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 tabRatio="897"/>
  </bookViews>
  <sheets>
    <sheet name="ADJ" sheetId="19" r:id="rId1"/>
    <sheet name="FO Summary" sheetId="1" r:id="rId2"/>
    <sheet name="Jan 14" sheetId="2" r:id="rId3"/>
    <sheet name="Feb 14" sheetId="3" r:id="rId4"/>
    <sheet name="March 14" sheetId="4" r:id="rId5"/>
    <sheet name="April 14" sheetId="5" r:id="rId6"/>
    <sheet name="May 14" sheetId="6" r:id="rId7"/>
    <sheet name="June 14" sheetId="7" r:id="rId8"/>
    <sheet name="July 14" sheetId="8" r:id="rId9"/>
    <sheet name="Aug 14" sheetId="9" r:id="rId10"/>
    <sheet name="Sept 14" sheetId="10" r:id="rId11"/>
    <sheet name="Oct 14" sheetId="11" r:id="rId12"/>
    <sheet name="Nov 14" sheetId="12" r:id="rId13"/>
    <sheet name="Dec 14" sheetId="13" r:id="rId14"/>
    <sheet name="Jan 15" sheetId="14" r:id="rId15"/>
    <sheet name="Feb 15" sheetId="15" r:id="rId16"/>
    <sheet name="Mar 15" sheetId="16" r:id="rId17"/>
    <sheet name="Apr 15" sheetId="17" r:id="rId18"/>
    <sheet name="May 15" sheetId="18" r:id="rId19"/>
  </sheets>
  <externalReferences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calcPr calcId="152511"/>
</workbook>
</file>

<file path=xl/calcChain.xml><?xml version="1.0" encoding="utf-8"?>
<calcChain xmlns="http://schemas.openxmlformats.org/spreadsheetml/2006/main">
  <c r="C16" i="1" l="1"/>
  <c r="C17" i="1" l="1"/>
  <c r="C10" i="1"/>
  <c r="C8" i="1"/>
  <c r="Y278" i="18"/>
  <c r="X278" i="18"/>
  <c r="W278" i="18"/>
  <c r="U278" i="18"/>
  <c r="O278" i="18"/>
  <c r="E278" i="18"/>
  <c r="Y277" i="18"/>
  <c r="X277" i="18"/>
  <c r="W277" i="18"/>
  <c r="U277" i="18"/>
  <c r="O277" i="18"/>
  <c r="E277" i="18"/>
  <c r="Y276" i="18"/>
  <c r="X276" i="18"/>
  <c r="W276" i="18"/>
  <c r="U276" i="18"/>
  <c r="O276" i="18"/>
  <c r="E276" i="18"/>
  <c r="Y275" i="18"/>
  <c r="X275" i="18"/>
  <c r="W275" i="18"/>
  <c r="U275" i="18"/>
  <c r="O275" i="18"/>
  <c r="E275" i="18"/>
  <c r="Y274" i="18"/>
  <c r="X274" i="18"/>
  <c r="W274" i="18"/>
  <c r="U274" i="18"/>
  <c r="O274" i="18"/>
  <c r="E274" i="18"/>
  <c r="Y273" i="18"/>
  <c r="X273" i="18"/>
  <c r="W273" i="18"/>
  <c r="U273" i="18"/>
  <c r="O273" i="18"/>
  <c r="E273" i="18"/>
  <c r="Y272" i="18"/>
  <c r="X272" i="18"/>
  <c r="W272" i="18"/>
  <c r="U272" i="18"/>
  <c r="O272" i="18"/>
  <c r="E272" i="18"/>
  <c r="Y271" i="18"/>
  <c r="X271" i="18"/>
  <c r="W271" i="18"/>
  <c r="U271" i="18"/>
  <c r="O271" i="18"/>
  <c r="E271" i="18"/>
  <c r="Y270" i="18"/>
  <c r="X270" i="18"/>
  <c r="W270" i="18"/>
  <c r="U270" i="18"/>
  <c r="O270" i="18"/>
  <c r="E270" i="18"/>
  <c r="Y269" i="18"/>
  <c r="X269" i="18"/>
  <c r="W269" i="18"/>
  <c r="U269" i="18"/>
  <c r="O269" i="18"/>
  <c r="E269" i="18"/>
  <c r="Y268" i="18"/>
  <c r="X268" i="18"/>
  <c r="W268" i="18"/>
  <c r="U268" i="18"/>
  <c r="O268" i="18"/>
  <c r="E268" i="18"/>
  <c r="Y267" i="18"/>
  <c r="X267" i="18"/>
  <c r="W267" i="18"/>
  <c r="U267" i="18"/>
  <c r="O267" i="18"/>
  <c r="E267" i="18"/>
  <c r="Y266" i="18"/>
  <c r="X266" i="18"/>
  <c r="W266" i="18"/>
  <c r="U266" i="18"/>
  <c r="O266" i="18"/>
  <c r="E266" i="18"/>
  <c r="Y265" i="18"/>
  <c r="X265" i="18"/>
  <c r="W265" i="18"/>
  <c r="U265" i="18"/>
  <c r="O265" i="18"/>
  <c r="E265" i="18"/>
  <c r="Y264" i="18"/>
  <c r="X264" i="18"/>
  <c r="W264" i="18"/>
  <c r="U264" i="18"/>
  <c r="O264" i="18"/>
  <c r="E264" i="18"/>
  <c r="Y263" i="18"/>
  <c r="X263" i="18"/>
  <c r="W263" i="18"/>
  <c r="U263" i="18"/>
  <c r="O263" i="18"/>
  <c r="E263" i="18"/>
  <c r="Y262" i="18"/>
  <c r="X262" i="18"/>
  <c r="W262" i="18"/>
  <c r="U262" i="18"/>
  <c r="O262" i="18"/>
  <c r="E262" i="18"/>
  <c r="Y261" i="18"/>
  <c r="X261" i="18"/>
  <c r="W261" i="18"/>
  <c r="U261" i="18"/>
  <c r="O261" i="18"/>
  <c r="E261" i="18"/>
  <c r="Y260" i="18"/>
  <c r="X260" i="18"/>
  <c r="W260" i="18"/>
  <c r="U260" i="18"/>
  <c r="O260" i="18"/>
  <c r="E260" i="18"/>
  <c r="Y259" i="18"/>
  <c r="X259" i="18"/>
  <c r="W259" i="18"/>
  <c r="U259" i="18"/>
  <c r="O259" i="18"/>
  <c r="E259" i="18"/>
  <c r="Y258" i="18"/>
  <c r="X258" i="18"/>
  <c r="W258" i="18"/>
  <c r="U258" i="18"/>
  <c r="O258" i="18"/>
  <c r="E258" i="18"/>
  <c r="Y257" i="18"/>
  <c r="X257" i="18"/>
  <c r="W257" i="18"/>
  <c r="U257" i="18"/>
  <c r="O257" i="18"/>
  <c r="E257" i="18"/>
  <c r="Y256" i="18"/>
  <c r="X256" i="18"/>
  <c r="W256" i="18"/>
  <c r="U256" i="18"/>
  <c r="O256" i="18"/>
  <c r="E256" i="18"/>
  <c r="Y255" i="18"/>
  <c r="X255" i="18"/>
  <c r="W255" i="18"/>
  <c r="U255" i="18"/>
  <c r="O255" i="18"/>
  <c r="E255" i="18"/>
  <c r="Y254" i="18"/>
  <c r="X254" i="18"/>
  <c r="W254" i="18"/>
  <c r="U254" i="18"/>
  <c r="O254" i="18"/>
  <c r="E254" i="18"/>
  <c r="Y253" i="18"/>
  <c r="X253" i="18"/>
  <c r="W253" i="18"/>
  <c r="U253" i="18"/>
  <c r="O253" i="18"/>
  <c r="E253" i="18"/>
  <c r="Y252" i="18"/>
  <c r="X252" i="18"/>
  <c r="W252" i="18"/>
  <c r="U252" i="18"/>
  <c r="O252" i="18"/>
  <c r="E252" i="18"/>
  <c r="Y251" i="18"/>
  <c r="X251" i="18"/>
  <c r="W251" i="18"/>
  <c r="U251" i="18"/>
  <c r="O251" i="18"/>
  <c r="E251" i="18"/>
  <c r="Y250" i="18"/>
  <c r="X250" i="18"/>
  <c r="W250" i="18"/>
  <c r="U250" i="18"/>
  <c r="O250" i="18"/>
  <c r="E250" i="18"/>
  <c r="Y249" i="18"/>
  <c r="X249" i="18"/>
  <c r="W249" i="18"/>
  <c r="U249" i="18"/>
  <c r="O249" i="18"/>
  <c r="E249" i="18"/>
  <c r="Y248" i="18"/>
  <c r="X248" i="18"/>
  <c r="W248" i="18"/>
  <c r="U248" i="18"/>
  <c r="O248" i="18"/>
  <c r="E248" i="18"/>
  <c r="Y247" i="18"/>
  <c r="X247" i="18"/>
  <c r="W247" i="18"/>
  <c r="U247" i="18"/>
  <c r="O247" i="18"/>
  <c r="E247" i="18"/>
  <c r="Y246" i="18"/>
  <c r="X246" i="18"/>
  <c r="W246" i="18"/>
  <c r="U246" i="18"/>
  <c r="O246" i="18"/>
  <c r="E246" i="18"/>
  <c r="Y245" i="18"/>
  <c r="X245" i="18"/>
  <c r="W245" i="18"/>
  <c r="U245" i="18"/>
  <c r="O245" i="18"/>
  <c r="E245" i="18"/>
  <c r="Y244" i="18"/>
  <c r="X244" i="18"/>
  <c r="W244" i="18"/>
  <c r="U244" i="18"/>
  <c r="O244" i="18"/>
  <c r="E244" i="18"/>
  <c r="Y243" i="18"/>
  <c r="X243" i="18"/>
  <c r="W243" i="18"/>
  <c r="U243" i="18"/>
  <c r="O243" i="18"/>
  <c r="E243" i="18"/>
  <c r="J243" i="18" s="1"/>
  <c r="K243" i="18" s="1"/>
  <c r="Y242" i="18"/>
  <c r="X242" i="18"/>
  <c r="W242" i="18"/>
  <c r="U242" i="18"/>
  <c r="O242" i="18"/>
  <c r="E242" i="18"/>
  <c r="Y241" i="18"/>
  <c r="X241" i="18"/>
  <c r="W241" i="18"/>
  <c r="U241" i="18"/>
  <c r="O241" i="18"/>
  <c r="E241" i="18"/>
  <c r="Y240" i="18"/>
  <c r="X240" i="18"/>
  <c r="W240" i="18"/>
  <c r="U240" i="18"/>
  <c r="O240" i="18"/>
  <c r="J240" i="18"/>
  <c r="K240" i="18" s="1"/>
  <c r="P240" i="18" s="1"/>
  <c r="Q240" i="18" s="1"/>
  <c r="E240" i="18"/>
  <c r="F240" i="18" s="1"/>
  <c r="Y239" i="18"/>
  <c r="X239" i="18"/>
  <c r="W239" i="18"/>
  <c r="U239" i="18"/>
  <c r="O239" i="18"/>
  <c r="K239" i="18"/>
  <c r="F239" i="18"/>
  <c r="E239" i="18"/>
  <c r="J239" i="18" s="1"/>
  <c r="Y238" i="18"/>
  <c r="X238" i="18"/>
  <c r="W238" i="18"/>
  <c r="U238" i="18"/>
  <c r="O238" i="18"/>
  <c r="E238" i="18"/>
  <c r="Y237" i="18"/>
  <c r="X237" i="18"/>
  <c r="W237" i="18"/>
  <c r="U237" i="18"/>
  <c r="O237" i="18"/>
  <c r="F237" i="18"/>
  <c r="E237" i="18"/>
  <c r="J237" i="18" s="1"/>
  <c r="K237" i="18" s="1"/>
  <c r="P237" i="18" s="1"/>
  <c r="Y236" i="18"/>
  <c r="X236" i="18"/>
  <c r="W236" i="18"/>
  <c r="U236" i="18"/>
  <c r="Q236" i="18"/>
  <c r="O236" i="18"/>
  <c r="J236" i="18"/>
  <c r="K236" i="18" s="1"/>
  <c r="P236" i="18" s="1"/>
  <c r="F236" i="18"/>
  <c r="E236" i="18"/>
  <c r="Y235" i="18"/>
  <c r="X235" i="18"/>
  <c r="W235" i="18"/>
  <c r="U235" i="18"/>
  <c r="O235" i="18"/>
  <c r="K235" i="18"/>
  <c r="F235" i="18"/>
  <c r="E235" i="18"/>
  <c r="J235" i="18" s="1"/>
  <c r="Y234" i="18"/>
  <c r="X234" i="18"/>
  <c r="W234" i="18"/>
  <c r="U234" i="18"/>
  <c r="O234" i="18"/>
  <c r="J234" i="18"/>
  <c r="K234" i="18" s="1"/>
  <c r="F234" i="18"/>
  <c r="E234" i="18"/>
  <c r="Y233" i="18"/>
  <c r="X233" i="18"/>
  <c r="W233" i="18"/>
  <c r="U233" i="18"/>
  <c r="O233" i="18"/>
  <c r="F233" i="18"/>
  <c r="E233" i="18"/>
  <c r="J233" i="18" s="1"/>
  <c r="K233" i="18" s="1"/>
  <c r="P233" i="18" s="1"/>
  <c r="Q233" i="18" s="1"/>
  <c r="Y232" i="18"/>
  <c r="X232" i="18"/>
  <c r="W232" i="18"/>
  <c r="U232" i="18"/>
  <c r="O232" i="18"/>
  <c r="E232" i="18"/>
  <c r="Y231" i="18"/>
  <c r="X231" i="18"/>
  <c r="W231" i="18"/>
  <c r="U231" i="18"/>
  <c r="O231" i="18"/>
  <c r="E231" i="18"/>
  <c r="Y230" i="18"/>
  <c r="X230" i="18"/>
  <c r="W230" i="18"/>
  <c r="U230" i="18"/>
  <c r="O230" i="18"/>
  <c r="P230" i="18" s="1"/>
  <c r="T230" i="18" s="1"/>
  <c r="J230" i="18"/>
  <c r="K230" i="18" s="1"/>
  <c r="F230" i="18"/>
  <c r="E230" i="18"/>
  <c r="Y229" i="18"/>
  <c r="X229" i="18"/>
  <c r="W229" i="18"/>
  <c r="U229" i="18"/>
  <c r="O229" i="18"/>
  <c r="K229" i="18"/>
  <c r="F229" i="18"/>
  <c r="E229" i="18"/>
  <c r="J229" i="18" s="1"/>
  <c r="Y228" i="18"/>
  <c r="X228" i="18"/>
  <c r="W228" i="18"/>
  <c r="U228" i="18"/>
  <c r="O228" i="18"/>
  <c r="J228" i="18"/>
  <c r="K228" i="18" s="1"/>
  <c r="P228" i="18" s="1"/>
  <c r="S228" i="18" s="1"/>
  <c r="E228" i="18"/>
  <c r="F228" i="18" s="1"/>
  <c r="Y227" i="18"/>
  <c r="X227" i="18"/>
  <c r="W227" i="18"/>
  <c r="U227" i="18"/>
  <c r="O227" i="18"/>
  <c r="E227" i="18"/>
  <c r="Y226" i="18"/>
  <c r="X226" i="18"/>
  <c r="W226" i="18"/>
  <c r="U226" i="18"/>
  <c r="O226" i="18"/>
  <c r="J226" i="18"/>
  <c r="K226" i="18" s="1"/>
  <c r="F226" i="18"/>
  <c r="E226" i="18"/>
  <c r="Y225" i="18"/>
  <c r="X225" i="18"/>
  <c r="W225" i="18"/>
  <c r="U225" i="18"/>
  <c r="O225" i="18"/>
  <c r="E225" i="18"/>
  <c r="F225" i="18" s="1"/>
  <c r="Y224" i="18"/>
  <c r="X224" i="18"/>
  <c r="W224" i="18"/>
  <c r="U224" i="18"/>
  <c r="O224" i="18"/>
  <c r="E224" i="18"/>
  <c r="Y223" i="18"/>
  <c r="X223" i="18"/>
  <c r="W223" i="18"/>
  <c r="U223" i="18"/>
  <c r="O223" i="18"/>
  <c r="E223" i="18"/>
  <c r="Y222" i="18"/>
  <c r="X222" i="18"/>
  <c r="W222" i="18"/>
  <c r="U222" i="18"/>
  <c r="O222" i="18"/>
  <c r="E222" i="18"/>
  <c r="Y221" i="18"/>
  <c r="X221" i="18"/>
  <c r="W221" i="18"/>
  <c r="U221" i="18"/>
  <c r="O221" i="18"/>
  <c r="K221" i="18"/>
  <c r="F221" i="18"/>
  <c r="E221" i="18"/>
  <c r="J221" i="18" s="1"/>
  <c r="Y220" i="18"/>
  <c r="X220" i="18"/>
  <c r="W220" i="18"/>
  <c r="U220" i="18"/>
  <c r="O220" i="18"/>
  <c r="J220" i="18"/>
  <c r="K220" i="18" s="1"/>
  <c r="F220" i="18"/>
  <c r="E220" i="18"/>
  <c r="Y219" i="18"/>
  <c r="X219" i="18"/>
  <c r="W219" i="18"/>
  <c r="U219" i="18"/>
  <c r="O219" i="18"/>
  <c r="E219" i="18"/>
  <c r="Y218" i="18"/>
  <c r="X218" i="18"/>
  <c r="W218" i="18"/>
  <c r="U218" i="18"/>
  <c r="O218" i="18"/>
  <c r="E218" i="18"/>
  <c r="Y217" i="18"/>
  <c r="X217" i="18"/>
  <c r="W217" i="18"/>
  <c r="U217" i="18"/>
  <c r="O217" i="18"/>
  <c r="J217" i="18"/>
  <c r="K217" i="18" s="1"/>
  <c r="P217" i="18" s="1"/>
  <c r="F217" i="18"/>
  <c r="E217" i="18"/>
  <c r="Y216" i="18"/>
  <c r="X216" i="18"/>
  <c r="W216" i="18"/>
  <c r="U216" i="18"/>
  <c r="O216" i="18"/>
  <c r="J216" i="18"/>
  <c r="K216" i="18" s="1"/>
  <c r="P216" i="18" s="1"/>
  <c r="E216" i="18"/>
  <c r="F216" i="18" s="1"/>
  <c r="Y215" i="18"/>
  <c r="X215" i="18"/>
  <c r="W215" i="18"/>
  <c r="U215" i="18"/>
  <c r="O215" i="18"/>
  <c r="J215" i="18"/>
  <c r="K215" i="18" s="1"/>
  <c r="P215" i="18" s="1"/>
  <c r="E215" i="18"/>
  <c r="F215" i="18" s="1"/>
  <c r="Y214" i="18"/>
  <c r="X214" i="18"/>
  <c r="W214" i="18"/>
  <c r="O214" i="18"/>
  <c r="E214" i="18"/>
  <c r="J214" i="18" s="1"/>
  <c r="Y213" i="18"/>
  <c r="X213" i="18"/>
  <c r="W213" i="18"/>
  <c r="O213" i="18"/>
  <c r="E213" i="18"/>
  <c r="J213" i="18" s="1"/>
  <c r="Y212" i="18"/>
  <c r="X212" i="18"/>
  <c r="W212" i="18"/>
  <c r="O212" i="18"/>
  <c r="E212" i="18"/>
  <c r="Y211" i="18"/>
  <c r="X211" i="18"/>
  <c r="W211" i="18"/>
  <c r="O211" i="18"/>
  <c r="J211" i="18"/>
  <c r="E211" i="18"/>
  <c r="Y210" i="18"/>
  <c r="X210" i="18"/>
  <c r="W210" i="18"/>
  <c r="O210" i="18"/>
  <c r="E210" i="18"/>
  <c r="J210" i="18" s="1"/>
  <c r="Y209" i="18"/>
  <c r="X209" i="18"/>
  <c r="W209" i="18"/>
  <c r="O209" i="18"/>
  <c r="E209" i="18"/>
  <c r="J209" i="18" s="1"/>
  <c r="Y208" i="18"/>
  <c r="X208" i="18"/>
  <c r="W208" i="18"/>
  <c r="O208" i="18"/>
  <c r="E208" i="18"/>
  <c r="J208" i="18" s="1"/>
  <c r="Y207" i="18"/>
  <c r="X207" i="18"/>
  <c r="W207" i="18"/>
  <c r="O207" i="18"/>
  <c r="E207" i="18"/>
  <c r="Y206" i="18"/>
  <c r="X206" i="18"/>
  <c r="W206" i="18"/>
  <c r="O206" i="18"/>
  <c r="E206" i="18"/>
  <c r="J206" i="18" s="1"/>
  <c r="Y205" i="18"/>
  <c r="X205" i="18"/>
  <c r="W205" i="18"/>
  <c r="O205" i="18"/>
  <c r="E205" i="18"/>
  <c r="Y204" i="18"/>
  <c r="X204" i="18"/>
  <c r="W204" i="18"/>
  <c r="O204" i="18"/>
  <c r="E204" i="18"/>
  <c r="J204" i="18" s="1"/>
  <c r="Y203" i="18"/>
  <c r="X203" i="18"/>
  <c r="W203" i="18"/>
  <c r="O203" i="18"/>
  <c r="E203" i="18"/>
  <c r="Y202" i="18"/>
  <c r="X202" i="18"/>
  <c r="W202" i="18"/>
  <c r="O202" i="18"/>
  <c r="J202" i="18"/>
  <c r="E202" i="18"/>
  <c r="Y201" i="18"/>
  <c r="X201" i="18"/>
  <c r="W201" i="18"/>
  <c r="O201" i="18"/>
  <c r="E201" i="18"/>
  <c r="Y200" i="18"/>
  <c r="X200" i="18"/>
  <c r="W200" i="18"/>
  <c r="O200" i="18"/>
  <c r="E200" i="18"/>
  <c r="J200" i="18" s="1"/>
  <c r="Y199" i="18"/>
  <c r="X199" i="18"/>
  <c r="W199" i="18"/>
  <c r="O199" i="18"/>
  <c r="E199" i="18"/>
  <c r="Y198" i="18"/>
  <c r="X198" i="18"/>
  <c r="W198" i="18"/>
  <c r="O198" i="18"/>
  <c r="J198" i="18"/>
  <c r="E198" i="18"/>
  <c r="Y197" i="18"/>
  <c r="X197" i="18"/>
  <c r="W197" i="18"/>
  <c r="O197" i="18"/>
  <c r="E197" i="18"/>
  <c r="Y196" i="18"/>
  <c r="X196" i="18"/>
  <c r="W196" i="18"/>
  <c r="O196" i="18"/>
  <c r="E196" i="18"/>
  <c r="J196" i="18" s="1"/>
  <c r="Y195" i="18"/>
  <c r="X195" i="18"/>
  <c r="W195" i="18"/>
  <c r="O195" i="18"/>
  <c r="E195" i="18"/>
  <c r="Y194" i="18"/>
  <c r="X194" i="18"/>
  <c r="W194" i="18"/>
  <c r="O194" i="18"/>
  <c r="J194" i="18"/>
  <c r="E194" i="18"/>
  <c r="Y193" i="18"/>
  <c r="X193" i="18"/>
  <c r="W193" i="18"/>
  <c r="O193" i="18"/>
  <c r="E193" i="18"/>
  <c r="Y192" i="18"/>
  <c r="X192" i="18"/>
  <c r="W192" i="18"/>
  <c r="O192" i="18"/>
  <c r="E192" i="18"/>
  <c r="J192" i="18" s="1"/>
  <c r="Y191" i="18"/>
  <c r="X191" i="18"/>
  <c r="W191" i="18"/>
  <c r="O191" i="18"/>
  <c r="E191" i="18"/>
  <c r="Y190" i="18"/>
  <c r="X190" i="18"/>
  <c r="W190" i="18"/>
  <c r="O190" i="18"/>
  <c r="J190" i="18"/>
  <c r="E190" i="18"/>
  <c r="Y189" i="18"/>
  <c r="X189" i="18"/>
  <c r="W189" i="18"/>
  <c r="O189" i="18"/>
  <c r="E189" i="18"/>
  <c r="Y188" i="18"/>
  <c r="X188" i="18"/>
  <c r="W188" i="18"/>
  <c r="O188" i="18"/>
  <c r="E188" i="18"/>
  <c r="J188" i="18" s="1"/>
  <c r="Y187" i="18"/>
  <c r="X187" i="18"/>
  <c r="W187" i="18"/>
  <c r="O187" i="18"/>
  <c r="E187" i="18"/>
  <c r="Y186" i="18"/>
  <c r="X186" i="18"/>
  <c r="W186" i="18"/>
  <c r="O186" i="18"/>
  <c r="J186" i="18"/>
  <c r="E186" i="18"/>
  <c r="Y185" i="18"/>
  <c r="X185" i="18"/>
  <c r="W185" i="18"/>
  <c r="O185" i="18"/>
  <c r="E185" i="18"/>
  <c r="Y184" i="18"/>
  <c r="X184" i="18"/>
  <c r="W184" i="18"/>
  <c r="O184" i="18"/>
  <c r="E184" i="18"/>
  <c r="J184" i="18" s="1"/>
  <c r="Y183" i="18"/>
  <c r="X183" i="18"/>
  <c r="W183" i="18"/>
  <c r="O183" i="18"/>
  <c r="E183" i="18"/>
  <c r="Y182" i="18"/>
  <c r="X182" i="18"/>
  <c r="W182" i="18"/>
  <c r="O182" i="18"/>
  <c r="J182" i="18"/>
  <c r="E182" i="18"/>
  <c r="Y181" i="18"/>
  <c r="X181" i="18"/>
  <c r="W181" i="18"/>
  <c r="O181" i="18"/>
  <c r="E181" i="18"/>
  <c r="Y180" i="18"/>
  <c r="X180" i="18"/>
  <c r="W180" i="18"/>
  <c r="O180" i="18"/>
  <c r="E180" i="18"/>
  <c r="J180" i="18" s="1"/>
  <c r="Y179" i="18"/>
  <c r="X179" i="18"/>
  <c r="W179" i="18"/>
  <c r="O179" i="18"/>
  <c r="E179" i="18"/>
  <c r="Y178" i="18"/>
  <c r="X178" i="18"/>
  <c r="W178" i="18"/>
  <c r="O178" i="18"/>
  <c r="J178" i="18"/>
  <c r="E178" i="18"/>
  <c r="Y177" i="18"/>
  <c r="X177" i="18"/>
  <c r="W177" i="18"/>
  <c r="O177" i="18"/>
  <c r="E177" i="18"/>
  <c r="Y176" i="18"/>
  <c r="X176" i="18"/>
  <c r="W176" i="18"/>
  <c r="O176" i="18"/>
  <c r="E176" i="18"/>
  <c r="J176" i="18" s="1"/>
  <c r="Y175" i="18"/>
  <c r="X175" i="18"/>
  <c r="W175" i="18"/>
  <c r="O175" i="18"/>
  <c r="E175" i="18"/>
  <c r="Y174" i="18"/>
  <c r="X174" i="18"/>
  <c r="W174" i="18"/>
  <c r="O174" i="18"/>
  <c r="J174" i="18"/>
  <c r="E174" i="18"/>
  <c r="Y173" i="18"/>
  <c r="X173" i="18"/>
  <c r="W173" i="18"/>
  <c r="O173" i="18"/>
  <c r="E173" i="18"/>
  <c r="Y172" i="18"/>
  <c r="X172" i="18"/>
  <c r="W172" i="18"/>
  <c r="O172" i="18"/>
  <c r="E172" i="18"/>
  <c r="J172" i="18" s="1"/>
  <c r="Y171" i="18"/>
  <c r="X171" i="18"/>
  <c r="W171" i="18"/>
  <c r="O171" i="18"/>
  <c r="E171" i="18"/>
  <c r="Y170" i="18"/>
  <c r="X170" i="18"/>
  <c r="W170" i="18"/>
  <c r="O170" i="18"/>
  <c r="J170" i="18"/>
  <c r="E170" i="18"/>
  <c r="Y169" i="18"/>
  <c r="X169" i="18"/>
  <c r="W169" i="18"/>
  <c r="O169" i="18"/>
  <c r="E169" i="18"/>
  <c r="Y168" i="18"/>
  <c r="X168" i="18"/>
  <c r="W168" i="18"/>
  <c r="O168" i="18"/>
  <c r="E168" i="18"/>
  <c r="J168" i="18" s="1"/>
  <c r="Y167" i="18"/>
  <c r="X167" i="18"/>
  <c r="W167" i="18"/>
  <c r="O167" i="18"/>
  <c r="E167" i="18"/>
  <c r="Y166" i="18"/>
  <c r="X166" i="18"/>
  <c r="W166" i="18"/>
  <c r="O166" i="18"/>
  <c r="J166" i="18"/>
  <c r="E166" i="18"/>
  <c r="Y165" i="18"/>
  <c r="X165" i="18"/>
  <c r="W165" i="18"/>
  <c r="O165" i="18"/>
  <c r="J165" i="18"/>
  <c r="E165" i="18"/>
  <c r="Y164" i="18"/>
  <c r="X164" i="18"/>
  <c r="W164" i="18"/>
  <c r="O164" i="18"/>
  <c r="E164" i="18"/>
  <c r="J164" i="18" s="1"/>
  <c r="Y163" i="18"/>
  <c r="X163" i="18"/>
  <c r="W163" i="18"/>
  <c r="O163" i="18"/>
  <c r="E163" i="18"/>
  <c r="Y162" i="18"/>
  <c r="X162" i="18"/>
  <c r="W162" i="18"/>
  <c r="O162" i="18"/>
  <c r="J162" i="18"/>
  <c r="E162" i="18"/>
  <c r="Y161" i="18"/>
  <c r="X161" i="18"/>
  <c r="W161" i="18"/>
  <c r="O161" i="18"/>
  <c r="J161" i="18"/>
  <c r="E161" i="18"/>
  <c r="Y160" i="18"/>
  <c r="X160" i="18"/>
  <c r="W160" i="18"/>
  <c r="O160" i="18"/>
  <c r="E160" i="18"/>
  <c r="Y159" i="18"/>
  <c r="X159" i="18"/>
  <c r="W159" i="18"/>
  <c r="O159" i="18"/>
  <c r="E159" i="18"/>
  <c r="J159" i="18" s="1"/>
  <c r="Y158" i="18"/>
  <c r="X158" i="18"/>
  <c r="W158" i="18"/>
  <c r="O158" i="18"/>
  <c r="J158" i="18"/>
  <c r="E158" i="18"/>
  <c r="Y157" i="18"/>
  <c r="X157" i="18"/>
  <c r="W157" i="18"/>
  <c r="O157" i="18"/>
  <c r="J157" i="18"/>
  <c r="E157" i="18"/>
  <c r="Y156" i="18"/>
  <c r="X156" i="18"/>
  <c r="W156" i="18"/>
  <c r="O156" i="18"/>
  <c r="E156" i="18"/>
  <c r="J156" i="18" s="1"/>
  <c r="Y155" i="18"/>
  <c r="X155" i="18"/>
  <c r="W155" i="18"/>
  <c r="O155" i="18"/>
  <c r="E155" i="18"/>
  <c r="Y154" i="18"/>
  <c r="X154" i="18"/>
  <c r="W154" i="18"/>
  <c r="O154" i="18"/>
  <c r="E154" i="18"/>
  <c r="J154" i="18" s="1"/>
  <c r="Y153" i="18"/>
  <c r="X153" i="18"/>
  <c r="W153" i="18"/>
  <c r="O153" i="18"/>
  <c r="J153" i="18"/>
  <c r="E153" i="18"/>
  <c r="Y152" i="18"/>
  <c r="X152" i="18"/>
  <c r="W152" i="18"/>
  <c r="O152" i="18"/>
  <c r="E152" i="18"/>
  <c r="Y151" i="18"/>
  <c r="X151" i="18"/>
  <c r="W151" i="18"/>
  <c r="O151" i="18"/>
  <c r="E151" i="18"/>
  <c r="J151" i="18" s="1"/>
  <c r="Y150" i="18"/>
  <c r="X150" i="18"/>
  <c r="W150" i="18"/>
  <c r="O150" i="18"/>
  <c r="J150" i="18"/>
  <c r="E150" i="18"/>
  <c r="Y149" i="18"/>
  <c r="X149" i="18"/>
  <c r="W149" i="18"/>
  <c r="O149" i="18"/>
  <c r="E149" i="18"/>
  <c r="J149" i="18" s="1"/>
  <c r="Y148" i="18"/>
  <c r="X148" i="18"/>
  <c r="W148" i="18"/>
  <c r="O148" i="18"/>
  <c r="E148" i="18"/>
  <c r="J148" i="18" s="1"/>
  <c r="Y147" i="18"/>
  <c r="X147" i="18"/>
  <c r="W147" i="18"/>
  <c r="O147" i="18"/>
  <c r="E147" i="18"/>
  <c r="Y146" i="18"/>
  <c r="X146" i="18"/>
  <c r="W146" i="18"/>
  <c r="O146" i="18"/>
  <c r="J146" i="18"/>
  <c r="E146" i="18"/>
  <c r="Y145" i="18"/>
  <c r="X145" i="18"/>
  <c r="W145" i="18"/>
  <c r="O145" i="18"/>
  <c r="J145" i="18"/>
  <c r="E145" i="18"/>
  <c r="Y144" i="18"/>
  <c r="X144" i="18"/>
  <c r="W144" i="18"/>
  <c r="O144" i="18"/>
  <c r="E144" i="18"/>
  <c r="Y143" i="18"/>
  <c r="X143" i="18"/>
  <c r="W143" i="18"/>
  <c r="O143" i="18"/>
  <c r="E143" i="18"/>
  <c r="J143" i="18" s="1"/>
  <c r="Y142" i="18"/>
  <c r="X142" i="18"/>
  <c r="W142" i="18"/>
  <c r="O142" i="18"/>
  <c r="J142" i="18"/>
  <c r="E142" i="18"/>
  <c r="Y141" i="18"/>
  <c r="X141" i="18"/>
  <c r="W141" i="18"/>
  <c r="O141" i="18"/>
  <c r="J141" i="18"/>
  <c r="E141" i="18"/>
  <c r="Y140" i="18"/>
  <c r="X140" i="18"/>
  <c r="W140" i="18"/>
  <c r="O140" i="18"/>
  <c r="E140" i="18"/>
  <c r="J140" i="18" s="1"/>
  <c r="Y139" i="18"/>
  <c r="X139" i="18"/>
  <c r="W139" i="18"/>
  <c r="O139" i="18"/>
  <c r="E139" i="18"/>
  <c r="Y138" i="18"/>
  <c r="X138" i="18"/>
  <c r="W138" i="18"/>
  <c r="O138" i="18"/>
  <c r="J138" i="18"/>
  <c r="E138" i="18"/>
  <c r="Y137" i="18"/>
  <c r="X137" i="18"/>
  <c r="W137" i="18"/>
  <c r="O137" i="18"/>
  <c r="J137" i="18"/>
  <c r="E137" i="18"/>
  <c r="Y136" i="18"/>
  <c r="X136" i="18"/>
  <c r="W136" i="18"/>
  <c r="O136" i="18"/>
  <c r="E136" i="18"/>
  <c r="Y135" i="18"/>
  <c r="X135" i="18"/>
  <c r="W135" i="18"/>
  <c r="O135" i="18"/>
  <c r="E135" i="18"/>
  <c r="J135" i="18" s="1"/>
  <c r="Y134" i="18"/>
  <c r="X134" i="18"/>
  <c r="W134" i="18"/>
  <c r="O134" i="18"/>
  <c r="J134" i="18"/>
  <c r="E134" i="18"/>
  <c r="Y133" i="18"/>
  <c r="X133" i="18"/>
  <c r="W133" i="18"/>
  <c r="O133" i="18"/>
  <c r="J133" i="18"/>
  <c r="E133" i="18"/>
  <c r="Y132" i="18"/>
  <c r="X132" i="18"/>
  <c r="W132" i="18"/>
  <c r="O132" i="18"/>
  <c r="E132" i="18"/>
  <c r="J132" i="18" s="1"/>
  <c r="Y131" i="18"/>
  <c r="X131" i="18"/>
  <c r="W131" i="18"/>
  <c r="O131" i="18"/>
  <c r="E131" i="18"/>
  <c r="Y130" i="18"/>
  <c r="X130" i="18"/>
  <c r="W130" i="18"/>
  <c r="O130" i="18"/>
  <c r="J130" i="18"/>
  <c r="E130" i="18"/>
  <c r="Y129" i="18"/>
  <c r="X129" i="18"/>
  <c r="W129" i="18"/>
  <c r="O129" i="18"/>
  <c r="J129" i="18"/>
  <c r="E129" i="18"/>
  <c r="Y128" i="18"/>
  <c r="X128" i="18"/>
  <c r="W128" i="18"/>
  <c r="O128" i="18"/>
  <c r="E128" i="18"/>
  <c r="Y127" i="18"/>
  <c r="X127" i="18"/>
  <c r="W127" i="18"/>
  <c r="O127" i="18"/>
  <c r="E127" i="18"/>
  <c r="J127" i="18" s="1"/>
  <c r="Y126" i="18"/>
  <c r="X126" i="18"/>
  <c r="W126" i="18"/>
  <c r="O126" i="18"/>
  <c r="J126" i="18"/>
  <c r="E126" i="18"/>
  <c r="Y125" i="18"/>
  <c r="X125" i="18"/>
  <c r="W125" i="18"/>
  <c r="O125" i="18"/>
  <c r="J125" i="18"/>
  <c r="E125" i="18"/>
  <c r="Y124" i="18"/>
  <c r="X124" i="18"/>
  <c r="W124" i="18"/>
  <c r="O124" i="18"/>
  <c r="E124" i="18"/>
  <c r="J124" i="18" s="1"/>
  <c r="Y123" i="18"/>
  <c r="X123" i="18"/>
  <c r="W123" i="18"/>
  <c r="O123" i="18"/>
  <c r="E123" i="18"/>
  <c r="Y122" i="18"/>
  <c r="X122" i="18"/>
  <c r="W122" i="18"/>
  <c r="O122" i="18"/>
  <c r="J122" i="18"/>
  <c r="E122" i="18"/>
  <c r="Y121" i="18"/>
  <c r="X121" i="18"/>
  <c r="W121" i="18"/>
  <c r="O121" i="18"/>
  <c r="J121" i="18"/>
  <c r="E121" i="18"/>
  <c r="Y120" i="18"/>
  <c r="X120" i="18"/>
  <c r="W120" i="18"/>
  <c r="O120" i="18"/>
  <c r="E120" i="18"/>
  <c r="Y119" i="18"/>
  <c r="X119" i="18"/>
  <c r="W119" i="18"/>
  <c r="O119" i="18"/>
  <c r="E119" i="18"/>
  <c r="J119" i="18" s="1"/>
  <c r="Y118" i="18"/>
  <c r="X118" i="18"/>
  <c r="W118" i="18"/>
  <c r="O118" i="18"/>
  <c r="J118" i="18"/>
  <c r="E118" i="18"/>
  <c r="Y117" i="18"/>
  <c r="X117" i="18"/>
  <c r="W117" i="18"/>
  <c r="O117" i="18"/>
  <c r="J117" i="18"/>
  <c r="E117" i="18"/>
  <c r="Y116" i="18"/>
  <c r="X116" i="18"/>
  <c r="W116" i="18"/>
  <c r="O116" i="18"/>
  <c r="E116" i="18"/>
  <c r="J116" i="18" s="1"/>
  <c r="Y115" i="18"/>
  <c r="X115" i="18"/>
  <c r="W115" i="18"/>
  <c r="O115" i="18"/>
  <c r="E115" i="18"/>
  <c r="Y114" i="18"/>
  <c r="X114" i="18"/>
  <c r="W114" i="18"/>
  <c r="O114" i="18"/>
  <c r="J114" i="18"/>
  <c r="E114" i="18"/>
  <c r="Y113" i="18"/>
  <c r="X113" i="18"/>
  <c r="W113" i="18"/>
  <c r="O113" i="18"/>
  <c r="J113" i="18"/>
  <c r="E113" i="18"/>
  <c r="Y112" i="18"/>
  <c r="X112" i="18"/>
  <c r="W112" i="18"/>
  <c r="O112" i="18"/>
  <c r="E112" i="18"/>
  <c r="Y111" i="18"/>
  <c r="X111" i="18"/>
  <c r="W111" i="18"/>
  <c r="O111" i="18"/>
  <c r="E111" i="18"/>
  <c r="J111" i="18" s="1"/>
  <c r="Y110" i="18"/>
  <c r="X110" i="18"/>
  <c r="W110" i="18"/>
  <c r="O110" i="18"/>
  <c r="J110" i="18"/>
  <c r="E110" i="18"/>
  <c r="Y109" i="18"/>
  <c r="X109" i="18"/>
  <c r="W109" i="18"/>
  <c r="O109" i="18"/>
  <c r="J109" i="18"/>
  <c r="E109" i="18"/>
  <c r="Y108" i="18"/>
  <c r="X108" i="18"/>
  <c r="W108" i="18"/>
  <c r="O108" i="18"/>
  <c r="E108" i="18"/>
  <c r="J108" i="18" s="1"/>
  <c r="Y107" i="18"/>
  <c r="X107" i="18"/>
  <c r="W107" i="18"/>
  <c r="O107" i="18"/>
  <c r="E107" i="18"/>
  <c r="Y106" i="18"/>
  <c r="X106" i="18"/>
  <c r="W106" i="18"/>
  <c r="O106" i="18"/>
  <c r="J106" i="18"/>
  <c r="E106" i="18"/>
  <c r="Y105" i="18"/>
  <c r="X105" i="18"/>
  <c r="W105" i="18"/>
  <c r="O105" i="18"/>
  <c r="J105" i="18"/>
  <c r="E105" i="18"/>
  <c r="Y104" i="18"/>
  <c r="X104" i="18"/>
  <c r="W104" i="18"/>
  <c r="O104" i="18"/>
  <c r="E104" i="18"/>
  <c r="Y103" i="18"/>
  <c r="X103" i="18"/>
  <c r="W103" i="18"/>
  <c r="O103" i="18"/>
  <c r="E103" i="18"/>
  <c r="J103" i="18" s="1"/>
  <c r="Y102" i="18"/>
  <c r="X102" i="18"/>
  <c r="W102" i="18"/>
  <c r="O102" i="18"/>
  <c r="J102" i="18"/>
  <c r="E102" i="18"/>
  <c r="Y101" i="18"/>
  <c r="X101" i="18"/>
  <c r="W101" i="18"/>
  <c r="O101" i="18"/>
  <c r="J101" i="18"/>
  <c r="E101" i="18"/>
  <c r="Y100" i="18"/>
  <c r="X100" i="18"/>
  <c r="W100" i="18"/>
  <c r="O100" i="18"/>
  <c r="E100" i="18"/>
  <c r="J100" i="18" s="1"/>
  <c r="Y99" i="18"/>
  <c r="X99" i="18"/>
  <c r="W99" i="18"/>
  <c r="O99" i="18"/>
  <c r="E99" i="18"/>
  <c r="Y98" i="18"/>
  <c r="X98" i="18"/>
  <c r="W98" i="18"/>
  <c r="O98" i="18"/>
  <c r="J98" i="18"/>
  <c r="E98" i="18"/>
  <c r="Y97" i="18"/>
  <c r="X97" i="18"/>
  <c r="W97" i="18"/>
  <c r="O97" i="18"/>
  <c r="J97" i="18"/>
  <c r="E97" i="18"/>
  <c r="Y96" i="18"/>
  <c r="X96" i="18"/>
  <c r="W96" i="18"/>
  <c r="O96" i="18"/>
  <c r="E96" i="18"/>
  <c r="Y95" i="18"/>
  <c r="X95" i="18"/>
  <c r="W95" i="18"/>
  <c r="O95" i="18"/>
  <c r="E95" i="18"/>
  <c r="J95" i="18" s="1"/>
  <c r="Y94" i="18"/>
  <c r="X94" i="18"/>
  <c r="W94" i="18"/>
  <c r="O94" i="18"/>
  <c r="J94" i="18"/>
  <c r="E94" i="18"/>
  <c r="Y93" i="18"/>
  <c r="X93" i="18"/>
  <c r="W93" i="18"/>
  <c r="O93" i="18"/>
  <c r="E93" i="18"/>
  <c r="J93" i="18" s="1"/>
  <c r="Y92" i="18"/>
  <c r="X92" i="18"/>
  <c r="W92" i="18"/>
  <c r="O92" i="18"/>
  <c r="E92" i="18"/>
  <c r="J92" i="18" s="1"/>
  <c r="Y91" i="18"/>
  <c r="X91" i="18"/>
  <c r="W91" i="18"/>
  <c r="O91" i="18"/>
  <c r="E91" i="18"/>
  <c r="Y90" i="18"/>
  <c r="X90" i="18"/>
  <c r="W90" i="18"/>
  <c r="O90" i="18"/>
  <c r="E90" i="18"/>
  <c r="J90" i="18" s="1"/>
  <c r="Y89" i="18"/>
  <c r="X89" i="18"/>
  <c r="W89" i="18"/>
  <c r="O89" i="18"/>
  <c r="J89" i="18"/>
  <c r="E89" i="18"/>
  <c r="Y88" i="18"/>
  <c r="X88" i="18"/>
  <c r="W88" i="18"/>
  <c r="O88" i="18"/>
  <c r="E88" i="18"/>
  <c r="Y87" i="18"/>
  <c r="X87" i="18"/>
  <c r="W87" i="18"/>
  <c r="O87" i="18"/>
  <c r="E87" i="18"/>
  <c r="J87" i="18" s="1"/>
  <c r="Y86" i="18"/>
  <c r="X86" i="18"/>
  <c r="W86" i="18"/>
  <c r="O86" i="18"/>
  <c r="J86" i="18"/>
  <c r="E86" i="18"/>
  <c r="Y85" i="18"/>
  <c r="X85" i="18"/>
  <c r="W85" i="18"/>
  <c r="O85" i="18"/>
  <c r="E85" i="18"/>
  <c r="J85" i="18" s="1"/>
  <c r="Y84" i="18"/>
  <c r="X84" i="18"/>
  <c r="W84" i="18"/>
  <c r="O84" i="18"/>
  <c r="E84" i="18"/>
  <c r="J84" i="18" s="1"/>
  <c r="Y83" i="18"/>
  <c r="X83" i="18"/>
  <c r="W83" i="18"/>
  <c r="O83" i="18"/>
  <c r="E83" i="18"/>
  <c r="J83" i="18" s="1"/>
  <c r="Y82" i="18"/>
  <c r="X82" i="18"/>
  <c r="W82" i="18"/>
  <c r="O82" i="18"/>
  <c r="E82" i="18"/>
  <c r="J82" i="18" s="1"/>
  <c r="Y81" i="18"/>
  <c r="X81" i="18"/>
  <c r="W81" i="18"/>
  <c r="O81" i="18"/>
  <c r="J81" i="18"/>
  <c r="E81" i="18"/>
  <c r="Y80" i="18"/>
  <c r="X80" i="18"/>
  <c r="W80" i="18"/>
  <c r="O80" i="18"/>
  <c r="E80" i="18"/>
  <c r="J80" i="18" s="1"/>
  <c r="Y79" i="18"/>
  <c r="X79" i="18"/>
  <c r="W79" i="18"/>
  <c r="O79" i="18"/>
  <c r="J79" i="18"/>
  <c r="E79" i="18"/>
  <c r="Y78" i="18"/>
  <c r="X78" i="18"/>
  <c r="W78" i="18"/>
  <c r="O78" i="18"/>
  <c r="E78" i="18"/>
  <c r="J78" i="18" s="1"/>
  <c r="Y77" i="18"/>
  <c r="X77" i="18"/>
  <c r="W77" i="18"/>
  <c r="O77" i="18"/>
  <c r="E77" i="18"/>
  <c r="J77" i="18" s="1"/>
  <c r="Y76" i="18"/>
  <c r="X76" i="18"/>
  <c r="W76" i="18"/>
  <c r="O76" i="18"/>
  <c r="J76" i="18"/>
  <c r="E76" i="18"/>
  <c r="Y75" i="18"/>
  <c r="X75" i="18"/>
  <c r="W75" i="18"/>
  <c r="O75" i="18"/>
  <c r="J75" i="18"/>
  <c r="E75" i="18"/>
  <c r="Y74" i="18"/>
  <c r="X74" i="18"/>
  <c r="W74" i="18"/>
  <c r="O74" i="18"/>
  <c r="E74" i="18"/>
  <c r="J74" i="18" s="1"/>
  <c r="Y73" i="18"/>
  <c r="X73" i="18"/>
  <c r="W73" i="18"/>
  <c r="O73" i="18"/>
  <c r="E73" i="18"/>
  <c r="J73" i="18" s="1"/>
  <c r="Y72" i="18"/>
  <c r="X72" i="18"/>
  <c r="W72" i="18"/>
  <c r="O72" i="18"/>
  <c r="J72" i="18"/>
  <c r="E72" i="18"/>
  <c r="Y71" i="18"/>
  <c r="X71" i="18"/>
  <c r="W71" i="18"/>
  <c r="O71" i="18"/>
  <c r="J71" i="18"/>
  <c r="E71" i="18"/>
  <c r="Y70" i="18"/>
  <c r="X70" i="18"/>
  <c r="W70" i="18"/>
  <c r="O70" i="18"/>
  <c r="E70" i="18"/>
  <c r="J70" i="18" s="1"/>
  <c r="Y69" i="18"/>
  <c r="X69" i="18"/>
  <c r="W69" i="18"/>
  <c r="O69" i="18"/>
  <c r="E69" i="18"/>
  <c r="J69" i="18" s="1"/>
  <c r="Y68" i="18"/>
  <c r="X68" i="18"/>
  <c r="W68" i="18"/>
  <c r="O68" i="18"/>
  <c r="J68" i="18"/>
  <c r="E68" i="18"/>
  <c r="Y67" i="18"/>
  <c r="X67" i="18"/>
  <c r="W67" i="18"/>
  <c r="O67" i="18"/>
  <c r="J67" i="18"/>
  <c r="E67" i="18"/>
  <c r="Y66" i="18"/>
  <c r="X66" i="18"/>
  <c r="W66" i="18"/>
  <c r="O66" i="18"/>
  <c r="E66" i="18"/>
  <c r="J66" i="18" s="1"/>
  <c r="Y65" i="18"/>
  <c r="X65" i="18"/>
  <c r="W65" i="18"/>
  <c r="O65" i="18"/>
  <c r="E65" i="18"/>
  <c r="J65" i="18" s="1"/>
  <c r="Y64" i="18"/>
  <c r="X64" i="18"/>
  <c r="W64" i="18"/>
  <c r="O64" i="18"/>
  <c r="J64" i="18"/>
  <c r="E64" i="18"/>
  <c r="Y63" i="18"/>
  <c r="X63" i="18"/>
  <c r="W63" i="18"/>
  <c r="O63" i="18"/>
  <c r="J63" i="18"/>
  <c r="E63" i="18"/>
  <c r="Y62" i="18"/>
  <c r="X62" i="18"/>
  <c r="W62" i="18"/>
  <c r="O62" i="18"/>
  <c r="E62" i="18"/>
  <c r="J62" i="18" s="1"/>
  <c r="Y61" i="18"/>
  <c r="X61" i="18"/>
  <c r="W61" i="18"/>
  <c r="O61" i="18"/>
  <c r="E61" i="18"/>
  <c r="J61" i="18" s="1"/>
  <c r="Y60" i="18"/>
  <c r="X60" i="18"/>
  <c r="W60" i="18"/>
  <c r="O60" i="18"/>
  <c r="J60" i="18"/>
  <c r="E60" i="18"/>
  <c r="Y59" i="18"/>
  <c r="X59" i="18"/>
  <c r="W59" i="18"/>
  <c r="O59" i="18"/>
  <c r="J59" i="18"/>
  <c r="E59" i="18"/>
  <c r="Y58" i="18"/>
  <c r="X58" i="18"/>
  <c r="W58" i="18"/>
  <c r="O58" i="18"/>
  <c r="E58" i="18"/>
  <c r="J58" i="18" s="1"/>
  <c r="Y57" i="18"/>
  <c r="X57" i="18"/>
  <c r="W57" i="18"/>
  <c r="O57" i="18"/>
  <c r="E57" i="18"/>
  <c r="J57" i="18" s="1"/>
  <c r="Y56" i="18"/>
  <c r="X56" i="18"/>
  <c r="W56" i="18"/>
  <c r="O56" i="18"/>
  <c r="J56" i="18"/>
  <c r="E56" i="18"/>
  <c r="Y55" i="18"/>
  <c r="X55" i="18"/>
  <c r="W55" i="18"/>
  <c r="O55" i="18"/>
  <c r="J55" i="18"/>
  <c r="E55" i="18"/>
  <c r="Y54" i="18"/>
  <c r="X54" i="18"/>
  <c r="W54" i="18"/>
  <c r="O54" i="18"/>
  <c r="E54" i="18"/>
  <c r="J54" i="18" s="1"/>
  <c r="Y53" i="18"/>
  <c r="X53" i="18"/>
  <c r="W53" i="18"/>
  <c r="O53" i="18"/>
  <c r="E53" i="18"/>
  <c r="J53" i="18" s="1"/>
  <c r="Y52" i="18"/>
  <c r="X52" i="18"/>
  <c r="W52" i="18"/>
  <c r="O52" i="18"/>
  <c r="E52" i="18"/>
  <c r="J52" i="18" s="1"/>
  <c r="Y51" i="18"/>
  <c r="X51" i="18"/>
  <c r="W51" i="18"/>
  <c r="O51" i="18"/>
  <c r="J51" i="18"/>
  <c r="E51" i="18"/>
  <c r="Y50" i="18"/>
  <c r="X50" i="18"/>
  <c r="W50" i="18"/>
  <c r="O50" i="18"/>
  <c r="E50" i="18"/>
  <c r="J50" i="18" s="1"/>
  <c r="Y49" i="18"/>
  <c r="X49" i="18"/>
  <c r="W49" i="18"/>
  <c r="O49" i="18"/>
  <c r="E49" i="18"/>
  <c r="J49" i="18" s="1"/>
  <c r="Y48" i="18"/>
  <c r="X48" i="18"/>
  <c r="W48" i="18"/>
  <c r="O48" i="18"/>
  <c r="E48" i="18"/>
  <c r="Y47" i="18"/>
  <c r="X47" i="18"/>
  <c r="W47" i="18"/>
  <c r="O47" i="18"/>
  <c r="J47" i="18"/>
  <c r="E47" i="18"/>
  <c r="Y46" i="18"/>
  <c r="X46" i="18"/>
  <c r="W46" i="18"/>
  <c r="O46" i="18"/>
  <c r="E46" i="18"/>
  <c r="J46" i="18" s="1"/>
  <c r="Y45" i="18"/>
  <c r="X45" i="18"/>
  <c r="W45" i="18"/>
  <c r="O45" i="18"/>
  <c r="E45" i="18"/>
  <c r="J45" i="18" s="1"/>
  <c r="Y44" i="18"/>
  <c r="X44" i="18"/>
  <c r="W44" i="18"/>
  <c r="O44" i="18"/>
  <c r="E44" i="18"/>
  <c r="Y43" i="18"/>
  <c r="X43" i="18"/>
  <c r="W43" i="18"/>
  <c r="O43" i="18"/>
  <c r="J43" i="18"/>
  <c r="E43" i="18"/>
  <c r="Y42" i="18"/>
  <c r="X42" i="18"/>
  <c r="W42" i="18"/>
  <c r="O42" i="18"/>
  <c r="E42" i="18"/>
  <c r="J42" i="18" s="1"/>
  <c r="Y41" i="18"/>
  <c r="X41" i="18"/>
  <c r="W41" i="18"/>
  <c r="O41" i="18"/>
  <c r="E41" i="18"/>
  <c r="J41" i="18" s="1"/>
  <c r="Y40" i="18"/>
  <c r="X40" i="18"/>
  <c r="W40" i="18"/>
  <c r="O40" i="18"/>
  <c r="E40" i="18"/>
  <c r="F40" i="18" s="1"/>
  <c r="Y39" i="18"/>
  <c r="X39" i="18"/>
  <c r="W39" i="18"/>
  <c r="O39" i="18"/>
  <c r="J39" i="18"/>
  <c r="E39" i="18"/>
  <c r="Y38" i="18"/>
  <c r="X38" i="18"/>
  <c r="W38" i="18"/>
  <c r="O38" i="18"/>
  <c r="E38" i="18"/>
  <c r="J38" i="18" s="1"/>
  <c r="Y37" i="18"/>
  <c r="X37" i="18"/>
  <c r="W37" i="18"/>
  <c r="O37" i="18"/>
  <c r="E37" i="18"/>
  <c r="J37" i="18" s="1"/>
  <c r="Y36" i="18"/>
  <c r="X36" i="18"/>
  <c r="W36" i="18"/>
  <c r="O36" i="18"/>
  <c r="E36" i="18"/>
  <c r="Y35" i="18"/>
  <c r="X35" i="18"/>
  <c r="W35" i="18"/>
  <c r="O35" i="18"/>
  <c r="J35" i="18"/>
  <c r="E35" i="18"/>
  <c r="Y34" i="18"/>
  <c r="X34" i="18"/>
  <c r="W34" i="18"/>
  <c r="O34" i="18"/>
  <c r="E34" i="18"/>
  <c r="J34" i="18" s="1"/>
  <c r="Y33" i="18"/>
  <c r="X33" i="18"/>
  <c r="W33" i="18"/>
  <c r="O33" i="18"/>
  <c r="E33" i="18"/>
  <c r="J33" i="18" s="1"/>
  <c r="Y32" i="18"/>
  <c r="X32" i="18"/>
  <c r="W32" i="18"/>
  <c r="O32" i="18"/>
  <c r="E32" i="18"/>
  <c r="Y31" i="18"/>
  <c r="X31" i="18"/>
  <c r="W31" i="18"/>
  <c r="O31" i="18"/>
  <c r="J31" i="18"/>
  <c r="E31" i="18"/>
  <c r="Y30" i="18"/>
  <c r="X30" i="18"/>
  <c r="W30" i="18"/>
  <c r="O30" i="18"/>
  <c r="E30" i="18"/>
  <c r="J30" i="18" s="1"/>
  <c r="Y29" i="18"/>
  <c r="X29" i="18"/>
  <c r="W29" i="18"/>
  <c r="O29" i="18"/>
  <c r="E29" i="18"/>
  <c r="J29" i="18" s="1"/>
  <c r="Y28" i="18"/>
  <c r="X28" i="18"/>
  <c r="W28" i="18"/>
  <c r="O28" i="18"/>
  <c r="E28" i="18"/>
  <c r="Y27" i="18"/>
  <c r="X27" i="18"/>
  <c r="W27" i="18"/>
  <c r="O27" i="18"/>
  <c r="J27" i="18"/>
  <c r="E27" i="18"/>
  <c r="Y26" i="18"/>
  <c r="X26" i="18"/>
  <c r="W26" i="18"/>
  <c r="O26" i="18"/>
  <c r="E26" i="18"/>
  <c r="J26" i="18" s="1"/>
  <c r="Y25" i="18"/>
  <c r="X25" i="18"/>
  <c r="W25" i="18"/>
  <c r="O25" i="18"/>
  <c r="E25" i="18"/>
  <c r="J25" i="18" s="1"/>
  <c r="Y24" i="18"/>
  <c r="X24" i="18"/>
  <c r="W24" i="18"/>
  <c r="O24" i="18"/>
  <c r="E24" i="18"/>
  <c r="Y23" i="18"/>
  <c r="X23" i="18"/>
  <c r="W23" i="18"/>
  <c r="O23" i="18"/>
  <c r="J23" i="18"/>
  <c r="E23" i="18"/>
  <c r="Y22" i="18"/>
  <c r="X22" i="18"/>
  <c r="W22" i="18"/>
  <c r="O22" i="18"/>
  <c r="E22" i="18"/>
  <c r="J22" i="18" s="1"/>
  <c r="Y21" i="18"/>
  <c r="X21" i="18"/>
  <c r="W21" i="18"/>
  <c r="O21" i="18"/>
  <c r="E21" i="18"/>
  <c r="J21" i="18" s="1"/>
  <c r="Y20" i="18"/>
  <c r="X20" i="18"/>
  <c r="W20" i="18"/>
  <c r="O20" i="18"/>
  <c r="E20" i="18"/>
  <c r="Y19" i="18"/>
  <c r="X19" i="18"/>
  <c r="W19" i="18"/>
  <c r="O19" i="18"/>
  <c r="J19" i="18"/>
  <c r="E19" i="18"/>
  <c r="Y18" i="18"/>
  <c r="X18" i="18"/>
  <c r="W18" i="18"/>
  <c r="O18" i="18"/>
  <c r="E18" i="18"/>
  <c r="J18" i="18" s="1"/>
  <c r="Y17" i="18"/>
  <c r="X17" i="18"/>
  <c r="W17" i="18"/>
  <c r="O17" i="18"/>
  <c r="E17" i="18"/>
  <c r="J17" i="18" s="1"/>
  <c r="Y16" i="18"/>
  <c r="X16" i="18"/>
  <c r="W16" i="18"/>
  <c r="O16" i="18"/>
  <c r="E16" i="18"/>
  <c r="Y15" i="18"/>
  <c r="X15" i="18"/>
  <c r="W15" i="18"/>
  <c r="O15" i="18"/>
  <c r="J15" i="18"/>
  <c r="E15" i="18"/>
  <c r="Y14" i="18"/>
  <c r="X14" i="18"/>
  <c r="W14" i="18"/>
  <c r="O14" i="18"/>
  <c r="E14" i="18"/>
  <c r="J14" i="18" s="1"/>
  <c r="Y13" i="18"/>
  <c r="X13" i="18"/>
  <c r="W13" i="18"/>
  <c r="O13" i="18"/>
  <c r="E13" i="18"/>
  <c r="J13" i="18" s="1"/>
  <c r="Y12" i="18"/>
  <c r="X12" i="18"/>
  <c r="W12" i="18"/>
  <c r="O12" i="18"/>
  <c r="E12" i="18"/>
  <c r="Y54" i="17"/>
  <c r="X54" i="17"/>
  <c r="W54" i="17"/>
  <c r="U54" i="17"/>
  <c r="O54" i="17"/>
  <c r="F54" i="17"/>
  <c r="G54" i="17" s="1"/>
  <c r="E54" i="17"/>
  <c r="J54" i="17" s="1"/>
  <c r="K54" i="17" s="1"/>
  <c r="Y53" i="17"/>
  <c r="X53" i="17"/>
  <c r="W53" i="17"/>
  <c r="U53" i="17"/>
  <c r="O53" i="17"/>
  <c r="E53" i="17"/>
  <c r="Y52" i="17"/>
  <c r="X52" i="17"/>
  <c r="W52" i="17"/>
  <c r="O52" i="17"/>
  <c r="E52" i="17"/>
  <c r="J52" i="17" s="1"/>
  <c r="Y51" i="17"/>
  <c r="X51" i="17"/>
  <c r="W51" i="17"/>
  <c r="O51" i="17"/>
  <c r="E51" i="17"/>
  <c r="J51" i="17" s="1"/>
  <c r="Y50" i="17"/>
  <c r="X50" i="17"/>
  <c r="W50" i="17"/>
  <c r="O50" i="17"/>
  <c r="E50" i="17"/>
  <c r="J50" i="17" s="1"/>
  <c r="Y49" i="17"/>
  <c r="X49" i="17"/>
  <c r="W49" i="17"/>
  <c r="O49" i="17"/>
  <c r="E49" i="17"/>
  <c r="Y48" i="17"/>
  <c r="X48" i="17"/>
  <c r="W48" i="17"/>
  <c r="O48" i="17"/>
  <c r="E48" i="17"/>
  <c r="J48" i="17" s="1"/>
  <c r="Y47" i="17"/>
  <c r="X47" i="17"/>
  <c r="W47" i="17"/>
  <c r="O47" i="17"/>
  <c r="E47" i="17"/>
  <c r="J47" i="17" s="1"/>
  <c r="Y46" i="17"/>
  <c r="X46" i="17"/>
  <c r="W46" i="17"/>
  <c r="O46" i="17"/>
  <c r="E46" i="17"/>
  <c r="J46" i="17" s="1"/>
  <c r="Y45" i="17"/>
  <c r="X45" i="17"/>
  <c r="W45" i="17"/>
  <c r="O45" i="17"/>
  <c r="E45" i="17"/>
  <c r="Y44" i="17"/>
  <c r="X44" i="17"/>
  <c r="W44" i="17"/>
  <c r="O44" i="17"/>
  <c r="E44" i="17"/>
  <c r="J44" i="17" s="1"/>
  <c r="Y43" i="17"/>
  <c r="X43" i="17"/>
  <c r="W43" i="17"/>
  <c r="O43" i="17"/>
  <c r="E43" i="17"/>
  <c r="J43" i="17" s="1"/>
  <c r="Y42" i="17"/>
  <c r="X42" i="17"/>
  <c r="W42" i="17"/>
  <c r="O42" i="17"/>
  <c r="E42" i="17"/>
  <c r="J42" i="17" s="1"/>
  <c r="Y41" i="17"/>
  <c r="X41" i="17"/>
  <c r="W41" i="17"/>
  <c r="O41" i="17"/>
  <c r="E41" i="17"/>
  <c r="Y40" i="17"/>
  <c r="X40" i="17"/>
  <c r="W40" i="17"/>
  <c r="O40" i="17"/>
  <c r="E40" i="17"/>
  <c r="J40" i="17" s="1"/>
  <c r="Y39" i="17"/>
  <c r="X39" i="17"/>
  <c r="W39" i="17"/>
  <c r="O39" i="17"/>
  <c r="E39" i="17"/>
  <c r="J39" i="17" s="1"/>
  <c r="Y38" i="17"/>
  <c r="X38" i="17"/>
  <c r="W38" i="17"/>
  <c r="O38" i="17"/>
  <c r="E38" i="17"/>
  <c r="J38" i="17" s="1"/>
  <c r="Y37" i="17"/>
  <c r="X37" i="17"/>
  <c r="W37" i="17"/>
  <c r="O37" i="17"/>
  <c r="E37" i="17"/>
  <c r="Y36" i="17"/>
  <c r="X36" i="17"/>
  <c r="W36" i="17"/>
  <c r="O36" i="17"/>
  <c r="E36" i="17"/>
  <c r="Y35" i="17"/>
  <c r="X35" i="17"/>
  <c r="W35" i="17"/>
  <c r="O35" i="17"/>
  <c r="E35" i="17"/>
  <c r="J35" i="17" s="1"/>
  <c r="Y34" i="17"/>
  <c r="X34" i="17"/>
  <c r="W34" i="17"/>
  <c r="O34" i="17"/>
  <c r="E34" i="17"/>
  <c r="J34" i="17" s="1"/>
  <c r="Y33" i="17"/>
  <c r="X33" i="17"/>
  <c r="W33" i="17"/>
  <c r="O33" i="17"/>
  <c r="E33" i="17"/>
  <c r="Y32" i="17"/>
  <c r="X32" i="17"/>
  <c r="W32" i="17"/>
  <c r="O32" i="17"/>
  <c r="E32" i="17"/>
  <c r="J32" i="17" s="1"/>
  <c r="Y31" i="17"/>
  <c r="X31" i="17"/>
  <c r="W31" i="17"/>
  <c r="O31" i="17"/>
  <c r="E31" i="17"/>
  <c r="J31" i="17" s="1"/>
  <c r="Y30" i="17"/>
  <c r="X30" i="17"/>
  <c r="W30" i="17"/>
  <c r="O30" i="17"/>
  <c r="E30" i="17"/>
  <c r="J30" i="17" s="1"/>
  <c r="Y29" i="17"/>
  <c r="X29" i="17"/>
  <c r="W29" i="17"/>
  <c r="O29" i="17"/>
  <c r="E29" i="17"/>
  <c r="Y28" i="17"/>
  <c r="X28" i="17"/>
  <c r="W28" i="17"/>
  <c r="O28" i="17"/>
  <c r="E28" i="17"/>
  <c r="Y27" i="17"/>
  <c r="X27" i="17"/>
  <c r="W27" i="17"/>
  <c r="O27" i="17"/>
  <c r="E27" i="17"/>
  <c r="J27" i="17" s="1"/>
  <c r="K27" i="17" s="1"/>
  <c r="Y26" i="17"/>
  <c r="X26" i="17"/>
  <c r="W26" i="17"/>
  <c r="O26" i="17"/>
  <c r="E26" i="17"/>
  <c r="J26" i="17" s="1"/>
  <c r="Y25" i="17"/>
  <c r="X25" i="17"/>
  <c r="W25" i="17"/>
  <c r="O25" i="17"/>
  <c r="E25" i="17"/>
  <c r="Y24" i="17"/>
  <c r="X24" i="17"/>
  <c r="W24" i="17"/>
  <c r="O24" i="17"/>
  <c r="E24" i="17"/>
  <c r="Y23" i="17"/>
  <c r="X23" i="17"/>
  <c r="W23" i="17"/>
  <c r="O23" i="17"/>
  <c r="E23" i="17"/>
  <c r="J23" i="17" s="1"/>
  <c r="Y22" i="17"/>
  <c r="X22" i="17"/>
  <c r="W22" i="17"/>
  <c r="O22" i="17"/>
  <c r="J22" i="17"/>
  <c r="E22" i="17"/>
  <c r="Y21" i="17"/>
  <c r="X21" i="17"/>
  <c r="W21" i="17"/>
  <c r="O21" i="17"/>
  <c r="E21" i="17"/>
  <c r="J21" i="17" s="1"/>
  <c r="Y20" i="17"/>
  <c r="X20" i="17"/>
  <c r="W20" i="17"/>
  <c r="O20" i="17"/>
  <c r="E20" i="17"/>
  <c r="J20" i="17" s="1"/>
  <c r="Y19" i="17"/>
  <c r="X19" i="17"/>
  <c r="W19" i="17"/>
  <c r="O19" i="17"/>
  <c r="E19" i="17"/>
  <c r="Y18" i="17"/>
  <c r="X18" i="17"/>
  <c r="W18" i="17"/>
  <c r="O18" i="17"/>
  <c r="J18" i="17"/>
  <c r="E18" i="17"/>
  <c r="Y17" i="17"/>
  <c r="X17" i="17"/>
  <c r="W17" i="17"/>
  <c r="O17" i="17"/>
  <c r="E17" i="17"/>
  <c r="J17" i="17" s="1"/>
  <c r="Y16" i="17"/>
  <c r="X16" i="17"/>
  <c r="W16" i="17"/>
  <c r="O16" i="17"/>
  <c r="E16" i="17"/>
  <c r="J16" i="17" s="1"/>
  <c r="Y15" i="17"/>
  <c r="X15" i="17"/>
  <c r="W15" i="17"/>
  <c r="O15" i="17"/>
  <c r="E15" i="17"/>
  <c r="Y14" i="17"/>
  <c r="X14" i="17"/>
  <c r="W14" i="17"/>
  <c r="O14" i="17"/>
  <c r="J14" i="17"/>
  <c r="E14" i="17"/>
  <c r="Y13" i="17"/>
  <c r="X13" i="17"/>
  <c r="W13" i="17"/>
  <c r="O13" i="17"/>
  <c r="E13" i="17"/>
  <c r="J13" i="17" s="1"/>
  <c r="Y12" i="17"/>
  <c r="X12" i="17"/>
  <c r="W12" i="17"/>
  <c r="O12" i="17"/>
  <c r="F12" i="17"/>
  <c r="E12" i="17"/>
  <c r="J12" i="17" s="1"/>
  <c r="Y118" i="16"/>
  <c r="X118" i="16"/>
  <c r="W118" i="16"/>
  <c r="U118" i="16"/>
  <c r="O118" i="16"/>
  <c r="J118" i="16"/>
  <c r="K118" i="16" s="1"/>
  <c r="P118" i="16" s="1"/>
  <c r="F118" i="16"/>
  <c r="G118" i="16" s="1"/>
  <c r="E118" i="16"/>
  <c r="Y117" i="16"/>
  <c r="X117" i="16"/>
  <c r="W117" i="16"/>
  <c r="U117" i="16"/>
  <c r="O117" i="16"/>
  <c r="E117" i="16"/>
  <c r="Y116" i="16"/>
  <c r="X116" i="16"/>
  <c r="W116" i="16"/>
  <c r="O116" i="16"/>
  <c r="E116" i="16"/>
  <c r="J116" i="16" s="1"/>
  <c r="A116" i="16"/>
  <c r="Y115" i="16"/>
  <c r="X115" i="16"/>
  <c r="W115" i="16"/>
  <c r="O115" i="16"/>
  <c r="J115" i="16"/>
  <c r="E115" i="16"/>
  <c r="A115" i="16"/>
  <c r="Y114" i="16"/>
  <c r="X114" i="16"/>
  <c r="W114" i="16"/>
  <c r="O114" i="16"/>
  <c r="E114" i="16"/>
  <c r="J114" i="16" s="1"/>
  <c r="A114" i="16"/>
  <c r="Y113" i="16"/>
  <c r="X113" i="16"/>
  <c r="W113" i="16"/>
  <c r="O113" i="16"/>
  <c r="E113" i="16"/>
  <c r="J113" i="16" s="1"/>
  <c r="A113" i="16"/>
  <c r="Y112" i="16"/>
  <c r="X112" i="16"/>
  <c r="W112" i="16"/>
  <c r="O112" i="16"/>
  <c r="E112" i="16"/>
  <c r="J112" i="16" s="1"/>
  <c r="A112" i="16"/>
  <c r="Y111" i="16"/>
  <c r="X111" i="16"/>
  <c r="W111" i="16"/>
  <c r="O111" i="16"/>
  <c r="J111" i="16"/>
  <c r="E111" i="16"/>
  <c r="A111" i="16"/>
  <c r="Y110" i="16"/>
  <c r="X110" i="16"/>
  <c r="W110" i="16"/>
  <c r="O110" i="16"/>
  <c r="E110" i="16"/>
  <c r="J110" i="16" s="1"/>
  <c r="A110" i="16"/>
  <c r="Y109" i="16"/>
  <c r="X109" i="16"/>
  <c r="W109" i="16"/>
  <c r="O109" i="16"/>
  <c r="E109" i="16"/>
  <c r="J109" i="16" s="1"/>
  <c r="A109" i="16"/>
  <c r="Y108" i="16"/>
  <c r="X108" i="16"/>
  <c r="W108" i="16"/>
  <c r="O108" i="16"/>
  <c r="E108" i="16"/>
  <c r="J108" i="16" s="1"/>
  <c r="A108" i="16"/>
  <c r="Y107" i="16"/>
  <c r="X107" i="16"/>
  <c r="W107" i="16"/>
  <c r="O107" i="16"/>
  <c r="J107" i="16"/>
  <c r="E107" i="16"/>
  <c r="A107" i="16"/>
  <c r="Y106" i="16"/>
  <c r="X106" i="16"/>
  <c r="W106" i="16"/>
  <c r="O106" i="16"/>
  <c r="E106" i="16"/>
  <c r="J106" i="16" s="1"/>
  <c r="A106" i="16"/>
  <c r="Y105" i="16"/>
  <c r="X105" i="16"/>
  <c r="W105" i="16"/>
  <c r="O105" i="16"/>
  <c r="E105" i="16"/>
  <c r="J105" i="16" s="1"/>
  <c r="A105" i="16"/>
  <c r="Y104" i="16"/>
  <c r="X104" i="16"/>
  <c r="W104" i="16"/>
  <c r="O104" i="16"/>
  <c r="E104" i="16"/>
  <c r="J104" i="16" s="1"/>
  <c r="A104" i="16"/>
  <c r="Y103" i="16"/>
  <c r="X103" i="16"/>
  <c r="W103" i="16"/>
  <c r="U103" i="16"/>
  <c r="O103" i="16"/>
  <c r="E103" i="16"/>
  <c r="Y102" i="16"/>
  <c r="X102" i="16"/>
  <c r="W102" i="16"/>
  <c r="O102" i="16"/>
  <c r="E102" i="16"/>
  <c r="J102" i="16" s="1"/>
  <c r="A102" i="16"/>
  <c r="Y101" i="16"/>
  <c r="X101" i="16"/>
  <c r="W101" i="16"/>
  <c r="O101" i="16"/>
  <c r="J101" i="16"/>
  <c r="E101" i="16"/>
  <c r="A101" i="16"/>
  <c r="Y100" i="16"/>
  <c r="X100" i="16"/>
  <c r="W100" i="16"/>
  <c r="O100" i="16"/>
  <c r="E100" i="16"/>
  <c r="J100" i="16" s="1"/>
  <c r="A100" i="16"/>
  <c r="Y99" i="16"/>
  <c r="X99" i="16"/>
  <c r="W99" i="16"/>
  <c r="O99" i="16"/>
  <c r="E99" i="16"/>
  <c r="J99" i="16" s="1"/>
  <c r="A99" i="16"/>
  <c r="Y98" i="16"/>
  <c r="X98" i="16"/>
  <c r="W98" i="16"/>
  <c r="O98" i="16"/>
  <c r="E98" i="16"/>
  <c r="J98" i="16" s="1"/>
  <c r="A98" i="16"/>
  <c r="Y97" i="16"/>
  <c r="X97" i="16"/>
  <c r="W97" i="16"/>
  <c r="O97" i="16"/>
  <c r="J97" i="16"/>
  <c r="E97" i="16"/>
  <c r="A97" i="16"/>
  <c r="Y96" i="16"/>
  <c r="X96" i="16"/>
  <c r="W96" i="16"/>
  <c r="O96" i="16"/>
  <c r="E96" i="16"/>
  <c r="J96" i="16" s="1"/>
  <c r="A96" i="16"/>
  <c r="Y95" i="16"/>
  <c r="X95" i="16"/>
  <c r="W95" i="16"/>
  <c r="O95" i="16"/>
  <c r="E95" i="16"/>
  <c r="J95" i="16" s="1"/>
  <c r="A95" i="16"/>
  <c r="Y94" i="16"/>
  <c r="X94" i="16"/>
  <c r="W94" i="16"/>
  <c r="O94" i="16"/>
  <c r="J94" i="16"/>
  <c r="E94" i="16"/>
  <c r="A94" i="16"/>
  <c r="Y93" i="16"/>
  <c r="X93" i="16"/>
  <c r="W93" i="16"/>
  <c r="O93" i="16"/>
  <c r="E93" i="16"/>
  <c r="J93" i="16" s="1"/>
  <c r="A93" i="16"/>
  <c r="Y92" i="16"/>
  <c r="X92" i="16"/>
  <c r="W92" i="16"/>
  <c r="O92" i="16"/>
  <c r="J92" i="16"/>
  <c r="E92" i="16"/>
  <c r="A92" i="16"/>
  <c r="Y91" i="16"/>
  <c r="X91" i="16"/>
  <c r="W91" i="16"/>
  <c r="O91" i="16"/>
  <c r="E91" i="16"/>
  <c r="J91" i="16" s="1"/>
  <c r="A91" i="16"/>
  <c r="Y90" i="16"/>
  <c r="X90" i="16"/>
  <c r="W90" i="16"/>
  <c r="O90" i="16"/>
  <c r="J90" i="16"/>
  <c r="E90" i="16"/>
  <c r="A90" i="16"/>
  <c r="Y89" i="16"/>
  <c r="X89" i="16"/>
  <c r="W89" i="16"/>
  <c r="O89" i="16"/>
  <c r="E89" i="16"/>
  <c r="J89" i="16" s="1"/>
  <c r="A89" i="16"/>
  <c r="Y88" i="16"/>
  <c r="X88" i="16"/>
  <c r="W88" i="16"/>
  <c r="O88" i="16"/>
  <c r="J88" i="16"/>
  <c r="E88" i="16"/>
  <c r="A88" i="16"/>
  <c r="Y87" i="16"/>
  <c r="X87" i="16"/>
  <c r="W87" i="16"/>
  <c r="O87" i="16"/>
  <c r="E87" i="16"/>
  <c r="J87" i="16" s="1"/>
  <c r="A87" i="16"/>
  <c r="Y86" i="16"/>
  <c r="X86" i="16"/>
  <c r="W86" i="16"/>
  <c r="O86" i="16"/>
  <c r="J86" i="16"/>
  <c r="E86" i="16"/>
  <c r="A86" i="16"/>
  <c r="Y85" i="16"/>
  <c r="X85" i="16"/>
  <c r="W85" i="16"/>
  <c r="O85" i="16"/>
  <c r="E85" i="16"/>
  <c r="J85" i="16" s="1"/>
  <c r="A85" i="16"/>
  <c r="Y84" i="16"/>
  <c r="X84" i="16"/>
  <c r="W84" i="16"/>
  <c r="O84" i="16"/>
  <c r="J84" i="16"/>
  <c r="E84" i="16"/>
  <c r="A84" i="16"/>
  <c r="Y83" i="16"/>
  <c r="X83" i="16"/>
  <c r="W83" i="16"/>
  <c r="O83" i="16"/>
  <c r="E83" i="16"/>
  <c r="J83" i="16" s="1"/>
  <c r="A83" i="16"/>
  <c r="Y82" i="16"/>
  <c r="X82" i="16"/>
  <c r="W82" i="16"/>
  <c r="O82" i="16"/>
  <c r="J82" i="16"/>
  <c r="E82" i="16"/>
  <c r="A82" i="16"/>
  <c r="Y81" i="16"/>
  <c r="X81" i="16"/>
  <c r="W81" i="16"/>
  <c r="O81" i="16"/>
  <c r="E81" i="16"/>
  <c r="J81" i="16" s="1"/>
  <c r="A81" i="16"/>
  <c r="Y80" i="16"/>
  <c r="X80" i="16"/>
  <c r="W80" i="16"/>
  <c r="O80" i="16"/>
  <c r="J80" i="16"/>
  <c r="E80" i="16"/>
  <c r="A80" i="16"/>
  <c r="Y79" i="16"/>
  <c r="X79" i="16"/>
  <c r="W79" i="16"/>
  <c r="O79" i="16"/>
  <c r="E79" i="16"/>
  <c r="J79" i="16" s="1"/>
  <c r="A79" i="16"/>
  <c r="Y78" i="16"/>
  <c r="X78" i="16"/>
  <c r="W78" i="16"/>
  <c r="O78" i="16"/>
  <c r="J78" i="16"/>
  <c r="E78" i="16"/>
  <c r="A78" i="16"/>
  <c r="Y77" i="16"/>
  <c r="X77" i="16"/>
  <c r="W77" i="16"/>
  <c r="O77" i="16"/>
  <c r="E77" i="16"/>
  <c r="J77" i="16" s="1"/>
  <c r="A77" i="16"/>
  <c r="Y76" i="16"/>
  <c r="X76" i="16"/>
  <c r="W76" i="16"/>
  <c r="O76" i="16"/>
  <c r="J76" i="16"/>
  <c r="E76" i="16"/>
  <c r="A76" i="16"/>
  <c r="Y75" i="16"/>
  <c r="X75" i="16"/>
  <c r="W75" i="16"/>
  <c r="O75" i="16"/>
  <c r="E75" i="16"/>
  <c r="A75" i="16"/>
  <c r="Y74" i="16"/>
  <c r="X74" i="16"/>
  <c r="W74" i="16"/>
  <c r="O74" i="16"/>
  <c r="E74" i="16"/>
  <c r="J74" i="16" s="1"/>
  <c r="A74" i="16"/>
  <c r="Y73" i="16"/>
  <c r="X73" i="16"/>
  <c r="W73" i="16"/>
  <c r="O73" i="16"/>
  <c r="J73" i="16"/>
  <c r="E73" i="16"/>
  <c r="A73" i="16"/>
  <c r="Y72" i="16"/>
  <c r="X72" i="16"/>
  <c r="W72" i="16"/>
  <c r="O72" i="16"/>
  <c r="E72" i="16"/>
  <c r="J72" i="16" s="1"/>
  <c r="A72" i="16"/>
  <c r="Y71" i="16"/>
  <c r="X71" i="16"/>
  <c r="W71" i="16"/>
  <c r="O71" i="16"/>
  <c r="E71" i="16"/>
  <c r="J71" i="16" s="1"/>
  <c r="A71" i="16"/>
  <c r="Y70" i="16"/>
  <c r="X70" i="16"/>
  <c r="W70" i="16"/>
  <c r="O70" i="16"/>
  <c r="E70" i="16"/>
  <c r="A70" i="16"/>
  <c r="Y69" i="16"/>
  <c r="X69" i="16"/>
  <c r="W69" i="16"/>
  <c r="O69" i="16"/>
  <c r="E69" i="16"/>
  <c r="J69" i="16" s="1"/>
  <c r="A69" i="16"/>
  <c r="Y68" i="16"/>
  <c r="X68" i="16"/>
  <c r="W68" i="16"/>
  <c r="O68" i="16"/>
  <c r="E68" i="16"/>
  <c r="A68" i="16"/>
  <c r="Y67" i="16"/>
  <c r="X67" i="16"/>
  <c r="W67" i="16"/>
  <c r="O67" i="16"/>
  <c r="E67" i="16"/>
  <c r="J67" i="16" s="1"/>
  <c r="A67" i="16"/>
  <c r="Y66" i="16"/>
  <c r="X66" i="16"/>
  <c r="W66" i="16"/>
  <c r="O66" i="16"/>
  <c r="E66" i="16"/>
  <c r="A66" i="16"/>
  <c r="Y65" i="16"/>
  <c r="X65" i="16"/>
  <c r="W65" i="16"/>
  <c r="O65" i="16"/>
  <c r="E65" i="16"/>
  <c r="J65" i="16" s="1"/>
  <c r="A65" i="16"/>
  <c r="Y64" i="16"/>
  <c r="X64" i="16"/>
  <c r="W64" i="16"/>
  <c r="O64" i="16"/>
  <c r="E64" i="16"/>
  <c r="A64" i="16"/>
  <c r="Y63" i="16"/>
  <c r="X63" i="16"/>
  <c r="W63" i="16"/>
  <c r="O63" i="16"/>
  <c r="E63" i="16"/>
  <c r="J63" i="16" s="1"/>
  <c r="A63" i="16"/>
  <c r="Y62" i="16"/>
  <c r="X62" i="16"/>
  <c r="W62" i="16"/>
  <c r="O62" i="16"/>
  <c r="E62" i="16"/>
  <c r="A62" i="16"/>
  <c r="Y61" i="16"/>
  <c r="X61" i="16"/>
  <c r="W61" i="16"/>
  <c r="O61" i="16"/>
  <c r="E61" i="16"/>
  <c r="J61" i="16" s="1"/>
  <c r="A61" i="16"/>
  <c r="Y60" i="16"/>
  <c r="X60" i="16"/>
  <c r="W60" i="16"/>
  <c r="O60" i="16"/>
  <c r="E60" i="16"/>
  <c r="A60" i="16"/>
  <c r="Y59" i="16"/>
  <c r="X59" i="16"/>
  <c r="W59" i="16"/>
  <c r="O59" i="16"/>
  <c r="E59" i="16"/>
  <c r="J59" i="16" s="1"/>
  <c r="A59" i="16"/>
  <c r="Y58" i="16"/>
  <c r="X58" i="16"/>
  <c r="W58" i="16"/>
  <c r="O58" i="16"/>
  <c r="E58" i="16"/>
  <c r="A58" i="16"/>
  <c r="Y57" i="16"/>
  <c r="X57" i="16"/>
  <c r="W57" i="16"/>
  <c r="O57" i="16"/>
  <c r="E57" i="16"/>
  <c r="J57" i="16" s="1"/>
  <c r="A57" i="16"/>
  <c r="Y56" i="16"/>
  <c r="X56" i="16"/>
  <c r="W56" i="16"/>
  <c r="O56" i="16"/>
  <c r="E56" i="16"/>
  <c r="A56" i="16"/>
  <c r="Y55" i="16"/>
  <c r="X55" i="16"/>
  <c r="W55" i="16"/>
  <c r="O55" i="16"/>
  <c r="E55" i="16"/>
  <c r="J55" i="16" s="1"/>
  <c r="A55" i="16"/>
  <c r="Y54" i="16"/>
  <c r="X54" i="16"/>
  <c r="W54" i="16"/>
  <c r="O54" i="16"/>
  <c r="J54" i="16"/>
  <c r="E54" i="16"/>
  <c r="A54" i="16"/>
  <c r="Y53" i="16"/>
  <c r="X53" i="16"/>
  <c r="W53" i="16"/>
  <c r="O53" i="16"/>
  <c r="E53" i="16"/>
  <c r="J53" i="16" s="1"/>
  <c r="A53" i="16"/>
  <c r="Y52" i="16"/>
  <c r="X52" i="16"/>
  <c r="W52" i="16"/>
  <c r="O52" i="16"/>
  <c r="E52" i="16"/>
  <c r="J52" i="16" s="1"/>
  <c r="A52" i="16"/>
  <c r="Y51" i="16"/>
  <c r="X51" i="16"/>
  <c r="W51" i="16"/>
  <c r="O51" i="16"/>
  <c r="E51" i="16"/>
  <c r="A51" i="16"/>
  <c r="Y50" i="16"/>
  <c r="X50" i="16"/>
  <c r="W50" i="16"/>
  <c r="O50" i="16"/>
  <c r="E50" i="16"/>
  <c r="J50" i="16" s="1"/>
  <c r="A50" i="16"/>
  <c r="Y49" i="16"/>
  <c r="X49" i="16"/>
  <c r="W49" i="16"/>
  <c r="O49" i="16"/>
  <c r="E49" i="16"/>
  <c r="A49" i="16"/>
  <c r="Y48" i="16"/>
  <c r="X48" i="16"/>
  <c r="W48" i="16"/>
  <c r="O48" i="16"/>
  <c r="E48" i="16"/>
  <c r="A48" i="16"/>
  <c r="Y47" i="16"/>
  <c r="X47" i="16"/>
  <c r="W47" i="16"/>
  <c r="O47" i="16"/>
  <c r="E47" i="16"/>
  <c r="A47" i="16"/>
  <c r="Y46" i="16"/>
  <c r="X46" i="16"/>
  <c r="W46" i="16"/>
  <c r="O46" i="16"/>
  <c r="E46" i="16"/>
  <c r="A46" i="16"/>
  <c r="Y45" i="16"/>
  <c r="X45" i="16"/>
  <c r="W45" i="16"/>
  <c r="O45" i="16"/>
  <c r="E45" i="16"/>
  <c r="A45" i="16"/>
  <c r="Y44" i="16"/>
  <c r="X44" i="16"/>
  <c r="W44" i="16"/>
  <c r="O44" i="16"/>
  <c r="E44" i="16"/>
  <c r="A44" i="16"/>
  <c r="Y43" i="16"/>
  <c r="X43" i="16"/>
  <c r="W43" i="16"/>
  <c r="O43" i="16"/>
  <c r="E43" i="16"/>
  <c r="A43" i="16"/>
  <c r="Y42" i="16"/>
  <c r="X42" i="16"/>
  <c r="W42" i="16"/>
  <c r="O42" i="16"/>
  <c r="E42" i="16"/>
  <c r="A42" i="16"/>
  <c r="Y41" i="16"/>
  <c r="X41" i="16"/>
  <c r="W41" i="16"/>
  <c r="O41" i="16"/>
  <c r="E41" i="16"/>
  <c r="A41" i="16"/>
  <c r="Y40" i="16"/>
  <c r="X40" i="16"/>
  <c r="W40" i="16"/>
  <c r="O40" i="16"/>
  <c r="E40" i="16"/>
  <c r="A40" i="16"/>
  <c r="Y39" i="16"/>
  <c r="X39" i="16"/>
  <c r="W39" i="16"/>
  <c r="O39" i="16"/>
  <c r="E39" i="16"/>
  <c r="A39" i="16"/>
  <c r="Y38" i="16"/>
  <c r="X38" i="16"/>
  <c r="W38" i="16"/>
  <c r="O38" i="16"/>
  <c r="E38" i="16"/>
  <c r="A38" i="16"/>
  <c r="Y37" i="16"/>
  <c r="X37" i="16"/>
  <c r="W37" i="16"/>
  <c r="O37" i="16"/>
  <c r="E37" i="16"/>
  <c r="A37" i="16"/>
  <c r="Y36" i="16"/>
  <c r="X36" i="16"/>
  <c r="W36" i="16"/>
  <c r="O36" i="16"/>
  <c r="E36" i="16"/>
  <c r="A36" i="16"/>
  <c r="Y35" i="16"/>
  <c r="X35" i="16"/>
  <c r="W35" i="16"/>
  <c r="O35" i="16"/>
  <c r="E35" i="16"/>
  <c r="A35" i="16"/>
  <c r="Y34" i="16"/>
  <c r="X34" i="16"/>
  <c r="W34" i="16"/>
  <c r="O34" i="16"/>
  <c r="E34" i="16"/>
  <c r="A34" i="16"/>
  <c r="Y33" i="16"/>
  <c r="X33" i="16"/>
  <c r="W33" i="16"/>
  <c r="O33" i="16"/>
  <c r="E33" i="16"/>
  <c r="A33" i="16"/>
  <c r="Y32" i="16"/>
  <c r="X32" i="16"/>
  <c r="W32" i="16"/>
  <c r="O32" i="16"/>
  <c r="E32" i="16"/>
  <c r="A32" i="16"/>
  <c r="Y31" i="16"/>
  <c r="X31" i="16"/>
  <c r="W31" i="16"/>
  <c r="O31" i="16"/>
  <c r="E31" i="16"/>
  <c r="A31" i="16"/>
  <c r="Y30" i="16"/>
  <c r="X30" i="16"/>
  <c r="W30" i="16"/>
  <c r="O30" i="16"/>
  <c r="E30" i="16"/>
  <c r="A30" i="16"/>
  <c r="Y29" i="16"/>
  <c r="X29" i="16"/>
  <c r="W29" i="16"/>
  <c r="O29" i="16"/>
  <c r="E29" i="16"/>
  <c r="A29" i="16"/>
  <c r="Y28" i="16"/>
  <c r="X28" i="16"/>
  <c r="W28" i="16"/>
  <c r="O28" i="16"/>
  <c r="E28" i="16"/>
  <c r="A28" i="16"/>
  <c r="Y27" i="16"/>
  <c r="X27" i="16"/>
  <c r="W27" i="16"/>
  <c r="O27" i="16"/>
  <c r="E27" i="16"/>
  <c r="A27" i="16"/>
  <c r="Y26" i="16"/>
  <c r="X26" i="16"/>
  <c r="W26" i="16"/>
  <c r="O26" i="16"/>
  <c r="E26" i="16"/>
  <c r="A26" i="16"/>
  <c r="Y25" i="16"/>
  <c r="X25" i="16"/>
  <c r="W25" i="16"/>
  <c r="O25" i="16"/>
  <c r="E25" i="16"/>
  <c r="A25" i="16"/>
  <c r="Y24" i="16"/>
  <c r="X24" i="16"/>
  <c r="W24" i="16"/>
  <c r="O24" i="16"/>
  <c r="E24" i="16"/>
  <c r="A24" i="16"/>
  <c r="Y23" i="16"/>
  <c r="X23" i="16"/>
  <c r="W23" i="16"/>
  <c r="O23" i="16"/>
  <c r="E23" i="16"/>
  <c r="A23" i="16"/>
  <c r="Y22" i="16"/>
  <c r="X22" i="16"/>
  <c r="W22" i="16"/>
  <c r="U22" i="16"/>
  <c r="O22" i="16"/>
  <c r="F22" i="16"/>
  <c r="E22" i="16"/>
  <c r="J22" i="16" s="1"/>
  <c r="K22" i="16" s="1"/>
  <c r="Y21" i="16"/>
  <c r="X21" i="16"/>
  <c r="W21" i="16"/>
  <c r="O21" i="16"/>
  <c r="E21" i="16"/>
  <c r="A21" i="16"/>
  <c r="Y20" i="16"/>
  <c r="X20" i="16"/>
  <c r="W20" i="16"/>
  <c r="O20" i="16"/>
  <c r="E20" i="16"/>
  <c r="A20" i="16"/>
  <c r="Y19" i="16"/>
  <c r="X19" i="16"/>
  <c r="W19" i="16"/>
  <c r="O19" i="16"/>
  <c r="E19" i="16"/>
  <c r="A19" i="16"/>
  <c r="Y18" i="16"/>
  <c r="X18" i="16"/>
  <c r="W18" i="16"/>
  <c r="O18" i="16"/>
  <c r="E18" i="16"/>
  <c r="A18" i="16"/>
  <c r="Y17" i="16"/>
  <c r="X17" i="16"/>
  <c r="W17" i="16"/>
  <c r="O17" i="16"/>
  <c r="E17" i="16"/>
  <c r="A17" i="16"/>
  <c r="Y16" i="16"/>
  <c r="X16" i="16"/>
  <c r="W16" i="16"/>
  <c r="O16" i="16"/>
  <c r="E16" i="16"/>
  <c r="A16" i="16"/>
  <c r="Y15" i="16"/>
  <c r="X15" i="16"/>
  <c r="W15" i="16"/>
  <c r="O15" i="16"/>
  <c r="E15" i="16"/>
  <c r="A15" i="16"/>
  <c r="Y14" i="16"/>
  <c r="X14" i="16"/>
  <c r="W14" i="16"/>
  <c r="O14" i="16"/>
  <c r="E14" i="16"/>
  <c r="A14" i="16"/>
  <c r="Y13" i="16"/>
  <c r="X13" i="16"/>
  <c r="W13" i="16"/>
  <c r="O13" i="16"/>
  <c r="E13" i="16"/>
  <c r="A13" i="16"/>
  <c r="Y12" i="16"/>
  <c r="X12" i="16"/>
  <c r="W12" i="16"/>
  <c r="O12" i="16"/>
  <c r="E12" i="16"/>
  <c r="A12" i="16"/>
  <c r="Y275" i="13"/>
  <c r="X275" i="13"/>
  <c r="W275" i="13"/>
  <c r="U275" i="13"/>
  <c r="O275" i="13"/>
  <c r="G275" i="13"/>
  <c r="E275" i="13"/>
  <c r="F275" i="13" s="1"/>
  <c r="Y274" i="13"/>
  <c r="X274" i="13"/>
  <c r="W274" i="13"/>
  <c r="U274" i="13"/>
  <c r="O274" i="13"/>
  <c r="F274" i="13"/>
  <c r="G274" i="13" s="1"/>
  <c r="E274" i="13"/>
  <c r="J274" i="13" s="1"/>
  <c r="K274" i="13" s="1"/>
  <c r="Y273" i="13"/>
  <c r="X273" i="13"/>
  <c r="W273" i="13"/>
  <c r="U273" i="13"/>
  <c r="O273" i="13"/>
  <c r="E273" i="13"/>
  <c r="Y272" i="13"/>
  <c r="X272" i="13"/>
  <c r="W272" i="13"/>
  <c r="U272" i="13"/>
  <c r="O272" i="13"/>
  <c r="E272" i="13"/>
  <c r="Y271" i="13"/>
  <c r="X271" i="13"/>
  <c r="W271" i="13"/>
  <c r="U271" i="13"/>
  <c r="O271" i="13"/>
  <c r="E271" i="13"/>
  <c r="Y270" i="13"/>
  <c r="X270" i="13"/>
  <c r="W270" i="13"/>
  <c r="U270" i="13"/>
  <c r="O270" i="13"/>
  <c r="E270" i="13"/>
  <c r="Y269" i="13"/>
  <c r="X269" i="13"/>
  <c r="W269" i="13"/>
  <c r="U269" i="13"/>
  <c r="Q269" i="13"/>
  <c r="O269" i="13"/>
  <c r="J269" i="13"/>
  <c r="K269" i="13" s="1"/>
  <c r="P269" i="13" s="1"/>
  <c r="E269" i="13"/>
  <c r="F269" i="13" s="1"/>
  <c r="Y268" i="13"/>
  <c r="X268" i="13"/>
  <c r="W268" i="13"/>
  <c r="U268" i="13"/>
  <c r="S268" i="13"/>
  <c r="O268" i="13"/>
  <c r="K268" i="13"/>
  <c r="P268" i="13" s="1"/>
  <c r="F268" i="13"/>
  <c r="E268" i="13"/>
  <c r="J268" i="13" s="1"/>
  <c r="Y267" i="13"/>
  <c r="X267" i="13"/>
  <c r="W267" i="13"/>
  <c r="U267" i="13"/>
  <c r="O267" i="13"/>
  <c r="E267" i="13"/>
  <c r="Y266" i="13"/>
  <c r="X266" i="13"/>
  <c r="W266" i="13"/>
  <c r="U266" i="13"/>
  <c r="O266" i="13"/>
  <c r="E266" i="13"/>
  <c r="J266" i="13" s="1"/>
  <c r="K266" i="13" s="1"/>
  <c r="Y265" i="13"/>
  <c r="X265" i="13"/>
  <c r="W265" i="13"/>
  <c r="U265" i="13"/>
  <c r="O265" i="13"/>
  <c r="E265" i="13"/>
  <c r="Y264" i="13"/>
  <c r="X264" i="13"/>
  <c r="W264" i="13"/>
  <c r="U264" i="13"/>
  <c r="O264" i="13"/>
  <c r="E264" i="13"/>
  <c r="Y263" i="13"/>
  <c r="X263" i="13"/>
  <c r="W263" i="13"/>
  <c r="U263" i="13"/>
  <c r="O263" i="13"/>
  <c r="J263" i="13"/>
  <c r="K263" i="13" s="1"/>
  <c r="P263" i="13" s="1"/>
  <c r="R263" i="13" s="1"/>
  <c r="E263" i="13"/>
  <c r="F263" i="13" s="1"/>
  <c r="Y262" i="13"/>
  <c r="X262" i="13"/>
  <c r="W262" i="13"/>
  <c r="U262" i="13"/>
  <c r="O262" i="13"/>
  <c r="E262" i="13"/>
  <c r="Y261" i="13"/>
  <c r="X261" i="13"/>
  <c r="W261" i="13"/>
  <c r="U261" i="13"/>
  <c r="O261" i="13"/>
  <c r="E261" i="13"/>
  <c r="Y260" i="13"/>
  <c r="X260" i="13"/>
  <c r="W260" i="13"/>
  <c r="U260" i="13"/>
  <c r="O260" i="13"/>
  <c r="F260" i="13"/>
  <c r="E260" i="13"/>
  <c r="J260" i="13" s="1"/>
  <c r="K260" i="13" s="1"/>
  <c r="P260" i="13" s="1"/>
  <c r="R260" i="13" s="1"/>
  <c r="Y259" i="13"/>
  <c r="X259" i="13"/>
  <c r="W259" i="13"/>
  <c r="U259" i="13"/>
  <c r="O259" i="13"/>
  <c r="E259" i="13"/>
  <c r="F259" i="13" s="1"/>
  <c r="Y258" i="13"/>
  <c r="X258" i="13"/>
  <c r="W258" i="13"/>
  <c r="U258" i="13"/>
  <c r="O258" i="13"/>
  <c r="E258" i="13"/>
  <c r="Y257" i="13"/>
  <c r="X257" i="13"/>
  <c r="W257" i="13"/>
  <c r="U257" i="13"/>
  <c r="O257" i="13"/>
  <c r="E257" i="13"/>
  <c r="Y256" i="13"/>
  <c r="X256" i="13"/>
  <c r="W256" i="13"/>
  <c r="U256" i="13"/>
  <c r="O256" i="13"/>
  <c r="E256" i="13"/>
  <c r="J256" i="13" s="1"/>
  <c r="K256" i="13" s="1"/>
  <c r="Y255" i="13"/>
  <c r="X255" i="13"/>
  <c r="W255" i="13"/>
  <c r="U255" i="13"/>
  <c r="O255" i="13"/>
  <c r="E255" i="13"/>
  <c r="Y254" i="13"/>
  <c r="X254" i="13"/>
  <c r="W254" i="13"/>
  <c r="U254" i="13"/>
  <c r="O254" i="13"/>
  <c r="E254" i="13"/>
  <c r="Y253" i="13"/>
  <c r="X253" i="13"/>
  <c r="W253" i="13"/>
  <c r="U253" i="13"/>
  <c r="O253" i="13"/>
  <c r="J253" i="13"/>
  <c r="K253" i="13" s="1"/>
  <c r="P253" i="13" s="1"/>
  <c r="E253" i="13"/>
  <c r="F253" i="13" s="1"/>
  <c r="Y252" i="13"/>
  <c r="X252" i="13"/>
  <c r="W252" i="13"/>
  <c r="U252" i="13"/>
  <c r="O252" i="13"/>
  <c r="F252" i="13"/>
  <c r="E252" i="13"/>
  <c r="J252" i="13" s="1"/>
  <c r="K252" i="13" s="1"/>
  <c r="P252" i="13" s="1"/>
  <c r="S252" i="13" s="1"/>
  <c r="Y251" i="13"/>
  <c r="X251" i="13"/>
  <c r="W251" i="13"/>
  <c r="U251" i="13"/>
  <c r="O251" i="13"/>
  <c r="E251" i="13"/>
  <c r="Y250" i="13"/>
  <c r="X250" i="13"/>
  <c r="W250" i="13"/>
  <c r="U250" i="13"/>
  <c r="O250" i="13"/>
  <c r="E250" i="13"/>
  <c r="Y249" i="13"/>
  <c r="X249" i="13"/>
  <c r="W249" i="13"/>
  <c r="U249" i="13"/>
  <c r="O249" i="13"/>
  <c r="E249" i="13"/>
  <c r="Y248" i="13"/>
  <c r="X248" i="13"/>
  <c r="W248" i="13"/>
  <c r="U248" i="13"/>
  <c r="O248" i="13"/>
  <c r="E248" i="13"/>
  <c r="Y247" i="13"/>
  <c r="X247" i="13"/>
  <c r="W247" i="13"/>
  <c r="U247" i="13"/>
  <c r="O247" i="13"/>
  <c r="J247" i="13"/>
  <c r="K247" i="13" s="1"/>
  <c r="P247" i="13" s="1"/>
  <c r="R247" i="13" s="1"/>
  <c r="E247" i="13"/>
  <c r="F247" i="13" s="1"/>
  <c r="Y246" i="13"/>
  <c r="X246" i="13"/>
  <c r="W246" i="13"/>
  <c r="U246" i="13"/>
  <c r="O246" i="13"/>
  <c r="E246" i="13"/>
  <c r="Y245" i="13"/>
  <c r="X245" i="13"/>
  <c r="W245" i="13"/>
  <c r="U245" i="13"/>
  <c r="O245" i="13"/>
  <c r="J245" i="13"/>
  <c r="K245" i="13" s="1"/>
  <c r="P245" i="13" s="1"/>
  <c r="E245" i="13"/>
  <c r="F245" i="13" s="1"/>
  <c r="Y244" i="13"/>
  <c r="X244" i="13"/>
  <c r="W244" i="13"/>
  <c r="U244" i="13"/>
  <c r="O244" i="13"/>
  <c r="F244" i="13"/>
  <c r="E244" i="13"/>
  <c r="J244" i="13" s="1"/>
  <c r="K244" i="13" s="1"/>
  <c r="P244" i="13" s="1"/>
  <c r="Y243" i="13"/>
  <c r="X243" i="13"/>
  <c r="W243" i="13"/>
  <c r="U243" i="13"/>
  <c r="O243" i="13"/>
  <c r="E243" i="13"/>
  <c r="F243" i="13" s="1"/>
  <c r="Y242" i="13"/>
  <c r="X242" i="13"/>
  <c r="W242" i="13"/>
  <c r="U242" i="13"/>
  <c r="O242" i="13"/>
  <c r="E242" i="13"/>
  <c r="Y241" i="13"/>
  <c r="X241" i="13"/>
  <c r="W241" i="13"/>
  <c r="U241" i="13"/>
  <c r="O241" i="13"/>
  <c r="E241" i="13"/>
  <c r="Y240" i="13"/>
  <c r="X240" i="13"/>
  <c r="W240" i="13"/>
  <c r="U240" i="13"/>
  <c r="O240" i="13"/>
  <c r="E240" i="13"/>
  <c r="Y239" i="13"/>
  <c r="X239" i="13"/>
  <c r="W239" i="13"/>
  <c r="U239" i="13"/>
  <c r="O239" i="13"/>
  <c r="E239" i="13"/>
  <c r="Y238" i="13"/>
  <c r="X238" i="13"/>
  <c r="W238" i="13"/>
  <c r="U238" i="13"/>
  <c r="O238" i="13"/>
  <c r="E238" i="13"/>
  <c r="Y237" i="13"/>
  <c r="X237" i="13"/>
  <c r="W237" i="13"/>
  <c r="U237" i="13"/>
  <c r="O237" i="13"/>
  <c r="E237" i="13"/>
  <c r="Y236" i="13"/>
  <c r="X236" i="13"/>
  <c r="W236" i="13"/>
  <c r="U236" i="13"/>
  <c r="O236" i="13"/>
  <c r="E236" i="13"/>
  <c r="Y235" i="13"/>
  <c r="X235" i="13"/>
  <c r="W235" i="13"/>
  <c r="U235" i="13"/>
  <c r="O235" i="13"/>
  <c r="E235" i="13"/>
  <c r="Y234" i="13"/>
  <c r="X234" i="13"/>
  <c r="W234" i="13"/>
  <c r="U234" i="13"/>
  <c r="O234" i="13"/>
  <c r="E234" i="13"/>
  <c r="Y233" i="13"/>
  <c r="X233" i="13"/>
  <c r="W233" i="13"/>
  <c r="U233" i="13"/>
  <c r="O233" i="13"/>
  <c r="E233" i="13"/>
  <c r="Y232" i="13"/>
  <c r="X232" i="13"/>
  <c r="W232" i="13"/>
  <c r="U232" i="13"/>
  <c r="O232" i="13"/>
  <c r="E232" i="13"/>
  <c r="Y231" i="13"/>
  <c r="X231" i="13"/>
  <c r="W231" i="13"/>
  <c r="U231" i="13"/>
  <c r="O231" i="13"/>
  <c r="J231" i="13"/>
  <c r="K231" i="13" s="1"/>
  <c r="P231" i="13" s="1"/>
  <c r="R231" i="13" s="1"/>
  <c r="E231" i="13"/>
  <c r="F231" i="13" s="1"/>
  <c r="Y230" i="13"/>
  <c r="X230" i="13"/>
  <c r="W230" i="13"/>
  <c r="U230" i="13"/>
  <c r="O230" i="13"/>
  <c r="J230" i="13"/>
  <c r="K230" i="13" s="1"/>
  <c r="E230" i="13"/>
  <c r="F230" i="13" s="1"/>
  <c r="Y229" i="13"/>
  <c r="X229" i="13"/>
  <c r="W229" i="13"/>
  <c r="U229" i="13"/>
  <c r="O229" i="13"/>
  <c r="J229" i="13"/>
  <c r="K229" i="13" s="1"/>
  <c r="P229" i="13" s="1"/>
  <c r="S229" i="13" s="1"/>
  <c r="E229" i="13"/>
  <c r="F229" i="13" s="1"/>
  <c r="Y228" i="13"/>
  <c r="X228" i="13"/>
  <c r="W228" i="13"/>
  <c r="U228" i="13"/>
  <c r="O228" i="13"/>
  <c r="J228" i="13"/>
  <c r="K228" i="13" s="1"/>
  <c r="E228" i="13"/>
  <c r="F228" i="13" s="1"/>
  <c r="Y227" i="13"/>
  <c r="X227" i="13"/>
  <c r="W227" i="13"/>
  <c r="U227" i="13"/>
  <c r="O227" i="13"/>
  <c r="J227" i="13"/>
  <c r="K227" i="13" s="1"/>
  <c r="E227" i="13"/>
  <c r="F227" i="13" s="1"/>
  <c r="Y226" i="13"/>
  <c r="X226" i="13"/>
  <c r="W226" i="13"/>
  <c r="U226" i="13"/>
  <c r="O226" i="13"/>
  <c r="J226" i="13"/>
  <c r="K226" i="13" s="1"/>
  <c r="E226" i="13"/>
  <c r="F226" i="13" s="1"/>
  <c r="Y225" i="13"/>
  <c r="X225" i="13"/>
  <c r="W225" i="13"/>
  <c r="U225" i="13"/>
  <c r="O225" i="13"/>
  <c r="J225" i="13"/>
  <c r="K225" i="13" s="1"/>
  <c r="P225" i="13" s="1"/>
  <c r="E225" i="13"/>
  <c r="F225" i="13" s="1"/>
  <c r="Y224" i="13"/>
  <c r="X224" i="13"/>
  <c r="W224" i="13"/>
  <c r="U224" i="13"/>
  <c r="O224" i="13"/>
  <c r="J224" i="13"/>
  <c r="K224" i="13" s="1"/>
  <c r="E224" i="13"/>
  <c r="F224" i="13" s="1"/>
  <c r="Y223" i="13"/>
  <c r="X223" i="13"/>
  <c r="W223" i="13"/>
  <c r="U223" i="13"/>
  <c r="O223" i="13"/>
  <c r="J223" i="13"/>
  <c r="K223" i="13" s="1"/>
  <c r="E223" i="13"/>
  <c r="F223" i="13" s="1"/>
  <c r="Y222" i="13"/>
  <c r="X222" i="13"/>
  <c r="W222" i="13"/>
  <c r="U222" i="13"/>
  <c r="O222" i="13"/>
  <c r="J222" i="13"/>
  <c r="K222" i="13" s="1"/>
  <c r="E222" i="13"/>
  <c r="F222" i="13" s="1"/>
  <c r="Y221" i="13"/>
  <c r="X221" i="13"/>
  <c r="W221" i="13"/>
  <c r="U221" i="13"/>
  <c r="O221" i="13"/>
  <c r="J221" i="13"/>
  <c r="K221" i="13" s="1"/>
  <c r="P221" i="13" s="1"/>
  <c r="S221" i="13" s="1"/>
  <c r="E221" i="13"/>
  <c r="F221" i="13" s="1"/>
  <c r="Y220" i="13"/>
  <c r="X220" i="13"/>
  <c r="W220" i="13"/>
  <c r="U220" i="13"/>
  <c r="O220" i="13"/>
  <c r="J220" i="13"/>
  <c r="K220" i="13" s="1"/>
  <c r="E220" i="13"/>
  <c r="F220" i="13" s="1"/>
  <c r="Y219" i="13"/>
  <c r="X219" i="13"/>
  <c r="W219" i="13"/>
  <c r="U219" i="13"/>
  <c r="O219" i="13"/>
  <c r="J219" i="13"/>
  <c r="K219" i="13" s="1"/>
  <c r="E219" i="13"/>
  <c r="F219" i="13" s="1"/>
  <c r="Y218" i="13"/>
  <c r="X218" i="13"/>
  <c r="W218" i="13"/>
  <c r="U218" i="13"/>
  <c r="O218" i="13"/>
  <c r="J218" i="13"/>
  <c r="K218" i="13" s="1"/>
  <c r="E218" i="13"/>
  <c r="F218" i="13" s="1"/>
  <c r="Y217" i="13"/>
  <c r="X217" i="13"/>
  <c r="W217" i="13"/>
  <c r="U217" i="13"/>
  <c r="O217" i="13"/>
  <c r="J217" i="13"/>
  <c r="K217" i="13" s="1"/>
  <c r="P217" i="13" s="1"/>
  <c r="E217" i="13"/>
  <c r="F217" i="13" s="1"/>
  <c r="Y216" i="13"/>
  <c r="X216" i="13"/>
  <c r="W216" i="13"/>
  <c r="U216" i="13"/>
  <c r="O216" i="13"/>
  <c r="J216" i="13"/>
  <c r="K216" i="13" s="1"/>
  <c r="E216" i="13"/>
  <c r="F216" i="13" s="1"/>
  <c r="Y215" i="13"/>
  <c r="X215" i="13"/>
  <c r="W215" i="13"/>
  <c r="U215" i="13"/>
  <c r="O215" i="13"/>
  <c r="J215" i="13"/>
  <c r="K215" i="13" s="1"/>
  <c r="E215" i="13"/>
  <c r="F215" i="13" s="1"/>
  <c r="Y214" i="13"/>
  <c r="X214" i="13"/>
  <c r="W214" i="13"/>
  <c r="U214" i="13"/>
  <c r="O214" i="13"/>
  <c r="J214" i="13"/>
  <c r="K214" i="13" s="1"/>
  <c r="E214" i="13"/>
  <c r="F214" i="13" s="1"/>
  <c r="Y213" i="13"/>
  <c r="X213" i="13"/>
  <c r="W213" i="13"/>
  <c r="U213" i="13"/>
  <c r="O213" i="13"/>
  <c r="J213" i="13"/>
  <c r="K213" i="13" s="1"/>
  <c r="P213" i="13" s="1"/>
  <c r="S213" i="13" s="1"/>
  <c r="E213" i="13"/>
  <c r="F213" i="13" s="1"/>
  <c r="Y212" i="13"/>
  <c r="X212" i="13"/>
  <c r="W212" i="13"/>
  <c r="U212" i="13"/>
  <c r="O212" i="13"/>
  <c r="J212" i="13"/>
  <c r="K212" i="13" s="1"/>
  <c r="E212" i="13"/>
  <c r="F212" i="13" s="1"/>
  <c r="Y211" i="13"/>
  <c r="X211" i="13"/>
  <c r="W211" i="13"/>
  <c r="U211" i="13"/>
  <c r="O211" i="13"/>
  <c r="J211" i="13"/>
  <c r="K211" i="13" s="1"/>
  <c r="E211" i="13"/>
  <c r="F211" i="13" s="1"/>
  <c r="Y210" i="13"/>
  <c r="X210" i="13"/>
  <c r="W210" i="13"/>
  <c r="U210" i="13"/>
  <c r="O210" i="13"/>
  <c r="J210" i="13"/>
  <c r="K210" i="13" s="1"/>
  <c r="E210" i="13"/>
  <c r="F210" i="13" s="1"/>
  <c r="Y209" i="13"/>
  <c r="X209" i="13"/>
  <c r="W209" i="13"/>
  <c r="U209" i="13"/>
  <c r="O209" i="13"/>
  <c r="J209" i="13"/>
  <c r="K209" i="13" s="1"/>
  <c r="P209" i="13" s="1"/>
  <c r="E209" i="13"/>
  <c r="F209" i="13" s="1"/>
  <c r="Y208" i="13"/>
  <c r="X208" i="13"/>
  <c r="W208" i="13"/>
  <c r="U208" i="13"/>
  <c r="O208" i="13"/>
  <c r="E208" i="13"/>
  <c r="F208" i="13" s="1"/>
  <c r="Y207" i="13"/>
  <c r="X207" i="13"/>
  <c r="W207" i="13"/>
  <c r="U207" i="13"/>
  <c r="O207" i="13"/>
  <c r="E207" i="13"/>
  <c r="F207" i="13" s="1"/>
  <c r="Y206" i="13"/>
  <c r="X206" i="13"/>
  <c r="W206" i="13"/>
  <c r="U206" i="13"/>
  <c r="O206" i="13"/>
  <c r="J206" i="13"/>
  <c r="K206" i="13" s="1"/>
  <c r="E206" i="13"/>
  <c r="F206" i="13" s="1"/>
  <c r="Y205" i="13"/>
  <c r="X205" i="13"/>
  <c r="W205" i="13"/>
  <c r="U205" i="13"/>
  <c r="O205" i="13"/>
  <c r="E205" i="13"/>
  <c r="Y204" i="13"/>
  <c r="X204" i="13"/>
  <c r="W204" i="13"/>
  <c r="U204" i="13"/>
  <c r="O204" i="13"/>
  <c r="E204" i="13"/>
  <c r="F204" i="13" s="1"/>
  <c r="Y203" i="13"/>
  <c r="X203" i="13"/>
  <c r="W203" i="13"/>
  <c r="U203" i="13"/>
  <c r="O203" i="13"/>
  <c r="E203" i="13"/>
  <c r="F203" i="13" s="1"/>
  <c r="Y202" i="13"/>
  <c r="X202" i="13"/>
  <c r="W202" i="13"/>
  <c r="U202" i="13"/>
  <c r="O202" i="13"/>
  <c r="J202" i="13"/>
  <c r="K202" i="13" s="1"/>
  <c r="E202" i="13"/>
  <c r="F202" i="13" s="1"/>
  <c r="Y201" i="13"/>
  <c r="X201" i="13"/>
  <c r="W201" i="13"/>
  <c r="U201" i="13"/>
  <c r="O201" i="13"/>
  <c r="E201" i="13"/>
  <c r="Y200" i="13"/>
  <c r="X200" i="13"/>
  <c r="W200" i="13"/>
  <c r="U200" i="13"/>
  <c r="O200" i="13"/>
  <c r="E200" i="13"/>
  <c r="F200" i="13" s="1"/>
  <c r="Y199" i="13"/>
  <c r="X199" i="13"/>
  <c r="W199" i="13"/>
  <c r="U199" i="13"/>
  <c r="O199" i="13"/>
  <c r="E199" i="13"/>
  <c r="F199" i="13" s="1"/>
  <c r="Y198" i="13"/>
  <c r="X198" i="13"/>
  <c r="W198" i="13"/>
  <c r="U198" i="13"/>
  <c r="O198" i="13"/>
  <c r="J198" i="13"/>
  <c r="K198" i="13" s="1"/>
  <c r="E198" i="13"/>
  <c r="F198" i="13" s="1"/>
  <c r="Y197" i="13"/>
  <c r="X197" i="13"/>
  <c r="W197" i="13"/>
  <c r="U197" i="13"/>
  <c r="O197" i="13"/>
  <c r="E197" i="13"/>
  <c r="F197" i="13" s="1"/>
  <c r="Y196" i="13"/>
  <c r="X196" i="13"/>
  <c r="W196" i="13"/>
  <c r="U196" i="13"/>
  <c r="O196" i="13"/>
  <c r="E196" i="13"/>
  <c r="F196" i="13" s="1"/>
  <c r="Y195" i="13"/>
  <c r="X195" i="13"/>
  <c r="W195" i="13"/>
  <c r="U195" i="13"/>
  <c r="O195" i="13"/>
  <c r="E195" i="13"/>
  <c r="Y194" i="13"/>
  <c r="X194" i="13"/>
  <c r="W194" i="13"/>
  <c r="U194" i="13"/>
  <c r="O194" i="13"/>
  <c r="E194" i="13"/>
  <c r="Y193" i="13"/>
  <c r="X193" i="13"/>
  <c r="W193" i="13"/>
  <c r="U193" i="13"/>
  <c r="O193" i="13"/>
  <c r="E193" i="13"/>
  <c r="F193" i="13" s="1"/>
  <c r="Y192" i="13"/>
  <c r="X192" i="13"/>
  <c r="W192" i="13"/>
  <c r="U192" i="13"/>
  <c r="O192" i="13"/>
  <c r="K192" i="13"/>
  <c r="P192" i="13" s="1"/>
  <c r="F192" i="13"/>
  <c r="E192" i="13"/>
  <c r="J192" i="13" s="1"/>
  <c r="Y191" i="13"/>
  <c r="X191" i="13"/>
  <c r="W191" i="13"/>
  <c r="U191" i="13"/>
  <c r="O191" i="13"/>
  <c r="J191" i="13"/>
  <c r="K191" i="13" s="1"/>
  <c r="P191" i="13" s="1"/>
  <c r="Q191" i="13" s="1"/>
  <c r="E191" i="13"/>
  <c r="F191" i="13" s="1"/>
  <c r="Y190" i="13"/>
  <c r="X190" i="13"/>
  <c r="W190" i="13"/>
  <c r="U190" i="13"/>
  <c r="O190" i="13"/>
  <c r="E190" i="13"/>
  <c r="Y189" i="13"/>
  <c r="X189" i="13"/>
  <c r="W189" i="13"/>
  <c r="U189" i="13"/>
  <c r="O189" i="13"/>
  <c r="E189" i="13"/>
  <c r="Y188" i="13"/>
  <c r="X188" i="13"/>
  <c r="W188" i="13"/>
  <c r="U188" i="13"/>
  <c r="O188" i="13"/>
  <c r="K188" i="13"/>
  <c r="P188" i="13" s="1"/>
  <c r="F188" i="13"/>
  <c r="E188" i="13"/>
  <c r="J188" i="13" s="1"/>
  <c r="Y187" i="13"/>
  <c r="X187" i="13"/>
  <c r="W187" i="13"/>
  <c r="U187" i="13"/>
  <c r="O187" i="13"/>
  <c r="J187" i="13"/>
  <c r="K187" i="13" s="1"/>
  <c r="P187" i="13" s="1"/>
  <c r="Q187" i="13" s="1"/>
  <c r="E187" i="13"/>
  <c r="F187" i="13" s="1"/>
  <c r="Y186" i="13"/>
  <c r="X186" i="13"/>
  <c r="W186" i="13"/>
  <c r="U186" i="13"/>
  <c r="O186" i="13"/>
  <c r="E186" i="13"/>
  <c r="Y185" i="13"/>
  <c r="X185" i="13"/>
  <c r="W185" i="13"/>
  <c r="U185" i="13"/>
  <c r="O185" i="13"/>
  <c r="E185" i="13"/>
  <c r="F185" i="13" s="1"/>
  <c r="Y184" i="13"/>
  <c r="X184" i="13"/>
  <c r="W184" i="13"/>
  <c r="U184" i="13"/>
  <c r="O184" i="13"/>
  <c r="K184" i="13"/>
  <c r="P184" i="13" s="1"/>
  <c r="F184" i="13"/>
  <c r="E184" i="13"/>
  <c r="J184" i="13" s="1"/>
  <c r="O183" i="13"/>
  <c r="Y182" i="13"/>
  <c r="X182" i="13"/>
  <c r="W182" i="13"/>
  <c r="U182" i="13"/>
  <c r="O182" i="13"/>
  <c r="F182" i="13"/>
  <c r="E182" i="13"/>
  <c r="J182" i="13" s="1"/>
  <c r="K182" i="13" s="1"/>
  <c r="Y181" i="13"/>
  <c r="X181" i="13"/>
  <c r="W181" i="13"/>
  <c r="U181" i="13"/>
  <c r="O181" i="13"/>
  <c r="J181" i="13"/>
  <c r="K181" i="13" s="1"/>
  <c r="P181" i="13" s="1"/>
  <c r="S181" i="13" s="1"/>
  <c r="E181" i="13"/>
  <c r="F181" i="13" s="1"/>
  <c r="Y180" i="13"/>
  <c r="X180" i="13"/>
  <c r="W180" i="13"/>
  <c r="U180" i="13"/>
  <c r="O180" i="13"/>
  <c r="E180" i="13"/>
  <c r="Y179" i="13"/>
  <c r="X179" i="13"/>
  <c r="W179" i="13"/>
  <c r="U179" i="13"/>
  <c r="O179" i="13"/>
  <c r="J179" i="13"/>
  <c r="K179" i="13" s="1"/>
  <c r="P179" i="13" s="1"/>
  <c r="Q179" i="13" s="1"/>
  <c r="F179" i="13"/>
  <c r="E179" i="13"/>
  <c r="Y178" i="13"/>
  <c r="X178" i="13"/>
  <c r="W178" i="13"/>
  <c r="U178" i="13"/>
  <c r="O178" i="13"/>
  <c r="F178" i="13"/>
  <c r="E178" i="13"/>
  <c r="J178" i="13" s="1"/>
  <c r="K178" i="13" s="1"/>
  <c r="Y177" i="13"/>
  <c r="X177" i="13"/>
  <c r="W177" i="13"/>
  <c r="U177" i="13"/>
  <c r="O177" i="13"/>
  <c r="J177" i="13"/>
  <c r="K177" i="13" s="1"/>
  <c r="P177" i="13" s="1"/>
  <c r="E177" i="13"/>
  <c r="F177" i="13" s="1"/>
  <c r="Y176" i="13"/>
  <c r="X176" i="13"/>
  <c r="W176" i="13"/>
  <c r="U176" i="13"/>
  <c r="O176" i="13"/>
  <c r="J176" i="13"/>
  <c r="K176" i="13" s="1"/>
  <c r="P176" i="13" s="1"/>
  <c r="E176" i="13"/>
  <c r="F176" i="13" s="1"/>
  <c r="Y175" i="13"/>
  <c r="X175" i="13"/>
  <c r="W175" i="13"/>
  <c r="U175" i="13"/>
  <c r="O175" i="13"/>
  <c r="J175" i="13"/>
  <c r="K175" i="13" s="1"/>
  <c r="F175" i="13"/>
  <c r="E175" i="13"/>
  <c r="Y174" i="13"/>
  <c r="X174" i="13"/>
  <c r="W174" i="13"/>
  <c r="U174" i="13"/>
  <c r="O174" i="13"/>
  <c r="E174" i="13"/>
  <c r="Y173" i="13"/>
  <c r="X173" i="13"/>
  <c r="W173" i="13"/>
  <c r="U173" i="13"/>
  <c r="O173" i="13"/>
  <c r="J173" i="13"/>
  <c r="K173" i="13" s="1"/>
  <c r="P173" i="13" s="1"/>
  <c r="S173" i="13" s="1"/>
  <c r="F173" i="13"/>
  <c r="E173" i="13"/>
  <c r="Y172" i="13"/>
  <c r="X172" i="13"/>
  <c r="W172" i="13"/>
  <c r="U172" i="13"/>
  <c r="O172" i="13"/>
  <c r="E172" i="13"/>
  <c r="Y171" i="13"/>
  <c r="X171" i="13"/>
  <c r="W171" i="13"/>
  <c r="U171" i="13"/>
  <c r="O171" i="13"/>
  <c r="E171" i="13"/>
  <c r="Y170" i="13"/>
  <c r="X170" i="13"/>
  <c r="W170" i="13"/>
  <c r="U170" i="13"/>
  <c r="O170" i="13"/>
  <c r="J170" i="13"/>
  <c r="K170" i="13" s="1"/>
  <c r="P170" i="13" s="1"/>
  <c r="S170" i="13" s="1"/>
  <c r="E170" i="13"/>
  <c r="F170" i="13" s="1"/>
  <c r="Y169" i="13"/>
  <c r="X169" i="13"/>
  <c r="W169" i="13"/>
  <c r="U169" i="13"/>
  <c r="O169" i="13"/>
  <c r="J169" i="13"/>
  <c r="K169" i="13" s="1"/>
  <c r="P169" i="13" s="1"/>
  <c r="E169" i="13"/>
  <c r="F169" i="13" s="1"/>
  <c r="Y168" i="13"/>
  <c r="X168" i="13"/>
  <c r="W168" i="13"/>
  <c r="U168" i="13"/>
  <c r="O168" i="13"/>
  <c r="E168" i="13"/>
  <c r="Y167" i="13"/>
  <c r="X167" i="13"/>
  <c r="W167" i="13"/>
  <c r="U167" i="13"/>
  <c r="O167" i="13"/>
  <c r="E167" i="13"/>
  <c r="Y166" i="13"/>
  <c r="X166" i="13"/>
  <c r="W166" i="13"/>
  <c r="U166" i="13"/>
  <c r="O166" i="13"/>
  <c r="K166" i="13"/>
  <c r="P166" i="13" s="1"/>
  <c r="S166" i="13" s="1"/>
  <c r="F166" i="13"/>
  <c r="E166" i="13"/>
  <c r="J166" i="13" s="1"/>
  <c r="Y165" i="13"/>
  <c r="X165" i="13"/>
  <c r="W165" i="13"/>
  <c r="U165" i="13"/>
  <c r="O165" i="13"/>
  <c r="J165" i="13"/>
  <c r="K165" i="13" s="1"/>
  <c r="P165" i="13" s="1"/>
  <c r="F165" i="13"/>
  <c r="E165" i="13"/>
  <c r="Y164" i="13"/>
  <c r="X164" i="13"/>
  <c r="W164" i="13"/>
  <c r="U164" i="13"/>
  <c r="O164" i="13"/>
  <c r="J164" i="13"/>
  <c r="K164" i="13" s="1"/>
  <c r="P164" i="13" s="1"/>
  <c r="R164" i="13" s="1"/>
  <c r="E164" i="13"/>
  <c r="F164" i="13" s="1"/>
  <c r="Y163" i="13"/>
  <c r="X163" i="13"/>
  <c r="W163" i="13"/>
  <c r="U163" i="13"/>
  <c r="O163" i="13"/>
  <c r="J163" i="13"/>
  <c r="K163" i="13" s="1"/>
  <c r="F163" i="13"/>
  <c r="E163" i="13"/>
  <c r="Y162" i="13"/>
  <c r="X162" i="13"/>
  <c r="W162" i="13"/>
  <c r="U162" i="13"/>
  <c r="O162" i="13"/>
  <c r="J162" i="13"/>
  <c r="K162" i="13" s="1"/>
  <c r="P162" i="13" s="1"/>
  <c r="E162" i="13"/>
  <c r="F162" i="13" s="1"/>
  <c r="Y161" i="13"/>
  <c r="X161" i="13"/>
  <c r="W161" i="13"/>
  <c r="U161" i="13"/>
  <c r="O161" i="13"/>
  <c r="E161" i="13"/>
  <c r="F161" i="13" s="1"/>
  <c r="Y160" i="13"/>
  <c r="X160" i="13"/>
  <c r="W160" i="13"/>
  <c r="U160" i="13"/>
  <c r="O160" i="13"/>
  <c r="E160" i="13"/>
  <c r="F160" i="13" s="1"/>
  <c r="Y159" i="13"/>
  <c r="X159" i="13"/>
  <c r="W159" i="13"/>
  <c r="U159" i="13"/>
  <c r="O159" i="13"/>
  <c r="J159" i="13"/>
  <c r="K159" i="13" s="1"/>
  <c r="E159" i="13"/>
  <c r="F159" i="13" s="1"/>
  <c r="Y158" i="13"/>
  <c r="X158" i="13"/>
  <c r="W158" i="13"/>
  <c r="U158" i="13"/>
  <c r="O158" i="13"/>
  <c r="E158" i="13"/>
  <c r="F158" i="13" s="1"/>
  <c r="Y157" i="13"/>
  <c r="X157" i="13"/>
  <c r="W157" i="13"/>
  <c r="U157" i="13"/>
  <c r="O157" i="13"/>
  <c r="E157" i="13"/>
  <c r="F157" i="13" s="1"/>
  <c r="Y156" i="13"/>
  <c r="X156" i="13"/>
  <c r="W156" i="13"/>
  <c r="U156" i="13"/>
  <c r="O156" i="13"/>
  <c r="E156" i="13"/>
  <c r="F156" i="13" s="1"/>
  <c r="Y155" i="13"/>
  <c r="X155" i="13"/>
  <c r="W155" i="13"/>
  <c r="U155" i="13"/>
  <c r="O155" i="13"/>
  <c r="E155" i="13"/>
  <c r="F155" i="13" s="1"/>
  <c r="Y154" i="13"/>
  <c r="X154" i="13"/>
  <c r="W154" i="13"/>
  <c r="U154" i="13"/>
  <c r="O154" i="13"/>
  <c r="E154" i="13"/>
  <c r="F154" i="13" s="1"/>
  <c r="Y153" i="13"/>
  <c r="X153" i="13"/>
  <c r="W153" i="13"/>
  <c r="U153" i="13"/>
  <c r="O153" i="13"/>
  <c r="E153" i="13"/>
  <c r="F153" i="13" s="1"/>
  <c r="Y152" i="13"/>
  <c r="X152" i="13"/>
  <c r="W152" i="13"/>
  <c r="U152" i="13"/>
  <c r="O152" i="13"/>
  <c r="E152" i="13"/>
  <c r="Y151" i="13"/>
  <c r="X151" i="13"/>
  <c r="W151" i="13"/>
  <c r="U151" i="13"/>
  <c r="O151" i="13"/>
  <c r="E151" i="13"/>
  <c r="Y150" i="13"/>
  <c r="X150" i="13"/>
  <c r="W150" i="13"/>
  <c r="U150" i="13"/>
  <c r="O150" i="13"/>
  <c r="J150" i="13"/>
  <c r="K150" i="13" s="1"/>
  <c r="P150" i="13" s="1"/>
  <c r="Q150" i="13" s="1"/>
  <c r="F150" i="13"/>
  <c r="E150" i="13"/>
  <c r="Y149" i="13"/>
  <c r="X149" i="13"/>
  <c r="W149" i="13"/>
  <c r="U149" i="13"/>
  <c r="O149" i="13"/>
  <c r="J149" i="13"/>
  <c r="K149" i="13" s="1"/>
  <c r="F149" i="13"/>
  <c r="E149" i="13"/>
  <c r="Y148" i="13"/>
  <c r="X148" i="13"/>
  <c r="W148" i="13"/>
  <c r="U148" i="13"/>
  <c r="O148" i="13"/>
  <c r="J148" i="13"/>
  <c r="K148" i="13" s="1"/>
  <c r="P148" i="13" s="1"/>
  <c r="F148" i="13"/>
  <c r="E148" i="13"/>
  <c r="Y147" i="13"/>
  <c r="X147" i="13"/>
  <c r="W147" i="13"/>
  <c r="U147" i="13"/>
  <c r="O147" i="13"/>
  <c r="J147" i="13"/>
  <c r="K147" i="13" s="1"/>
  <c r="F147" i="13"/>
  <c r="E147" i="13"/>
  <c r="Y146" i="13"/>
  <c r="X146" i="13"/>
  <c r="W146" i="13"/>
  <c r="U146" i="13"/>
  <c r="O146" i="13"/>
  <c r="J146" i="13"/>
  <c r="K146" i="13" s="1"/>
  <c r="P146" i="13" s="1"/>
  <c r="F146" i="13"/>
  <c r="E146" i="13"/>
  <c r="Y145" i="13"/>
  <c r="X145" i="13"/>
  <c r="W145" i="13"/>
  <c r="U145" i="13"/>
  <c r="O145" i="13"/>
  <c r="J145" i="13"/>
  <c r="K145" i="13" s="1"/>
  <c r="F145" i="13"/>
  <c r="E145" i="13"/>
  <c r="Y144" i="13"/>
  <c r="X144" i="13"/>
  <c r="W144" i="13"/>
  <c r="U144" i="13"/>
  <c r="O144" i="13"/>
  <c r="J144" i="13"/>
  <c r="K144" i="13" s="1"/>
  <c r="P144" i="13" s="1"/>
  <c r="Q144" i="13" s="1"/>
  <c r="E144" i="13"/>
  <c r="F144" i="13" s="1"/>
  <c r="Y143" i="13"/>
  <c r="X143" i="13"/>
  <c r="W143" i="13"/>
  <c r="U143" i="13"/>
  <c r="O143" i="13"/>
  <c r="J143" i="13"/>
  <c r="K143" i="13" s="1"/>
  <c r="E143" i="13"/>
  <c r="F143" i="13" s="1"/>
  <c r="Y142" i="13"/>
  <c r="X142" i="13"/>
  <c r="W142" i="13"/>
  <c r="U142" i="13"/>
  <c r="O142" i="13"/>
  <c r="E142" i="13"/>
  <c r="F142" i="13" s="1"/>
  <c r="Y141" i="13"/>
  <c r="X141" i="13"/>
  <c r="W141" i="13"/>
  <c r="U141" i="13"/>
  <c r="O141" i="13"/>
  <c r="E141" i="13"/>
  <c r="F141" i="13" s="1"/>
  <c r="Y140" i="13"/>
  <c r="X140" i="13"/>
  <c r="W140" i="13"/>
  <c r="U140" i="13"/>
  <c r="O140" i="13"/>
  <c r="E140" i="13"/>
  <c r="F140" i="13" s="1"/>
  <c r="Y139" i="13"/>
  <c r="X139" i="13"/>
  <c r="W139" i="13"/>
  <c r="U139" i="13"/>
  <c r="O139" i="13"/>
  <c r="E139" i="13"/>
  <c r="Y138" i="13"/>
  <c r="X138" i="13"/>
  <c r="W138" i="13"/>
  <c r="U138" i="13"/>
  <c r="O138" i="13"/>
  <c r="E138" i="13"/>
  <c r="Y137" i="13"/>
  <c r="X137" i="13"/>
  <c r="W137" i="13"/>
  <c r="U137" i="13"/>
  <c r="O137" i="13"/>
  <c r="E137" i="13"/>
  <c r="Y136" i="13"/>
  <c r="X136" i="13"/>
  <c r="W136" i="13"/>
  <c r="U136" i="13"/>
  <c r="O136" i="13"/>
  <c r="E136" i="13"/>
  <c r="Y135" i="13"/>
  <c r="X135" i="13"/>
  <c r="W135" i="13"/>
  <c r="U135" i="13"/>
  <c r="O135" i="13"/>
  <c r="E135" i="13"/>
  <c r="Y134" i="13"/>
  <c r="X134" i="13"/>
  <c r="W134" i="13"/>
  <c r="U134" i="13"/>
  <c r="O134" i="13"/>
  <c r="E134" i="13"/>
  <c r="Y133" i="13"/>
  <c r="X133" i="13"/>
  <c r="W133" i="13"/>
  <c r="U133" i="13"/>
  <c r="O133" i="13"/>
  <c r="E133" i="13"/>
  <c r="Y132" i="13"/>
  <c r="X132" i="13"/>
  <c r="W132" i="13"/>
  <c r="U132" i="13"/>
  <c r="O132" i="13"/>
  <c r="E132" i="13"/>
  <c r="Y131" i="13"/>
  <c r="X131" i="13"/>
  <c r="W131" i="13"/>
  <c r="U131" i="13"/>
  <c r="O131" i="13"/>
  <c r="E131" i="13"/>
  <c r="Y130" i="13"/>
  <c r="X130" i="13"/>
  <c r="W130" i="13"/>
  <c r="U130" i="13"/>
  <c r="O130" i="13"/>
  <c r="E130" i="13"/>
  <c r="Y129" i="13"/>
  <c r="X129" i="13"/>
  <c r="W129" i="13"/>
  <c r="U129" i="13"/>
  <c r="O129" i="13"/>
  <c r="E129" i="13"/>
  <c r="Y128" i="13"/>
  <c r="X128" i="13"/>
  <c r="W128" i="13"/>
  <c r="U128" i="13"/>
  <c r="O128" i="13"/>
  <c r="E128" i="13"/>
  <c r="Y127" i="13"/>
  <c r="X127" i="13"/>
  <c r="W127" i="13"/>
  <c r="U127" i="13"/>
  <c r="O127" i="13"/>
  <c r="E127" i="13"/>
  <c r="Y126" i="13"/>
  <c r="X126" i="13"/>
  <c r="W126" i="13"/>
  <c r="U126" i="13"/>
  <c r="O126" i="13"/>
  <c r="E126" i="13"/>
  <c r="Y125" i="13"/>
  <c r="X125" i="13"/>
  <c r="W125" i="13"/>
  <c r="U125" i="13"/>
  <c r="O125" i="13"/>
  <c r="E125" i="13"/>
  <c r="Y124" i="13"/>
  <c r="X124" i="13"/>
  <c r="W124" i="13"/>
  <c r="U124" i="13"/>
  <c r="O124" i="13"/>
  <c r="E124" i="13"/>
  <c r="Y123" i="13"/>
  <c r="X123" i="13"/>
  <c r="W123" i="13"/>
  <c r="U123" i="13"/>
  <c r="O123" i="13"/>
  <c r="E123" i="13"/>
  <c r="Y122" i="13"/>
  <c r="X122" i="13"/>
  <c r="W122" i="13"/>
  <c r="U122" i="13"/>
  <c r="O122" i="13"/>
  <c r="E122" i="13"/>
  <c r="Y121" i="13"/>
  <c r="X121" i="13"/>
  <c r="W121" i="13"/>
  <c r="U121" i="13"/>
  <c r="O121" i="13"/>
  <c r="E121" i="13"/>
  <c r="Y120" i="13"/>
  <c r="X120" i="13"/>
  <c r="W120" i="13"/>
  <c r="U120" i="13"/>
  <c r="O120" i="13"/>
  <c r="E120" i="13"/>
  <c r="Y119" i="13"/>
  <c r="X119" i="13"/>
  <c r="W119" i="13"/>
  <c r="U119" i="13"/>
  <c r="O119" i="13"/>
  <c r="E119" i="13"/>
  <c r="Y118" i="13"/>
  <c r="X118" i="13"/>
  <c r="W118" i="13"/>
  <c r="U118" i="13"/>
  <c r="O118" i="13"/>
  <c r="E118" i="13"/>
  <c r="Y117" i="13"/>
  <c r="X117" i="13"/>
  <c r="W117" i="13"/>
  <c r="U117" i="13"/>
  <c r="O117" i="13"/>
  <c r="E117" i="13"/>
  <c r="Y116" i="13"/>
  <c r="X116" i="13"/>
  <c r="W116" i="13"/>
  <c r="U116" i="13"/>
  <c r="O116" i="13"/>
  <c r="E116" i="13"/>
  <c r="Y115" i="13"/>
  <c r="X115" i="13"/>
  <c r="W115" i="13"/>
  <c r="U115" i="13"/>
  <c r="O115" i="13"/>
  <c r="E115" i="13"/>
  <c r="Y114" i="13"/>
  <c r="X114" i="13"/>
  <c r="W114" i="13"/>
  <c r="U114" i="13"/>
  <c r="O114" i="13"/>
  <c r="E114" i="13"/>
  <c r="Y113" i="13"/>
  <c r="X113" i="13"/>
  <c r="W113" i="13"/>
  <c r="U113" i="13"/>
  <c r="O113" i="13"/>
  <c r="E113" i="13"/>
  <c r="Y112" i="13"/>
  <c r="X112" i="13"/>
  <c r="W112" i="13"/>
  <c r="U112" i="13"/>
  <c r="O112" i="13"/>
  <c r="E112" i="13"/>
  <c r="Y111" i="13"/>
  <c r="X111" i="13"/>
  <c r="W111" i="13"/>
  <c r="U111" i="13"/>
  <c r="O111" i="13"/>
  <c r="E111" i="13"/>
  <c r="Y110" i="13"/>
  <c r="X110" i="13"/>
  <c r="W110" i="13"/>
  <c r="U110" i="13"/>
  <c r="O110" i="13"/>
  <c r="E110" i="13"/>
  <c r="Y109" i="13"/>
  <c r="X109" i="13"/>
  <c r="W109" i="13"/>
  <c r="U109" i="13"/>
  <c r="O109" i="13"/>
  <c r="E109" i="13"/>
  <c r="Y108" i="13"/>
  <c r="X108" i="13"/>
  <c r="W108" i="13"/>
  <c r="U108" i="13"/>
  <c r="O108" i="13"/>
  <c r="E108" i="13"/>
  <c r="Y107" i="13"/>
  <c r="X107" i="13"/>
  <c r="W107" i="13"/>
  <c r="U107" i="13"/>
  <c r="O107" i="13"/>
  <c r="E107" i="13"/>
  <c r="Y106" i="13"/>
  <c r="X106" i="13"/>
  <c r="W106" i="13"/>
  <c r="U106" i="13"/>
  <c r="O106" i="13"/>
  <c r="E106" i="13"/>
  <c r="Y105" i="13"/>
  <c r="X105" i="13"/>
  <c r="W105" i="13"/>
  <c r="U105" i="13"/>
  <c r="O105" i="13"/>
  <c r="E105" i="13"/>
  <c r="Y104" i="13"/>
  <c r="X104" i="13"/>
  <c r="W104" i="13"/>
  <c r="U104" i="13"/>
  <c r="O104" i="13"/>
  <c r="E104" i="13"/>
  <c r="Y103" i="13"/>
  <c r="X103" i="13"/>
  <c r="W103" i="13"/>
  <c r="U103" i="13"/>
  <c r="O103" i="13"/>
  <c r="E103" i="13"/>
  <c r="Y102" i="13"/>
  <c r="X102" i="13"/>
  <c r="W102" i="13"/>
  <c r="U102" i="13"/>
  <c r="O102" i="13"/>
  <c r="E102" i="13"/>
  <c r="Y101" i="13"/>
  <c r="X101" i="13"/>
  <c r="W101" i="13"/>
  <c r="U101" i="13"/>
  <c r="O101" i="13"/>
  <c r="E101" i="13"/>
  <c r="Y100" i="13"/>
  <c r="X100" i="13"/>
  <c r="W100" i="13"/>
  <c r="U100" i="13"/>
  <c r="O100" i="13"/>
  <c r="E100" i="13"/>
  <c r="Y99" i="13"/>
  <c r="X99" i="13"/>
  <c r="W99" i="13"/>
  <c r="U99" i="13"/>
  <c r="O99" i="13"/>
  <c r="E99" i="13"/>
  <c r="Y98" i="13"/>
  <c r="X98" i="13"/>
  <c r="W98" i="13"/>
  <c r="U98" i="13"/>
  <c r="O98" i="13"/>
  <c r="E98" i="13"/>
  <c r="Y97" i="13"/>
  <c r="X97" i="13"/>
  <c r="W97" i="13"/>
  <c r="U97" i="13"/>
  <c r="O97" i="13"/>
  <c r="E97" i="13"/>
  <c r="Y96" i="13"/>
  <c r="X96" i="13"/>
  <c r="W96" i="13"/>
  <c r="U96" i="13"/>
  <c r="O96" i="13"/>
  <c r="E96" i="13"/>
  <c r="Y95" i="13"/>
  <c r="X95" i="13"/>
  <c r="W95" i="13"/>
  <c r="U95" i="13"/>
  <c r="O95" i="13"/>
  <c r="E95" i="13"/>
  <c r="Y94" i="13"/>
  <c r="X94" i="13"/>
  <c r="W94" i="13"/>
  <c r="U94" i="13"/>
  <c r="O94" i="13"/>
  <c r="E94" i="13"/>
  <c r="Y93" i="13"/>
  <c r="X93" i="13"/>
  <c r="W93" i="13"/>
  <c r="U93" i="13"/>
  <c r="O93" i="13"/>
  <c r="E93" i="13"/>
  <c r="Y92" i="13"/>
  <c r="X92" i="13"/>
  <c r="W92" i="13"/>
  <c r="U92" i="13"/>
  <c r="O92" i="13"/>
  <c r="E92" i="13"/>
  <c r="Y91" i="13"/>
  <c r="X91" i="13"/>
  <c r="W91" i="13"/>
  <c r="U91" i="13"/>
  <c r="O91" i="13"/>
  <c r="E91" i="13"/>
  <c r="Y90" i="13"/>
  <c r="X90" i="13"/>
  <c r="W90" i="13"/>
  <c r="U90" i="13"/>
  <c r="O90" i="13"/>
  <c r="E90" i="13"/>
  <c r="Y89" i="13"/>
  <c r="X89" i="13"/>
  <c r="W89" i="13"/>
  <c r="U89" i="13"/>
  <c r="O89" i="13"/>
  <c r="E89" i="13"/>
  <c r="Y88" i="13"/>
  <c r="X88" i="13"/>
  <c r="W88" i="13"/>
  <c r="U88" i="13"/>
  <c r="O88" i="13"/>
  <c r="E88" i="13"/>
  <c r="Y87" i="13"/>
  <c r="X87" i="13"/>
  <c r="W87" i="13"/>
  <c r="U87" i="13"/>
  <c r="O87" i="13"/>
  <c r="E87" i="13"/>
  <c r="Y86" i="13"/>
  <c r="X86" i="13"/>
  <c r="W86" i="13"/>
  <c r="U86" i="13"/>
  <c r="O86" i="13"/>
  <c r="E86" i="13"/>
  <c r="Y85" i="13"/>
  <c r="X85" i="13"/>
  <c r="W85" i="13"/>
  <c r="U85" i="13"/>
  <c r="O85" i="13"/>
  <c r="E85" i="13"/>
  <c r="Y84" i="13"/>
  <c r="X84" i="13"/>
  <c r="W84" i="13"/>
  <c r="U84" i="13"/>
  <c r="O84" i="13"/>
  <c r="E84" i="13"/>
  <c r="Y83" i="13"/>
  <c r="X83" i="13"/>
  <c r="W83" i="13"/>
  <c r="U83" i="13"/>
  <c r="O83" i="13"/>
  <c r="E83" i="13"/>
  <c r="Y82" i="13"/>
  <c r="X82" i="13"/>
  <c r="W82" i="13"/>
  <c r="U82" i="13"/>
  <c r="O82" i="13"/>
  <c r="E82" i="13"/>
  <c r="Y81" i="13"/>
  <c r="X81" i="13"/>
  <c r="W81" i="13"/>
  <c r="U81" i="13"/>
  <c r="O81" i="13"/>
  <c r="E81" i="13"/>
  <c r="Y80" i="13"/>
  <c r="X80" i="13"/>
  <c r="W80" i="13"/>
  <c r="U80" i="13"/>
  <c r="O80" i="13"/>
  <c r="E80" i="13"/>
  <c r="Y79" i="13"/>
  <c r="X79" i="13"/>
  <c r="W79" i="13"/>
  <c r="U79" i="13"/>
  <c r="O79" i="13"/>
  <c r="E79" i="13"/>
  <c r="Y78" i="13"/>
  <c r="X78" i="13"/>
  <c r="W78" i="13"/>
  <c r="U78" i="13"/>
  <c r="O78" i="13"/>
  <c r="E78" i="13"/>
  <c r="Y77" i="13"/>
  <c r="X77" i="13"/>
  <c r="W77" i="13"/>
  <c r="U77" i="13"/>
  <c r="O77" i="13"/>
  <c r="E77" i="13"/>
  <c r="Y76" i="13"/>
  <c r="X76" i="13"/>
  <c r="W76" i="13"/>
  <c r="U76" i="13"/>
  <c r="O76" i="13"/>
  <c r="E76" i="13"/>
  <c r="Y75" i="13"/>
  <c r="X75" i="13"/>
  <c r="W75" i="13"/>
  <c r="U75" i="13"/>
  <c r="O75" i="13"/>
  <c r="E75" i="13"/>
  <c r="Y74" i="13"/>
  <c r="X74" i="13"/>
  <c r="W74" i="13"/>
  <c r="U74" i="13"/>
  <c r="O74" i="13"/>
  <c r="E74" i="13"/>
  <c r="Y73" i="13"/>
  <c r="X73" i="13"/>
  <c r="W73" i="13"/>
  <c r="U73" i="13"/>
  <c r="O73" i="13"/>
  <c r="E73" i="13"/>
  <c r="Y72" i="13"/>
  <c r="X72" i="13"/>
  <c r="W72" i="13"/>
  <c r="U72" i="13"/>
  <c r="O72" i="13"/>
  <c r="E72" i="13"/>
  <c r="Y71" i="13"/>
  <c r="X71" i="13"/>
  <c r="W71" i="13"/>
  <c r="U71" i="13"/>
  <c r="O71" i="13"/>
  <c r="E71" i="13"/>
  <c r="Y70" i="13"/>
  <c r="X70" i="13"/>
  <c r="W70" i="13"/>
  <c r="U70" i="13"/>
  <c r="O70" i="13"/>
  <c r="E70" i="13"/>
  <c r="Y69" i="13"/>
  <c r="X69" i="13"/>
  <c r="W69" i="13"/>
  <c r="U69" i="13"/>
  <c r="O69" i="13"/>
  <c r="E69" i="13"/>
  <c r="Y68" i="13"/>
  <c r="X68" i="13"/>
  <c r="W68" i="13"/>
  <c r="U68" i="13"/>
  <c r="O68" i="13"/>
  <c r="E68" i="13"/>
  <c r="Y67" i="13"/>
  <c r="X67" i="13"/>
  <c r="W67" i="13"/>
  <c r="U67" i="13"/>
  <c r="O67" i="13"/>
  <c r="E67" i="13"/>
  <c r="Y66" i="13"/>
  <c r="X66" i="13"/>
  <c r="W66" i="13"/>
  <c r="U66" i="13"/>
  <c r="O66" i="13"/>
  <c r="E66" i="13"/>
  <c r="Y65" i="13"/>
  <c r="X65" i="13"/>
  <c r="W65" i="13"/>
  <c r="U65" i="13"/>
  <c r="O65" i="13"/>
  <c r="E65" i="13"/>
  <c r="Y64" i="13"/>
  <c r="X64" i="13"/>
  <c r="W64" i="13"/>
  <c r="U64" i="13"/>
  <c r="O64" i="13"/>
  <c r="E64" i="13"/>
  <c r="Y63" i="13"/>
  <c r="X63" i="13"/>
  <c r="W63" i="13"/>
  <c r="U63" i="13"/>
  <c r="O63" i="13"/>
  <c r="E63" i="13"/>
  <c r="Y62" i="13"/>
  <c r="X62" i="13"/>
  <c r="W62" i="13"/>
  <c r="U62" i="13"/>
  <c r="O62" i="13"/>
  <c r="E62" i="13"/>
  <c r="Y61" i="13"/>
  <c r="X61" i="13"/>
  <c r="W61" i="13"/>
  <c r="U61" i="13"/>
  <c r="O61" i="13"/>
  <c r="E61" i="13"/>
  <c r="Y60" i="13"/>
  <c r="X60" i="13"/>
  <c r="W60" i="13"/>
  <c r="U60" i="13"/>
  <c r="O60" i="13"/>
  <c r="E60" i="13"/>
  <c r="Y59" i="13"/>
  <c r="X59" i="13"/>
  <c r="W59" i="13"/>
  <c r="O59" i="13"/>
  <c r="J59" i="13"/>
  <c r="K59" i="13" s="1"/>
  <c r="E59" i="13"/>
  <c r="Y58" i="13"/>
  <c r="X58" i="13"/>
  <c r="W58" i="13"/>
  <c r="O58" i="13"/>
  <c r="E58" i="13"/>
  <c r="Y57" i="13"/>
  <c r="X57" i="13"/>
  <c r="W57" i="13"/>
  <c r="O57" i="13"/>
  <c r="E57" i="13"/>
  <c r="J57" i="13" s="1"/>
  <c r="K57" i="13" s="1"/>
  <c r="P57" i="13" s="1"/>
  <c r="Y56" i="13"/>
  <c r="X56" i="13"/>
  <c r="W56" i="13"/>
  <c r="O56" i="13"/>
  <c r="E56" i="13"/>
  <c r="Y55" i="13"/>
  <c r="X55" i="13"/>
  <c r="W55" i="13"/>
  <c r="O55" i="13"/>
  <c r="E55" i="13"/>
  <c r="J55" i="13" s="1"/>
  <c r="Y54" i="13"/>
  <c r="X54" i="13"/>
  <c r="W54" i="13"/>
  <c r="O54" i="13"/>
  <c r="E54" i="13"/>
  <c r="Y53" i="13"/>
  <c r="X53" i="13"/>
  <c r="W53" i="13"/>
  <c r="O53" i="13"/>
  <c r="E53" i="13"/>
  <c r="J53" i="13" s="1"/>
  <c r="Y52" i="13"/>
  <c r="X52" i="13"/>
  <c r="W52" i="13"/>
  <c r="O52" i="13"/>
  <c r="E52" i="13"/>
  <c r="Y51" i="13"/>
  <c r="X51" i="13"/>
  <c r="W51" i="13"/>
  <c r="O51" i="13"/>
  <c r="J51" i="13"/>
  <c r="E51" i="13"/>
  <c r="Y50" i="13"/>
  <c r="X50" i="13"/>
  <c r="W50" i="13"/>
  <c r="O50" i="13"/>
  <c r="E50" i="13"/>
  <c r="Y49" i="13"/>
  <c r="X49" i="13"/>
  <c r="W49" i="13"/>
  <c r="O49" i="13"/>
  <c r="E49" i="13"/>
  <c r="J49" i="13" s="1"/>
  <c r="Y48" i="13"/>
  <c r="X48" i="13"/>
  <c r="W48" i="13"/>
  <c r="O48" i="13"/>
  <c r="E48" i="13"/>
  <c r="Y47" i="13"/>
  <c r="X47" i="13"/>
  <c r="W47" i="13"/>
  <c r="O47" i="13"/>
  <c r="E47" i="13"/>
  <c r="J47" i="13" s="1"/>
  <c r="Y46" i="13"/>
  <c r="X46" i="13"/>
  <c r="W46" i="13"/>
  <c r="O46" i="13"/>
  <c r="E46" i="13"/>
  <c r="Y45" i="13"/>
  <c r="X45" i="13"/>
  <c r="W45" i="13"/>
  <c r="O45" i="13"/>
  <c r="E45" i="13"/>
  <c r="J45" i="13" s="1"/>
  <c r="Y44" i="13"/>
  <c r="X44" i="13"/>
  <c r="W44" i="13"/>
  <c r="O44" i="13"/>
  <c r="E44" i="13"/>
  <c r="Y43" i="13"/>
  <c r="X43" i="13"/>
  <c r="W43" i="13"/>
  <c r="O43" i="13"/>
  <c r="J43" i="13"/>
  <c r="E43" i="13"/>
  <c r="Y42" i="13"/>
  <c r="X42" i="13"/>
  <c r="W42" i="13"/>
  <c r="O42" i="13"/>
  <c r="E42" i="13"/>
  <c r="Y41" i="13"/>
  <c r="X41" i="13"/>
  <c r="W41" i="13"/>
  <c r="O41" i="13"/>
  <c r="E41" i="13"/>
  <c r="J41" i="13" s="1"/>
  <c r="Y40" i="13"/>
  <c r="X40" i="13"/>
  <c r="W40" i="13"/>
  <c r="O40" i="13"/>
  <c r="E40" i="13"/>
  <c r="Y39" i="13"/>
  <c r="X39" i="13"/>
  <c r="W39" i="13"/>
  <c r="O39" i="13"/>
  <c r="E39" i="13"/>
  <c r="Y38" i="13"/>
  <c r="X38" i="13"/>
  <c r="W38" i="13"/>
  <c r="O38" i="13"/>
  <c r="E38" i="13"/>
  <c r="J38" i="13" s="1"/>
  <c r="Y37" i="13"/>
  <c r="X37" i="13"/>
  <c r="W37" i="13"/>
  <c r="O37" i="13"/>
  <c r="E37" i="13"/>
  <c r="J37" i="13" s="1"/>
  <c r="Y36" i="13"/>
  <c r="X36" i="13"/>
  <c r="W36" i="13"/>
  <c r="O36" i="13"/>
  <c r="E36" i="13"/>
  <c r="J36" i="13" s="1"/>
  <c r="Y35" i="13"/>
  <c r="X35" i="13"/>
  <c r="W35" i="13"/>
  <c r="O35" i="13"/>
  <c r="E35" i="13"/>
  <c r="Y34" i="13"/>
  <c r="X34" i="13"/>
  <c r="W34" i="13"/>
  <c r="O34" i="13"/>
  <c r="E34" i="13"/>
  <c r="J34" i="13" s="1"/>
  <c r="K34" i="13" s="1"/>
  <c r="Y33" i="13"/>
  <c r="X33" i="13"/>
  <c r="W33" i="13"/>
  <c r="O33" i="13"/>
  <c r="E33" i="13"/>
  <c r="J33" i="13" s="1"/>
  <c r="Y32" i="13"/>
  <c r="X32" i="13"/>
  <c r="W32" i="13"/>
  <c r="O32" i="13"/>
  <c r="J32" i="13"/>
  <c r="E32" i="13"/>
  <c r="Y31" i="13"/>
  <c r="X31" i="13"/>
  <c r="W31" i="13"/>
  <c r="O31" i="13"/>
  <c r="E31" i="13"/>
  <c r="J31" i="13" s="1"/>
  <c r="Y30" i="13"/>
  <c r="X30" i="13"/>
  <c r="W30" i="13"/>
  <c r="O30" i="13"/>
  <c r="E30" i="13"/>
  <c r="J30" i="13" s="1"/>
  <c r="Y29" i="13"/>
  <c r="X29" i="13"/>
  <c r="W29" i="13"/>
  <c r="O29" i="13"/>
  <c r="E29" i="13"/>
  <c r="J29" i="13" s="1"/>
  <c r="Y28" i="13"/>
  <c r="X28" i="13"/>
  <c r="W28" i="13"/>
  <c r="O28" i="13"/>
  <c r="E28" i="13"/>
  <c r="J28" i="13" s="1"/>
  <c r="K28" i="13" s="1"/>
  <c r="P28" i="13" s="1"/>
  <c r="Q28" i="13" s="1"/>
  <c r="Y27" i="13"/>
  <c r="X27" i="13"/>
  <c r="W27" i="13"/>
  <c r="O27" i="13"/>
  <c r="E27" i="13"/>
  <c r="J27" i="13" s="1"/>
  <c r="K27" i="13" s="1"/>
  <c r="P27" i="13" s="1"/>
  <c r="Y26" i="13"/>
  <c r="X26" i="13"/>
  <c r="W26" i="13"/>
  <c r="O26" i="13"/>
  <c r="E26" i="13"/>
  <c r="J26" i="13" s="1"/>
  <c r="K26" i="13" s="1"/>
  <c r="P26" i="13" s="1"/>
  <c r="S26" i="13" s="1"/>
  <c r="Y25" i="13"/>
  <c r="X25" i="13"/>
  <c r="W25" i="13"/>
  <c r="O25" i="13"/>
  <c r="E25" i="13"/>
  <c r="J25" i="13" s="1"/>
  <c r="K25" i="13" s="1"/>
  <c r="P25" i="13" s="1"/>
  <c r="Y24" i="13"/>
  <c r="X24" i="13"/>
  <c r="W24" i="13"/>
  <c r="P24" i="13"/>
  <c r="Q24" i="13" s="1"/>
  <c r="O24" i="13"/>
  <c r="E24" i="13"/>
  <c r="J24" i="13" s="1"/>
  <c r="K24" i="13" s="1"/>
  <c r="Y23" i="13"/>
  <c r="X23" i="13"/>
  <c r="W23" i="13"/>
  <c r="O23" i="13"/>
  <c r="E23" i="13"/>
  <c r="Y22" i="13"/>
  <c r="X22" i="13"/>
  <c r="W22" i="13"/>
  <c r="S22" i="13"/>
  <c r="O22" i="13"/>
  <c r="E22" i="13"/>
  <c r="J22" i="13" s="1"/>
  <c r="K22" i="13" s="1"/>
  <c r="P22" i="13" s="1"/>
  <c r="Y21" i="13"/>
  <c r="X21" i="13"/>
  <c r="W21" i="13"/>
  <c r="O21" i="13"/>
  <c r="E21" i="13"/>
  <c r="J21" i="13" s="1"/>
  <c r="K21" i="13" s="1"/>
  <c r="P21" i="13" s="1"/>
  <c r="Y20" i="13"/>
  <c r="X20" i="13"/>
  <c r="W20" i="13"/>
  <c r="O20" i="13"/>
  <c r="E20" i="13"/>
  <c r="J20" i="13" s="1"/>
  <c r="K20" i="13" s="1"/>
  <c r="P20" i="13" s="1"/>
  <c r="Y19" i="13"/>
  <c r="X19" i="13"/>
  <c r="W19" i="13"/>
  <c r="O19" i="13"/>
  <c r="E19" i="13"/>
  <c r="J19" i="13" s="1"/>
  <c r="Y18" i="13"/>
  <c r="X18" i="13"/>
  <c r="W18" i="13"/>
  <c r="O18" i="13"/>
  <c r="E18" i="13"/>
  <c r="J18" i="13" s="1"/>
  <c r="Y17" i="13"/>
  <c r="X17" i="13"/>
  <c r="W17" i="13"/>
  <c r="O17" i="13"/>
  <c r="E17" i="13"/>
  <c r="J17" i="13" s="1"/>
  <c r="Y16" i="13"/>
  <c r="X16" i="13"/>
  <c r="W16" i="13"/>
  <c r="O16" i="13"/>
  <c r="E16" i="13"/>
  <c r="J16" i="13" s="1"/>
  <c r="Y15" i="13"/>
  <c r="X15" i="13"/>
  <c r="W15" i="13"/>
  <c r="O15" i="13"/>
  <c r="E15" i="13"/>
  <c r="J15" i="13" s="1"/>
  <c r="Y14" i="13"/>
  <c r="X14" i="13"/>
  <c r="W14" i="13"/>
  <c r="O14" i="13"/>
  <c r="E14" i="13"/>
  <c r="J14" i="13" s="1"/>
  <c r="Y13" i="13"/>
  <c r="X13" i="13"/>
  <c r="W13" i="13"/>
  <c r="O13" i="13"/>
  <c r="E13" i="13"/>
  <c r="J13" i="13" s="1"/>
  <c r="Y12" i="13"/>
  <c r="X12" i="13"/>
  <c r="W12" i="13"/>
  <c r="O12" i="13"/>
  <c r="E12" i="13"/>
  <c r="Y268" i="12"/>
  <c r="X268" i="12"/>
  <c r="W268" i="12"/>
  <c r="O268" i="12"/>
  <c r="E268" i="12"/>
  <c r="J268" i="12" s="1"/>
  <c r="Y267" i="12"/>
  <c r="X267" i="12"/>
  <c r="W267" i="12"/>
  <c r="O267" i="12"/>
  <c r="E267" i="12"/>
  <c r="J267" i="12" s="1"/>
  <c r="Y266" i="12"/>
  <c r="X266" i="12"/>
  <c r="W266" i="12"/>
  <c r="O266" i="12"/>
  <c r="E266" i="12"/>
  <c r="Y265" i="12"/>
  <c r="X265" i="12"/>
  <c r="W265" i="12"/>
  <c r="O265" i="12"/>
  <c r="E265" i="12"/>
  <c r="Y264" i="12"/>
  <c r="X264" i="12"/>
  <c r="W264" i="12"/>
  <c r="O264" i="12"/>
  <c r="E264" i="12"/>
  <c r="J264" i="12" s="1"/>
  <c r="K264" i="12" s="1"/>
  <c r="P264" i="12" s="1"/>
  <c r="Y263" i="12"/>
  <c r="X263" i="12"/>
  <c r="W263" i="12"/>
  <c r="O263" i="12"/>
  <c r="E263" i="12"/>
  <c r="J263" i="12" s="1"/>
  <c r="K263" i="12" s="1"/>
  <c r="P263" i="12" s="1"/>
  <c r="Y262" i="12"/>
  <c r="X262" i="12"/>
  <c r="W262" i="12"/>
  <c r="O262" i="12"/>
  <c r="E262" i="12"/>
  <c r="Y261" i="12"/>
  <c r="X261" i="12"/>
  <c r="W261" i="12"/>
  <c r="O261" i="12"/>
  <c r="E261" i="12"/>
  <c r="Y260" i="12"/>
  <c r="X260" i="12"/>
  <c r="W260" i="12"/>
  <c r="O260" i="12"/>
  <c r="E260" i="12"/>
  <c r="J260" i="12" s="1"/>
  <c r="Y259" i="12"/>
  <c r="X259" i="12"/>
  <c r="W259" i="12"/>
  <c r="O259" i="12"/>
  <c r="E259" i="12"/>
  <c r="J259" i="12" s="1"/>
  <c r="Y258" i="12"/>
  <c r="X258" i="12"/>
  <c r="W258" i="12"/>
  <c r="O258" i="12"/>
  <c r="E258" i="12"/>
  <c r="Y257" i="12"/>
  <c r="X257" i="12"/>
  <c r="W257" i="12"/>
  <c r="O257" i="12"/>
  <c r="E257" i="12"/>
  <c r="Y256" i="12"/>
  <c r="X256" i="12"/>
  <c r="W256" i="12"/>
  <c r="O256" i="12"/>
  <c r="E256" i="12"/>
  <c r="J256" i="12" s="1"/>
  <c r="Y255" i="12"/>
  <c r="X255" i="12"/>
  <c r="W255" i="12"/>
  <c r="O255" i="12"/>
  <c r="E255" i="12"/>
  <c r="J255" i="12" s="1"/>
  <c r="Y254" i="12"/>
  <c r="X254" i="12"/>
  <c r="W254" i="12"/>
  <c r="O254" i="12"/>
  <c r="E254" i="12"/>
  <c r="Y253" i="12"/>
  <c r="X253" i="12"/>
  <c r="W253" i="12"/>
  <c r="O253" i="12"/>
  <c r="E253" i="12"/>
  <c r="Y252" i="12"/>
  <c r="X252" i="12"/>
  <c r="W252" i="12"/>
  <c r="O252" i="12"/>
  <c r="E252" i="12"/>
  <c r="J252" i="12" s="1"/>
  <c r="Y251" i="12"/>
  <c r="X251" i="12"/>
  <c r="W251" i="12"/>
  <c r="O251" i="12"/>
  <c r="J251" i="12"/>
  <c r="E251" i="12"/>
  <c r="Y250" i="12"/>
  <c r="X250" i="12"/>
  <c r="W250" i="12"/>
  <c r="O250" i="12"/>
  <c r="E250" i="12"/>
  <c r="J250" i="12" s="1"/>
  <c r="Y249" i="12"/>
  <c r="X249" i="12"/>
  <c r="W249" i="12"/>
  <c r="O249" i="12"/>
  <c r="E249" i="12"/>
  <c r="J249" i="12" s="1"/>
  <c r="Y248" i="12"/>
  <c r="X248" i="12"/>
  <c r="W248" i="12"/>
  <c r="O248" i="12"/>
  <c r="E248" i="12"/>
  <c r="Y247" i="12"/>
  <c r="X247" i="12"/>
  <c r="W247" i="12"/>
  <c r="O247" i="12"/>
  <c r="E247" i="12"/>
  <c r="J247" i="12" s="1"/>
  <c r="Y246" i="12"/>
  <c r="X246" i="12"/>
  <c r="W246" i="12"/>
  <c r="O246" i="12"/>
  <c r="E246" i="12"/>
  <c r="J246" i="12" s="1"/>
  <c r="Y245" i="12"/>
  <c r="X245" i="12"/>
  <c r="W245" i="12"/>
  <c r="O245" i="12"/>
  <c r="E245" i="12"/>
  <c r="J245" i="12" s="1"/>
  <c r="Y244" i="12"/>
  <c r="X244" i="12"/>
  <c r="W244" i="12"/>
  <c r="O244" i="12"/>
  <c r="E244" i="12"/>
  <c r="Y243" i="12"/>
  <c r="X243" i="12"/>
  <c r="W243" i="12"/>
  <c r="O243" i="12"/>
  <c r="E243" i="12"/>
  <c r="J243" i="12" s="1"/>
  <c r="Y242" i="12"/>
  <c r="X242" i="12"/>
  <c r="W242" i="12"/>
  <c r="O242" i="12"/>
  <c r="E242" i="12"/>
  <c r="J242" i="12" s="1"/>
  <c r="Y241" i="12"/>
  <c r="X241" i="12"/>
  <c r="W241" i="12"/>
  <c r="O241" i="12"/>
  <c r="E241" i="12"/>
  <c r="Y240" i="12"/>
  <c r="X240" i="12"/>
  <c r="W240" i="12"/>
  <c r="O240" i="12"/>
  <c r="J240" i="12"/>
  <c r="K240" i="12" s="1"/>
  <c r="E240" i="12"/>
  <c r="Y239" i="12"/>
  <c r="X239" i="12"/>
  <c r="W239" i="12"/>
  <c r="O239" i="12"/>
  <c r="E239" i="12"/>
  <c r="Y238" i="12"/>
  <c r="X238" i="12"/>
  <c r="W238" i="12"/>
  <c r="O238" i="12"/>
  <c r="E238" i="12"/>
  <c r="J238" i="12" s="1"/>
  <c r="Y237" i="12"/>
  <c r="X237" i="12"/>
  <c r="W237" i="12"/>
  <c r="O237" i="12"/>
  <c r="E237" i="12"/>
  <c r="Y236" i="12"/>
  <c r="X236" i="12"/>
  <c r="W236" i="12"/>
  <c r="O236" i="12"/>
  <c r="E236" i="12"/>
  <c r="J236" i="12" s="1"/>
  <c r="Y235" i="12"/>
  <c r="X235" i="12"/>
  <c r="W235" i="12"/>
  <c r="O235" i="12"/>
  <c r="E235" i="12"/>
  <c r="Y234" i="12"/>
  <c r="X234" i="12"/>
  <c r="W234" i="12"/>
  <c r="O234" i="12"/>
  <c r="E234" i="12"/>
  <c r="J234" i="12" s="1"/>
  <c r="Y233" i="12"/>
  <c r="X233" i="12"/>
  <c r="W233" i="12"/>
  <c r="O233" i="12"/>
  <c r="E233" i="12"/>
  <c r="Y232" i="12"/>
  <c r="X232" i="12"/>
  <c r="W232" i="12"/>
  <c r="O232" i="12"/>
  <c r="J232" i="12"/>
  <c r="K232" i="12" s="1"/>
  <c r="E232" i="12"/>
  <c r="Y231" i="12"/>
  <c r="X231" i="12"/>
  <c r="W231" i="12"/>
  <c r="O231" i="12"/>
  <c r="E231" i="12"/>
  <c r="Y230" i="12"/>
  <c r="X230" i="12"/>
  <c r="W230" i="12"/>
  <c r="O230" i="12"/>
  <c r="E230" i="12"/>
  <c r="J230" i="12" s="1"/>
  <c r="Y229" i="12"/>
  <c r="X229" i="12"/>
  <c r="W229" i="12"/>
  <c r="O229" i="12"/>
  <c r="E229" i="12"/>
  <c r="Y228" i="12"/>
  <c r="X228" i="12"/>
  <c r="W228" i="12"/>
  <c r="O228" i="12"/>
  <c r="E228" i="12"/>
  <c r="Y227" i="12"/>
  <c r="X227" i="12"/>
  <c r="W227" i="12"/>
  <c r="O227" i="12"/>
  <c r="E227" i="12"/>
  <c r="J227" i="12" s="1"/>
  <c r="Y226" i="12"/>
  <c r="X226" i="12"/>
  <c r="W226" i="12"/>
  <c r="O226" i="12"/>
  <c r="J226" i="12"/>
  <c r="E226" i="12"/>
  <c r="Y225" i="12"/>
  <c r="X225" i="12"/>
  <c r="W225" i="12"/>
  <c r="O225" i="12"/>
  <c r="E225" i="12"/>
  <c r="Y224" i="12"/>
  <c r="X224" i="12"/>
  <c r="W224" i="12"/>
  <c r="O224" i="12"/>
  <c r="E224" i="12"/>
  <c r="Y223" i="12"/>
  <c r="X223" i="12"/>
  <c r="W223" i="12"/>
  <c r="O223" i="12"/>
  <c r="E223" i="12"/>
  <c r="J223" i="12" s="1"/>
  <c r="Y222" i="12"/>
  <c r="X222" i="12"/>
  <c r="W222" i="12"/>
  <c r="O222" i="12"/>
  <c r="E222" i="12"/>
  <c r="J222" i="12" s="1"/>
  <c r="Y221" i="12"/>
  <c r="X221" i="12"/>
  <c r="W221" i="12"/>
  <c r="O221" i="12"/>
  <c r="E221" i="12"/>
  <c r="Y220" i="12"/>
  <c r="X220" i="12"/>
  <c r="W220" i="12"/>
  <c r="O220" i="12"/>
  <c r="E220" i="12"/>
  <c r="Y219" i="12"/>
  <c r="X219" i="12"/>
  <c r="W219" i="12"/>
  <c r="O219" i="12"/>
  <c r="E219" i="12"/>
  <c r="J219" i="12" s="1"/>
  <c r="Y218" i="12"/>
  <c r="X218" i="12"/>
  <c r="W218" i="12"/>
  <c r="O218" i="12"/>
  <c r="E218" i="12"/>
  <c r="J218" i="12" s="1"/>
  <c r="Y217" i="12"/>
  <c r="X217" i="12"/>
  <c r="W217" i="12"/>
  <c r="O217" i="12"/>
  <c r="E217" i="12"/>
  <c r="Y216" i="12"/>
  <c r="X216" i="12"/>
  <c r="W216" i="12"/>
  <c r="O216" i="12"/>
  <c r="E216" i="12"/>
  <c r="Y215" i="12"/>
  <c r="X215" i="12"/>
  <c r="W215" i="12"/>
  <c r="O215" i="12"/>
  <c r="E215" i="12"/>
  <c r="J215" i="12" s="1"/>
  <c r="Y214" i="12"/>
  <c r="X214" i="12"/>
  <c r="W214" i="12"/>
  <c r="O214" i="12"/>
  <c r="E214" i="12"/>
  <c r="J214" i="12" s="1"/>
  <c r="Y213" i="12"/>
  <c r="X213" i="12"/>
  <c r="W213" i="12"/>
  <c r="O213" i="12"/>
  <c r="E213" i="12"/>
  <c r="Y212" i="12"/>
  <c r="X212" i="12"/>
  <c r="W212" i="12"/>
  <c r="O212" i="12"/>
  <c r="E212" i="12"/>
  <c r="Y211" i="12"/>
  <c r="X211" i="12"/>
  <c r="W211" i="12"/>
  <c r="O211" i="12"/>
  <c r="E211" i="12"/>
  <c r="J211" i="12" s="1"/>
  <c r="K211" i="12" s="1"/>
  <c r="P211" i="12" s="1"/>
  <c r="Y210" i="12"/>
  <c r="X210" i="12"/>
  <c r="W210" i="12"/>
  <c r="O210" i="12"/>
  <c r="J210" i="12"/>
  <c r="K210" i="12" s="1"/>
  <c r="P210" i="12" s="1"/>
  <c r="E210" i="12"/>
  <c r="Y209" i="12"/>
  <c r="X209" i="12"/>
  <c r="W209" i="12"/>
  <c r="O209" i="12"/>
  <c r="E209" i="12"/>
  <c r="Y208" i="12"/>
  <c r="X208" i="12"/>
  <c r="W208" i="12"/>
  <c r="O208" i="12"/>
  <c r="E208" i="12"/>
  <c r="Y207" i="12"/>
  <c r="X207" i="12"/>
  <c r="W207" i="12"/>
  <c r="O207" i="12"/>
  <c r="E207" i="12"/>
  <c r="J207" i="12" s="1"/>
  <c r="Y206" i="12"/>
  <c r="X206" i="12"/>
  <c r="W206" i="12"/>
  <c r="O206" i="12"/>
  <c r="E206" i="12"/>
  <c r="J206" i="12" s="1"/>
  <c r="Y205" i="12"/>
  <c r="X205" i="12"/>
  <c r="W205" i="12"/>
  <c r="O205" i="12"/>
  <c r="E205" i="12"/>
  <c r="Y204" i="12"/>
  <c r="X204" i="12"/>
  <c r="W204" i="12"/>
  <c r="O204" i="12"/>
  <c r="E204" i="12"/>
  <c r="Y203" i="12"/>
  <c r="X203" i="12"/>
  <c r="W203" i="12"/>
  <c r="O203" i="12"/>
  <c r="E203" i="12"/>
  <c r="J203" i="12" s="1"/>
  <c r="Y202" i="12"/>
  <c r="X202" i="12"/>
  <c r="W202" i="12"/>
  <c r="O202" i="12"/>
  <c r="E202" i="12"/>
  <c r="J202" i="12" s="1"/>
  <c r="Y201" i="12"/>
  <c r="X201" i="12"/>
  <c r="W201" i="12"/>
  <c r="O201" i="12"/>
  <c r="E201" i="12"/>
  <c r="Y200" i="12"/>
  <c r="X200" i="12"/>
  <c r="W200" i="12"/>
  <c r="O200" i="12"/>
  <c r="E200" i="12"/>
  <c r="Y199" i="12"/>
  <c r="X199" i="12"/>
  <c r="W199" i="12"/>
  <c r="O199" i="12"/>
  <c r="E199" i="12"/>
  <c r="J199" i="12" s="1"/>
  <c r="Y198" i="12"/>
  <c r="X198" i="12"/>
  <c r="W198" i="12"/>
  <c r="O198" i="12"/>
  <c r="E198" i="12"/>
  <c r="J198" i="12" s="1"/>
  <c r="Y197" i="12"/>
  <c r="X197" i="12"/>
  <c r="W197" i="12"/>
  <c r="O197" i="12"/>
  <c r="E197" i="12"/>
  <c r="Y196" i="12"/>
  <c r="X196" i="12"/>
  <c r="W196" i="12"/>
  <c r="O196" i="12"/>
  <c r="E196" i="12"/>
  <c r="Y195" i="12"/>
  <c r="X195" i="12"/>
  <c r="W195" i="12"/>
  <c r="O195" i="12"/>
  <c r="E195" i="12"/>
  <c r="J195" i="12" s="1"/>
  <c r="Y194" i="12"/>
  <c r="X194" i="12"/>
  <c r="W194" i="12"/>
  <c r="O194" i="12"/>
  <c r="J194" i="12"/>
  <c r="E194" i="12"/>
  <c r="Y193" i="12"/>
  <c r="X193" i="12"/>
  <c r="W193" i="12"/>
  <c r="O193" i="12"/>
  <c r="E193" i="12"/>
  <c r="Y192" i="12"/>
  <c r="X192" i="12"/>
  <c r="W192" i="12"/>
  <c r="O192" i="12"/>
  <c r="E192" i="12"/>
  <c r="J192" i="12" s="1"/>
  <c r="Y191" i="12"/>
  <c r="X191" i="12"/>
  <c r="W191" i="12"/>
  <c r="O191" i="12"/>
  <c r="E191" i="12"/>
  <c r="J191" i="12" s="1"/>
  <c r="Y190" i="12"/>
  <c r="X190" i="12"/>
  <c r="W190" i="12"/>
  <c r="O190" i="12"/>
  <c r="E190" i="12"/>
  <c r="J190" i="12" s="1"/>
  <c r="Y189" i="12"/>
  <c r="X189" i="12"/>
  <c r="W189" i="12"/>
  <c r="O189" i="12"/>
  <c r="J189" i="12"/>
  <c r="E189" i="12"/>
  <c r="Y188" i="12"/>
  <c r="X188" i="12"/>
  <c r="W188" i="12"/>
  <c r="O188" i="12"/>
  <c r="E188" i="12"/>
  <c r="J188" i="12" s="1"/>
  <c r="Y187" i="12"/>
  <c r="X187" i="12"/>
  <c r="W187" i="12"/>
  <c r="O187" i="12"/>
  <c r="E187" i="12"/>
  <c r="Y186" i="12"/>
  <c r="X186" i="12"/>
  <c r="W186" i="12"/>
  <c r="O186" i="12"/>
  <c r="E186" i="12"/>
  <c r="J186" i="12" s="1"/>
  <c r="Y185" i="12"/>
  <c r="X185" i="12"/>
  <c r="W185" i="12"/>
  <c r="O185" i="12"/>
  <c r="E185" i="12"/>
  <c r="J185" i="12" s="1"/>
  <c r="Y184" i="12"/>
  <c r="X184" i="12"/>
  <c r="W184" i="12"/>
  <c r="O184" i="12"/>
  <c r="E184" i="12"/>
  <c r="F184" i="12" s="1"/>
  <c r="Y182" i="12"/>
  <c r="X182" i="12"/>
  <c r="W182" i="12"/>
  <c r="O182" i="12"/>
  <c r="E182" i="12"/>
  <c r="J182" i="12" s="1"/>
  <c r="Y181" i="12"/>
  <c r="X181" i="12"/>
  <c r="W181" i="12"/>
  <c r="O181" i="12"/>
  <c r="J181" i="12"/>
  <c r="E181" i="12"/>
  <c r="Y180" i="12"/>
  <c r="X180" i="12"/>
  <c r="W180" i="12"/>
  <c r="O180" i="12"/>
  <c r="E180" i="12"/>
  <c r="J180" i="12" s="1"/>
  <c r="Y179" i="12"/>
  <c r="X179" i="12"/>
  <c r="W179" i="12"/>
  <c r="O179" i="12"/>
  <c r="E179" i="12"/>
  <c r="J179" i="12" s="1"/>
  <c r="Y178" i="12"/>
  <c r="X178" i="12"/>
  <c r="W178" i="12"/>
  <c r="O178" i="12"/>
  <c r="E178" i="12"/>
  <c r="J178" i="12" s="1"/>
  <c r="Y177" i="12"/>
  <c r="X177" i="12"/>
  <c r="W177" i="12"/>
  <c r="O177" i="12"/>
  <c r="E177" i="12"/>
  <c r="J177" i="12" s="1"/>
  <c r="Y176" i="12"/>
  <c r="X176" i="12"/>
  <c r="W176" i="12"/>
  <c r="O176" i="12"/>
  <c r="J176" i="12"/>
  <c r="E176" i="12"/>
  <c r="Y175" i="12"/>
  <c r="X175" i="12"/>
  <c r="W175" i="12"/>
  <c r="O175" i="12"/>
  <c r="E175" i="12"/>
  <c r="J175" i="12" s="1"/>
  <c r="Y174" i="12"/>
  <c r="X174" i="12"/>
  <c r="W174" i="12"/>
  <c r="O174" i="12"/>
  <c r="E174" i="12"/>
  <c r="J174" i="12" s="1"/>
  <c r="Y173" i="12"/>
  <c r="X173" i="12"/>
  <c r="W173" i="12"/>
  <c r="O173" i="12"/>
  <c r="J173" i="12"/>
  <c r="E173" i="12"/>
  <c r="Y172" i="12"/>
  <c r="X172" i="12"/>
  <c r="W172" i="12"/>
  <c r="O172" i="12"/>
  <c r="E172" i="12"/>
  <c r="J172" i="12" s="1"/>
  <c r="Y171" i="12"/>
  <c r="X171" i="12"/>
  <c r="W171" i="12"/>
  <c r="O171" i="12"/>
  <c r="E171" i="12"/>
  <c r="J171" i="12" s="1"/>
  <c r="Y170" i="12"/>
  <c r="X170" i="12"/>
  <c r="W170" i="12"/>
  <c r="O170" i="12"/>
  <c r="E170" i="12"/>
  <c r="J170" i="12" s="1"/>
  <c r="Y169" i="12"/>
  <c r="X169" i="12"/>
  <c r="W169" i="12"/>
  <c r="O169" i="12"/>
  <c r="E169" i="12"/>
  <c r="J169" i="12" s="1"/>
  <c r="Y168" i="12"/>
  <c r="X168" i="12"/>
  <c r="W168" i="12"/>
  <c r="O168" i="12"/>
  <c r="J168" i="12"/>
  <c r="E168" i="12"/>
  <c r="Y167" i="12"/>
  <c r="X167" i="12"/>
  <c r="W167" i="12"/>
  <c r="O167" i="12"/>
  <c r="E167" i="12"/>
  <c r="J167" i="12" s="1"/>
  <c r="Y166" i="12"/>
  <c r="X166" i="12"/>
  <c r="W166" i="12"/>
  <c r="O166" i="12"/>
  <c r="E166" i="12"/>
  <c r="J166" i="12" s="1"/>
  <c r="Y165" i="12"/>
  <c r="X165" i="12"/>
  <c r="W165" i="12"/>
  <c r="O165" i="12"/>
  <c r="J165" i="12"/>
  <c r="E165" i="12"/>
  <c r="Y164" i="12"/>
  <c r="X164" i="12"/>
  <c r="W164" i="12"/>
  <c r="O164" i="12"/>
  <c r="E164" i="12"/>
  <c r="J164" i="12" s="1"/>
  <c r="Y163" i="12"/>
  <c r="X163" i="12"/>
  <c r="W163" i="12"/>
  <c r="O163" i="12"/>
  <c r="E163" i="12"/>
  <c r="J163" i="12" s="1"/>
  <c r="Y162" i="12"/>
  <c r="X162" i="12"/>
  <c r="W162" i="12"/>
  <c r="O162" i="12"/>
  <c r="E162" i="12"/>
  <c r="J162" i="12" s="1"/>
  <c r="Y161" i="12"/>
  <c r="X161" i="12"/>
  <c r="W161" i="12"/>
  <c r="O161" i="12"/>
  <c r="E161" i="12"/>
  <c r="J161" i="12" s="1"/>
  <c r="Y160" i="12"/>
  <c r="X160" i="12"/>
  <c r="W160" i="12"/>
  <c r="O160" i="12"/>
  <c r="J160" i="12"/>
  <c r="E160" i="12"/>
  <c r="Y159" i="12"/>
  <c r="X159" i="12"/>
  <c r="W159" i="12"/>
  <c r="O159" i="12"/>
  <c r="E159" i="12"/>
  <c r="J159" i="12" s="1"/>
  <c r="Y158" i="12"/>
  <c r="X158" i="12"/>
  <c r="W158" i="12"/>
  <c r="O158" i="12"/>
  <c r="E158" i="12"/>
  <c r="J158" i="12" s="1"/>
  <c r="Y157" i="12"/>
  <c r="X157" i="12"/>
  <c r="W157" i="12"/>
  <c r="O157" i="12"/>
  <c r="J157" i="12"/>
  <c r="E157" i="12"/>
  <c r="Y156" i="12"/>
  <c r="X156" i="12"/>
  <c r="W156" i="12"/>
  <c r="O156" i="12"/>
  <c r="E156" i="12"/>
  <c r="J156" i="12" s="1"/>
  <c r="Y155" i="12"/>
  <c r="X155" i="12"/>
  <c r="W155" i="12"/>
  <c r="O155" i="12"/>
  <c r="E155" i="12"/>
  <c r="J155" i="12" s="1"/>
  <c r="Y154" i="12"/>
  <c r="X154" i="12"/>
  <c r="W154" i="12"/>
  <c r="O154" i="12"/>
  <c r="E154" i="12"/>
  <c r="J154" i="12" s="1"/>
  <c r="Y153" i="12"/>
  <c r="X153" i="12"/>
  <c r="W153" i="12"/>
  <c r="O153" i="12"/>
  <c r="E153" i="12"/>
  <c r="J153" i="12" s="1"/>
  <c r="Y152" i="12"/>
  <c r="X152" i="12"/>
  <c r="W152" i="12"/>
  <c r="O152" i="12"/>
  <c r="J152" i="12"/>
  <c r="E152" i="12"/>
  <c r="Y151" i="12"/>
  <c r="X151" i="12"/>
  <c r="W151" i="12"/>
  <c r="O151" i="12"/>
  <c r="E151" i="12"/>
  <c r="J151" i="12" s="1"/>
  <c r="Y150" i="12"/>
  <c r="X150" i="12"/>
  <c r="W150" i="12"/>
  <c r="O150" i="12"/>
  <c r="E150" i="12"/>
  <c r="J150" i="12" s="1"/>
  <c r="Y149" i="12"/>
  <c r="X149" i="12"/>
  <c r="W149" i="12"/>
  <c r="O149" i="12"/>
  <c r="J149" i="12"/>
  <c r="E149" i="12"/>
  <c r="Y148" i="12"/>
  <c r="X148" i="12"/>
  <c r="W148" i="12"/>
  <c r="O148" i="12"/>
  <c r="E148" i="12"/>
  <c r="J148" i="12" s="1"/>
  <c r="Y147" i="12"/>
  <c r="X147" i="12"/>
  <c r="W147" i="12"/>
  <c r="O147" i="12"/>
  <c r="E147" i="12"/>
  <c r="J147" i="12" s="1"/>
  <c r="Y146" i="12"/>
  <c r="X146" i="12"/>
  <c r="W146" i="12"/>
  <c r="O146" i="12"/>
  <c r="E146" i="12"/>
  <c r="Y145" i="12"/>
  <c r="X145" i="12"/>
  <c r="W145" i="12"/>
  <c r="O145" i="12"/>
  <c r="E145" i="12"/>
  <c r="J145" i="12" s="1"/>
  <c r="Y144" i="12"/>
  <c r="X144" i="12"/>
  <c r="W144" i="12"/>
  <c r="O144" i="12"/>
  <c r="J144" i="12"/>
  <c r="E144" i="12"/>
  <c r="Y143" i="12"/>
  <c r="X143" i="12"/>
  <c r="W143" i="12"/>
  <c r="O143" i="12"/>
  <c r="E143" i="12"/>
  <c r="J143" i="12" s="1"/>
  <c r="Y142" i="12"/>
  <c r="X142" i="12"/>
  <c r="W142" i="12"/>
  <c r="O142" i="12"/>
  <c r="E142" i="12"/>
  <c r="Y141" i="12"/>
  <c r="X141" i="12"/>
  <c r="W141" i="12"/>
  <c r="O141" i="12"/>
  <c r="J141" i="12"/>
  <c r="E141" i="12"/>
  <c r="Y140" i="12"/>
  <c r="X140" i="12"/>
  <c r="W140" i="12"/>
  <c r="O140" i="12"/>
  <c r="E140" i="12"/>
  <c r="J140" i="12" s="1"/>
  <c r="Y139" i="12"/>
  <c r="X139" i="12"/>
  <c r="W139" i="12"/>
  <c r="O139" i="12"/>
  <c r="E139" i="12"/>
  <c r="J139" i="12" s="1"/>
  <c r="Y138" i="12"/>
  <c r="X138" i="12"/>
  <c r="W138" i="12"/>
  <c r="O138" i="12"/>
  <c r="E138" i="12"/>
  <c r="Y137" i="12"/>
  <c r="X137" i="12"/>
  <c r="W137" i="12"/>
  <c r="O137" i="12"/>
  <c r="E137" i="12"/>
  <c r="J137" i="12" s="1"/>
  <c r="Y136" i="12"/>
  <c r="X136" i="12"/>
  <c r="W136" i="12"/>
  <c r="O136" i="12"/>
  <c r="J136" i="12"/>
  <c r="E136" i="12"/>
  <c r="Y135" i="12"/>
  <c r="X135" i="12"/>
  <c r="W135" i="12"/>
  <c r="O135" i="12"/>
  <c r="E135" i="12"/>
  <c r="J135" i="12" s="1"/>
  <c r="Y134" i="12"/>
  <c r="X134" i="12"/>
  <c r="W134" i="12"/>
  <c r="O134" i="12"/>
  <c r="E134" i="12"/>
  <c r="Y133" i="12"/>
  <c r="X133" i="12"/>
  <c r="W133" i="12"/>
  <c r="O133" i="12"/>
  <c r="J133" i="12"/>
  <c r="E133" i="12"/>
  <c r="Y132" i="12"/>
  <c r="X132" i="12"/>
  <c r="W132" i="12"/>
  <c r="O132" i="12"/>
  <c r="J132" i="12"/>
  <c r="E132" i="12"/>
  <c r="Y131" i="12"/>
  <c r="X131" i="12"/>
  <c r="W131" i="12"/>
  <c r="O131" i="12"/>
  <c r="E131" i="12"/>
  <c r="J131" i="12" s="1"/>
  <c r="Y130" i="12"/>
  <c r="X130" i="12"/>
  <c r="W130" i="12"/>
  <c r="O130" i="12"/>
  <c r="E130" i="12"/>
  <c r="Y129" i="12"/>
  <c r="X129" i="12"/>
  <c r="W129" i="12"/>
  <c r="O129" i="12"/>
  <c r="J129" i="12"/>
  <c r="E129" i="12"/>
  <c r="Y128" i="12"/>
  <c r="X128" i="12"/>
  <c r="W128" i="12"/>
  <c r="O128" i="12"/>
  <c r="J128" i="12"/>
  <c r="E128" i="12"/>
  <c r="Y127" i="12"/>
  <c r="X127" i="12"/>
  <c r="W127" i="12"/>
  <c r="O127" i="12"/>
  <c r="E127" i="12"/>
  <c r="J127" i="12" s="1"/>
  <c r="Y126" i="12"/>
  <c r="X126" i="12"/>
  <c r="W126" i="12"/>
  <c r="O126" i="12"/>
  <c r="E126" i="12"/>
  <c r="Y125" i="12"/>
  <c r="X125" i="12"/>
  <c r="W125" i="12"/>
  <c r="O125" i="12"/>
  <c r="J125" i="12"/>
  <c r="E125" i="12"/>
  <c r="Y124" i="12"/>
  <c r="X124" i="12"/>
  <c r="W124" i="12"/>
  <c r="O124" i="12"/>
  <c r="J124" i="12"/>
  <c r="E124" i="12"/>
  <c r="Y123" i="12"/>
  <c r="X123" i="12"/>
  <c r="W123" i="12"/>
  <c r="O123" i="12"/>
  <c r="E123" i="12"/>
  <c r="J123" i="12" s="1"/>
  <c r="Y122" i="12"/>
  <c r="X122" i="12"/>
  <c r="W122" i="12"/>
  <c r="O122" i="12"/>
  <c r="E122" i="12"/>
  <c r="J122" i="12" s="1"/>
  <c r="Y121" i="12"/>
  <c r="X121" i="12"/>
  <c r="W121" i="12"/>
  <c r="O121" i="12"/>
  <c r="J121" i="12"/>
  <c r="E121" i="12"/>
  <c r="Y120" i="12"/>
  <c r="X120" i="12"/>
  <c r="W120" i="12"/>
  <c r="O120" i="12"/>
  <c r="J120" i="12"/>
  <c r="E120" i="12"/>
  <c r="Y119" i="12"/>
  <c r="X119" i="12"/>
  <c r="W119" i="12"/>
  <c r="O119" i="12"/>
  <c r="E119" i="12"/>
  <c r="J119" i="12" s="1"/>
  <c r="Y118" i="12"/>
  <c r="X118" i="12"/>
  <c r="W118" i="12"/>
  <c r="O118" i="12"/>
  <c r="E118" i="12"/>
  <c r="Y117" i="12"/>
  <c r="X117" i="12"/>
  <c r="W117" i="12"/>
  <c r="O117" i="12"/>
  <c r="J117" i="12"/>
  <c r="E117" i="12"/>
  <c r="Y116" i="12"/>
  <c r="X116" i="12"/>
  <c r="W116" i="12"/>
  <c r="O116" i="12"/>
  <c r="J116" i="12"/>
  <c r="E116" i="12"/>
  <c r="Y115" i="12"/>
  <c r="X115" i="12"/>
  <c r="W115" i="12"/>
  <c r="O115" i="12"/>
  <c r="E115" i="12"/>
  <c r="J115" i="12" s="1"/>
  <c r="Y114" i="12"/>
  <c r="X114" i="12"/>
  <c r="W114" i="12"/>
  <c r="O114" i="12"/>
  <c r="E114" i="12"/>
  <c r="Y113" i="12"/>
  <c r="X113" i="12"/>
  <c r="W113" i="12"/>
  <c r="O113" i="12"/>
  <c r="E113" i="12"/>
  <c r="Y112" i="12"/>
  <c r="X112" i="12"/>
  <c r="W112" i="12"/>
  <c r="O112" i="12"/>
  <c r="E112" i="12"/>
  <c r="J112" i="12" s="1"/>
  <c r="Y111" i="12"/>
  <c r="X111" i="12"/>
  <c r="W111" i="12"/>
  <c r="O111" i="12"/>
  <c r="E111" i="12"/>
  <c r="J111" i="12" s="1"/>
  <c r="Y110" i="12"/>
  <c r="X110" i="12"/>
  <c r="W110" i="12"/>
  <c r="O110" i="12"/>
  <c r="E110" i="12"/>
  <c r="J110" i="12" s="1"/>
  <c r="Y109" i="12"/>
  <c r="X109" i="12"/>
  <c r="W109" i="12"/>
  <c r="O109" i="12"/>
  <c r="E109" i="12"/>
  <c r="J109" i="12" s="1"/>
  <c r="Y108" i="12"/>
  <c r="X108" i="12"/>
  <c r="W108" i="12"/>
  <c r="O108" i="12"/>
  <c r="E108" i="12"/>
  <c r="J108" i="12" s="1"/>
  <c r="Y107" i="12"/>
  <c r="X107" i="12"/>
  <c r="W107" i="12"/>
  <c r="O107" i="12"/>
  <c r="E107" i="12"/>
  <c r="J107" i="12" s="1"/>
  <c r="Y106" i="12"/>
  <c r="X106" i="12"/>
  <c r="W106" i="12"/>
  <c r="O106" i="12"/>
  <c r="E106" i="12"/>
  <c r="J106" i="12" s="1"/>
  <c r="Y105" i="12"/>
  <c r="X105" i="12"/>
  <c r="W105" i="12"/>
  <c r="O105" i="12"/>
  <c r="E105" i="12"/>
  <c r="J105" i="12" s="1"/>
  <c r="Y104" i="12"/>
  <c r="X104" i="12"/>
  <c r="W104" i="12"/>
  <c r="O104" i="12"/>
  <c r="E104" i="12"/>
  <c r="J104" i="12" s="1"/>
  <c r="Y103" i="12"/>
  <c r="X103" i="12"/>
  <c r="W103" i="12"/>
  <c r="O103" i="12"/>
  <c r="E103" i="12"/>
  <c r="J103" i="12" s="1"/>
  <c r="Y102" i="12"/>
  <c r="X102" i="12"/>
  <c r="W102" i="12"/>
  <c r="O102" i="12"/>
  <c r="E102" i="12"/>
  <c r="J102" i="12" s="1"/>
  <c r="Y101" i="12"/>
  <c r="X101" i="12"/>
  <c r="W101" i="12"/>
  <c r="O101" i="12"/>
  <c r="E101" i="12"/>
  <c r="J101" i="12" s="1"/>
  <c r="Y100" i="12"/>
  <c r="X100" i="12"/>
  <c r="W100" i="12"/>
  <c r="O100" i="12"/>
  <c r="E100" i="12"/>
  <c r="J100" i="12" s="1"/>
  <c r="Y99" i="12"/>
  <c r="X99" i="12"/>
  <c r="W99" i="12"/>
  <c r="O99" i="12"/>
  <c r="E99" i="12"/>
  <c r="J99" i="12" s="1"/>
  <c r="Y98" i="12"/>
  <c r="X98" i="12"/>
  <c r="W98" i="12"/>
  <c r="O98" i="12"/>
  <c r="E98" i="12"/>
  <c r="J98" i="12" s="1"/>
  <c r="Y97" i="12"/>
  <c r="X97" i="12"/>
  <c r="W97" i="12"/>
  <c r="O97" i="12"/>
  <c r="E97" i="12"/>
  <c r="J97" i="12" s="1"/>
  <c r="Y96" i="12"/>
  <c r="X96" i="12"/>
  <c r="W96" i="12"/>
  <c r="O96" i="12"/>
  <c r="E96" i="12"/>
  <c r="J96" i="12" s="1"/>
  <c r="Y95" i="12"/>
  <c r="X95" i="12"/>
  <c r="W95" i="12"/>
  <c r="O95" i="12"/>
  <c r="E95" i="12"/>
  <c r="J95" i="12" s="1"/>
  <c r="Y94" i="12"/>
  <c r="X94" i="12"/>
  <c r="W94" i="12"/>
  <c r="O94" i="12"/>
  <c r="E94" i="12"/>
  <c r="J94" i="12" s="1"/>
  <c r="Y93" i="12"/>
  <c r="X93" i="12"/>
  <c r="W93" i="12"/>
  <c r="O93" i="12"/>
  <c r="E93" i="12"/>
  <c r="J93" i="12" s="1"/>
  <c r="Y92" i="12"/>
  <c r="X92" i="12"/>
  <c r="W92" i="12"/>
  <c r="O92" i="12"/>
  <c r="E92" i="12"/>
  <c r="J92" i="12" s="1"/>
  <c r="Y91" i="12"/>
  <c r="X91" i="12"/>
  <c r="W91" i="12"/>
  <c r="O91" i="12"/>
  <c r="E91" i="12"/>
  <c r="J91" i="12" s="1"/>
  <c r="Y90" i="12"/>
  <c r="X90" i="12"/>
  <c r="W90" i="12"/>
  <c r="O90" i="12"/>
  <c r="E90" i="12"/>
  <c r="J90" i="12" s="1"/>
  <c r="Y89" i="12"/>
  <c r="X89" i="12"/>
  <c r="W89" i="12"/>
  <c r="O89" i="12"/>
  <c r="E89" i="12"/>
  <c r="J89" i="12" s="1"/>
  <c r="Y88" i="12"/>
  <c r="X88" i="12"/>
  <c r="W88" i="12"/>
  <c r="O88" i="12"/>
  <c r="E88" i="12"/>
  <c r="J88" i="12" s="1"/>
  <c r="Y87" i="12"/>
  <c r="X87" i="12"/>
  <c r="W87" i="12"/>
  <c r="O87" i="12"/>
  <c r="E87" i="12"/>
  <c r="J87" i="12" s="1"/>
  <c r="Y86" i="12"/>
  <c r="X86" i="12"/>
  <c r="W86" i="12"/>
  <c r="O86" i="12"/>
  <c r="E86" i="12"/>
  <c r="J86" i="12" s="1"/>
  <c r="Y85" i="12"/>
  <c r="X85" i="12"/>
  <c r="W85" i="12"/>
  <c r="O85" i="12"/>
  <c r="E85" i="12"/>
  <c r="J85" i="12" s="1"/>
  <c r="Y84" i="12"/>
  <c r="X84" i="12"/>
  <c r="W84" i="12"/>
  <c r="O84" i="12"/>
  <c r="E84" i="12"/>
  <c r="J84" i="12" s="1"/>
  <c r="Y83" i="12"/>
  <c r="X83" i="12"/>
  <c r="W83" i="12"/>
  <c r="O83" i="12"/>
  <c r="E83" i="12"/>
  <c r="J83" i="12" s="1"/>
  <c r="Y82" i="12"/>
  <c r="X82" i="12"/>
  <c r="W82" i="12"/>
  <c r="O82" i="12"/>
  <c r="E82" i="12"/>
  <c r="J82" i="12" s="1"/>
  <c r="Y81" i="12"/>
  <c r="X81" i="12"/>
  <c r="W81" i="12"/>
  <c r="O81" i="12"/>
  <c r="E81" i="12"/>
  <c r="J81" i="12" s="1"/>
  <c r="Y80" i="12"/>
  <c r="X80" i="12"/>
  <c r="W80" i="12"/>
  <c r="O80" i="12"/>
  <c r="E80" i="12"/>
  <c r="J80" i="12" s="1"/>
  <c r="Y79" i="12"/>
  <c r="X79" i="12"/>
  <c r="W79" i="12"/>
  <c r="O79" i="12"/>
  <c r="E79" i="12"/>
  <c r="J79" i="12" s="1"/>
  <c r="Y78" i="12"/>
  <c r="X78" i="12"/>
  <c r="W78" i="12"/>
  <c r="O78" i="12"/>
  <c r="E78" i="12"/>
  <c r="J78" i="12" s="1"/>
  <c r="Y77" i="12"/>
  <c r="X77" i="12"/>
  <c r="W77" i="12"/>
  <c r="O77" i="12"/>
  <c r="E77" i="12"/>
  <c r="J77" i="12" s="1"/>
  <c r="Y76" i="12"/>
  <c r="X76" i="12"/>
  <c r="W76" i="12"/>
  <c r="O76" i="12"/>
  <c r="E76" i="12"/>
  <c r="J76" i="12" s="1"/>
  <c r="Y75" i="12"/>
  <c r="X75" i="12"/>
  <c r="W75" i="12"/>
  <c r="O75" i="12"/>
  <c r="E75" i="12"/>
  <c r="J75" i="12" s="1"/>
  <c r="Y74" i="12"/>
  <c r="X74" i="12"/>
  <c r="W74" i="12"/>
  <c r="O74" i="12"/>
  <c r="E74" i="12"/>
  <c r="J74" i="12" s="1"/>
  <c r="Y73" i="12"/>
  <c r="X73" i="12"/>
  <c r="W73" i="12"/>
  <c r="O73" i="12"/>
  <c r="E73" i="12"/>
  <c r="J73" i="12" s="1"/>
  <c r="Y72" i="12"/>
  <c r="X72" i="12"/>
  <c r="W72" i="12"/>
  <c r="O72" i="12"/>
  <c r="E72" i="12"/>
  <c r="J72" i="12" s="1"/>
  <c r="Y71" i="12"/>
  <c r="X71" i="12"/>
  <c r="W71" i="12"/>
  <c r="O71" i="12"/>
  <c r="E71" i="12"/>
  <c r="J71" i="12" s="1"/>
  <c r="Y70" i="12"/>
  <c r="X70" i="12"/>
  <c r="W70" i="12"/>
  <c r="O70" i="12"/>
  <c r="E70" i="12"/>
  <c r="J70" i="12" s="1"/>
  <c r="Y69" i="12"/>
  <c r="X69" i="12"/>
  <c r="W69" i="12"/>
  <c r="O69" i="12"/>
  <c r="E69" i="12"/>
  <c r="J69" i="12" s="1"/>
  <c r="Y68" i="12"/>
  <c r="X68" i="12"/>
  <c r="W68" i="12"/>
  <c r="O68" i="12"/>
  <c r="E68" i="12"/>
  <c r="J68" i="12" s="1"/>
  <c r="Y67" i="12"/>
  <c r="X67" i="12"/>
  <c r="W67" i="12"/>
  <c r="O67" i="12"/>
  <c r="E67" i="12"/>
  <c r="J67" i="12" s="1"/>
  <c r="Y66" i="12"/>
  <c r="X66" i="12"/>
  <c r="W66" i="12"/>
  <c r="O66" i="12"/>
  <c r="E66" i="12"/>
  <c r="J66" i="12" s="1"/>
  <c r="Y65" i="12"/>
  <c r="X65" i="12"/>
  <c r="W65" i="12"/>
  <c r="O65" i="12"/>
  <c r="J65" i="12"/>
  <c r="E65" i="12"/>
  <c r="Y64" i="12"/>
  <c r="X64" i="12"/>
  <c r="W64" i="12"/>
  <c r="O64" i="12"/>
  <c r="E64" i="12"/>
  <c r="Y63" i="12"/>
  <c r="X63" i="12"/>
  <c r="W63" i="12"/>
  <c r="O63" i="12"/>
  <c r="E63" i="12"/>
  <c r="Y62" i="12"/>
  <c r="X62" i="12"/>
  <c r="W62" i="12"/>
  <c r="O62" i="12"/>
  <c r="E62" i="12"/>
  <c r="J62" i="12" s="1"/>
  <c r="Y61" i="12"/>
  <c r="X61" i="12"/>
  <c r="W61" i="12"/>
  <c r="O61" i="12"/>
  <c r="E61" i="12"/>
  <c r="J61" i="12" s="1"/>
  <c r="Y60" i="12"/>
  <c r="X60" i="12"/>
  <c r="W60" i="12"/>
  <c r="O60" i="12"/>
  <c r="E60" i="12"/>
  <c r="J60" i="12" s="1"/>
  <c r="Y59" i="12"/>
  <c r="X59" i="12"/>
  <c r="W59" i="12"/>
  <c r="O59" i="12"/>
  <c r="E59" i="12"/>
  <c r="J59" i="12" s="1"/>
  <c r="Y58" i="12"/>
  <c r="X58" i="12"/>
  <c r="W58" i="12"/>
  <c r="O58" i="12"/>
  <c r="E58" i="12"/>
  <c r="J58" i="12" s="1"/>
  <c r="Y57" i="12"/>
  <c r="X57" i="12"/>
  <c r="W57" i="12"/>
  <c r="O57" i="12"/>
  <c r="J57" i="12"/>
  <c r="E57" i="12"/>
  <c r="Y56" i="12"/>
  <c r="X56" i="12"/>
  <c r="W56" i="12"/>
  <c r="O56" i="12"/>
  <c r="E56" i="12"/>
  <c r="J56" i="12" s="1"/>
  <c r="Y55" i="12"/>
  <c r="X55" i="12"/>
  <c r="W55" i="12"/>
  <c r="O55" i="12"/>
  <c r="E55" i="12"/>
  <c r="J55" i="12" s="1"/>
  <c r="Y54" i="12"/>
  <c r="X54" i="12"/>
  <c r="W54" i="12"/>
  <c r="O54" i="12"/>
  <c r="E54" i="12"/>
  <c r="J54" i="12" s="1"/>
  <c r="Y53" i="12"/>
  <c r="X53" i="12"/>
  <c r="W53" i="12"/>
  <c r="O53" i="12"/>
  <c r="E53" i="12"/>
  <c r="J53" i="12" s="1"/>
  <c r="Y52" i="12"/>
  <c r="X52" i="12"/>
  <c r="W52" i="12"/>
  <c r="O52" i="12"/>
  <c r="E52" i="12"/>
  <c r="J52" i="12" s="1"/>
  <c r="Y51" i="12"/>
  <c r="X51" i="12"/>
  <c r="W51" i="12"/>
  <c r="O51" i="12"/>
  <c r="E51" i="12"/>
  <c r="J51" i="12" s="1"/>
  <c r="Y50" i="12"/>
  <c r="X50" i="12"/>
  <c r="W50" i="12"/>
  <c r="O50" i="12"/>
  <c r="E50" i="12"/>
  <c r="J50" i="12" s="1"/>
  <c r="Y49" i="12"/>
  <c r="X49" i="12"/>
  <c r="W49" i="12"/>
  <c r="O49" i="12"/>
  <c r="J49" i="12"/>
  <c r="E49" i="12"/>
  <c r="Y48" i="12"/>
  <c r="X48" i="12"/>
  <c r="W48" i="12"/>
  <c r="O48" i="12"/>
  <c r="E48" i="12"/>
  <c r="Y47" i="12"/>
  <c r="X47" i="12"/>
  <c r="W47" i="12"/>
  <c r="O47" i="12"/>
  <c r="E47" i="12"/>
  <c r="Y46" i="12"/>
  <c r="X46" i="12"/>
  <c r="W46" i="12"/>
  <c r="O46" i="12"/>
  <c r="E46" i="12"/>
  <c r="J46" i="12" s="1"/>
  <c r="Y45" i="12"/>
  <c r="X45" i="12"/>
  <c r="W45" i="12"/>
  <c r="O45" i="12"/>
  <c r="E45" i="12"/>
  <c r="J45" i="12" s="1"/>
  <c r="Y44" i="12"/>
  <c r="X44" i="12"/>
  <c r="W44" i="12"/>
  <c r="O44" i="12"/>
  <c r="E44" i="12"/>
  <c r="J44" i="12" s="1"/>
  <c r="Y43" i="12"/>
  <c r="X43" i="12"/>
  <c r="W43" i="12"/>
  <c r="O43" i="12"/>
  <c r="E43" i="12"/>
  <c r="J43" i="12" s="1"/>
  <c r="Y42" i="12"/>
  <c r="X42" i="12"/>
  <c r="W42" i="12"/>
  <c r="O42" i="12"/>
  <c r="E42" i="12"/>
  <c r="J42" i="12" s="1"/>
  <c r="Y41" i="12"/>
  <c r="X41" i="12"/>
  <c r="W41" i="12"/>
  <c r="O41" i="12"/>
  <c r="J41" i="12"/>
  <c r="E41" i="12"/>
  <c r="Y40" i="12"/>
  <c r="X40" i="12"/>
  <c r="W40" i="12"/>
  <c r="O40" i="12"/>
  <c r="E40" i="12"/>
  <c r="Y39" i="12"/>
  <c r="X39" i="12"/>
  <c r="W39" i="12"/>
  <c r="O39" i="12"/>
  <c r="E39" i="12"/>
  <c r="Y38" i="12"/>
  <c r="X38" i="12"/>
  <c r="W38" i="12"/>
  <c r="O38" i="12"/>
  <c r="E38" i="12"/>
  <c r="J38" i="12" s="1"/>
  <c r="Y37" i="12"/>
  <c r="X37" i="12"/>
  <c r="W37" i="12"/>
  <c r="O37" i="12"/>
  <c r="E37" i="12"/>
  <c r="J37" i="12" s="1"/>
  <c r="Y36" i="12"/>
  <c r="X36" i="12"/>
  <c r="W36" i="12"/>
  <c r="O36" i="12"/>
  <c r="E36" i="12"/>
  <c r="J36" i="12" s="1"/>
  <c r="Y35" i="12"/>
  <c r="X35" i="12"/>
  <c r="W35" i="12"/>
  <c r="O35" i="12"/>
  <c r="E35" i="12"/>
  <c r="J35" i="12" s="1"/>
  <c r="Y34" i="12"/>
  <c r="X34" i="12"/>
  <c r="W34" i="12"/>
  <c r="O34" i="12"/>
  <c r="E34" i="12"/>
  <c r="J34" i="12" s="1"/>
  <c r="Y33" i="12"/>
  <c r="X33" i="12"/>
  <c r="W33" i="12"/>
  <c r="O33" i="12"/>
  <c r="J33" i="12"/>
  <c r="E33" i="12"/>
  <c r="Y32" i="12"/>
  <c r="X32" i="12"/>
  <c r="W32" i="12"/>
  <c r="O32" i="12"/>
  <c r="E32" i="12"/>
  <c r="J32" i="12" s="1"/>
  <c r="Y31" i="12"/>
  <c r="X31" i="12"/>
  <c r="W31" i="12"/>
  <c r="O31" i="12"/>
  <c r="E31" i="12"/>
  <c r="Y30" i="12"/>
  <c r="X30" i="12"/>
  <c r="W30" i="12"/>
  <c r="O30" i="12"/>
  <c r="E30" i="12"/>
  <c r="J30" i="12" s="1"/>
  <c r="Y29" i="12"/>
  <c r="X29" i="12"/>
  <c r="W29" i="12"/>
  <c r="O29" i="12"/>
  <c r="E29" i="12"/>
  <c r="J29" i="12" s="1"/>
  <c r="Y28" i="12"/>
  <c r="X28" i="12"/>
  <c r="W28" i="12"/>
  <c r="O28" i="12"/>
  <c r="E28" i="12"/>
  <c r="J28" i="12" s="1"/>
  <c r="Y27" i="12"/>
  <c r="X27" i="12"/>
  <c r="W27" i="12"/>
  <c r="O27" i="12"/>
  <c r="E27" i="12"/>
  <c r="J27" i="12" s="1"/>
  <c r="Y26" i="12"/>
  <c r="X26" i="12"/>
  <c r="W26" i="12"/>
  <c r="O26" i="12"/>
  <c r="E26" i="12"/>
  <c r="J26" i="12" s="1"/>
  <c r="Y25" i="12"/>
  <c r="X25" i="12"/>
  <c r="W25" i="12"/>
  <c r="O25" i="12"/>
  <c r="J25" i="12"/>
  <c r="E25" i="12"/>
  <c r="Y24" i="12"/>
  <c r="X24" i="12"/>
  <c r="W24" i="12"/>
  <c r="O24" i="12"/>
  <c r="E24" i="12"/>
  <c r="J24" i="12" s="1"/>
  <c r="Y23" i="12"/>
  <c r="X23" i="12"/>
  <c r="W23" i="12"/>
  <c r="O23" i="12"/>
  <c r="E23" i="12"/>
  <c r="Y22" i="12"/>
  <c r="X22" i="12"/>
  <c r="W22" i="12"/>
  <c r="O22" i="12"/>
  <c r="E22" i="12"/>
  <c r="Y21" i="12"/>
  <c r="X21" i="12"/>
  <c r="W21" i="12"/>
  <c r="O21" i="12"/>
  <c r="E21" i="12"/>
  <c r="J21" i="12" s="1"/>
  <c r="Y20" i="12"/>
  <c r="X20" i="12"/>
  <c r="W20" i="12"/>
  <c r="O20" i="12"/>
  <c r="E20" i="12"/>
  <c r="Y19" i="12"/>
  <c r="X19" i="12"/>
  <c r="W19" i="12"/>
  <c r="O19" i="12"/>
  <c r="J19" i="12"/>
  <c r="E19" i="12"/>
  <c r="Y18" i="12"/>
  <c r="X18" i="12"/>
  <c r="W18" i="12"/>
  <c r="O18" i="12"/>
  <c r="E18" i="12"/>
  <c r="Y17" i="12"/>
  <c r="X17" i="12"/>
  <c r="W17" i="12"/>
  <c r="O17" i="12"/>
  <c r="E17" i="12"/>
  <c r="J17" i="12" s="1"/>
  <c r="Y16" i="12"/>
  <c r="X16" i="12"/>
  <c r="W16" i="12"/>
  <c r="O16" i="12"/>
  <c r="E16" i="12"/>
  <c r="Y15" i="12"/>
  <c r="X15" i="12"/>
  <c r="W15" i="12"/>
  <c r="O15" i="12"/>
  <c r="J15" i="12"/>
  <c r="E15" i="12"/>
  <c r="Y14" i="12"/>
  <c r="X14" i="12"/>
  <c r="W14" i="12"/>
  <c r="O14" i="12"/>
  <c r="E14" i="12"/>
  <c r="Y13" i="12"/>
  <c r="X13" i="12"/>
  <c r="W13" i="12"/>
  <c r="O13" i="12"/>
  <c r="E13" i="12"/>
  <c r="J13" i="12" s="1"/>
  <c r="Y12" i="12"/>
  <c r="X12" i="12"/>
  <c r="W12" i="12"/>
  <c r="O12" i="12"/>
  <c r="E12" i="12"/>
  <c r="Y162" i="11"/>
  <c r="X162" i="11"/>
  <c r="W162" i="11"/>
  <c r="O162" i="11"/>
  <c r="E162" i="11"/>
  <c r="Y161" i="11"/>
  <c r="X161" i="11"/>
  <c r="W161" i="11"/>
  <c r="O161" i="11"/>
  <c r="E161" i="11"/>
  <c r="Y160" i="11"/>
  <c r="X160" i="11"/>
  <c r="W160" i="11"/>
  <c r="R160" i="11"/>
  <c r="O160" i="11"/>
  <c r="J160" i="11"/>
  <c r="K160" i="11" s="1"/>
  <c r="P160" i="11" s="1"/>
  <c r="E160" i="11"/>
  <c r="F160" i="11" s="1"/>
  <c r="Y159" i="11"/>
  <c r="X159" i="11"/>
  <c r="W159" i="11"/>
  <c r="O159" i="11"/>
  <c r="K159" i="11"/>
  <c r="E159" i="11"/>
  <c r="J159" i="11" s="1"/>
  <c r="Y158" i="11"/>
  <c r="X158" i="11"/>
  <c r="W158" i="11"/>
  <c r="O158" i="11"/>
  <c r="F158" i="11"/>
  <c r="E158" i="11"/>
  <c r="J158" i="11" s="1"/>
  <c r="K158" i="11" s="1"/>
  <c r="Y157" i="11"/>
  <c r="X157" i="11"/>
  <c r="W157" i="11"/>
  <c r="O157" i="11"/>
  <c r="J157" i="11"/>
  <c r="K157" i="11" s="1"/>
  <c r="P157" i="11" s="1"/>
  <c r="Q157" i="11" s="1"/>
  <c r="E157" i="11"/>
  <c r="F157" i="11" s="1"/>
  <c r="Y156" i="11"/>
  <c r="X156" i="11"/>
  <c r="W156" i="11"/>
  <c r="O156" i="11"/>
  <c r="E156" i="11"/>
  <c r="Y155" i="11"/>
  <c r="X155" i="11"/>
  <c r="W155" i="11"/>
  <c r="O155" i="11"/>
  <c r="E155" i="11"/>
  <c r="Y154" i="11"/>
  <c r="X154" i="11"/>
  <c r="W154" i="11"/>
  <c r="O154" i="11"/>
  <c r="E154" i="11"/>
  <c r="J154" i="11" s="1"/>
  <c r="K154" i="11" s="1"/>
  <c r="Y153" i="11"/>
  <c r="X153" i="11"/>
  <c r="W153" i="11"/>
  <c r="O153" i="11"/>
  <c r="J153" i="11"/>
  <c r="K153" i="11" s="1"/>
  <c r="P153" i="11" s="1"/>
  <c r="T153" i="11" s="1"/>
  <c r="E153" i="11"/>
  <c r="F153" i="11" s="1"/>
  <c r="Y152" i="11"/>
  <c r="X152" i="11"/>
  <c r="W152" i="11"/>
  <c r="O152" i="11"/>
  <c r="J152" i="11"/>
  <c r="K152" i="11" s="1"/>
  <c r="P152" i="11" s="1"/>
  <c r="R152" i="11" s="1"/>
  <c r="E152" i="11"/>
  <c r="F152" i="11" s="1"/>
  <c r="Y151" i="11"/>
  <c r="X151" i="11"/>
  <c r="W151" i="11"/>
  <c r="O151" i="11"/>
  <c r="F151" i="11"/>
  <c r="E151" i="11"/>
  <c r="J151" i="11" s="1"/>
  <c r="K151" i="11" s="1"/>
  <c r="Y150" i="11"/>
  <c r="X150" i="11"/>
  <c r="W150" i="11"/>
  <c r="O150" i="11"/>
  <c r="F150" i="11"/>
  <c r="E150" i="11"/>
  <c r="J150" i="11" s="1"/>
  <c r="K150" i="11" s="1"/>
  <c r="Y149" i="11"/>
  <c r="X149" i="11"/>
  <c r="W149" i="11"/>
  <c r="O149" i="11"/>
  <c r="E149" i="11"/>
  <c r="Y148" i="11"/>
  <c r="X148" i="11"/>
  <c r="W148" i="11"/>
  <c r="O148" i="11"/>
  <c r="E148" i="11"/>
  <c r="Y147" i="11"/>
  <c r="X147" i="11"/>
  <c r="W147" i="11"/>
  <c r="O147" i="11"/>
  <c r="E147" i="11"/>
  <c r="J147" i="11" s="1"/>
  <c r="K147" i="11" s="1"/>
  <c r="Y146" i="11"/>
  <c r="X146" i="11"/>
  <c r="W146" i="11"/>
  <c r="O146" i="11"/>
  <c r="E146" i="11"/>
  <c r="Y145" i="11"/>
  <c r="X145" i="11"/>
  <c r="W145" i="11"/>
  <c r="O145" i="11"/>
  <c r="J145" i="11"/>
  <c r="K145" i="11" s="1"/>
  <c r="E145" i="11"/>
  <c r="F145" i="11" s="1"/>
  <c r="Y144" i="11"/>
  <c r="X144" i="11"/>
  <c r="W144" i="11"/>
  <c r="O144" i="11"/>
  <c r="E144" i="11"/>
  <c r="F144" i="11" s="1"/>
  <c r="Y143" i="11"/>
  <c r="X143" i="11"/>
  <c r="W143" i="11"/>
  <c r="O143" i="11"/>
  <c r="E143" i="11"/>
  <c r="Y142" i="11"/>
  <c r="X142" i="11"/>
  <c r="W142" i="11"/>
  <c r="O142" i="11"/>
  <c r="E142" i="11"/>
  <c r="Y141" i="11"/>
  <c r="X141" i="11"/>
  <c r="W141" i="11"/>
  <c r="O141" i="11"/>
  <c r="J141" i="11"/>
  <c r="K141" i="11" s="1"/>
  <c r="F141" i="11"/>
  <c r="E141" i="11"/>
  <c r="Y140" i="11"/>
  <c r="X140" i="11"/>
  <c r="W140" i="11"/>
  <c r="O140" i="11"/>
  <c r="E140" i="11"/>
  <c r="Y139" i="11"/>
  <c r="X139" i="11"/>
  <c r="W139" i="11"/>
  <c r="S139" i="11"/>
  <c r="O139" i="11"/>
  <c r="F139" i="11"/>
  <c r="E139" i="11"/>
  <c r="J139" i="11" s="1"/>
  <c r="K139" i="11" s="1"/>
  <c r="P139" i="11" s="1"/>
  <c r="Y138" i="11"/>
  <c r="X138" i="11"/>
  <c r="W138" i="11"/>
  <c r="O138" i="11"/>
  <c r="E138" i="11"/>
  <c r="Y137" i="11"/>
  <c r="X137" i="11"/>
  <c r="W137" i="11"/>
  <c r="O137" i="11"/>
  <c r="F137" i="11"/>
  <c r="E137" i="11"/>
  <c r="J137" i="11" s="1"/>
  <c r="K137" i="11" s="1"/>
  <c r="Y136" i="11"/>
  <c r="X136" i="11"/>
  <c r="W136" i="11"/>
  <c r="O136" i="11"/>
  <c r="E136" i="11"/>
  <c r="F136" i="11" s="1"/>
  <c r="Y135" i="11"/>
  <c r="X135" i="11"/>
  <c r="W135" i="11"/>
  <c r="O135" i="11"/>
  <c r="E135" i="11"/>
  <c r="Y134" i="11"/>
  <c r="X134" i="11"/>
  <c r="W134" i="11"/>
  <c r="O134" i="11"/>
  <c r="J134" i="11"/>
  <c r="K134" i="11" s="1"/>
  <c r="E134" i="11"/>
  <c r="F134" i="11" s="1"/>
  <c r="Y133" i="11"/>
  <c r="X133" i="11"/>
  <c r="W133" i="11"/>
  <c r="O133" i="11"/>
  <c r="E133" i="11"/>
  <c r="Y132" i="11"/>
  <c r="X132" i="11"/>
  <c r="W132" i="11"/>
  <c r="O132" i="11"/>
  <c r="J132" i="11"/>
  <c r="E132" i="11"/>
  <c r="Y131" i="11"/>
  <c r="X131" i="11"/>
  <c r="W131" i="11"/>
  <c r="O131" i="11"/>
  <c r="E131" i="11"/>
  <c r="Y130" i="11"/>
  <c r="X130" i="11"/>
  <c r="W130" i="11"/>
  <c r="O130" i="11"/>
  <c r="E130" i="11"/>
  <c r="J130" i="11" s="1"/>
  <c r="Y129" i="11"/>
  <c r="X129" i="11"/>
  <c r="W129" i="11"/>
  <c r="O129" i="11"/>
  <c r="E129" i="11"/>
  <c r="Y128" i="11"/>
  <c r="X128" i="11"/>
  <c r="W128" i="11"/>
  <c r="O128" i="11"/>
  <c r="J128" i="11"/>
  <c r="E128" i="11"/>
  <c r="Y127" i="11"/>
  <c r="X127" i="11"/>
  <c r="W127" i="11"/>
  <c r="O127" i="11"/>
  <c r="E127" i="11"/>
  <c r="Y126" i="11"/>
  <c r="X126" i="11"/>
  <c r="W126" i="11"/>
  <c r="O126" i="11"/>
  <c r="E126" i="11"/>
  <c r="J126" i="11" s="1"/>
  <c r="Y125" i="11"/>
  <c r="X125" i="11"/>
  <c r="W125" i="11"/>
  <c r="O125" i="11"/>
  <c r="E125" i="11"/>
  <c r="J125" i="11" s="1"/>
  <c r="Y124" i="11"/>
  <c r="X124" i="11"/>
  <c r="W124" i="11"/>
  <c r="O124" i="11"/>
  <c r="E124" i="11"/>
  <c r="Y123" i="11"/>
  <c r="X123" i="11"/>
  <c r="W123" i="11"/>
  <c r="O123" i="11"/>
  <c r="F123" i="11"/>
  <c r="E123" i="11"/>
  <c r="J123" i="11" s="1"/>
  <c r="K123" i="11" s="1"/>
  <c r="P123" i="11" s="1"/>
  <c r="Y122" i="11"/>
  <c r="X122" i="11"/>
  <c r="W122" i="11"/>
  <c r="O122" i="11"/>
  <c r="J122" i="11"/>
  <c r="E122" i="11"/>
  <c r="Y121" i="11"/>
  <c r="X121" i="11"/>
  <c r="W121" i="11"/>
  <c r="O121" i="11"/>
  <c r="E121" i="11"/>
  <c r="Y120" i="11"/>
  <c r="X120" i="11"/>
  <c r="W120" i="11"/>
  <c r="O120" i="11"/>
  <c r="E120" i="11"/>
  <c r="J120" i="11" s="1"/>
  <c r="Y119" i="11"/>
  <c r="X119" i="11"/>
  <c r="W119" i="11"/>
  <c r="O119" i="11"/>
  <c r="E119" i="11"/>
  <c r="Y118" i="11"/>
  <c r="X118" i="11"/>
  <c r="W118" i="11"/>
  <c r="O118" i="11"/>
  <c r="J118" i="11"/>
  <c r="E118" i="11"/>
  <c r="Y117" i="11"/>
  <c r="X117" i="11"/>
  <c r="W117" i="11"/>
  <c r="O117" i="11"/>
  <c r="E117" i="11"/>
  <c r="Y116" i="11"/>
  <c r="X116" i="11"/>
  <c r="W116" i="11"/>
  <c r="O116" i="11"/>
  <c r="E116" i="11"/>
  <c r="J116" i="11" s="1"/>
  <c r="Y115" i="11"/>
  <c r="X115" i="11"/>
  <c r="W115" i="11"/>
  <c r="O115" i="11"/>
  <c r="E115" i="11"/>
  <c r="Y114" i="11"/>
  <c r="X114" i="11"/>
  <c r="W114" i="11"/>
  <c r="O114" i="11"/>
  <c r="J114" i="11"/>
  <c r="E114" i="11"/>
  <c r="Y113" i="11"/>
  <c r="X113" i="11"/>
  <c r="W113" i="11"/>
  <c r="O113" i="11"/>
  <c r="E113" i="11"/>
  <c r="Y112" i="11"/>
  <c r="X112" i="11"/>
  <c r="W112" i="11"/>
  <c r="O112" i="11"/>
  <c r="E112" i="11"/>
  <c r="J112" i="11" s="1"/>
  <c r="Y111" i="11"/>
  <c r="X111" i="11"/>
  <c r="W111" i="11"/>
  <c r="O111" i="11"/>
  <c r="E111" i="11"/>
  <c r="Y110" i="11"/>
  <c r="X110" i="11"/>
  <c r="W110" i="11"/>
  <c r="O110" i="11"/>
  <c r="E110" i="11"/>
  <c r="Y109" i="11"/>
  <c r="X109" i="11"/>
  <c r="W109" i="11"/>
  <c r="O109" i="11"/>
  <c r="E109" i="11"/>
  <c r="J109" i="11" s="1"/>
  <c r="Y108" i="11"/>
  <c r="X108" i="11"/>
  <c r="W108" i="11"/>
  <c r="O108" i="11"/>
  <c r="J108" i="11"/>
  <c r="E108" i="11"/>
  <c r="Y107" i="11"/>
  <c r="X107" i="11"/>
  <c r="W107" i="11"/>
  <c r="O107" i="11"/>
  <c r="E107" i="11"/>
  <c r="Y106" i="11"/>
  <c r="X106" i="11"/>
  <c r="W106" i="11"/>
  <c r="O106" i="11"/>
  <c r="E106" i="11"/>
  <c r="Y105" i="11"/>
  <c r="X105" i="11"/>
  <c r="W105" i="11"/>
  <c r="O105" i="11"/>
  <c r="E105" i="11"/>
  <c r="J105" i="11" s="1"/>
  <c r="Y104" i="11"/>
  <c r="X104" i="11"/>
  <c r="W104" i="11"/>
  <c r="O104" i="11"/>
  <c r="E104" i="11"/>
  <c r="J104" i="11" s="1"/>
  <c r="Y103" i="11"/>
  <c r="X103" i="11"/>
  <c r="W103" i="11"/>
  <c r="O103" i="11"/>
  <c r="E103" i="11"/>
  <c r="Y102" i="11"/>
  <c r="X102" i="11"/>
  <c r="W102" i="11"/>
  <c r="O102" i="11"/>
  <c r="E102" i="11"/>
  <c r="Y101" i="11"/>
  <c r="X101" i="11"/>
  <c r="W101" i="11"/>
  <c r="O101" i="11"/>
  <c r="E101" i="11"/>
  <c r="J101" i="11" s="1"/>
  <c r="Y100" i="11"/>
  <c r="X100" i="11"/>
  <c r="W100" i="11"/>
  <c r="O100" i="11"/>
  <c r="J100" i="11"/>
  <c r="E100" i="11"/>
  <c r="Y99" i="11"/>
  <c r="X99" i="11"/>
  <c r="W99" i="11"/>
  <c r="O99" i="11"/>
  <c r="E99" i="11"/>
  <c r="Y98" i="11"/>
  <c r="X98" i="11"/>
  <c r="W98" i="11"/>
  <c r="O98" i="11"/>
  <c r="E98" i="11"/>
  <c r="J98" i="11" s="1"/>
  <c r="Y97" i="11"/>
  <c r="X97" i="11"/>
  <c r="W97" i="11"/>
  <c r="O97" i="11"/>
  <c r="E97" i="11"/>
  <c r="Y96" i="11"/>
  <c r="X96" i="11"/>
  <c r="W96" i="11"/>
  <c r="O96" i="11"/>
  <c r="J96" i="11"/>
  <c r="E96" i="11"/>
  <c r="Y95" i="11"/>
  <c r="X95" i="11"/>
  <c r="W95" i="11"/>
  <c r="O95" i="11"/>
  <c r="E95" i="11"/>
  <c r="J95" i="11" s="1"/>
  <c r="Y94" i="11"/>
  <c r="X94" i="11"/>
  <c r="W94" i="11"/>
  <c r="O94" i="11"/>
  <c r="E94" i="11"/>
  <c r="J94" i="11" s="1"/>
  <c r="Y93" i="11"/>
  <c r="X93" i="11"/>
  <c r="W93" i="11"/>
  <c r="O93" i="11"/>
  <c r="E93" i="11"/>
  <c r="Y92" i="11"/>
  <c r="X92" i="11"/>
  <c r="W92" i="11"/>
  <c r="O92" i="11"/>
  <c r="E92" i="11"/>
  <c r="J92" i="11" s="1"/>
  <c r="Y91" i="11"/>
  <c r="X91" i="11"/>
  <c r="W91" i="11"/>
  <c r="O91" i="11"/>
  <c r="E91" i="11"/>
  <c r="J91" i="11" s="1"/>
  <c r="Y90" i="11"/>
  <c r="X90" i="11"/>
  <c r="W90" i="11"/>
  <c r="O90" i="11"/>
  <c r="E90" i="11"/>
  <c r="J90" i="11" s="1"/>
  <c r="Y89" i="11"/>
  <c r="X89" i="11"/>
  <c r="W89" i="11"/>
  <c r="O89" i="11"/>
  <c r="E89" i="11"/>
  <c r="Y88" i="11"/>
  <c r="X88" i="11"/>
  <c r="W88" i="11"/>
  <c r="O88" i="11"/>
  <c r="E88" i="11"/>
  <c r="J88" i="11" s="1"/>
  <c r="Y87" i="11"/>
  <c r="X87" i="11"/>
  <c r="W87" i="11"/>
  <c r="O87" i="11"/>
  <c r="E87" i="11"/>
  <c r="J87" i="11" s="1"/>
  <c r="Y86" i="11"/>
  <c r="X86" i="11"/>
  <c r="W86" i="11"/>
  <c r="O86" i="11"/>
  <c r="E86" i="11"/>
  <c r="J86" i="11" s="1"/>
  <c r="Y85" i="11"/>
  <c r="X85" i="11"/>
  <c r="W85" i="11"/>
  <c r="O85" i="11"/>
  <c r="E85" i="11"/>
  <c r="Y84" i="11"/>
  <c r="X84" i="11"/>
  <c r="W84" i="11"/>
  <c r="O84" i="11"/>
  <c r="E84" i="11"/>
  <c r="J84" i="11" s="1"/>
  <c r="Y83" i="11"/>
  <c r="X83" i="11"/>
  <c r="W83" i="11"/>
  <c r="O83" i="11"/>
  <c r="E83" i="11"/>
  <c r="J83" i="11" s="1"/>
  <c r="Y82" i="11"/>
  <c r="X82" i="11"/>
  <c r="W82" i="11"/>
  <c r="O82" i="11"/>
  <c r="E82" i="11"/>
  <c r="J82" i="11" s="1"/>
  <c r="Y81" i="11"/>
  <c r="X81" i="11"/>
  <c r="W81" i="11"/>
  <c r="O81" i="11"/>
  <c r="E81" i="11"/>
  <c r="Y80" i="11"/>
  <c r="X80" i="11"/>
  <c r="W80" i="11"/>
  <c r="O80" i="11"/>
  <c r="E80" i="11"/>
  <c r="J80" i="11" s="1"/>
  <c r="Y79" i="11"/>
  <c r="X79" i="11"/>
  <c r="W79" i="11"/>
  <c r="O79" i="11"/>
  <c r="E79" i="11"/>
  <c r="J79" i="11" s="1"/>
  <c r="Y78" i="11"/>
  <c r="X78" i="11"/>
  <c r="W78" i="11"/>
  <c r="O78" i="11"/>
  <c r="E78" i="11"/>
  <c r="J78" i="11" s="1"/>
  <c r="Y77" i="11"/>
  <c r="X77" i="11"/>
  <c r="W77" i="11"/>
  <c r="O77" i="11"/>
  <c r="E77" i="11"/>
  <c r="Y76" i="11"/>
  <c r="X76" i="11"/>
  <c r="W76" i="11"/>
  <c r="O76" i="11"/>
  <c r="E76" i="11"/>
  <c r="J76" i="11" s="1"/>
  <c r="Y75" i="11"/>
  <c r="X75" i="11"/>
  <c r="W75" i="11"/>
  <c r="O75" i="11"/>
  <c r="E75" i="11"/>
  <c r="J75" i="11" s="1"/>
  <c r="Y74" i="11"/>
  <c r="X74" i="11"/>
  <c r="W74" i="11"/>
  <c r="O74" i="11"/>
  <c r="E74" i="11"/>
  <c r="J74" i="11" s="1"/>
  <c r="Y73" i="11"/>
  <c r="X73" i="11"/>
  <c r="W73" i="11"/>
  <c r="O73" i="11"/>
  <c r="E73" i="11"/>
  <c r="Y72" i="11"/>
  <c r="X72" i="11"/>
  <c r="W72" i="11"/>
  <c r="O72" i="11"/>
  <c r="E72" i="11"/>
  <c r="J72" i="11" s="1"/>
  <c r="Y71" i="11"/>
  <c r="X71" i="11"/>
  <c r="W71" i="11"/>
  <c r="O71" i="11"/>
  <c r="E71" i="11"/>
  <c r="J71" i="11" s="1"/>
  <c r="Y70" i="11"/>
  <c r="X70" i="11"/>
  <c r="W70" i="11"/>
  <c r="O70" i="11"/>
  <c r="E70" i="11"/>
  <c r="J70" i="11" s="1"/>
  <c r="Y69" i="11"/>
  <c r="X69" i="11"/>
  <c r="W69" i="11"/>
  <c r="O69" i="11"/>
  <c r="E69" i="11"/>
  <c r="Y68" i="11"/>
  <c r="X68" i="11"/>
  <c r="W68" i="11"/>
  <c r="O68" i="11"/>
  <c r="E68" i="11"/>
  <c r="J68" i="11" s="1"/>
  <c r="Y67" i="11"/>
  <c r="X67" i="11"/>
  <c r="W67" i="11"/>
  <c r="O67" i="11"/>
  <c r="E67" i="11"/>
  <c r="Y66" i="11"/>
  <c r="X66" i="11"/>
  <c r="W66" i="11"/>
  <c r="O66" i="11"/>
  <c r="J66" i="11"/>
  <c r="E66" i="11"/>
  <c r="Y65" i="11"/>
  <c r="X65" i="11"/>
  <c r="W65" i="11"/>
  <c r="O65" i="11"/>
  <c r="E65" i="11"/>
  <c r="Y64" i="11"/>
  <c r="X64" i="11"/>
  <c r="W64" i="11"/>
  <c r="O64" i="11"/>
  <c r="E64" i="11"/>
  <c r="J64" i="11" s="1"/>
  <c r="Y63" i="11"/>
  <c r="X63" i="11"/>
  <c r="W63" i="11"/>
  <c r="O63" i="11"/>
  <c r="E63" i="11"/>
  <c r="Y62" i="11"/>
  <c r="X62" i="11"/>
  <c r="W62" i="11"/>
  <c r="O62" i="11"/>
  <c r="J62" i="11"/>
  <c r="E62" i="11"/>
  <c r="Y61" i="11"/>
  <c r="X61" i="11"/>
  <c r="W61" i="11"/>
  <c r="O61" i="11"/>
  <c r="E61" i="11"/>
  <c r="Y60" i="11"/>
  <c r="X60" i="11"/>
  <c r="W60" i="11"/>
  <c r="O60" i="11"/>
  <c r="E60" i="11"/>
  <c r="J60" i="11" s="1"/>
  <c r="Y59" i="11"/>
  <c r="X59" i="11"/>
  <c r="W59" i="11"/>
  <c r="O59" i="11"/>
  <c r="E59" i="11"/>
  <c r="Y58" i="11"/>
  <c r="X58" i="11"/>
  <c r="W58" i="11"/>
  <c r="O58" i="11"/>
  <c r="J58" i="11"/>
  <c r="E58" i="11"/>
  <c r="Y57" i="11"/>
  <c r="X57" i="11"/>
  <c r="W57" i="11"/>
  <c r="O57" i="11"/>
  <c r="E57" i="11"/>
  <c r="Y56" i="11"/>
  <c r="X56" i="11"/>
  <c r="W56" i="11"/>
  <c r="O56" i="11"/>
  <c r="E56" i="11"/>
  <c r="J56" i="11" s="1"/>
  <c r="Y55" i="11"/>
  <c r="X55" i="11"/>
  <c r="W55" i="11"/>
  <c r="O55" i="11"/>
  <c r="E55" i="11"/>
  <c r="Y54" i="11"/>
  <c r="X54" i="11"/>
  <c r="W54" i="11"/>
  <c r="O54" i="11"/>
  <c r="J54" i="11"/>
  <c r="E54" i="11"/>
  <c r="Y53" i="11"/>
  <c r="X53" i="11"/>
  <c r="W53" i="11"/>
  <c r="O53" i="11"/>
  <c r="E53" i="11"/>
  <c r="J53" i="11" s="1"/>
  <c r="Y52" i="11"/>
  <c r="X52" i="11"/>
  <c r="W52" i="11"/>
  <c r="O52" i="11"/>
  <c r="E52" i="11"/>
  <c r="J52" i="11" s="1"/>
  <c r="Y51" i="11"/>
  <c r="X51" i="11"/>
  <c r="W51" i="11"/>
  <c r="O51" i="11"/>
  <c r="E51" i="11"/>
  <c r="J51" i="11" s="1"/>
  <c r="Y50" i="11"/>
  <c r="X50" i="11"/>
  <c r="W50" i="11"/>
  <c r="O50" i="11"/>
  <c r="E50" i="11"/>
  <c r="Y49" i="11"/>
  <c r="X49" i="11"/>
  <c r="W49" i="11"/>
  <c r="O49" i="11"/>
  <c r="J49" i="11"/>
  <c r="E49" i="11"/>
  <c r="Y48" i="11"/>
  <c r="X48" i="11"/>
  <c r="W48" i="11"/>
  <c r="O48" i="11"/>
  <c r="E48" i="11"/>
  <c r="Y47" i="11"/>
  <c r="X47" i="11"/>
  <c r="W47" i="11"/>
  <c r="O47" i="11"/>
  <c r="E47" i="11"/>
  <c r="J47" i="11" s="1"/>
  <c r="Y46" i="11"/>
  <c r="X46" i="11"/>
  <c r="W46" i="11"/>
  <c r="O46" i="11"/>
  <c r="E46" i="11"/>
  <c r="Y45" i="11"/>
  <c r="X45" i="11"/>
  <c r="W45" i="11"/>
  <c r="O45" i="11"/>
  <c r="J45" i="11"/>
  <c r="E45" i="11"/>
  <c r="Y44" i="11"/>
  <c r="X44" i="11"/>
  <c r="W44" i="11"/>
  <c r="O44" i="11"/>
  <c r="E44" i="11"/>
  <c r="Y43" i="11"/>
  <c r="X43" i="11"/>
  <c r="W43" i="11"/>
  <c r="O43" i="11"/>
  <c r="E43" i="11"/>
  <c r="J43" i="11" s="1"/>
  <c r="Y42" i="11"/>
  <c r="X42" i="11"/>
  <c r="W42" i="11"/>
  <c r="O42" i="11"/>
  <c r="E42" i="11"/>
  <c r="Y41" i="11"/>
  <c r="X41" i="11"/>
  <c r="W41" i="11"/>
  <c r="O41" i="11"/>
  <c r="J41" i="11"/>
  <c r="E41" i="11"/>
  <c r="Y40" i="11"/>
  <c r="X40" i="11"/>
  <c r="W40" i="11"/>
  <c r="O40" i="11"/>
  <c r="E40" i="11"/>
  <c r="Y39" i="11"/>
  <c r="X39" i="11"/>
  <c r="W39" i="11"/>
  <c r="O39" i="11"/>
  <c r="E39" i="11"/>
  <c r="J39" i="11" s="1"/>
  <c r="Y38" i="11"/>
  <c r="X38" i="11"/>
  <c r="W38" i="11"/>
  <c r="O38" i="11"/>
  <c r="E38" i="11"/>
  <c r="Y37" i="11"/>
  <c r="X37" i="11"/>
  <c r="W37" i="11"/>
  <c r="O37" i="11"/>
  <c r="J37" i="11"/>
  <c r="E37" i="11"/>
  <c r="Y36" i="11"/>
  <c r="X36" i="11"/>
  <c r="W36" i="11"/>
  <c r="O36" i="11"/>
  <c r="E36" i="11"/>
  <c r="Y35" i="11"/>
  <c r="X35" i="11"/>
  <c r="W35" i="11"/>
  <c r="O35" i="11"/>
  <c r="E35" i="11"/>
  <c r="J35" i="11" s="1"/>
  <c r="Y34" i="11"/>
  <c r="X34" i="11"/>
  <c r="W34" i="11"/>
  <c r="O34" i="11"/>
  <c r="E34" i="11"/>
  <c r="Y33" i="11"/>
  <c r="X33" i="11"/>
  <c r="W33" i="11"/>
  <c r="O33" i="11"/>
  <c r="J33" i="11"/>
  <c r="E33" i="11"/>
  <c r="Y32" i="11"/>
  <c r="X32" i="11"/>
  <c r="W32" i="11"/>
  <c r="O32" i="11"/>
  <c r="E32" i="11"/>
  <c r="Y31" i="11"/>
  <c r="X31" i="11"/>
  <c r="W31" i="11"/>
  <c r="O31" i="11"/>
  <c r="E31" i="11"/>
  <c r="J31" i="11" s="1"/>
  <c r="Y30" i="11"/>
  <c r="X30" i="11"/>
  <c r="W30" i="11"/>
  <c r="O30" i="11"/>
  <c r="E30" i="11"/>
  <c r="Y29" i="11"/>
  <c r="X29" i="11"/>
  <c r="W29" i="11"/>
  <c r="O29" i="11"/>
  <c r="J29" i="11"/>
  <c r="E29" i="11"/>
  <c r="Y28" i="11"/>
  <c r="X28" i="11"/>
  <c r="W28" i="11"/>
  <c r="O28" i="11"/>
  <c r="E28" i="11"/>
  <c r="Y27" i="11"/>
  <c r="X27" i="11"/>
  <c r="W27" i="11"/>
  <c r="O27" i="11"/>
  <c r="E27" i="11"/>
  <c r="J27" i="11" s="1"/>
  <c r="Y26" i="11"/>
  <c r="X26" i="11"/>
  <c r="W26" i="11"/>
  <c r="O26" i="11"/>
  <c r="E26" i="11"/>
  <c r="Y25" i="11"/>
  <c r="X25" i="11"/>
  <c r="W25" i="11"/>
  <c r="O25" i="11"/>
  <c r="J25" i="11"/>
  <c r="E25" i="11"/>
  <c r="Y24" i="11"/>
  <c r="X24" i="11"/>
  <c r="W24" i="11"/>
  <c r="O24" i="11"/>
  <c r="E24" i="11"/>
  <c r="Y23" i="11"/>
  <c r="X23" i="11"/>
  <c r="W23" i="11"/>
  <c r="O23" i="11"/>
  <c r="E23" i="11"/>
  <c r="J23" i="11" s="1"/>
  <c r="Y22" i="11"/>
  <c r="X22" i="11"/>
  <c r="W22" i="11"/>
  <c r="O22" i="11"/>
  <c r="E22" i="11"/>
  <c r="Y21" i="11"/>
  <c r="X21" i="11"/>
  <c r="W21" i="11"/>
  <c r="O21" i="11"/>
  <c r="J21" i="11"/>
  <c r="E21" i="11"/>
  <c r="Y20" i="11"/>
  <c r="X20" i="11"/>
  <c r="W20" i="11"/>
  <c r="O20" i="11"/>
  <c r="E20" i="11"/>
  <c r="J20" i="11" s="1"/>
  <c r="Y19" i="11"/>
  <c r="X19" i="11"/>
  <c r="W19" i="11"/>
  <c r="O19" i="11"/>
  <c r="E19" i="11"/>
  <c r="J19" i="11" s="1"/>
  <c r="Y18" i="11"/>
  <c r="X18" i="11"/>
  <c r="W18" i="11"/>
  <c r="O18" i="11"/>
  <c r="J18" i="11"/>
  <c r="E18" i="11"/>
  <c r="Y17" i="11"/>
  <c r="X17" i="11"/>
  <c r="W17" i="11"/>
  <c r="O17" i="11"/>
  <c r="E17" i="11"/>
  <c r="J17" i="11" s="1"/>
  <c r="Y16" i="11"/>
  <c r="X16" i="11"/>
  <c r="W16" i="11"/>
  <c r="O16" i="11"/>
  <c r="E16" i="11"/>
  <c r="J16" i="11" s="1"/>
  <c r="Y15" i="11"/>
  <c r="X15" i="11"/>
  <c r="W15" i="11"/>
  <c r="O15" i="11"/>
  <c r="E15" i="11"/>
  <c r="J15" i="11" s="1"/>
  <c r="Y14" i="11"/>
  <c r="X14" i="11"/>
  <c r="W14" i="11"/>
  <c r="O14" i="11"/>
  <c r="E14" i="11"/>
  <c r="J14" i="11" s="1"/>
  <c r="Y13" i="11"/>
  <c r="X13" i="11"/>
  <c r="W13" i="11"/>
  <c r="O13" i="11"/>
  <c r="E13" i="11"/>
  <c r="J13" i="11" s="1"/>
  <c r="Y12" i="11"/>
  <c r="X12" i="11"/>
  <c r="W12" i="11"/>
  <c r="O12" i="11"/>
  <c r="E12" i="11"/>
  <c r="J12" i="11" s="1"/>
  <c r="U94" i="10"/>
  <c r="O94" i="10"/>
  <c r="E94" i="10"/>
  <c r="F94" i="10" s="1"/>
  <c r="G94" i="10" s="1"/>
  <c r="U93" i="10"/>
  <c r="O93" i="10"/>
  <c r="E93" i="10"/>
  <c r="P92" i="10"/>
  <c r="O92" i="10"/>
  <c r="J92" i="10"/>
  <c r="K92" i="10" s="1"/>
  <c r="E92" i="10"/>
  <c r="O91" i="10"/>
  <c r="E91" i="10"/>
  <c r="J91" i="10" s="1"/>
  <c r="K91" i="10" s="1"/>
  <c r="P91" i="10" s="1"/>
  <c r="O90" i="10"/>
  <c r="K90" i="10"/>
  <c r="E90" i="10"/>
  <c r="J90" i="10" s="1"/>
  <c r="O89" i="10"/>
  <c r="E89" i="10"/>
  <c r="J89" i="10" s="1"/>
  <c r="K89" i="10" s="1"/>
  <c r="O88" i="10"/>
  <c r="E88" i="10"/>
  <c r="J88" i="10" s="1"/>
  <c r="O87" i="10"/>
  <c r="E87" i="10"/>
  <c r="O86" i="10"/>
  <c r="E86" i="10"/>
  <c r="J86" i="10" s="1"/>
  <c r="O85" i="10"/>
  <c r="E85" i="10"/>
  <c r="J85" i="10" s="1"/>
  <c r="O84" i="10"/>
  <c r="J84" i="10"/>
  <c r="E84" i="10"/>
  <c r="O83" i="10"/>
  <c r="E83" i="10"/>
  <c r="O82" i="10"/>
  <c r="E82" i="10"/>
  <c r="J82" i="10" s="1"/>
  <c r="O81" i="10"/>
  <c r="E81" i="10"/>
  <c r="O80" i="10"/>
  <c r="E80" i="10"/>
  <c r="J80" i="10" s="1"/>
  <c r="K80" i="10" s="1"/>
  <c r="P80" i="10" s="1"/>
  <c r="T80" i="10" s="1"/>
  <c r="O79" i="10"/>
  <c r="E79" i="10"/>
  <c r="J79" i="10" s="1"/>
  <c r="K79" i="10" s="1"/>
  <c r="P79" i="10" s="1"/>
  <c r="Q79" i="10" s="1"/>
  <c r="O78" i="10"/>
  <c r="E78" i="10"/>
  <c r="O77" i="10"/>
  <c r="E77" i="10"/>
  <c r="P76" i="10"/>
  <c r="T76" i="10" s="1"/>
  <c r="O76" i="10"/>
  <c r="J76" i="10"/>
  <c r="K76" i="10" s="1"/>
  <c r="E76" i="10"/>
  <c r="O75" i="10"/>
  <c r="E75" i="10"/>
  <c r="J75" i="10" s="1"/>
  <c r="K75" i="10" s="1"/>
  <c r="P75" i="10" s="1"/>
  <c r="O74" i="10"/>
  <c r="K74" i="10"/>
  <c r="E74" i="10"/>
  <c r="J74" i="10" s="1"/>
  <c r="O73" i="10"/>
  <c r="E73" i="10"/>
  <c r="J73" i="10" s="1"/>
  <c r="K73" i="10" s="1"/>
  <c r="O72" i="10"/>
  <c r="E72" i="10"/>
  <c r="J72" i="10" s="1"/>
  <c r="K72" i="10" s="1"/>
  <c r="P72" i="10" s="1"/>
  <c r="O71" i="10"/>
  <c r="J71" i="10"/>
  <c r="K71" i="10" s="1"/>
  <c r="E71" i="10"/>
  <c r="O70" i="10"/>
  <c r="E70" i="10"/>
  <c r="O69" i="10"/>
  <c r="E69" i="10"/>
  <c r="J69" i="10" s="1"/>
  <c r="K69" i="10" s="1"/>
  <c r="O68" i="10"/>
  <c r="E68" i="10"/>
  <c r="O67" i="10"/>
  <c r="E67" i="10"/>
  <c r="J67" i="10" s="1"/>
  <c r="K67" i="10" s="1"/>
  <c r="P67" i="10" s="1"/>
  <c r="O66" i="10"/>
  <c r="E66" i="10"/>
  <c r="O65" i="10"/>
  <c r="E65" i="10"/>
  <c r="O64" i="10"/>
  <c r="E64" i="10"/>
  <c r="J64" i="10" s="1"/>
  <c r="K64" i="10" s="1"/>
  <c r="P64" i="10" s="1"/>
  <c r="O63" i="10"/>
  <c r="J63" i="10"/>
  <c r="E63" i="10"/>
  <c r="O62" i="10"/>
  <c r="E62" i="10"/>
  <c r="J62" i="10" s="1"/>
  <c r="O61" i="10"/>
  <c r="J61" i="10"/>
  <c r="E61" i="10"/>
  <c r="O60" i="10"/>
  <c r="E60" i="10"/>
  <c r="O59" i="10"/>
  <c r="E59" i="10"/>
  <c r="J59" i="10" s="1"/>
  <c r="O58" i="10"/>
  <c r="J58" i="10"/>
  <c r="E58" i="10"/>
  <c r="O57" i="10"/>
  <c r="E57" i="10"/>
  <c r="S56" i="10"/>
  <c r="O56" i="10"/>
  <c r="K56" i="10"/>
  <c r="P56" i="10" s="1"/>
  <c r="E56" i="10"/>
  <c r="J56" i="10" s="1"/>
  <c r="O55" i="10"/>
  <c r="J55" i="10"/>
  <c r="K55" i="10" s="1"/>
  <c r="E55" i="10"/>
  <c r="O54" i="10"/>
  <c r="E54" i="10"/>
  <c r="O53" i="10"/>
  <c r="E53" i="10"/>
  <c r="O52" i="10"/>
  <c r="E52" i="10"/>
  <c r="O51" i="10"/>
  <c r="J51" i="10"/>
  <c r="K51" i="10" s="1"/>
  <c r="P51" i="10" s="1"/>
  <c r="E51" i="10"/>
  <c r="O50" i="10"/>
  <c r="E50" i="10"/>
  <c r="O49" i="10"/>
  <c r="E49" i="10"/>
  <c r="O48" i="10"/>
  <c r="E48" i="10"/>
  <c r="J48" i="10" s="1"/>
  <c r="K48" i="10" s="1"/>
  <c r="P48" i="10" s="1"/>
  <c r="R48" i="10" s="1"/>
  <c r="O47" i="10"/>
  <c r="J47" i="10"/>
  <c r="K47" i="10" s="1"/>
  <c r="E47" i="10"/>
  <c r="O46" i="10"/>
  <c r="E46" i="10"/>
  <c r="J46" i="10" s="1"/>
  <c r="K46" i="10" s="1"/>
  <c r="P46" i="10" s="1"/>
  <c r="O45" i="10"/>
  <c r="J45" i="10"/>
  <c r="K45" i="10" s="1"/>
  <c r="P45" i="10" s="1"/>
  <c r="E45" i="10"/>
  <c r="O44" i="10"/>
  <c r="E44" i="10"/>
  <c r="J44" i="10" s="1"/>
  <c r="K44" i="10" s="1"/>
  <c r="O43" i="10"/>
  <c r="E43" i="10"/>
  <c r="J43" i="10" s="1"/>
  <c r="K43" i="10" s="1"/>
  <c r="P43" i="10" s="1"/>
  <c r="O42" i="10"/>
  <c r="J42" i="10"/>
  <c r="K42" i="10" s="1"/>
  <c r="E42" i="10"/>
  <c r="O41" i="10"/>
  <c r="E41" i="10"/>
  <c r="O40" i="10"/>
  <c r="E40" i="10"/>
  <c r="J40" i="10" s="1"/>
  <c r="K40" i="10" s="1"/>
  <c r="O39" i="10"/>
  <c r="E39" i="10"/>
  <c r="O38" i="10"/>
  <c r="E38" i="10"/>
  <c r="J38" i="10" s="1"/>
  <c r="O37" i="10"/>
  <c r="E37" i="10"/>
  <c r="O36" i="10"/>
  <c r="J36" i="10"/>
  <c r="E36" i="10"/>
  <c r="O35" i="10"/>
  <c r="E35" i="10"/>
  <c r="J35" i="10" s="1"/>
  <c r="O34" i="10"/>
  <c r="E34" i="10"/>
  <c r="J34" i="10" s="1"/>
  <c r="O33" i="10"/>
  <c r="J33" i="10"/>
  <c r="K33" i="10" s="1"/>
  <c r="P33" i="10" s="1"/>
  <c r="Q33" i="10" s="1"/>
  <c r="E33" i="10"/>
  <c r="O32" i="10"/>
  <c r="E32" i="10"/>
  <c r="J32" i="10" s="1"/>
  <c r="K32" i="10" s="1"/>
  <c r="P32" i="10" s="1"/>
  <c r="S32" i="10" s="1"/>
  <c r="O31" i="10"/>
  <c r="E31" i="10"/>
  <c r="O30" i="10"/>
  <c r="J30" i="10"/>
  <c r="K30" i="10" s="1"/>
  <c r="P30" i="10" s="1"/>
  <c r="E30" i="10"/>
  <c r="O29" i="10"/>
  <c r="J29" i="10"/>
  <c r="K29" i="10" s="1"/>
  <c r="P29" i="10" s="1"/>
  <c r="E29" i="10"/>
  <c r="O28" i="10"/>
  <c r="E28" i="10"/>
  <c r="J28" i="10" s="1"/>
  <c r="K28" i="10" s="1"/>
  <c r="O27" i="10"/>
  <c r="K27" i="10"/>
  <c r="P27" i="10" s="1"/>
  <c r="E27" i="10"/>
  <c r="J27" i="10" s="1"/>
  <c r="O26" i="10"/>
  <c r="E26" i="10"/>
  <c r="J26" i="10" s="1"/>
  <c r="K26" i="10" s="1"/>
  <c r="O25" i="10"/>
  <c r="J25" i="10"/>
  <c r="K25" i="10" s="1"/>
  <c r="P25" i="10" s="1"/>
  <c r="E25" i="10"/>
  <c r="S24" i="10"/>
  <c r="O24" i="10"/>
  <c r="K24" i="10"/>
  <c r="P24" i="10" s="1"/>
  <c r="E24" i="10"/>
  <c r="J24" i="10" s="1"/>
  <c r="O23" i="10"/>
  <c r="E23" i="10"/>
  <c r="O22" i="10"/>
  <c r="J22" i="10"/>
  <c r="K22" i="10" s="1"/>
  <c r="P22" i="10" s="1"/>
  <c r="E22" i="10"/>
  <c r="O21" i="10"/>
  <c r="E21" i="10"/>
  <c r="O20" i="10"/>
  <c r="E20" i="10"/>
  <c r="J20" i="10" s="1"/>
  <c r="K20" i="10" s="1"/>
  <c r="O19" i="10"/>
  <c r="K19" i="10"/>
  <c r="P19" i="10" s="1"/>
  <c r="E19" i="10"/>
  <c r="J19" i="10" s="1"/>
  <c r="O18" i="10"/>
  <c r="E18" i="10"/>
  <c r="J18" i="10" s="1"/>
  <c r="O17" i="10"/>
  <c r="E17" i="10"/>
  <c r="O16" i="10"/>
  <c r="J16" i="10"/>
  <c r="E16" i="10"/>
  <c r="O15" i="10"/>
  <c r="E15" i="10"/>
  <c r="X14" i="10"/>
  <c r="X15" i="10" s="1"/>
  <c r="X16" i="10" s="1"/>
  <c r="X17" i="10" s="1"/>
  <c r="X18" i="10" s="1"/>
  <c r="X19" i="10" s="1"/>
  <c r="X20" i="10" s="1"/>
  <c r="X21" i="10" s="1"/>
  <c r="X22" i="10" s="1"/>
  <c r="X23" i="10" s="1"/>
  <c r="X24" i="10" s="1"/>
  <c r="X25" i="10" s="1"/>
  <c r="X26" i="10" s="1"/>
  <c r="X27" i="10" s="1"/>
  <c r="X28" i="10" s="1"/>
  <c r="X29" i="10" s="1"/>
  <c r="X30" i="10" s="1"/>
  <c r="X31" i="10" s="1"/>
  <c r="X32" i="10" s="1"/>
  <c r="X33" i="10" s="1"/>
  <c r="X34" i="10" s="1"/>
  <c r="X35" i="10" s="1"/>
  <c r="X36" i="10" s="1"/>
  <c r="X37" i="10" s="1"/>
  <c r="X38" i="10" s="1"/>
  <c r="X39" i="10" s="1"/>
  <c r="X40" i="10" s="1"/>
  <c r="X41" i="10" s="1"/>
  <c r="X42" i="10" s="1"/>
  <c r="X43" i="10" s="1"/>
  <c r="X44" i="10" s="1"/>
  <c r="X45" i="10" s="1"/>
  <c r="X46" i="10" s="1"/>
  <c r="X47" i="10" s="1"/>
  <c r="X48" i="10" s="1"/>
  <c r="X49" i="10" s="1"/>
  <c r="X50" i="10" s="1"/>
  <c r="X51" i="10" s="1"/>
  <c r="X52" i="10" s="1"/>
  <c r="X53" i="10" s="1"/>
  <c r="X54" i="10" s="1"/>
  <c r="X55" i="10" s="1"/>
  <c r="X56" i="10" s="1"/>
  <c r="X57" i="10" s="1"/>
  <c r="X58" i="10" s="1"/>
  <c r="X59" i="10" s="1"/>
  <c r="X60" i="10" s="1"/>
  <c r="X61" i="10" s="1"/>
  <c r="X62" i="10" s="1"/>
  <c r="X63" i="10" s="1"/>
  <c r="X64" i="10" s="1"/>
  <c r="X65" i="10" s="1"/>
  <c r="X66" i="10" s="1"/>
  <c r="X67" i="10" s="1"/>
  <c r="X68" i="10" s="1"/>
  <c r="X69" i="10" s="1"/>
  <c r="X70" i="10" s="1"/>
  <c r="X71" i="10" s="1"/>
  <c r="X72" i="10" s="1"/>
  <c r="X73" i="10" s="1"/>
  <c r="X74" i="10" s="1"/>
  <c r="X75" i="10" s="1"/>
  <c r="X76" i="10" s="1"/>
  <c r="X77" i="10" s="1"/>
  <c r="X78" i="10" s="1"/>
  <c r="X79" i="10" s="1"/>
  <c r="X80" i="10" s="1"/>
  <c r="X81" i="10" s="1"/>
  <c r="X82" i="10" s="1"/>
  <c r="X83" i="10" s="1"/>
  <c r="X84" i="10" s="1"/>
  <c r="X85" i="10" s="1"/>
  <c r="X86" i="10" s="1"/>
  <c r="X87" i="10" s="1"/>
  <c r="X88" i="10" s="1"/>
  <c r="X89" i="10" s="1"/>
  <c r="X90" i="10" s="1"/>
  <c r="X91" i="10" s="1"/>
  <c r="X92" i="10" s="1"/>
  <c r="X93" i="10" s="1"/>
  <c r="X94" i="10" s="1"/>
  <c r="O14" i="10"/>
  <c r="J14" i="10"/>
  <c r="E14" i="10"/>
  <c r="Y13" i="10"/>
  <c r="Y14" i="10" s="1"/>
  <c r="Y15" i="10" s="1"/>
  <c r="Y16" i="10" s="1"/>
  <c r="Y17" i="10" s="1"/>
  <c r="Y18" i="10" s="1"/>
  <c r="Y19" i="10" s="1"/>
  <c r="Y20" i="10" s="1"/>
  <c r="Y21" i="10" s="1"/>
  <c r="Y22" i="10" s="1"/>
  <c r="Y23" i="10" s="1"/>
  <c r="Y24" i="10" s="1"/>
  <c r="Y25" i="10" s="1"/>
  <c r="Y26" i="10" s="1"/>
  <c r="Y27" i="10" s="1"/>
  <c r="Y28" i="10" s="1"/>
  <c r="Y29" i="10" s="1"/>
  <c r="Y30" i="10" s="1"/>
  <c r="Y31" i="10" s="1"/>
  <c r="Y32" i="10" s="1"/>
  <c r="Y33" i="10" s="1"/>
  <c r="Y34" i="10" s="1"/>
  <c r="Y35" i="10" s="1"/>
  <c r="Y36" i="10" s="1"/>
  <c r="Y37" i="10" s="1"/>
  <c r="Y38" i="10" s="1"/>
  <c r="Y39" i="10" s="1"/>
  <c r="Y40" i="10" s="1"/>
  <c r="Y41" i="10" s="1"/>
  <c r="Y42" i="10" s="1"/>
  <c r="Y43" i="10" s="1"/>
  <c r="Y44" i="10" s="1"/>
  <c r="Y45" i="10" s="1"/>
  <c r="Y46" i="10" s="1"/>
  <c r="Y47" i="10" s="1"/>
  <c r="Y48" i="10" s="1"/>
  <c r="Y49" i="10" s="1"/>
  <c r="Y50" i="10" s="1"/>
  <c r="Y51" i="10" s="1"/>
  <c r="Y52" i="10" s="1"/>
  <c r="Y53" i="10" s="1"/>
  <c r="Y54" i="10" s="1"/>
  <c r="Y55" i="10" s="1"/>
  <c r="Y56" i="10" s="1"/>
  <c r="Y57" i="10" s="1"/>
  <c r="Y58" i="10" s="1"/>
  <c r="Y59" i="10" s="1"/>
  <c r="Y60" i="10" s="1"/>
  <c r="Y61" i="10" s="1"/>
  <c r="Y62" i="10" s="1"/>
  <c r="Y63" i="10" s="1"/>
  <c r="Y64" i="10" s="1"/>
  <c r="Y65" i="10" s="1"/>
  <c r="Y66" i="10" s="1"/>
  <c r="Y67" i="10" s="1"/>
  <c r="Y68" i="10" s="1"/>
  <c r="Y69" i="10" s="1"/>
  <c r="Y70" i="10" s="1"/>
  <c r="Y71" i="10" s="1"/>
  <c r="Y72" i="10" s="1"/>
  <c r="Y73" i="10" s="1"/>
  <c r="Y74" i="10" s="1"/>
  <c r="Y75" i="10" s="1"/>
  <c r="Y76" i="10" s="1"/>
  <c r="Y77" i="10" s="1"/>
  <c r="Y78" i="10" s="1"/>
  <c r="Y79" i="10" s="1"/>
  <c r="Y80" i="10" s="1"/>
  <c r="Y81" i="10" s="1"/>
  <c r="Y82" i="10" s="1"/>
  <c r="Y83" i="10" s="1"/>
  <c r="Y84" i="10" s="1"/>
  <c r="Y85" i="10" s="1"/>
  <c r="Y86" i="10" s="1"/>
  <c r="Y87" i="10" s="1"/>
  <c r="Y88" i="10" s="1"/>
  <c r="Y89" i="10" s="1"/>
  <c r="Y90" i="10" s="1"/>
  <c r="Y91" i="10" s="1"/>
  <c r="Y92" i="10" s="1"/>
  <c r="Y93" i="10" s="1"/>
  <c r="Y94" i="10" s="1"/>
  <c r="X13" i="10"/>
  <c r="W13" i="10"/>
  <c r="W14" i="10" s="1"/>
  <c r="W15" i="10" s="1"/>
  <c r="W16" i="10" s="1"/>
  <c r="W17" i="10" s="1"/>
  <c r="W18" i="10" s="1"/>
  <c r="W19" i="10" s="1"/>
  <c r="W20" i="10" s="1"/>
  <c r="W21" i="10" s="1"/>
  <c r="W22" i="10" s="1"/>
  <c r="W23" i="10" s="1"/>
  <c r="W24" i="10" s="1"/>
  <c r="W25" i="10" s="1"/>
  <c r="W26" i="10" s="1"/>
  <c r="W27" i="10" s="1"/>
  <c r="W28" i="10" s="1"/>
  <c r="W29" i="10" s="1"/>
  <c r="W30" i="10" s="1"/>
  <c r="W31" i="10" s="1"/>
  <c r="W32" i="10" s="1"/>
  <c r="W33" i="10" s="1"/>
  <c r="W34" i="10" s="1"/>
  <c r="W35" i="10" s="1"/>
  <c r="W36" i="10" s="1"/>
  <c r="W37" i="10" s="1"/>
  <c r="W38" i="10" s="1"/>
  <c r="W39" i="10" s="1"/>
  <c r="W40" i="10" s="1"/>
  <c r="W41" i="10" s="1"/>
  <c r="W42" i="10" s="1"/>
  <c r="W43" i="10" s="1"/>
  <c r="W44" i="10" s="1"/>
  <c r="W45" i="10" s="1"/>
  <c r="W46" i="10" s="1"/>
  <c r="W47" i="10" s="1"/>
  <c r="W48" i="10" s="1"/>
  <c r="W49" i="10" s="1"/>
  <c r="W50" i="10" s="1"/>
  <c r="W51" i="10" s="1"/>
  <c r="W52" i="10" s="1"/>
  <c r="W53" i="10" s="1"/>
  <c r="W54" i="10" s="1"/>
  <c r="W55" i="10" s="1"/>
  <c r="W56" i="10" s="1"/>
  <c r="W57" i="10" s="1"/>
  <c r="W58" i="10" s="1"/>
  <c r="W59" i="10" s="1"/>
  <c r="W60" i="10" s="1"/>
  <c r="W61" i="10" s="1"/>
  <c r="W62" i="10" s="1"/>
  <c r="W63" i="10" s="1"/>
  <c r="W64" i="10" s="1"/>
  <c r="W65" i="10" s="1"/>
  <c r="W66" i="10" s="1"/>
  <c r="W67" i="10" s="1"/>
  <c r="W68" i="10" s="1"/>
  <c r="W69" i="10" s="1"/>
  <c r="W70" i="10" s="1"/>
  <c r="W71" i="10" s="1"/>
  <c r="W72" i="10" s="1"/>
  <c r="W73" i="10" s="1"/>
  <c r="W74" i="10" s="1"/>
  <c r="W75" i="10" s="1"/>
  <c r="W76" i="10" s="1"/>
  <c r="W77" i="10" s="1"/>
  <c r="W78" i="10" s="1"/>
  <c r="W79" i="10" s="1"/>
  <c r="W80" i="10" s="1"/>
  <c r="W81" i="10" s="1"/>
  <c r="W82" i="10" s="1"/>
  <c r="W83" i="10" s="1"/>
  <c r="W84" i="10" s="1"/>
  <c r="W85" i="10" s="1"/>
  <c r="W86" i="10" s="1"/>
  <c r="W87" i="10" s="1"/>
  <c r="W88" i="10" s="1"/>
  <c r="W89" i="10" s="1"/>
  <c r="W90" i="10" s="1"/>
  <c r="W91" i="10" s="1"/>
  <c r="W92" i="10" s="1"/>
  <c r="W93" i="10" s="1"/>
  <c r="W94" i="10" s="1"/>
  <c r="O13" i="10"/>
  <c r="J13" i="10"/>
  <c r="K13" i="10" s="1"/>
  <c r="P13" i="10" s="1"/>
  <c r="E13" i="10"/>
  <c r="O12" i="10"/>
  <c r="E12" i="10"/>
  <c r="F12" i="10" s="1"/>
  <c r="O41" i="9"/>
  <c r="E41" i="9"/>
  <c r="O40" i="9"/>
  <c r="E40" i="9"/>
  <c r="J40" i="9" s="1"/>
  <c r="K40" i="9" s="1"/>
  <c r="P40" i="9" s="1"/>
  <c r="O39" i="9"/>
  <c r="E39" i="9"/>
  <c r="O38" i="9"/>
  <c r="J38" i="9"/>
  <c r="K38" i="9" s="1"/>
  <c r="P38" i="9" s="1"/>
  <c r="E38" i="9"/>
  <c r="O37" i="9"/>
  <c r="E37" i="9"/>
  <c r="O36" i="9"/>
  <c r="J36" i="9"/>
  <c r="K36" i="9" s="1"/>
  <c r="P36" i="9" s="1"/>
  <c r="S36" i="9" s="1"/>
  <c r="E36" i="9"/>
  <c r="O35" i="9"/>
  <c r="E35" i="9"/>
  <c r="O34" i="9"/>
  <c r="E34" i="9"/>
  <c r="J34" i="9" s="1"/>
  <c r="K34" i="9" s="1"/>
  <c r="P34" i="9" s="1"/>
  <c r="O33" i="9"/>
  <c r="E33" i="9"/>
  <c r="O32" i="9"/>
  <c r="E32" i="9"/>
  <c r="J32" i="9" s="1"/>
  <c r="K32" i="9" s="1"/>
  <c r="P32" i="9" s="1"/>
  <c r="S32" i="9" s="1"/>
  <c r="O31" i="9"/>
  <c r="E31" i="9"/>
  <c r="O30" i="9"/>
  <c r="J30" i="9"/>
  <c r="K30" i="9" s="1"/>
  <c r="P30" i="9" s="1"/>
  <c r="E30" i="9"/>
  <c r="O29" i="9"/>
  <c r="E29" i="9"/>
  <c r="O28" i="9"/>
  <c r="E28" i="9"/>
  <c r="J28" i="9" s="1"/>
  <c r="O27" i="9"/>
  <c r="E27" i="9"/>
  <c r="O26" i="9"/>
  <c r="J26" i="9"/>
  <c r="E26" i="9"/>
  <c r="O25" i="9"/>
  <c r="E25" i="9"/>
  <c r="O24" i="9"/>
  <c r="E24" i="9"/>
  <c r="O23" i="9"/>
  <c r="E23" i="9"/>
  <c r="O22" i="9"/>
  <c r="E22" i="9"/>
  <c r="O21" i="9"/>
  <c r="E21" i="9"/>
  <c r="J21" i="9" s="1"/>
  <c r="K21" i="9" s="1"/>
  <c r="P21" i="9" s="1"/>
  <c r="O20" i="9"/>
  <c r="E20" i="9"/>
  <c r="J20" i="9" s="1"/>
  <c r="K20" i="9" s="1"/>
  <c r="P20" i="9" s="1"/>
  <c r="O19" i="9"/>
  <c r="E19" i="9"/>
  <c r="O18" i="9"/>
  <c r="J18" i="9"/>
  <c r="E18" i="9"/>
  <c r="O17" i="9"/>
  <c r="J17" i="9"/>
  <c r="E17" i="9"/>
  <c r="O16" i="9"/>
  <c r="E16" i="9"/>
  <c r="J16" i="9" s="1"/>
  <c r="O15" i="9"/>
  <c r="E15" i="9"/>
  <c r="Y14" i="9"/>
  <c r="Y15" i="9" s="1"/>
  <c r="Y16" i="9" s="1"/>
  <c r="Y17" i="9" s="1"/>
  <c r="Y18" i="9" s="1"/>
  <c r="Y19" i="9" s="1"/>
  <c r="Y20" i="9" s="1"/>
  <c r="Y21" i="9" s="1"/>
  <c r="Y22" i="9" s="1"/>
  <c r="Y23" i="9" s="1"/>
  <c r="Y24" i="9" s="1"/>
  <c r="Y25" i="9" s="1"/>
  <c r="Y26" i="9" s="1"/>
  <c r="Y27" i="9" s="1"/>
  <c r="Y28" i="9" s="1"/>
  <c r="Y29" i="9" s="1"/>
  <c r="Y30" i="9" s="1"/>
  <c r="Y31" i="9" s="1"/>
  <c r="Y32" i="9" s="1"/>
  <c r="Y33" i="9" s="1"/>
  <c r="Y34" i="9" s="1"/>
  <c r="Y35" i="9" s="1"/>
  <c r="Y36" i="9" s="1"/>
  <c r="Y37" i="9" s="1"/>
  <c r="Y38" i="9" s="1"/>
  <c r="Y39" i="9" s="1"/>
  <c r="Y40" i="9" s="1"/>
  <c r="Y41" i="9" s="1"/>
  <c r="X14" i="9"/>
  <c r="X15" i="9" s="1"/>
  <c r="X16" i="9" s="1"/>
  <c r="X17" i="9" s="1"/>
  <c r="X18" i="9" s="1"/>
  <c r="X19" i="9" s="1"/>
  <c r="X20" i="9" s="1"/>
  <c r="X21" i="9" s="1"/>
  <c r="X22" i="9" s="1"/>
  <c r="X23" i="9" s="1"/>
  <c r="X24" i="9" s="1"/>
  <c r="X25" i="9" s="1"/>
  <c r="X26" i="9" s="1"/>
  <c r="X27" i="9" s="1"/>
  <c r="X28" i="9" s="1"/>
  <c r="X29" i="9" s="1"/>
  <c r="X30" i="9" s="1"/>
  <c r="X31" i="9" s="1"/>
  <c r="X32" i="9" s="1"/>
  <c r="X33" i="9" s="1"/>
  <c r="X34" i="9" s="1"/>
  <c r="X35" i="9" s="1"/>
  <c r="X36" i="9" s="1"/>
  <c r="X37" i="9" s="1"/>
  <c r="X38" i="9" s="1"/>
  <c r="X39" i="9" s="1"/>
  <c r="X40" i="9" s="1"/>
  <c r="X41" i="9" s="1"/>
  <c r="W14" i="9"/>
  <c r="W15" i="9" s="1"/>
  <c r="W16" i="9" s="1"/>
  <c r="W17" i="9" s="1"/>
  <c r="W18" i="9" s="1"/>
  <c r="W19" i="9" s="1"/>
  <c r="W20" i="9" s="1"/>
  <c r="W21" i="9" s="1"/>
  <c r="W22" i="9" s="1"/>
  <c r="W23" i="9" s="1"/>
  <c r="W24" i="9" s="1"/>
  <c r="W25" i="9" s="1"/>
  <c r="W26" i="9" s="1"/>
  <c r="W27" i="9" s="1"/>
  <c r="W28" i="9" s="1"/>
  <c r="W29" i="9" s="1"/>
  <c r="W30" i="9" s="1"/>
  <c r="W31" i="9" s="1"/>
  <c r="W32" i="9" s="1"/>
  <c r="W33" i="9" s="1"/>
  <c r="W34" i="9" s="1"/>
  <c r="W35" i="9" s="1"/>
  <c r="W36" i="9" s="1"/>
  <c r="W37" i="9" s="1"/>
  <c r="W38" i="9" s="1"/>
  <c r="W39" i="9" s="1"/>
  <c r="W40" i="9" s="1"/>
  <c r="W41" i="9" s="1"/>
  <c r="O14" i="9"/>
  <c r="J14" i="9"/>
  <c r="E14" i="9"/>
  <c r="O13" i="9"/>
  <c r="E13" i="9"/>
  <c r="J13" i="9" s="1"/>
  <c r="O12" i="9"/>
  <c r="E12" i="9"/>
  <c r="J12" i="9" s="1"/>
  <c r="O56" i="7"/>
  <c r="E56" i="7"/>
  <c r="O55" i="7"/>
  <c r="E55" i="7"/>
  <c r="J55" i="7" s="1"/>
  <c r="K55" i="7" s="1"/>
  <c r="P55" i="7" s="1"/>
  <c r="O54" i="7"/>
  <c r="P54" i="7" s="1"/>
  <c r="E54" i="7"/>
  <c r="J54" i="7" s="1"/>
  <c r="K54" i="7" s="1"/>
  <c r="O53" i="7"/>
  <c r="E53" i="7"/>
  <c r="J53" i="7" s="1"/>
  <c r="K53" i="7" s="1"/>
  <c r="P53" i="7" s="1"/>
  <c r="O52" i="7"/>
  <c r="E52" i="7"/>
  <c r="O51" i="7"/>
  <c r="E51" i="7"/>
  <c r="J51" i="7" s="1"/>
  <c r="K51" i="7" s="1"/>
  <c r="P50" i="7"/>
  <c r="O50" i="7"/>
  <c r="E50" i="7"/>
  <c r="J50" i="7" s="1"/>
  <c r="K50" i="7" s="1"/>
  <c r="O49" i="7"/>
  <c r="E49" i="7"/>
  <c r="J49" i="7" s="1"/>
  <c r="K49" i="7" s="1"/>
  <c r="P49" i="7" s="1"/>
  <c r="Q49" i="7" s="1"/>
  <c r="O48" i="7"/>
  <c r="E48" i="7"/>
  <c r="O47" i="7"/>
  <c r="E47" i="7"/>
  <c r="J47" i="7" s="1"/>
  <c r="K47" i="7" s="1"/>
  <c r="O46" i="7"/>
  <c r="E46" i="7"/>
  <c r="J46" i="7" s="1"/>
  <c r="K46" i="7" s="1"/>
  <c r="P46" i="7" s="1"/>
  <c r="O45" i="7"/>
  <c r="E45" i="7"/>
  <c r="J45" i="7" s="1"/>
  <c r="K45" i="7" s="1"/>
  <c r="P45" i="7" s="1"/>
  <c r="Q45" i="7" s="1"/>
  <c r="O44" i="7"/>
  <c r="E44" i="7"/>
  <c r="O43" i="7"/>
  <c r="E43" i="7"/>
  <c r="J43" i="7" s="1"/>
  <c r="O42" i="7"/>
  <c r="E42" i="7"/>
  <c r="J42" i="7" s="1"/>
  <c r="O41" i="7"/>
  <c r="J41" i="7"/>
  <c r="E41" i="7"/>
  <c r="O40" i="7"/>
  <c r="E40" i="7"/>
  <c r="O39" i="7"/>
  <c r="E39" i="7"/>
  <c r="J39" i="7" s="1"/>
  <c r="O38" i="7"/>
  <c r="E38" i="7"/>
  <c r="J38" i="7" s="1"/>
  <c r="O37" i="7"/>
  <c r="E37" i="7"/>
  <c r="J37" i="7" s="1"/>
  <c r="O36" i="7"/>
  <c r="E36" i="7"/>
  <c r="O35" i="7"/>
  <c r="K35" i="7"/>
  <c r="E35" i="7"/>
  <c r="J35" i="7" s="1"/>
  <c r="O34" i="7"/>
  <c r="E34" i="7"/>
  <c r="O33" i="7"/>
  <c r="E33" i="7"/>
  <c r="J33" i="7" s="1"/>
  <c r="K33" i="7" s="1"/>
  <c r="P33" i="7" s="1"/>
  <c r="Q33" i="7" s="1"/>
  <c r="O32" i="7"/>
  <c r="E32" i="7"/>
  <c r="O31" i="7"/>
  <c r="J31" i="7"/>
  <c r="K31" i="7" s="1"/>
  <c r="P31" i="7" s="1"/>
  <c r="E31" i="7"/>
  <c r="O30" i="7"/>
  <c r="E30" i="7"/>
  <c r="O29" i="7"/>
  <c r="E29" i="7"/>
  <c r="J29" i="7" s="1"/>
  <c r="K29" i="7" s="1"/>
  <c r="P29" i="7" s="1"/>
  <c r="Q29" i="7" s="1"/>
  <c r="O28" i="7"/>
  <c r="E28" i="7"/>
  <c r="O27" i="7"/>
  <c r="J27" i="7"/>
  <c r="K27" i="7" s="1"/>
  <c r="P27" i="7" s="1"/>
  <c r="S27" i="7" s="1"/>
  <c r="E27" i="7"/>
  <c r="O26" i="7"/>
  <c r="E26" i="7"/>
  <c r="O25" i="7"/>
  <c r="E25" i="7"/>
  <c r="J25" i="7" s="1"/>
  <c r="K25" i="7" s="1"/>
  <c r="P25" i="7" s="1"/>
  <c r="Q25" i="7" s="1"/>
  <c r="O24" i="7"/>
  <c r="E24" i="7"/>
  <c r="Q23" i="7"/>
  <c r="O23" i="7"/>
  <c r="J23" i="7"/>
  <c r="K23" i="7" s="1"/>
  <c r="P23" i="7" s="1"/>
  <c r="S23" i="7" s="1"/>
  <c r="E23" i="7"/>
  <c r="O22" i="7"/>
  <c r="E22" i="7"/>
  <c r="O21" i="7"/>
  <c r="F21" i="7"/>
  <c r="E21" i="7"/>
  <c r="J21" i="7" s="1"/>
  <c r="K21" i="7" s="1"/>
  <c r="P21" i="7" s="1"/>
  <c r="O20" i="7"/>
  <c r="E20" i="7"/>
  <c r="F20" i="7" s="1"/>
  <c r="O19" i="7"/>
  <c r="F19" i="7"/>
  <c r="E19" i="7"/>
  <c r="J19" i="7" s="1"/>
  <c r="K19" i="7" s="1"/>
  <c r="O18" i="7"/>
  <c r="J18" i="7"/>
  <c r="K18" i="7" s="1"/>
  <c r="F18" i="7"/>
  <c r="E18" i="7"/>
  <c r="O17" i="7"/>
  <c r="E17" i="7"/>
  <c r="F17" i="7" s="1"/>
  <c r="O16" i="7"/>
  <c r="E16" i="7"/>
  <c r="J16" i="7" s="1"/>
  <c r="K16" i="7" s="1"/>
  <c r="P16" i="7" s="1"/>
  <c r="O15" i="7"/>
  <c r="F15" i="7"/>
  <c r="E15" i="7"/>
  <c r="J15" i="7" s="1"/>
  <c r="K15" i="7" s="1"/>
  <c r="O14" i="7"/>
  <c r="E14" i="7"/>
  <c r="J14" i="7" s="1"/>
  <c r="K14" i="7" s="1"/>
  <c r="P14" i="7" s="1"/>
  <c r="O13" i="7"/>
  <c r="E13" i="7"/>
  <c r="F13" i="7" s="1"/>
  <c r="Y12" i="7"/>
  <c r="Y13" i="7" s="1"/>
  <c r="Y14" i="7" s="1"/>
  <c r="Y15" i="7" s="1"/>
  <c r="Y16" i="7" s="1"/>
  <c r="Y17" i="7" s="1"/>
  <c r="Y18" i="7" s="1"/>
  <c r="Y19" i="7" s="1"/>
  <c r="Y20" i="7" s="1"/>
  <c r="Y21" i="7" s="1"/>
  <c r="Y22" i="7" s="1"/>
  <c r="Y23" i="7" s="1"/>
  <c r="Y24" i="7" s="1"/>
  <c r="Y25" i="7" s="1"/>
  <c r="Y26" i="7" s="1"/>
  <c r="Y27" i="7" s="1"/>
  <c r="Y28" i="7" s="1"/>
  <c r="Y29" i="7" s="1"/>
  <c r="Y30" i="7" s="1"/>
  <c r="Y31" i="7" s="1"/>
  <c r="Y32" i="7" s="1"/>
  <c r="Y33" i="7" s="1"/>
  <c r="Y34" i="7" s="1"/>
  <c r="Y35" i="7" s="1"/>
  <c r="Y36" i="7" s="1"/>
  <c r="Y37" i="7" s="1"/>
  <c r="Y38" i="7" s="1"/>
  <c r="Y39" i="7" s="1"/>
  <c r="Y40" i="7" s="1"/>
  <c r="Y41" i="7" s="1"/>
  <c r="Y42" i="7" s="1"/>
  <c r="Y43" i="7" s="1"/>
  <c r="Y44" i="7" s="1"/>
  <c r="Y45" i="7" s="1"/>
  <c r="Y46" i="7" s="1"/>
  <c r="Y47" i="7" s="1"/>
  <c r="Y48" i="7" s="1"/>
  <c r="Y49" i="7" s="1"/>
  <c r="Y50" i="7" s="1"/>
  <c r="Y51" i="7" s="1"/>
  <c r="Y52" i="7" s="1"/>
  <c r="Y53" i="7" s="1"/>
  <c r="Y54" i="7" s="1"/>
  <c r="Y55" i="7" s="1"/>
  <c r="Y56" i="7" s="1"/>
  <c r="X12" i="7"/>
  <c r="X13" i="7" s="1"/>
  <c r="X14" i="7" s="1"/>
  <c r="X15" i="7" s="1"/>
  <c r="X16" i="7" s="1"/>
  <c r="X17" i="7" s="1"/>
  <c r="X18" i="7" s="1"/>
  <c r="X19" i="7" s="1"/>
  <c r="X20" i="7" s="1"/>
  <c r="X21" i="7" s="1"/>
  <c r="X22" i="7" s="1"/>
  <c r="X23" i="7" s="1"/>
  <c r="X24" i="7" s="1"/>
  <c r="X25" i="7" s="1"/>
  <c r="X26" i="7" s="1"/>
  <c r="X27" i="7" s="1"/>
  <c r="X28" i="7" s="1"/>
  <c r="X29" i="7" s="1"/>
  <c r="X30" i="7" s="1"/>
  <c r="X31" i="7" s="1"/>
  <c r="X32" i="7" s="1"/>
  <c r="X33" i="7" s="1"/>
  <c r="X34" i="7" s="1"/>
  <c r="X35" i="7" s="1"/>
  <c r="X36" i="7" s="1"/>
  <c r="X37" i="7" s="1"/>
  <c r="X38" i="7" s="1"/>
  <c r="X39" i="7" s="1"/>
  <c r="X40" i="7" s="1"/>
  <c r="X41" i="7" s="1"/>
  <c r="X42" i="7" s="1"/>
  <c r="X43" i="7" s="1"/>
  <c r="X44" i="7" s="1"/>
  <c r="X45" i="7" s="1"/>
  <c r="X46" i="7" s="1"/>
  <c r="X47" i="7" s="1"/>
  <c r="X48" i="7" s="1"/>
  <c r="X49" i="7" s="1"/>
  <c r="X50" i="7" s="1"/>
  <c r="X51" i="7" s="1"/>
  <c r="X52" i="7" s="1"/>
  <c r="X53" i="7" s="1"/>
  <c r="X54" i="7" s="1"/>
  <c r="X55" i="7" s="1"/>
  <c r="X56" i="7" s="1"/>
  <c r="W12" i="7"/>
  <c r="W13" i="7" s="1"/>
  <c r="W14" i="7" s="1"/>
  <c r="W15" i="7" s="1"/>
  <c r="W16" i="7" s="1"/>
  <c r="W17" i="7" s="1"/>
  <c r="W18" i="7" s="1"/>
  <c r="W19" i="7" s="1"/>
  <c r="W20" i="7" s="1"/>
  <c r="W21" i="7" s="1"/>
  <c r="W22" i="7" s="1"/>
  <c r="W23" i="7" s="1"/>
  <c r="W24" i="7" s="1"/>
  <c r="W25" i="7" s="1"/>
  <c r="W26" i="7" s="1"/>
  <c r="W27" i="7" s="1"/>
  <c r="W28" i="7" s="1"/>
  <c r="W29" i="7" s="1"/>
  <c r="W30" i="7" s="1"/>
  <c r="W31" i="7" s="1"/>
  <c r="W32" i="7" s="1"/>
  <c r="W33" i="7" s="1"/>
  <c r="W34" i="7" s="1"/>
  <c r="W35" i="7" s="1"/>
  <c r="W36" i="7" s="1"/>
  <c r="W37" i="7" s="1"/>
  <c r="W38" i="7" s="1"/>
  <c r="W39" i="7" s="1"/>
  <c r="W40" i="7" s="1"/>
  <c r="W41" i="7" s="1"/>
  <c r="W42" i="7" s="1"/>
  <c r="W43" i="7" s="1"/>
  <c r="W44" i="7" s="1"/>
  <c r="W45" i="7" s="1"/>
  <c r="W46" i="7" s="1"/>
  <c r="W47" i="7" s="1"/>
  <c r="W48" i="7" s="1"/>
  <c r="W49" i="7" s="1"/>
  <c r="W50" i="7" s="1"/>
  <c r="W51" i="7" s="1"/>
  <c r="W52" i="7" s="1"/>
  <c r="W53" i="7" s="1"/>
  <c r="W54" i="7" s="1"/>
  <c r="W55" i="7" s="1"/>
  <c r="W56" i="7" s="1"/>
  <c r="O12" i="7"/>
  <c r="E12" i="7"/>
  <c r="J12" i="7" s="1"/>
  <c r="K12" i="7" s="1"/>
  <c r="O11" i="7"/>
  <c r="J11" i="7"/>
  <c r="K11" i="7" s="1"/>
  <c r="F11" i="7"/>
  <c r="E11" i="7"/>
  <c r="W96" i="5"/>
  <c r="Q96" i="5"/>
  <c r="E96" i="5"/>
  <c r="F96" i="5" s="1"/>
  <c r="G96" i="5" s="1"/>
  <c r="Q95" i="5"/>
  <c r="L95" i="5"/>
  <c r="E95" i="5"/>
  <c r="Q94" i="5"/>
  <c r="E94" i="5"/>
  <c r="L94" i="5" s="1"/>
  <c r="Q93" i="5"/>
  <c r="E93" i="5"/>
  <c r="L93" i="5" s="1"/>
  <c r="Q92" i="5"/>
  <c r="E92" i="5"/>
  <c r="L92" i="5" s="1"/>
  <c r="Q91" i="5"/>
  <c r="E91" i="5"/>
  <c r="Q90" i="5"/>
  <c r="E90" i="5"/>
  <c r="L90" i="5" s="1"/>
  <c r="Q89" i="5"/>
  <c r="E89" i="5"/>
  <c r="L89" i="5" s="1"/>
  <c r="Q88" i="5"/>
  <c r="L88" i="5"/>
  <c r="E88" i="5"/>
  <c r="Q87" i="5"/>
  <c r="E87" i="5"/>
  <c r="L87" i="5" s="1"/>
  <c r="Q86" i="5"/>
  <c r="E86" i="5"/>
  <c r="L86" i="5" s="1"/>
  <c r="Q85" i="5"/>
  <c r="E85" i="5"/>
  <c r="L85" i="5" s="1"/>
  <c r="Q84" i="5"/>
  <c r="L84" i="5"/>
  <c r="E84" i="5"/>
  <c r="Q83" i="5"/>
  <c r="E83" i="5"/>
  <c r="Q82" i="5"/>
  <c r="E82" i="5"/>
  <c r="Q81" i="5"/>
  <c r="E81" i="5"/>
  <c r="L81" i="5" s="1"/>
  <c r="Q80" i="5"/>
  <c r="E80" i="5"/>
  <c r="L80" i="5" s="1"/>
  <c r="Q79" i="5"/>
  <c r="L79" i="5"/>
  <c r="E79" i="5"/>
  <c r="Q78" i="5"/>
  <c r="E78" i="5"/>
  <c r="L78" i="5" s="1"/>
  <c r="Q77" i="5"/>
  <c r="E77" i="5"/>
  <c r="L77" i="5" s="1"/>
  <c r="Q76" i="5"/>
  <c r="E76" i="5"/>
  <c r="L76" i="5" s="1"/>
  <c r="Q75" i="5"/>
  <c r="E75" i="5"/>
  <c r="Q74" i="5"/>
  <c r="L74" i="5"/>
  <c r="E74" i="5"/>
  <c r="Q73" i="5"/>
  <c r="E73" i="5"/>
  <c r="Q72" i="5"/>
  <c r="E72" i="5"/>
  <c r="Q71" i="5"/>
  <c r="E71" i="5"/>
  <c r="L71" i="5" s="1"/>
  <c r="Q70" i="5"/>
  <c r="E70" i="5"/>
  <c r="L70" i="5" s="1"/>
  <c r="Q69" i="5"/>
  <c r="L69" i="5"/>
  <c r="E69" i="5"/>
  <c r="Q68" i="5"/>
  <c r="E68" i="5"/>
  <c r="L68" i="5" s="1"/>
  <c r="Q67" i="5"/>
  <c r="E67" i="5"/>
  <c r="L67" i="5" s="1"/>
  <c r="Q66" i="5"/>
  <c r="E66" i="5"/>
  <c r="L66" i="5" s="1"/>
  <c r="Q65" i="5"/>
  <c r="E65" i="5"/>
  <c r="Q64" i="5"/>
  <c r="L64" i="5"/>
  <c r="E64" i="5"/>
  <c r="Q63" i="5"/>
  <c r="E63" i="5"/>
  <c r="Q62" i="5"/>
  <c r="E62" i="5"/>
  <c r="L62" i="5" s="1"/>
  <c r="Q61" i="5"/>
  <c r="E61" i="5"/>
  <c r="L61" i="5" s="1"/>
  <c r="Q60" i="5"/>
  <c r="E60" i="5"/>
  <c r="L60" i="5" s="1"/>
  <c r="Q59" i="5"/>
  <c r="L59" i="5"/>
  <c r="E59" i="5"/>
  <c r="Q58" i="5"/>
  <c r="E58" i="5"/>
  <c r="Q57" i="5"/>
  <c r="E57" i="5"/>
  <c r="L57" i="5" s="1"/>
  <c r="Q56" i="5"/>
  <c r="E56" i="5"/>
  <c r="L56" i="5" s="1"/>
  <c r="Q55" i="5"/>
  <c r="E55" i="5"/>
  <c r="Q54" i="5"/>
  <c r="E54" i="5"/>
  <c r="L54" i="5" s="1"/>
  <c r="Q53" i="5"/>
  <c r="E53" i="5"/>
  <c r="L53" i="5" s="1"/>
  <c r="Q52" i="5"/>
  <c r="L52" i="5"/>
  <c r="E52" i="5"/>
  <c r="Q51" i="5"/>
  <c r="E51" i="5"/>
  <c r="Q50" i="5"/>
  <c r="E50" i="5"/>
  <c r="Q49" i="5"/>
  <c r="E49" i="5"/>
  <c r="L49" i="5" s="1"/>
  <c r="Q48" i="5"/>
  <c r="E48" i="5"/>
  <c r="L48" i="5" s="1"/>
  <c r="Q47" i="5"/>
  <c r="L47" i="5"/>
  <c r="E47" i="5"/>
  <c r="Q46" i="5"/>
  <c r="E46" i="5"/>
  <c r="L46" i="5" s="1"/>
  <c r="Q45" i="5"/>
  <c r="E45" i="5"/>
  <c r="L45" i="5" s="1"/>
  <c r="Q44" i="5"/>
  <c r="E44" i="5"/>
  <c r="L44" i="5" s="1"/>
  <c r="Q43" i="5"/>
  <c r="E43" i="5"/>
  <c r="Q42" i="5"/>
  <c r="E42" i="5"/>
  <c r="Q41" i="5"/>
  <c r="E41" i="5"/>
  <c r="L41" i="5" s="1"/>
  <c r="Q40" i="5"/>
  <c r="L40" i="5"/>
  <c r="E40" i="5"/>
  <c r="Q39" i="5"/>
  <c r="E39" i="5"/>
  <c r="Q38" i="5"/>
  <c r="E38" i="5"/>
  <c r="L38" i="5" s="1"/>
  <c r="Q37" i="5"/>
  <c r="E37" i="5"/>
  <c r="L37" i="5" s="1"/>
  <c r="Q36" i="5"/>
  <c r="E36" i="5"/>
  <c r="L36" i="5" s="1"/>
  <c r="Q35" i="5"/>
  <c r="E35" i="5"/>
  <c r="Q34" i="5"/>
  <c r="E34" i="5"/>
  <c r="Q33" i="5"/>
  <c r="E33" i="5"/>
  <c r="L33" i="5" s="1"/>
  <c r="Q32" i="5"/>
  <c r="L32" i="5"/>
  <c r="E32" i="5"/>
  <c r="Q31" i="5"/>
  <c r="E31" i="5"/>
  <c r="Q30" i="5"/>
  <c r="E30" i="5"/>
  <c r="L30" i="5" s="1"/>
  <c r="Q29" i="5"/>
  <c r="E29" i="5"/>
  <c r="L29" i="5" s="1"/>
  <c r="Q28" i="5"/>
  <c r="L28" i="5"/>
  <c r="E28" i="5"/>
  <c r="Q27" i="5"/>
  <c r="E27" i="5"/>
  <c r="L27" i="5" s="1"/>
  <c r="Q26" i="5"/>
  <c r="E26" i="5"/>
  <c r="Q25" i="5"/>
  <c r="E25" i="5"/>
  <c r="L25" i="5" s="1"/>
  <c r="Q24" i="5"/>
  <c r="L24" i="5"/>
  <c r="E24" i="5"/>
  <c r="Q23" i="5"/>
  <c r="E23" i="5"/>
  <c r="L23" i="5" s="1"/>
  <c r="Q22" i="5"/>
  <c r="E22" i="5"/>
  <c r="Q21" i="5"/>
  <c r="E21" i="5"/>
  <c r="L21" i="5" s="1"/>
  <c r="Q20" i="5"/>
  <c r="L20" i="5"/>
  <c r="E20" i="5"/>
  <c r="Q19" i="5"/>
  <c r="E19" i="5"/>
  <c r="L19" i="5" s="1"/>
  <c r="Q18" i="5"/>
  <c r="E18" i="5"/>
  <c r="Q17" i="5"/>
  <c r="E17" i="5"/>
  <c r="L17" i="5" s="1"/>
  <c r="Q16" i="5"/>
  <c r="L16" i="5"/>
  <c r="E16" i="5"/>
  <c r="Q15" i="5"/>
  <c r="E15" i="5"/>
  <c r="L15" i="5" s="1"/>
  <c r="Q14" i="5"/>
  <c r="L14" i="5"/>
  <c r="E14" i="5"/>
  <c r="Y13" i="5"/>
  <c r="Y14" i="5" s="1"/>
  <c r="Y15" i="5" s="1"/>
  <c r="Y16" i="5" s="1"/>
  <c r="Y17" i="5" s="1"/>
  <c r="Y18" i="5" s="1"/>
  <c r="Y19" i="5" s="1"/>
  <c r="Y20" i="5" s="1"/>
  <c r="Y21" i="5" s="1"/>
  <c r="Y22" i="5" s="1"/>
  <c r="Y23" i="5" s="1"/>
  <c r="Y24" i="5" s="1"/>
  <c r="Y25" i="5" s="1"/>
  <c r="Y26" i="5" s="1"/>
  <c r="Y27" i="5" s="1"/>
  <c r="Y28" i="5" s="1"/>
  <c r="Y29" i="5" s="1"/>
  <c r="Y30" i="5" s="1"/>
  <c r="Y31" i="5" s="1"/>
  <c r="Y32" i="5" s="1"/>
  <c r="Y33" i="5" s="1"/>
  <c r="Y34" i="5" s="1"/>
  <c r="Y35" i="5" s="1"/>
  <c r="Y36" i="5" s="1"/>
  <c r="Y37" i="5" s="1"/>
  <c r="Y38" i="5" s="1"/>
  <c r="Y39" i="5" s="1"/>
  <c r="Y40" i="5" s="1"/>
  <c r="Y41" i="5" s="1"/>
  <c r="Y42" i="5" s="1"/>
  <c r="Y43" i="5" s="1"/>
  <c r="Y44" i="5" s="1"/>
  <c r="Y45" i="5" s="1"/>
  <c r="Y46" i="5" s="1"/>
  <c r="Y47" i="5" s="1"/>
  <c r="Y48" i="5" s="1"/>
  <c r="Y49" i="5" s="1"/>
  <c r="Y50" i="5" s="1"/>
  <c r="Y51" i="5" s="1"/>
  <c r="Y52" i="5" s="1"/>
  <c r="Y53" i="5" s="1"/>
  <c r="Y54" i="5" s="1"/>
  <c r="Y55" i="5" s="1"/>
  <c r="Y56" i="5" s="1"/>
  <c r="Y57" i="5" s="1"/>
  <c r="Y58" i="5" s="1"/>
  <c r="Y59" i="5" s="1"/>
  <c r="Y60" i="5" s="1"/>
  <c r="Y61" i="5" s="1"/>
  <c r="Y62" i="5" s="1"/>
  <c r="Y63" i="5" s="1"/>
  <c r="Y64" i="5" s="1"/>
  <c r="Y65" i="5" s="1"/>
  <c r="Y66" i="5" s="1"/>
  <c r="Y67" i="5" s="1"/>
  <c r="Y68" i="5" s="1"/>
  <c r="Y69" i="5" s="1"/>
  <c r="Y70" i="5" s="1"/>
  <c r="Y71" i="5" s="1"/>
  <c r="Y72" i="5" s="1"/>
  <c r="Y73" i="5" s="1"/>
  <c r="Y74" i="5" s="1"/>
  <c r="Y75" i="5" s="1"/>
  <c r="Y76" i="5" s="1"/>
  <c r="Y77" i="5" s="1"/>
  <c r="Y78" i="5" s="1"/>
  <c r="Y79" i="5" s="1"/>
  <c r="Y80" i="5" s="1"/>
  <c r="Y81" i="5" s="1"/>
  <c r="Y82" i="5" s="1"/>
  <c r="Y83" i="5" s="1"/>
  <c r="Y84" i="5" s="1"/>
  <c r="Y85" i="5" s="1"/>
  <c r="Y86" i="5" s="1"/>
  <c r="Y87" i="5" s="1"/>
  <c r="Y88" i="5" s="1"/>
  <c r="Y89" i="5" s="1"/>
  <c r="Y90" i="5" s="1"/>
  <c r="Y91" i="5" s="1"/>
  <c r="Y92" i="5" s="1"/>
  <c r="Y93" i="5" s="1"/>
  <c r="Y94" i="5" s="1"/>
  <c r="Y95" i="5" s="1"/>
  <c r="Y96" i="5" s="1"/>
  <c r="Q13" i="5"/>
  <c r="E13" i="5"/>
  <c r="L13" i="5" s="1"/>
  <c r="AA12" i="5"/>
  <c r="AA13" i="5" s="1"/>
  <c r="AA14" i="5" s="1"/>
  <c r="AA15" i="5" s="1"/>
  <c r="AA16" i="5" s="1"/>
  <c r="AA17" i="5" s="1"/>
  <c r="AA18" i="5" s="1"/>
  <c r="AA19" i="5" s="1"/>
  <c r="AA20" i="5" s="1"/>
  <c r="AA21" i="5" s="1"/>
  <c r="AA22" i="5" s="1"/>
  <c r="AA23" i="5" s="1"/>
  <c r="AA24" i="5" s="1"/>
  <c r="AA25" i="5" s="1"/>
  <c r="AA26" i="5" s="1"/>
  <c r="AA27" i="5" s="1"/>
  <c r="AA28" i="5" s="1"/>
  <c r="AA29" i="5" s="1"/>
  <c r="AA30" i="5" s="1"/>
  <c r="AA31" i="5" s="1"/>
  <c r="AA32" i="5" s="1"/>
  <c r="AA33" i="5" s="1"/>
  <c r="AA34" i="5" s="1"/>
  <c r="AA35" i="5" s="1"/>
  <c r="AA36" i="5" s="1"/>
  <c r="AA37" i="5" s="1"/>
  <c r="AA38" i="5" s="1"/>
  <c r="AA39" i="5" s="1"/>
  <c r="AA40" i="5" s="1"/>
  <c r="AA41" i="5" s="1"/>
  <c r="AA42" i="5" s="1"/>
  <c r="AA43" i="5" s="1"/>
  <c r="AA44" i="5" s="1"/>
  <c r="AA45" i="5" s="1"/>
  <c r="AA46" i="5" s="1"/>
  <c r="AA47" i="5" s="1"/>
  <c r="AA48" i="5" s="1"/>
  <c r="AA49" i="5" s="1"/>
  <c r="AA50" i="5" s="1"/>
  <c r="AA51" i="5" s="1"/>
  <c r="AA52" i="5" s="1"/>
  <c r="AA53" i="5" s="1"/>
  <c r="AA54" i="5" s="1"/>
  <c r="AA55" i="5" s="1"/>
  <c r="AA56" i="5" s="1"/>
  <c r="AA57" i="5" s="1"/>
  <c r="AA58" i="5" s="1"/>
  <c r="AA59" i="5" s="1"/>
  <c r="AA60" i="5" s="1"/>
  <c r="AA61" i="5" s="1"/>
  <c r="AA62" i="5" s="1"/>
  <c r="AA63" i="5" s="1"/>
  <c r="AA64" i="5" s="1"/>
  <c r="AA65" i="5" s="1"/>
  <c r="AA66" i="5" s="1"/>
  <c r="AA67" i="5" s="1"/>
  <c r="AA68" i="5" s="1"/>
  <c r="AA69" i="5" s="1"/>
  <c r="AA70" i="5" s="1"/>
  <c r="AA71" i="5" s="1"/>
  <c r="AA72" i="5" s="1"/>
  <c r="AA73" i="5" s="1"/>
  <c r="AA74" i="5" s="1"/>
  <c r="AA75" i="5" s="1"/>
  <c r="AA76" i="5" s="1"/>
  <c r="AA77" i="5" s="1"/>
  <c r="AA78" i="5" s="1"/>
  <c r="AA79" i="5" s="1"/>
  <c r="AA80" i="5" s="1"/>
  <c r="AA81" i="5" s="1"/>
  <c r="AA82" i="5" s="1"/>
  <c r="AA83" i="5" s="1"/>
  <c r="AA84" i="5" s="1"/>
  <c r="AA85" i="5" s="1"/>
  <c r="AA86" i="5" s="1"/>
  <c r="AA87" i="5" s="1"/>
  <c r="AA88" i="5" s="1"/>
  <c r="AA89" i="5" s="1"/>
  <c r="AA90" i="5" s="1"/>
  <c r="AA91" i="5" s="1"/>
  <c r="AA92" i="5" s="1"/>
  <c r="AA93" i="5" s="1"/>
  <c r="AA94" i="5" s="1"/>
  <c r="AA95" i="5" s="1"/>
  <c r="AA96" i="5" s="1"/>
  <c r="Z12" i="5"/>
  <c r="Z13" i="5" s="1"/>
  <c r="Z14" i="5" s="1"/>
  <c r="Z15" i="5" s="1"/>
  <c r="Z16" i="5" s="1"/>
  <c r="Z17" i="5" s="1"/>
  <c r="Z18" i="5" s="1"/>
  <c r="Z19" i="5" s="1"/>
  <c r="Z20" i="5" s="1"/>
  <c r="Z21" i="5" s="1"/>
  <c r="Z22" i="5" s="1"/>
  <c r="Z23" i="5" s="1"/>
  <c r="Z24" i="5" s="1"/>
  <c r="Z25" i="5" s="1"/>
  <c r="Z26" i="5" s="1"/>
  <c r="Z27" i="5" s="1"/>
  <c r="Z28" i="5" s="1"/>
  <c r="Z29" i="5" s="1"/>
  <c r="Z30" i="5" s="1"/>
  <c r="Z31" i="5" s="1"/>
  <c r="Z32" i="5" s="1"/>
  <c r="Z33" i="5" s="1"/>
  <c r="Z34" i="5" s="1"/>
  <c r="Z35" i="5" s="1"/>
  <c r="Z36" i="5" s="1"/>
  <c r="Z37" i="5" s="1"/>
  <c r="Z38" i="5" s="1"/>
  <c r="Z39" i="5" s="1"/>
  <c r="Z40" i="5" s="1"/>
  <c r="Z41" i="5" s="1"/>
  <c r="Z42" i="5" s="1"/>
  <c r="Z43" i="5" s="1"/>
  <c r="Z44" i="5" s="1"/>
  <c r="Z45" i="5" s="1"/>
  <c r="Z46" i="5" s="1"/>
  <c r="Z47" i="5" s="1"/>
  <c r="Z48" i="5" s="1"/>
  <c r="Z49" i="5" s="1"/>
  <c r="Z50" i="5" s="1"/>
  <c r="Z51" i="5" s="1"/>
  <c r="Z52" i="5" s="1"/>
  <c r="Z53" i="5" s="1"/>
  <c r="Z54" i="5" s="1"/>
  <c r="Z55" i="5" s="1"/>
  <c r="Z56" i="5" s="1"/>
  <c r="Z57" i="5" s="1"/>
  <c r="Z58" i="5" s="1"/>
  <c r="Z59" i="5" s="1"/>
  <c r="Z60" i="5" s="1"/>
  <c r="Z61" i="5" s="1"/>
  <c r="Z62" i="5" s="1"/>
  <c r="Z63" i="5" s="1"/>
  <c r="Z64" i="5" s="1"/>
  <c r="Z65" i="5" s="1"/>
  <c r="Z66" i="5" s="1"/>
  <c r="Z67" i="5" s="1"/>
  <c r="Z68" i="5" s="1"/>
  <c r="Z69" i="5" s="1"/>
  <c r="Z70" i="5" s="1"/>
  <c r="Z71" i="5" s="1"/>
  <c r="Z72" i="5" s="1"/>
  <c r="Z73" i="5" s="1"/>
  <c r="Z74" i="5" s="1"/>
  <c r="Z75" i="5" s="1"/>
  <c r="Z76" i="5" s="1"/>
  <c r="Z77" i="5" s="1"/>
  <c r="Z78" i="5" s="1"/>
  <c r="Z79" i="5" s="1"/>
  <c r="Z80" i="5" s="1"/>
  <c r="Z81" i="5" s="1"/>
  <c r="Z82" i="5" s="1"/>
  <c r="Z83" i="5" s="1"/>
  <c r="Z84" i="5" s="1"/>
  <c r="Z85" i="5" s="1"/>
  <c r="Z86" i="5" s="1"/>
  <c r="Z87" i="5" s="1"/>
  <c r="Z88" i="5" s="1"/>
  <c r="Z89" i="5" s="1"/>
  <c r="Z90" i="5" s="1"/>
  <c r="Z91" i="5" s="1"/>
  <c r="Z92" i="5" s="1"/>
  <c r="Z93" i="5" s="1"/>
  <c r="Z94" i="5" s="1"/>
  <c r="Z95" i="5" s="1"/>
  <c r="Z96" i="5" s="1"/>
  <c r="Y12" i="5"/>
  <c r="Q12" i="5"/>
  <c r="E12" i="5"/>
  <c r="L12" i="5" s="1"/>
  <c r="Q11" i="5"/>
  <c r="L11" i="5"/>
  <c r="M11" i="5" s="1"/>
  <c r="R11" i="5" s="1"/>
  <c r="E11" i="5"/>
  <c r="U160" i="4"/>
  <c r="O160" i="4"/>
  <c r="E160" i="4"/>
  <c r="U159" i="4"/>
  <c r="O159" i="4"/>
  <c r="E159" i="4"/>
  <c r="U158" i="4"/>
  <c r="O158" i="4"/>
  <c r="E158" i="4"/>
  <c r="U157" i="4"/>
  <c r="O157" i="4"/>
  <c r="E157" i="4"/>
  <c r="U156" i="4"/>
  <c r="O156" i="4"/>
  <c r="E156" i="4"/>
  <c r="U155" i="4"/>
  <c r="O155" i="4"/>
  <c r="E155" i="4"/>
  <c r="U154" i="4"/>
  <c r="O154" i="4"/>
  <c r="E154" i="4"/>
  <c r="U153" i="4"/>
  <c r="O153" i="4"/>
  <c r="E153" i="4"/>
  <c r="U152" i="4"/>
  <c r="O152" i="4"/>
  <c r="E152" i="4"/>
  <c r="U151" i="4"/>
  <c r="O151" i="4"/>
  <c r="E151" i="4"/>
  <c r="U150" i="4"/>
  <c r="O150" i="4"/>
  <c r="E150" i="4"/>
  <c r="U149" i="4"/>
  <c r="O149" i="4"/>
  <c r="E149" i="4"/>
  <c r="U148" i="4"/>
  <c r="O148" i="4"/>
  <c r="E148" i="4"/>
  <c r="U147" i="4"/>
  <c r="O147" i="4"/>
  <c r="E147" i="4"/>
  <c r="U146" i="4"/>
  <c r="O146" i="4"/>
  <c r="E146" i="4"/>
  <c r="U145" i="4"/>
  <c r="O145" i="4"/>
  <c r="E145" i="4"/>
  <c r="U144" i="4"/>
  <c r="O144" i="4"/>
  <c r="E144" i="4"/>
  <c r="U143" i="4"/>
  <c r="O143" i="4"/>
  <c r="E143" i="4"/>
  <c r="U142" i="4"/>
  <c r="O142" i="4"/>
  <c r="E142" i="4"/>
  <c r="U141" i="4"/>
  <c r="O141" i="4"/>
  <c r="E141" i="4"/>
  <c r="U140" i="4"/>
  <c r="O140" i="4"/>
  <c r="E140" i="4"/>
  <c r="U139" i="4"/>
  <c r="O139" i="4"/>
  <c r="E139" i="4"/>
  <c r="U138" i="4"/>
  <c r="O138" i="4"/>
  <c r="E138" i="4"/>
  <c r="U137" i="4"/>
  <c r="O137" i="4"/>
  <c r="E137" i="4"/>
  <c r="J137" i="4" s="1"/>
  <c r="K137" i="4" s="1"/>
  <c r="P137" i="4" s="1"/>
  <c r="U136" i="4"/>
  <c r="O136" i="4"/>
  <c r="F136" i="4"/>
  <c r="E136" i="4"/>
  <c r="J136" i="4" s="1"/>
  <c r="K136" i="4" s="1"/>
  <c r="P136" i="4" s="1"/>
  <c r="U135" i="4"/>
  <c r="O135" i="4"/>
  <c r="P135" i="4" s="1"/>
  <c r="T135" i="4" s="1"/>
  <c r="J135" i="4"/>
  <c r="K135" i="4" s="1"/>
  <c r="F135" i="4"/>
  <c r="E135" i="4"/>
  <c r="U134" i="4"/>
  <c r="O134" i="4"/>
  <c r="F134" i="4"/>
  <c r="E134" i="4"/>
  <c r="J134" i="4" s="1"/>
  <c r="K134" i="4" s="1"/>
  <c r="P134" i="4" s="1"/>
  <c r="R134" i="4" s="1"/>
  <c r="U133" i="4"/>
  <c r="O133" i="4"/>
  <c r="J133" i="4"/>
  <c r="K133" i="4" s="1"/>
  <c r="P133" i="4" s="1"/>
  <c r="F133" i="4"/>
  <c r="E133" i="4"/>
  <c r="U132" i="4"/>
  <c r="O132" i="4"/>
  <c r="E132" i="4"/>
  <c r="J132" i="4" s="1"/>
  <c r="K132" i="4" s="1"/>
  <c r="P132" i="4" s="1"/>
  <c r="U131" i="4"/>
  <c r="O131" i="4"/>
  <c r="F131" i="4"/>
  <c r="E131" i="4"/>
  <c r="J131" i="4" s="1"/>
  <c r="K131" i="4" s="1"/>
  <c r="U130" i="4"/>
  <c r="O130" i="4"/>
  <c r="K130" i="4"/>
  <c r="P130" i="4" s="1"/>
  <c r="J130" i="4"/>
  <c r="F130" i="4"/>
  <c r="E130" i="4"/>
  <c r="U129" i="4"/>
  <c r="O129" i="4"/>
  <c r="F129" i="4"/>
  <c r="E129" i="4"/>
  <c r="J129" i="4" s="1"/>
  <c r="K129" i="4" s="1"/>
  <c r="P129" i="4" s="1"/>
  <c r="U128" i="4"/>
  <c r="O128" i="4"/>
  <c r="F128" i="4"/>
  <c r="E128" i="4"/>
  <c r="J128" i="4" s="1"/>
  <c r="K128" i="4" s="1"/>
  <c r="U127" i="4"/>
  <c r="O127" i="4"/>
  <c r="J127" i="4"/>
  <c r="K127" i="4" s="1"/>
  <c r="F127" i="4"/>
  <c r="E127" i="4"/>
  <c r="U126" i="4"/>
  <c r="O126" i="4"/>
  <c r="E126" i="4"/>
  <c r="J126" i="4" s="1"/>
  <c r="K126" i="4" s="1"/>
  <c r="U125" i="4"/>
  <c r="O125" i="4"/>
  <c r="J125" i="4"/>
  <c r="K125" i="4" s="1"/>
  <c r="P125" i="4" s="1"/>
  <c r="Q125" i="4" s="1"/>
  <c r="F125" i="4"/>
  <c r="E125" i="4"/>
  <c r="U124" i="4"/>
  <c r="O124" i="4"/>
  <c r="E124" i="4"/>
  <c r="J124" i="4" s="1"/>
  <c r="U123" i="4"/>
  <c r="O123" i="4"/>
  <c r="E123" i="4"/>
  <c r="J123" i="4" s="1"/>
  <c r="U122" i="4"/>
  <c r="O122" i="4"/>
  <c r="E122" i="4"/>
  <c r="U121" i="4"/>
  <c r="O121" i="4"/>
  <c r="J121" i="4"/>
  <c r="K121" i="4" s="1"/>
  <c r="P121" i="4" s="1"/>
  <c r="E121" i="4"/>
  <c r="U120" i="4"/>
  <c r="O120" i="4"/>
  <c r="E120" i="4"/>
  <c r="J120" i="4" s="1"/>
  <c r="K120" i="4" s="1"/>
  <c r="P120" i="4" s="1"/>
  <c r="Q120" i="4" s="1"/>
  <c r="U119" i="4"/>
  <c r="O119" i="4"/>
  <c r="E119" i="4"/>
  <c r="J119" i="4" s="1"/>
  <c r="K119" i="4" s="1"/>
  <c r="P119" i="4" s="1"/>
  <c r="S119" i="4" s="1"/>
  <c r="U118" i="4"/>
  <c r="O118" i="4"/>
  <c r="K118" i="4"/>
  <c r="P118" i="4" s="1"/>
  <c r="Q118" i="4" s="1"/>
  <c r="E118" i="4"/>
  <c r="J118" i="4" s="1"/>
  <c r="U117" i="4"/>
  <c r="O117" i="4"/>
  <c r="J117" i="4"/>
  <c r="K117" i="4" s="1"/>
  <c r="P117" i="4" s="1"/>
  <c r="E117" i="4"/>
  <c r="U116" i="4"/>
  <c r="O116" i="4"/>
  <c r="E116" i="4"/>
  <c r="J116" i="4" s="1"/>
  <c r="K116" i="4" s="1"/>
  <c r="P116" i="4" s="1"/>
  <c r="Q116" i="4" s="1"/>
  <c r="U115" i="4"/>
  <c r="O115" i="4"/>
  <c r="E115" i="4"/>
  <c r="J115" i="4" s="1"/>
  <c r="K115" i="4" s="1"/>
  <c r="P115" i="4" s="1"/>
  <c r="U114" i="4"/>
  <c r="O114" i="4"/>
  <c r="E114" i="4"/>
  <c r="J114" i="4" s="1"/>
  <c r="K114" i="4" s="1"/>
  <c r="U113" i="4"/>
  <c r="O113" i="4"/>
  <c r="E113" i="4"/>
  <c r="J113" i="4" s="1"/>
  <c r="K113" i="4" s="1"/>
  <c r="P113" i="4" s="1"/>
  <c r="U112" i="4"/>
  <c r="O112" i="4"/>
  <c r="E112" i="4"/>
  <c r="J112" i="4" s="1"/>
  <c r="K112" i="4" s="1"/>
  <c r="P112" i="4" s="1"/>
  <c r="U111" i="4"/>
  <c r="O111" i="4"/>
  <c r="E111" i="4"/>
  <c r="J111" i="4" s="1"/>
  <c r="K111" i="4" s="1"/>
  <c r="P111" i="4" s="1"/>
  <c r="S111" i="4" s="1"/>
  <c r="U110" i="4"/>
  <c r="O110" i="4"/>
  <c r="K110" i="4"/>
  <c r="P110" i="4" s="1"/>
  <c r="Q110" i="4" s="1"/>
  <c r="E110" i="4"/>
  <c r="J110" i="4" s="1"/>
  <c r="U109" i="4"/>
  <c r="O109" i="4"/>
  <c r="E109" i="4"/>
  <c r="J109" i="4" s="1"/>
  <c r="K109" i="4" s="1"/>
  <c r="P109" i="4" s="1"/>
  <c r="U108" i="4"/>
  <c r="O108" i="4"/>
  <c r="E108" i="4"/>
  <c r="J108" i="4" s="1"/>
  <c r="K108" i="4" s="1"/>
  <c r="U107" i="4"/>
  <c r="O107" i="4"/>
  <c r="E107" i="4"/>
  <c r="J107" i="4" s="1"/>
  <c r="K107" i="4" s="1"/>
  <c r="P107" i="4" s="1"/>
  <c r="S107" i="4" s="1"/>
  <c r="U106" i="4"/>
  <c r="S106" i="4"/>
  <c r="O106" i="4"/>
  <c r="E106" i="4"/>
  <c r="J106" i="4" s="1"/>
  <c r="K106" i="4" s="1"/>
  <c r="P106" i="4" s="1"/>
  <c r="U105" i="4"/>
  <c r="O105" i="4"/>
  <c r="E105" i="4"/>
  <c r="J105" i="4" s="1"/>
  <c r="K105" i="4" s="1"/>
  <c r="P105" i="4" s="1"/>
  <c r="U104" i="4"/>
  <c r="Q104" i="4"/>
  <c r="O104" i="4"/>
  <c r="K104" i="4"/>
  <c r="P104" i="4" s="1"/>
  <c r="E104" i="4"/>
  <c r="J104" i="4" s="1"/>
  <c r="U103" i="4"/>
  <c r="O103" i="4"/>
  <c r="J103" i="4"/>
  <c r="K103" i="4" s="1"/>
  <c r="P103" i="4" s="1"/>
  <c r="S103" i="4" s="1"/>
  <c r="E103" i="4"/>
  <c r="U102" i="4"/>
  <c r="O102" i="4"/>
  <c r="E102" i="4"/>
  <c r="J102" i="4" s="1"/>
  <c r="K102" i="4" s="1"/>
  <c r="P102" i="4" s="1"/>
  <c r="U101" i="4"/>
  <c r="O101" i="4"/>
  <c r="E101" i="4"/>
  <c r="J101" i="4" s="1"/>
  <c r="K101" i="4" s="1"/>
  <c r="P101" i="4" s="1"/>
  <c r="U100" i="4"/>
  <c r="Q100" i="4"/>
  <c r="O100" i="4"/>
  <c r="J100" i="4"/>
  <c r="K100" i="4" s="1"/>
  <c r="P100" i="4" s="1"/>
  <c r="E100" i="4"/>
  <c r="U99" i="4"/>
  <c r="O99" i="4"/>
  <c r="J99" i="4"/>
  <c r="K99" i="4" s="1"/>
  <c r="E99" i="4"/>
  <c r="U98" i="4"/>
  <c r="O98" i="4"/>
  <c r="J98" i="4"/>
  <c r="K98" i="4" s="1"/>
  <c r="E98" i="4"/>
  <c r="U97" i="4"/>
  <c r="O97" i="4"/>
  <c r="J97" i="4"/>
  <c r="K97" i="4" s="1"/>
  <c r="E97" i="4"/>
  <c r="U96" i="4"/>
  <c r="O96" i="4"/>
  <c r="J96" i="4"/>
  <c r="K96" i="4" s="1"/>
  <c r="E96" i="4"/>
  <c r="U95" i="4"/>
  <c r="O95" i="4"/>
  <c r="J95" i="4"/>
  <c r="K95" i="4" s="1"/>
  <c r="E95" i="4"/>
  <c r="U94" i="4"/>
  <c r="O94" i="4"/>
  <c r="J94" i="4"/>
  <c r="K94" i="4" s="1"/>
  <c r="E94" i="4"/>
  <c r="U93" i="4"/>
  <c r="O93" i="4"/>
  <c r="J93" i="4"/>
  <c r="K93" i="4" s="1"/>
  <c r="E93" i="4"/>
  <c r="U92" i="4"/>
  <c r="O92" i="4"/>
  <c r="J92" i="4"/>
  <c r="K92" i="4" s="1"/>
  <c r="E92" i="4"/>
  <c r="U91" i="4"/>
  <c r="O91" i="4"/>
  <c r="J91" i="4"/>
  <c r="K91" i="4" s="1"/>
  <c r="E91" i="4"/>
  <c r="U90" i="4"/>
  <c r="O90" i="4"/>
  <c r="J90" i="4"/>
  <c r="K90" i="4" s="1"/>
  <c r="P90" i="4" s="1"/>
  <c r="E90" i="4"/>
  <c r="U89" i="4"/>
  <c r="O89" i="4"/>
  <c r="J89" i="4"/>
  <c r="K89" i="4" s="1"/>
  <c r="E89" i="4"/>
  <c r="U88" i="4"/>
  <c r="O88" i="4"/>
  <c r="E88" i="4"/>
  <c r="J88" i="4" s="1"/>
  <c r="K88" i="4" s="1"/>
  <c r="P88" i="4" s="1"/>
  <c r="S88" i="4" s="1"/>
  <c r="U87" i="4"/>
  <c r="O87" i="4"/>
  <c r="E87" i="4"/>
  <c r="J87" i="4" s="1"/>
  <c r="K87" i="4" s="1"/>
  <c r="U86" i="4"/>
  <c r="O86" i="4"/>
  <c r="E86" i="4"/>
  <c r="J86" i="4" s="1"/>
  <c r="U85" i="4"/>
  <c r="O85" i="4"/>
  <c r="E85" i="4"/>
  <c r="J85" i="4" s="1"/>
  <c r="K85" i="4" s="1"/>
  <c r="U84" i="4"/>
  <c r="O84" i="4"/>
  <c r="J84" i="4"/>
  <c r="K84" i="4" s="1"/>
  <c r="P84" i="4" s="1"/>
  <c r="S84" i="4" s="1"/>
  <c r="E84" i="4"/>
  <c r="U83" i="4"/>
  <c r="O83" i="4"/>
  <c r="J83" i="4"/>
  <c r="K83" i="4" s="1"/>
  <c r="E83" i="4"/>
  <c r="U82" i="4"/>
  <c r="O82" i="4"/>
  <c r="J82" i="4"/>
  <c r="K82" i="4" s="1"/>
  <c r="P82" i="4" s="1"/>
  <c r="E82" i="4"/>
  <c r="U81" i="4"/>
  <c r="O81" i="4"/>
  <c r="J81" i="4"/>
  <c r="K81" i="4" s="1"/>
  <c r="E81" i="4"/>
  <c r="U80" i="4"/>
  <c r="O80" i="4"/>
  <c r="E80" i="4"/>
  <c r="J80" i="4" s="1"/>
  <c r="K80" i="4" s="1"/>
  <c r="P80" i="4" s="1"/>
  <c r="S80" i="4" s="1"/>
  <c r="U79" i="4"/>
  <c r="O79" i="4"/>
  <c r="E79" i="4"/>
  <c r="J79" i="4" s="1"/>
  <c r="K79" i="4" s="1"/>
  <c r="U78" i="4"/>
  <c r="O78" i="4"/>
  <c r="E78" i="4"/>
  <c r="J78" i="4" s="1"/>
  <c r="K78" i="4" s="1"/>
  <c r="P78" i="4" s="1"/>
  <c r="U77" i="4"/>
  <c r="O77" i="4"/>
  <c r="E77" i="4"/>
  <c r="J77" i="4" s="1"/>
  <c r="K77" i="4" s="1"/>
  <c r="U76" i="4"/>
  <c r="S76" i="4"/>
  <c r="O76" i="4"/>
  <c r="J76" i="4"/>
  <c r="K76" i="4" s="1"/>
  <c r="P76" i="4" s="1"/>
  <c r="E76" i="4"/>
  <c r="U75" i="4"/>
  <c r="O75" i="4"/>
  <c r="J75" i="4"/>
  <c r="K75" i="4" s="1"/>
  <c r="E75" i="4"/>
  <c r="U74" i="4"/>
  <c r="O74" i="4"/>
  <c r="J74" i="4"/>
  <c r="K74" i="4" s="1"/>
  <c r="P74" i="4" s="1"/>
  <c r="E74" i="4"/>
  <c r="U73" i="4"/>
  <c r="O73" i="4"/>
  <c r="J73" i="4"/>
  <c r="K73" i="4" s="1"/>
  <c r="E73" i="4"/>
  <c r="U72" i="4"/>
  <c r="O72" i="4"/>
  <c r="E72" i="4"/>
  <c r="J72" i="4" s="1"/>
  <c r="K72" i="4" s="1"/>
  <c r="P72" i="4" s="1"/>
  <c r="S72" i="4" s="1"/>
  <c r="U71" i="4"/>
  <c r="O71" i="4"/>
  <c r="E71" i="4"/>
  <c r="J71" i="4" s="1"/>
  <c r="K71" i="4" s="1"/>
  <c r="U70" i="4"/>
  <c r="O70" i="4"/>
  <c r="E70" i="4"/>
  <c r="J70" i="4" s="1"/>
  <c r="K70" i="4" s="1"/>
  <c r="P70" i="4" s="1"/>
  <c r="U69" i="4"/>
  <c r="O69" i="4"/>
  <c r="E69" i="4"/>
  <c r="J69" i="4" s="1"/>
  <c r="K69" i="4" s="1"/>
  <c r="U68" i="4"/>
  <c r="O68" i="4"/>
  <c r="J68" i="4"/>
  <c r="K68" i="4" s="1"/>
  <c r="P68" i="4" s="1"/>
  <c r="Q68" i="4" s="1"/>
  <c r="E68" i="4"/>
  <c r="U67" i="4"/>
  <c r="O67" i="4"/>
  <c r="K67" i="4"/>
  <c r="P67" i="4" s="1"/>
  <c r="E67" i="4"/>
  <c r="J67" i="4" s="1"/>
  <c r="U66" i="4"/>
  <c r="O66" i="4"/>
  <c r="E66" i="4"/>
  <c r="J66" i="4" s="1"/>
  <c r="K66" i="4" s="1"/>
  <c r="P66" i="4" s="1"/>
  <c r="U65" i="4"/>
  <c r="O65" i="4"/>
  <c r="E65" i="4"/>
  <c r="J65" i="4" s="1"/>
  <c r="K65" i="4" s="1"/>
  <c r="U64" i="4"/>
  <c r="O64" i="4"/>
  <c r="E64" i="4"/>
  <c r="J64" i="4" s="1"/>
  <c r="K64" i="4" s="1"/>
  <c r="P64" i="4" s="1"/>
  <c r="U63" i="4"/>
  <c r="O63" i="4"/>
  <c r="E63" i="4"/>
  <c r="J63" i="4" s="1"/>
  <c r="U62" i="4"/>
  <c r="O62" i="4"/>
  <c r="J62" i="4"/>
  <c r="E62" i="4"/>
  <c r="U61" i="4"/>
  <c r="O61" i="4"/>
  <c r="E61" i="4"/>
  <c r="J61" i="4" s="1"/>
  <c r="U60" i="4"/>
  <c r="O60" i="4"/>
  <c r="E60" i="4"/>
  <c r="J60" i="4" s="1"/>
  <c r="U59" i="4"/>
  <c r="O59" i="4"/>
  <c r="E59" i="4"/>
  <c r="J59" i="4" s="1"/>
  <c r="U58" i="4"/>
  <c r="O58" i="4"/>
  <c r="J58" i="4"/>
  <c r="E58" i="4"/>
  <c r="U57" i="4"/>
  <c r="O57" i="4"/>
  <c r="E57" i="4"/>
  <c r="J57" i="4" s="1"/>
  <c r="U56" i="4"/>
  <c r="O56" i="4"/>
  <c r="E56" i="4"/>
  <c r="J56" i="4" s="1"/>
  <c r="K56" i="4" s="1"/>
  <c r="P56" i="4" s="1"/>
  <c r="U55" i="4"/>
  <c r="O55" i="4"/>
  <c r="E55" i="4"/>
  <c r="J55" i="4" s="1"/>
  <c r="K55" i="4" s="1"/>
  <c r="U54" i="4"/>
  <c r="O54" i="4"/>
  <c r="J54" i="4"/>
  <c r="K54" i="4" s="1"/>
  <c r="P54" i="4" s="1"/>
  <c r="E54" i="4"/>
  <c r="U53" i="4"/>
  <c r="O53" i="4"/>
  <c r="E53" i="4"/>
  <c r="J53" i="4" s="1"/>
  <c r="K53" i="4" s="1"/>
  <c r="P53" i="4" s="1"/>
  <c r="U52" i="4"/>
  <c r="O52" i="4"/>
  <c r="E52" i="4"/>
  <c r="J52" i="4" s="1"/>
  <c r="K52" i="4" s="1"/>
  <c r="P52" i="4" s="1"/>
  <c r="U51" i="4"/>
  <c r="O51" i="4"/>
  <c r="E51" i="4"/>
  <c r="J51" i="4" s="1"/>
  <c r="K51" i="4" s="1"/>
  <c r="P51" i="4" s="1"/>
  <c r="U50" i="4"/>
  <c r="O50" i="4"/>
  <c r="J50" i="4"/>
  <c r="K50" i="4" s="1"/>
  <c r="P50" i="4" s="1"/>
  <c r="E50" i="4"/>
  <c r="U49" i="4"/>
  <c r="O49" i="4"/>
  <c r="K49" i="4"/>
  <c r="E49" i="4"/>
  <c r="J49" i="4" s="1"/>
  <c r="U48" i="4"/>
  <c r="P48" i="4"/>
  <c r="T48" i="4" s="1"/>
  <c r="O48" i="4"/>
  <c r="J48" i="4"/>
  <c r="K48" i="4" s="1"/>
  <c r="E48" i="4"/>
  <c r="U47" i="4"/>
  <c r="O47" i="4"/>
  <c r="E47" i="4"/>
  <c r="J47" i="4" s="1"/>
  <c r="K47" i="4" s="1"/>
  <c r="P47" i="4" s="1"/>
  <c r="U46" i="4"/>
  <c r="O46" i="4"/>
  <c r="E46" i="4"/>
  <c r="J46" i="4" s="1"/>
  <c r="K46" i="4" s="1"/>
  <c r="P46" i="4" s="1"/>
  <c r="U45" i="4"/>
  <c r="O45" i="4"/>
  <c r="E45" i="4"/>
  <c r="J45" i="4" s="1"/>
  <c r="K45" i="4" s="1"/>
  <c r="U44" i="4"/>
  <c r="O44" i="4"/>
  <c r="J44" i="4"/>
  <c r="K44" i="4" s="1"/>
  <c r="P44" i="4" s="1"/>
  <c r="E44" i="4"/>
  <c r="U43" i="4"/>
  <c r="O43" i="4"/>
  <c r="K43" i="4"/>
  <c r="P43" i="4" s="1"/>
  <c r="E43" i="4"/>
  <c r="J43" i="4" s="1"/>
  <c r="U42" i="4"/>
  <c r="O42" i="4"/>
  <c r="E42" i="4"/>
  <c r="J42" i="4" s="1"/>
  <c r="K42" i="4" s="1"/>
  <c r="P42" i="4" s="1"/>
  <c r="U41" i="4"/>
  <c r="O41" i="4"/>
  <c r="E41" i="4"/>
  <c r="J41" i="4" s="1"/>
  <c r="K41" i="4" s="1"/>
  <c r="U40" i="4"/>
  <c r="O40" i="4"/>
  <c r="J40" i="4"/>
  <c r="K40" i="4" s="1"/>
  <c r="E40" i="4"/>
  <c r="U39" i="4"/>
  <c r="O39" i="4"/>
  <c r="E39" i="4"/>
  <c r="J39" i="4" s="1"/>
  <c r="K39" i="4" s="1"/>
  <c r="P39" i="4" s="1"/>
  <c r="U38" i="4"/>
  <c r="O38" i="4"/>
  <c r="E38" i="4"/>
  <c r="J38" i="4" s="1"/>
  <c r="K38" i="4" s="1"/>
  <c r="U37" i="4"/>
  <c r="O37" i="4"/>
  <c r="E37" i="4"/>
  <c r="J37" i="4" s="1"/>
  <c r="K37" i="4" s="1"/>
  <c r="U36" i="4"/>
  <c r="O36" i="4"/>
  <c r="J36" i="4"/>
  <c r="K36" i="4" s="1"/>
  <c r="E36" i="4"/>
  <c r="U35" i="4"/>
  <c r="O35" i="4"/>
  <c r="E35" i="4"/>
  <c r="J35" i="4" s="1"/>
  <c r="K35" i="4" s="1"/>
  <c r="P35" i="4" s="1"/>
  <c r="U34" i="4"/>
  <c r="O34" i="4"/>
  <c r="E34" i="4"/>
  <c r="J34" i="4" s="1"/>
  <c r="K34" i="4" s="1"/>
  <c r="U33" i="4"/>
  <c r="O33" i="4"/>
  <c r="E33" i="4"/>
  <c r="J33" i="4" s="1"/>
  <c r="K33" i="4" s="1"/>
  <c r="U32" i="4"/>
  <c r="O32" i="4"/>
  <c r="J32" i="4"/>
  <c r="K32" i="4" s="1"/>
  <c r="E32" i="4"/>
  <c r="U31" i="4"/>
  <c r="O31" i="4"/>
  <c r="E31" i="4"/>
  <c r="J31" i="4" s="1"/>
  <c r="K31" i="4" s="1"/>
  <c r="P31" i="4" s="1"/>
  <c r="U30" i="4"/>
  <c r="O30" i="4"/>
  <c r="E30" i="4"/>
  <c r="J30" i="4" s="1"/>
  <c r="K30" i="4" s="1"/>
  <c r="U29" i="4"/>
  <c r="O29" i="4"/>
  <c r="E29" i="4"/>
  <c r="J29" i="4" s="1"/>
  <c r="K29" i="4" s="1"/>
  <c r="U28" i="4"/>
  <c r="O28" i="4"/>
  <c r="J28" i="4"/>
  <c r="K28" i="4" s="1"/>
  <c r="E28" i="4"/>
  <c r="U27" i="4"/>
  <c r="O27" i="4"/>
  <c r="E27" i="4"/>
  <c r="J27" i="4" s="1"/>
  <c r="K27" i="4" s="1"/>
  <c r="P27" i="4" s="1"/>
  <c r="U26" i="4"/>
  <c r="O26" i="4"/>
  <c r="E26" i="4"/>
  <c r="J26" i="4" s="1"/>
  <c r="K26" i="4" s="1"/>
  <c r="U25" i="4"/>
  <c r="O25" i="4"/>
  <c r="E25" i="4"/>
  <c r="J25" i="4" s="1"/>
  <c r="K25" i="4" s="1"/>
  <c r="U24" i="4"/>
  <c r="O24" i="4"/>
  <c r="J24" i="4"/>
  <c r="K24" i="4" s="1"/>
  <c r="E24" i="4"/>
  <c r="U23" i="4"/>
  <c r="O23" i="4"/>
  <c r="E23" i="4"/>
  <c r="J23" i="4" s="1"/>
  <c r="K23" i="4" s="1"/>
  <c r="P23" i="4" s="1"/>
  <c r="U22" i="4"/>
  <c r="O22" i="4"/>
  <c r="E22" i="4"/>
  <c r="J22" i="4" s="1"/>
  <c r="K22" i="4" s="1"/>
  <c r="U21" i="4"/>
  <c r="O21" i="4"/>
  <c r="E21" i="4"/>
  <c r="J21" i="4" s="1"/>
  <c r="K21" i="4" s="1"/>
  <c r="U20" i="4"/>
  <c r="O20" i="4"/>
  <c r="J20" i="4"/>
  <c r="K20" i="4" s="1"/>
  <c r="E20" i="4"/>
  <c r="U19" i="4"/>
  <c r="O19" i="4"/>
  <c r="E19" i="4"/>
  <c r="J19" i="4" s="1"/>
  <c r="K19" i="4" s="1"/>
  <c r="P19" i="4" s="1"/>
  <c r="U18" i="4"/>
  <c r="O18" i="4"/>
  <c r="E18" i="4"/>
  <c r="J18" i="4" s="1"/>
  <c r="U17" i="4"/>
  <c r="O17" i="4"/>
  <c r="E17" i="4"/>
  <c r="J17" i="4" s="1"/>
  <c r="U16" i="4"/>
  <c r="O16" i="4"/>
  <c r="J16" i="4"/>
  <c r="E16" i="4"/>
  <c r="U15" i="4"/>
  <c r="O15" i="4"/>
  <c r="E15" i="4"/>
  <c r="J15" i="4" s="1"/>
  <c r="U14" i="4"/>
  <c r="O14" i="4"/>
  <c r="E14" i="4"/>
  <c r="J14" i="4" s="1"/>
  <c r="U13" i="4"/>
  <c r="O13" i="4"/>
  <c r="E13" i="4"/>
  <c r="J13" i="4" s="1"/>
  <c r="K13" i="4" s="1"/>
  <c r="U12" i="4"/>
  <c r="O12" i="4"/>
  <c r="J12" i="4"/>
  <c r="K12" i="4" s="1"/>
  <c r="E12" i="4"/>
  <c r="U11" i="4"/>
  <c r="O11" i="4"/>
  <c r="E11" i="4"/>
  <c r="J11" i="4" s="1"/>
  <c r="K11" i="4" s="1"/>
  <c r="P11" i="4" s="1"/>
  <c r="Y10" i="4"/>
  <c r="Y11" i="4" s="1"/>
  <c r="Y12" i="4" s="1"/>
  <c r="Y13" i="4" s="1"/>
  <c r="Y14" i="4" s="1"/>
  <c r="Y15" i="4" s="1"/>
  <c r="Y16" i="4" s="1"/>
  <c r="Y17" i="4" s="1"/>
  <c r="Y18" i="4" s="1"/>
  <c r="Y19" i="4" s="1"/>
  <c r="Y20" i="4" s="1"/>
  <c r="Y21" i="4" s="1"/>
  <c r="Y22" i="4" s="1"/>
  <c r="Y23" i="4" s="1"/>
  <c r="Y24" i="4" s="1"/>
  <c r="Y25" i="4" s="1"/>
  <c r="Y26" i="4" s="1"/>
  <c r="Y27" i="4" s="1"/>
  <c r="Y28" i="4" s="1"/>
  <c r="Y29" i="4" s="1"/>
  <c r="Y30" i="4" s="1"/>
  <c r="Y31" i="4" s="1"/>
  <c r="Y32" i="4" s="1"/>
  <c r="Y33" i="4" s="1"/>
  <c r="Y34" i="4" s="1"/>
  <c r="Y35" i="4" s="1"/>
  <c r="Y36" i="4" s="1"/>
  <c r="Y37" i="4" s="1"/>
  <c r="Y38" i="4" s="1"/>
  <c r="Y39" i="4" s="1"/>
  <c r="Y40" i="4" s="1"/>
  <c r="Y41" i="4" s="1"/>
  <c r="Y42" i="4" s="1"/>
  <c r="Y43" i="4" s="1"/>
  <c r="Y44" i="4" s="1"/>
  <c r="Y45" i="4" s="1"/>
  <c r="Y46" i="4" s="1"/>
  <c r="Y47" i="4" s="1"/>
  <c r="Y48" i="4" s="1"/>
  <c r="Y49" i="4" s="1"/>
  <c r="Y50" i="4" s="1"/>
  <c r="Y51" i="4" s="1"/>
  <c r="Y52" i="4" s="1"/>
  <c r="Y53" i="4" s="1"/>
  <c r="Y54" i="4" s="1"/>
  <c r="Y55" i="4" s="1"/>
  <c r="Y56" i="4" s="1"/>
  <c r="Y57" i="4" s="1"/>
  <c r="Y58" i="4" s="1"/>
  <c r="Y59" i="4" s="1"/>
  <c r="Y60" i="4" s="1"/>
  <c r="Y61" i="4" s="1"/>
  <c r="Y62" i="4" s="1"/>
  <c r="Y63" i="4" s="1"/>
  <c r="Y64" i="4" s="1"/>
  <c r="Y65" i="4" s="1"/>
  <c r="Y66" i="4" s="1"/>
  <c r="Y67" i="4" s="1"/>
  <c r="Y68" i="4" s="1"/>
  <c r="Y69" i="4" s="1"/>
  <c r="Y70" i="4" s="1"/>
  <c r="Y71" i="4" s="1"/>
  <c r="Y72" i="4" s="1"/>
  <c r="Y73" i="4" s="1"/>
  <c r="Y74" i="4" s="1"/>
  <c r="Y75" i="4" s="1"/>
  <c r="Y76" i="4" s="1"/>
  <c r="Y77" i="4" s="1"/>
  <c r="Y78" i="4" s="1"/>
  <c r="Y79" i="4" s="1"/>
  <c r="Y80" i="4" s="1"/>
  <c r="Y81" i="4" s="1"/>
  <c r="Y82" i="4" s="1"/>
  <c r="Y83" i="4" s="1"/>
  <c r="Y84" i="4" s="1"/>
  <c r="Y85" i="4" s="1"/>
  <c r="Y86" i="4" s="1"/>
  <c r="Y87" i="4" s="1"/>
  <c r="Y88" i="4" s="1"/>
  <c r="Y89" i="4" s="1"/>
  <c r="Y90" i="4" s="1"/>
  <c r="Y91" i="4" s="1"/>
  <c r="Y92" i="4" s="1"/>
  <c r="Y93" i="4" s="1"/>
  <c r="Y94" i="4" s="1"/>
  <c r="Y95" i="4" s="1"/>
  <c r="Y96" i="4" s="1"/>
  <c r="Y97" i="4" s="1"/>
  <c r="Y98" i="4" s="1"/>
  <c r="Y99" i="4" s="1"/>
  <c r="Y100" i="4" s="1"/>
  <c r="Y101" i="4" s="1"/>
  <c r="Y102" i="4" s="1"/>
  <c r="Y103" i="4" s="1"/>
  <c r="Y104" i="4" s="1"/>
  <c r="Y105" i="4" s="1"/>
  <c r="Y106" i="4" s="1"/>
  <c r="Y107" i="4" s="1"/>
  <c r="Y108" i="4" s="1"/>
  <c r="Y109" i="4" s="1"/>
  <c r="Y110" i="4" s="1"/>
  <c r="Y111" i="4" s="1"/>
  <c r="Y112" i="4" s="1"/>
  <c r="Y113" i="4" s="1"/>
  <c r="Y114" i="4" s="1"/>
  <c r="Y115" i="4" s="1"/>
  <c r="Y116" i="4" s="1"/>
  <c r="Y117" i="4" s="1"/>
  <c r="Y118" i="4" s="1"/>
  <c r="Y119" i="4" s="1"/>
  <c r="Y120" i="4" s="1"/>
  <c r="Y121" i="4" s="1"/>
  <c r="Y122" i="4" s="1"/>
  <c r="Y123" i="4" s="1"/>
  <c r="Y124" i="4" s="1"/>
  <c r="Y125" i="4" s="1"/>
  <c r="Y126" i="4" s="1"/>
  <c r="Y127" i="4" s="1"/>
  <c r="Y128" i="4" s="1"/>
  <c r="Y129" i="4" s="1"/>
  <c r="Y130" i="4" s="1"/>
  <c r="Y131" i="4" s="1"/>
  <c r="Y132" i="4" s="1"/>
  <c r="Y133" i="4" s="1"/>
  <c r="Y134" i="4" s="1"/>
  <c r="Y135" i="4" s="1"/>
  <c r="Y136" i="4" s="1"/>
  <c r="Y137" i="4" s="1"/>
  <c r="Y138" i="4" s="1"/>
  <c r="Y139" i="4" s="1"/>
  <c r="Y140" i="4" s="1"/>
  <c r="Y141" i="4" s="1"/>
  <c r="Y142" i="4" s="1"/>
  <c r="Y143" i="4" s="1"/>
  <c r="Y144" i="4" s="1"/>
  <c r="Y145" i="4" s="1"/>
  <c r="Y146" i="4" s="1"/>
  <c r="Y147" i="4" s="1"/>
  <c r="Y148" i="4" s="1"/>
  <c r="Y149" i="4" s="1"/>
  <c r="Y150" i="4" s="1"/>
  <c r="Y151" i="4" s="1"/>
  <c r="Y152" i="4" s="1"/>
  <c r="Y153" i="4" s="1"/>
  <c r="Y154" i="4" s="1"/>
  <c r="Y155" i="4" s="1"/>
  <c r="Y156" i="4" s="1"/>
  <c r="Y157" i="4" s="1"/>
  <c r="Y158" i="4" s="1"/>
  <c r="Y159" i="4" s="1"/>
  <c r="Y160" i="4" s="1"/>
  <c r="X10" i="4"/>
  <c r="X11" i="4" s="1"/>
  <c r="X12" i="4" s="1"/>
  <c r="X13" i="4" s="1"/>
  <c r="X14" i="4" s="1"/>
  <c r="X15" i="4" s="1"/>
  <c r="X16" i="4" s="1"/>
  <c r="X17" i="4" s="1"/>
  <c r="X18" i="4" s="1"/>
  <c r="X19" i="4" s="1"/>
  <c r="X20" i="4" s="1"/>
  <c r="X21" i="4" s="1"/>
  <c r="X22" i="4" s="1"/>
  <c r="X23" i="4" s="1"/>
  <c r="X24" i="4" s="1"/>
  <c r="X25" i="4" s="1"/>
  <c r="X26" i="4" s="1"/>
  <c r="X27" i="4" s="1"/>
  <c r="X28" i="4" s="1"/>
  <c r="X29" i="4" s="1"/>
  <c r="X30" i="4" s="1"/>
  <c r="X31" i="4" s="1"/>
  <c r="X32" i="4" s="1"/>
  <c r="X33" i="4" s="1"/>
  <c r="X34" i="4" s="1"/>
  <c r="X35" i="4" s="1"/>
  <c r="X36" i="4" s="1"/>
  <c r="X37" i="4" s="1"/>
  <c r="X38" i="4" s="1"/>
  <c r="X39" i="4" s="1"/>
  <c r="X40" i="4" s="1"/>
  <c r="X41" i="4" s="1"/>
  <c r="X42" i="4" s="1"/>
  <c r="X43" i="4" s="1"/>
  <c r="X44" i="4" s="1"/>
  <c r="X45" i="4" s="1"/>
  <c r="X46" i="4" s="1"/>
  <c r="X47" i="4" s="1"/>
  <c r="X48" i="4" s="1"/>
  <c r="X49" i="4" s="1"/>
  <c r="X50" i="4" s="1"/>
  <c r="X51" i="4" s="1"/>
  <c r="X52" i="4" s="1"/>
  <c r="X53" i="4" s="1"/>
  <c r="X54" i="4" s="1"/>
  <c r="X55" i="4" s="1"/>
  <c r="X56" i="4" s="1"/>
  <c r="X57" i="4" s="1"/>
  <c r="X58" i="4" s="1"/>
  <c r="X59" i="4" s="1"/>
  <c r="X60" i="4" s="1"/>
  <c r="X61" i="4" s="1"/>
  <c r="X62" i="4" s="1"/>
  <c r="X63" i="4" s="1"/>
  <c r="X64" i="4" s="1"/>
  <c r="X65" i="4" s="1"/>
  <c r="X66" i="4" s="1"/>
  <c r="X67" i="4" s="1"/>
  <c r="X68" i="4" s="1"/>
  <c r="X69" i="4" s="1"/>
  <c r="X70" i="4" s="1"/>
  <c r="X71" i="4" s="1"/>
  <c r="X72" i="4" s="1"/>
  <c r="X73" i="4" s="1"/>
  <c r="X74" i="4" s="1"/>
  <c r="X75" i="4" s="1"/>
  <c r="X76" i="4" s="1"/>
  <c r="X77" i="4" s="1"/>
  <c r="X78" i="4" s="1"/>
  <c r="X79" i="4" s="1"/>
  <c r="X80" i="4" s="1"/>
  <c r="X81" i="4" s="1"/>
  <c r="X82" i="4" s="1"/>
  <c r="X83" i="4" s="1"/>
  <c r="X84" i="4" s="1"/>
  <c r="X85" i="4" s="1"/>
  <c r="X86" i="4" s="1"/>
  <c r="X87" i="4" s="1"/>
  <c r="X88" i="4" s="1"/>
  <c r="X89" i="4" s="1"/>
  <c r="X90" i="4" s="1"/>
  <c r="X91" i="4" s="1"/>
  <c r="X92" i="4" s="1"/>
  <c r="X93" i="4" s="1"/>
  <c r="X94" i="4" s="1"/>
  <c r="X95" i="4" s="1"/>
  <c r="X96" i="4" s="1"/>
  <c r="X97" i="4" s="1"/>
  <c r="X98" i="4" s="1"/>
  <c r="X99" i="4" s="1"/>
  <c r="X100" i="4" s="1"/>
  <c r="X101" i="4" s="1"/>
  <c r="X102" i="4" s="1"/>
  <c r="X103" i="4" s="1"/>
  <c r="X104" i="4" s="1"/>
  <c r="X105" i="4" s="1"/>
  <c r="X106" i="4" s="1"/>
  <c r="X107" i="4" s="1"/>
  <c r="X108" i="4" s="1"/>
  <c r="X109" i="4" s="1"/>
  <c r="X110" i="4" s="1"/>
  <c r="X111" i="4" s="1"/>
  <c r="X112" i="4" s="1"/>
  <c r="X113" i="4" s="1"/>
  <c r="X114" i="4" s="1"/>
  <c r="X115" i="4" s="1"/>
  <c r="X116" i="4" s="1"/>
  <c r="X117" i="4" s="1"/>
  <c r="X118" i="4" s="1"/>
  <c r="X119" i="4" s="1"/>
  <c r="X120" i="4" s="1"/>
  <c r="X121" i="4" s="1"/>
  <c r="X122" i="4" s="1"/>
  <c r="X123" i="4" s="1"/>
  <c r="X124" i="4" s="1"/>
  <c r="X125" i="4" s="1"/>
  <c r="X126" i="4" s="1"/>
  <c r="X127" i="4" s="1"/>
  <c r="X128" i="4" s="1"/>
  <c r="X129" i="4" s="1"/>
  <c r="X130" i="4" s="1"/>
  <c r="X131" i="4" s="1"/>
  <c r="X132" i="4" s="1"/>
  <c r="X133" i="4" s="1"/>
  <c r="X134" i="4" s="1"/>
  <c r="X135" i="4" s="1"/>
  <c r="X136" i="4" s="1"/>
  <c r="X137" i="4" s="1"/>
  <c r="X138" i="4" s="1"/>
  <c r="X139" i="4" s="1"/>
  <c r="X140" i="4" s="1"/>
  <c r="X141" i="4" s="1"/>
  <c r="X142" i="4" s="1"/>
  <c r="X143" i="4" s="1"/>
  <c r="X144" i="4" s="1"/>
  <c r="X145" i="4" s="1"/>
  <c r="X146" i="4" s="1"/>
  <c r="X147" i="4" s="1"/>
  <c r="X148" i="4" s="1"/>
  <c r="X149" i="4" s="1"/>
  <c r="X150" i="4" s="1"/>
  <c r="X151" i="4" s="1"/>
  <c r="X152" i="4" s="1"/>
  <c r="X153" i="4" s="1"/>
  <c r="X154" i="4" s="1"/>
  <c r="X155" i="4" s="1"/>
  <c r="X156" i="4" s="1"/>
  <c r="X157" i="4" s="1"/>
  <c r="X158" i="4" s="1"/>
  <c r="X159" i="4" s="1"/>
  <c r="X160" i="4" s="1"/>
  <c r="W10" i="4"/>
  <c r="W11" i="4" s="1"/>
  <c r="W12" i="4" s="1"/>
  <c r="W13" i="4" s="1"/>
  <c r="W14" i="4" s="1"/>
  <c r="W15" i="4" s="1"/>
  <c r="W16" i="4" s="1"/>
  <c r="W17" i="4" s="1"/>
  <c r="W18" i="4" s="1"/>
  <c r="W19" i="4" s="1"/>
  <c r="W20" i="4" s="1"/>
  <c r="W21" i="4" s="1"/>
  <c r="W22" i="4" s="1"/>
  <c r="W23" i="4" s="1"/>
  <c r="W24" i="4" s="1"/>
  <c r="W25" i="4" s="1"/>
  <c r="W26" i="4" s="1"/>
  <c r="W27" i="4" s="1"/>
  <c r="W28" i="4" s="1"/>
  <c r="W29" i="4" s="1"/>
  <c r="W30" i="4" s="1"/>
  <c r="W31" i="4" s="1"/>
  <c r="W32" i="4" s="1"/>
  <c r="W33" i="4" s="1"/>
  <c r="W34" i="4" s="1"/>
  <c r="W35" i="4" s="1"/>
  <c r="W36" i="4" s="1"/>
  <c r="W37" i="4" s="1"/>
  <c r="W38" i="4" s="1"/>
  <c r="W39" i="4" s="1"/>
  <c r="W40" i="4" s="1"/>
  <c r="W41" i="4" s="1"/>
  <c r="W42" i="4" s="1"/>
  <c r="W43" i="4" s="1"/>
  <c r="W44" i="4" s="1"/>
  <c r="W45" i="4" s="1"/>
  <c r="W46" i="4" s="1"/>
  <c r="W47" i="4" s="1"/>
  <c r="W48" i="4" s="1"/>
  <c r="W49" i="4" s="1"/>
  <c r="W50" i="4" s="1"/>
  <c r="W51" i="4" s="1"/>
  <c r="W52" i="4" s="1"/>
  <c r="W53" i="4" s="1"/>
  <c r="W54" i="4" s="1"/>
  <c r="W55" i="4" s="1"/>
  <c r="W56" i="4" s="1"/>
  <c r="W57" i="4" s="1"/>
  <c r="W58" i="4" s="1"/>
  <c r="W59" i="4" s="1"/>
  <c r="W60" i="4" s="1"/>
  <c r="W61" i="4" s="1"/>
  <c r="W62" i="4" s="1"/>
  <c r="W63" i="4" s="1"/>
  <c r="W64" i="4" s="1"/>
  <c r="W65" i="4" s="1"/>
  <c r="W66" i="4" s="1"/>
  <c r="W67" i="4" s="1"/>
  <c r="W68" i="4" s="1"/>
  <c r="W69" i="4" s="1"/>
  <c r="W70" i="4" s="1"/>
  <c r="W71" i="4" s="1"/>
  <c r="W72" i="4" s="1"/>
  <c r="W73" i="4" s="1"/>
  <c r="W74" i="4" s="1"/>
  <c r="W75" i="4" s="1"/>
  <c r="W76" i="4" s="1"/>
  <c r="W77" i="4" s="1"/>
  <c r="W78" i="4" s="1"/>
  <c r="W79" i="4" s="1"/>
  <c r="W80" i="4" s="1"/>
  <c r="W81" i="4" s="1"/>
  <c r="W82" i="4" s="1"/>
  <c r="W83" i="4" s="1"/>
  <c r="W84" i="4" s="1"/>
  <c r="W85" i="4" s="1"/>
  <c r="W86" i="4" s="1"/>
  <c r="W87" i="4" s="1"/>
  <c r="W88" i="4" s="1"/>
  <c r="W89" i="4" s="1"/>
  <c r="W90" i="4" s="1"/>
  <c r="W91" i="4" s="1"/>
  <c r="W92" i="4" s="1"/>
  <c r="W93" i="4" s="1"/>
  <c r="W94" i="4" s="1"/>
  <c r="W95" i="4" s="1"/>
  <c r="W96" i="4" s="1"/>
  <c r="W97" i="4" s="1"/>
  <c r="W98" i="4" s="1"/>
  <c r="W99" i="4" s="1"/>
  <c r="W100" i="4" s="1"/>
  <c r="W101" i="4" s="1"/>
  <c r="W102" i="4" s="1"/>
  <c r="W103" i="4" s="1"/>
  <c r="W104" i="4" s="1"/>
  <c r="W105" i="4" s="1"/>
  <c r="W106" i="4" s="1"/>
  <c r="W107" i="4" s="1"/>
  <c r="W108" i="4" s="1"/>
  <c r="W109" i="4" s="1"/>
  <c r="W110" i="4" s="1"/>
  <c r="W111" i="4" s="1"/>
  <c r="W112" i="4" s="1"/>
  <c r="W113" i="4" s="1"/>
  <c r="W114" i="4" s="1"/>
  <c r="W115" i="4" s="1"/>
  <c r="W116" i="4" s="1"/>
  <c r="W117" i="4" s="1"/>
  <c r="W118" i="4" s="1"/>
  <c r="W119" i="4" s="1"/>
  <c r="W120" i="4" s="1"/>
  <c r="W121" i="4" s="1"/>
  <c r="W122" i="4" s="1"/>
  <c r="W123" i="4" s="1"/>
  <c r="W124" i="4" s="1"/>
  <c r="W125" i="4" s="1"/>
  <c r="W126" i="4" s="1"/>
  <c r="W127" i="4" s="1"/>
  <c r="W128" i="4" s="1"/>
  <c r="W129" i="4" s="1"/>
  <c r="W130" i="4" s="1"/>
  <c r="W131" i="4" s="1"/>
  <c r="W132" i="4" s="1"/>
  <c r="W133" i="4" s="1"/>
  <c r="W134" i="4" s="1"/>
  <c r="W135" i="4" s="1"/>
  <c r="W136" i="4" s="1"/>
  <c r="W137" i="4" s="1"/>
  <c r="W138" i="4" s="1"/>
  <c r="W139" i="4" s="1"/>
  <c r="W140" i="4" s="1"/>
  <c r="W141" i="4" s="1"/>
  <c r="W142" i="4" s="1"/>
  <c r="W143" i="4" s="1"/>
  <c r="W144" i="4" s="1"/>
  <c r="W145" i="4" s="1"/>
  <c r="W146" i="4" s="1"/>
  <c r="W147" i="4" s="1"/>
  <c r="W148" i="4" s="1"/>
  <c r="W149" i="4" s="1"/>
  <c r="W150" i="4" s="1"/>
  <c r="W151" i="4" s="1"/>
  <c r="W152" i="4" s="1"/>
  <c r="W153" i="4" s="1"/>
  <c r="W154" i="4" s="1"/>
  <c r="W155" i="4" s="1"/>
  <c r="W156" i="4" s="1"/>
  <c r="W157" i="4" s="1"/>
  <c r="W158" i="4" s="1"/>
  <c r="W159" i="4" s="1"/>
  <c r="W160" i="4" s="1"/>
  <c r="U10" i="4"/>
  <c r="O10" i="4"/>
  <c r="J10" i="4"/>
  <c r="K10" i="4" s="1"/>
  <c r="E10" i="4"/>
  <c r="F10" i="4" s="1"/>
  <c r="U9" i="4"/>
  <c r="O9" i="4"/>
  <c r="E9" i="4"/>
  <c r="F9" i="4" s="1"/>
  <c r="O32" i="3"/>
  <c r="E32" i="3"/>
  <c r="O31" i="3"/>
  <c r="E31" i="3"/>
  <c r="J31" i="3" s="1"/>
  <c r="O30" i="3"/>
  <c r="E30" i="3"/>
  <c r="J30" i="3" s="1"/>
  <c r="O29" i="3"/>
  <c r="J29" i="3"/>
  <c r="E29" i="3"/>
  <c r="O28" i="3"/>
  <c r="E28" i="3"/>
  <c r="O27" i="3"/>
  <c r="E27" i="3"/>
  <c r="J27" i="3" s="1"/>
  <c r="O26" i="3"/>
  <c r="E26" i="3"/>
  <c r="O25" i="3"/>
  <c r="J25" i="3"/>
  <c r="E25" i="3"/>
  <c r="O24" i="3"/>
  <c r="E24" i="3"/>
  <c r="O23" i="3"/>
  <c r="E23" i="3"/>
  <c r="J23" i="3" s="1"/>
  <c r="O22" i="3"/>
  <c r="E22" i="3"/>
  <c r="O21" i="3"/>
  <c r="J21" i="3"/>
  <c r="E21" i="3"/>
  <c r="O20" i="3"/>
  <c r="E20" i="3"/>
  <c r="O19" i="3"/>
  <c r="E19" i="3"/>
  <c r="J19" i="3" s="1"/>
  <c r="O18" i="3"/>
  <c r="E18" i="3"/>
  <c r="O17" i="3"/>
  <c r="E17" i="3"/>
  <c r="J17" i="3" s="1"/>
  <c r="K17" i="3" s="1"/>
  <c r="P17" i="3" s="1"/>
  <c r="Q17" i="3" s="1"/>
  <c r="O16" i="3"/>
  <c r="E16" i="3"/>
  <c r="O15" i="3"/>
  <c r="J15" i="3"/>
  <c r="K15" i="3" s="1"/>
  <c r="E15" i="3"/>
  <c r="F15" i="3" s="1"/>
  <c r="O14" i="3"/>
  <c r="E14" i="3"/>
  <c r="F14" i="3" s="1"/>
  <c r="O13" i="3"/>
  <c r="E13" i="3"/>
  <c r="J13" i="3" s="1"/>
  <c r="K13" i="3" s="1"/>
  <c r="P13" i="3" s="1"/>
  <c r="O12" i="3"/>
  <c r="K12" i="3"/>
  <c r="P12" i="3" s="1"/>
  <c r="E12" i="3"/>
  <c r="J12" i="3" s="1"/>
  <c r="O11" i="3"/>
  <c r="E11" i="3"/>
  <c r="J11" i="3" s="1"/>
  <c r="K11" i="3" s="1"/>
  <c r="O10" i="3"/>
  <c r="E10" i="3"/>
  <c r="J10" i="3" s="1"/>
  <c r="K10" i="3" s="1"/>
  <c r="Y9" i="3"/>
  <c r="Y10" i="3" s="1"/>
  <c r="Y11" i="3" s="1"/>
  <c r="Y12" i="3" s="1"/>
  <c r="Y13" i="3" s="1"/>
  <c r="Y14" i="3" s="1"/>
  <c r="Y15" i="3" s="1"/>
  <c r="Y16" i="3" s="1"/>
  <c r="Y17" i="3" s="1"/>
  <c r="Y18" i="3" s="1"/>
  <c r="Y19" i="3" s="1"/>
  <c r="Y20" i="3" s="1"/>
  <c r="Y21" i="3" s="1"/>
  <c r="Y22" i="3" s="1"/>
  <c r="Y23" i="3" s="1"/>
  <c r="Y24" i="3" s="1"/>
  <c r="Y25" i="3" s="1"/>
  <c r="Y26" i="3" s="1"/>
  <c r="Y27" i="3" s="1"/>
  <c r="Y28" i="3" s="1"/>
  <c r="Y29" i="3" s="1"/>
  <c r="Y30" i="3" s="1"/>
  <c r="Y31" i="3" s="1"/>
  <c r="Y32" i="3" s="1"/>
  <c r="X9" i="3"/>
  <c r="X10" i="3" s="1"/>
  <c r="X11" i="3" s="1"/>
  <c r="X12" i="3" s="1"/>
  <c r="X13" i="3" s="1"/>
  <c r="X14" i="3" s="1"/>
  <c r="X15" i="3" s="1"/>
  <c r="X16" i="3" s="1"/>
  <c r="X17" i="3" s="1"/>
  <c r="X18" i="3" s="1"/>
  <c r="X19" i="3" s="1"/>
  <c r="X20" i="3" s="1"/>
  <c r="X21" i="3" s="1"/>
  <c r="X22" i="3" s="1"/>
  <c r="X23" i="3" s="1"/>
  <c r="X24" i="3" s="1"/>
  <c r="X25" i="3" s="1"/>
  <c r="X26" i="3" s="1"/>
  <c r="X27" i="3" s="1"/>
  <c r="X28" i="3" s="1"/>
  <c r="X29" i="3" s="1"/>
  <c r="X30" i="3" s="1"/>
  <c r="X31" i="3" s="1"/>
  <c r="X32" i="3" s="1"/>
  <c r="W9" i="3"/>
  <c r="W10" i="3" s="1"/>
  <c r="W11" i="3" s="1"/>
  <c r="W12" i="3" s="1"/>
  <c r="W13" i="3" s="1"/>
  <c r="W14" i="3" s="1"/>
  <c r="W15" i="3" s="1"/>
  <c r="W16" i="3" s="1"/>
  <c r="W17" i="3" s="1"/>
  <c r="W18" i="3" s="1"/>
  <c r="W19" i="3" s="1"/>
  <c r="W20" i="3" s="1"/>
  <c r="W21" i="3" s="1"/>
  <c r="W22" i="3" s="1"/>
  <c r="W23" i="3" s="1"/>
  <c r="W24" i="3" s="1"/>
  <c r="W25" i="3" s="1"/>
  <c r="W26" i="3" s="1"/>
  <c r="W27" i="3" s="1"/>
  <c r="W28" i="3" s="1"/>
  <c r="W29" i="3" s="1"/>
  <c r="W30" i="3" s="1"/>
  <c r="W31" i="3" s="1"/>
  <c r="W32" i="3" s="1"/>
  <c r="O9" i="3"/>
  <c r="J9" i="3"/>
  <c r="K9" i="3" s="1"/>
  <c r="F9" i="3"/>
  <c r="E9" i="3"/>
  <c r="O57" i="2"/>
  <c r="E57" i="2"/>
  <c r="J57" i="2" s="1"/>
  <c r="O56" i="2"/>
  <c r="E56" i="2"/>
  <c r="O55" i="2"/>
  <c r="E55" i="2"/>
  <c r="O54" i="2"/>
  <c r="J54" i="2"/>
  <c r="E54" i="2"/>
  <c r="O53" i="2"/>
  <c r="E53" i="2"/>
  <c r="O52" i="2"/>
  <c r="E52" i="2"/>
  <c r="J52" i="2" s="1"/>
  <c r="O51" i="2"/>
  <c r="E51" i="2"/>
  <c r="J51" i="2" s="1"/>
  <c r="O50" i="2"/>
  <c r="J50" i="2"/>
  <c r="E50" i="2"/>
  <c r="O49" i="2"/>
  <c r="E49" i="2"/>
  <c r="O48" i="2"/>
  <c r="E48" i="2"/>
  <c r="J48" i="2" s="1"/>
  <c r="O47" i="2"/>
  <c r="E47" i="2"/>
  <c r="O46" i="2"/>
  <c r="J46" i="2"/>
  <c r="E46" i="2"/>
  <c r="O45" i="2"/>
  <c r="E45" i="2"/>
  <c r="J45" i="2" s="1"/>
  <c r="O44" i="2"/>
  <c r="J44" i="2"/>
  <c r="E44" i="2"/>
  <c r="O43" i="2"/>
  <c r="E43" i="2"/>
  <c r="J43" i="2" s="1"/>
  <c r="O42" i="2"/>
  <c r="E42" i="2"/>
  <c r="J42" i="2" s="1"/>
  <c r="O41" i="2"/>
  <c r="E41" i="2"/>
  <c r="O40" i="2"/>
  <c r="E40" i="2"/>
  <c r="O39" i="2"/>
  <c r="E39" i="2"/>
  <c r="O38" i="2"/>
  <c r="J38" i="2"/>
  <c r="E38" i="2"/>
  <c r="O37" i="2"/>
  <c r="E37" i="2"/>
  <c r="O36" i="2"/>
  <c r="E36" i="2"/>
  <c r="J36" i="2" s="1"/>
  <c r="O35" i="2"/>
  <c r="E35" i="2"/>
  <c r="J35" i="2" s="1"/>
  <c r="O34" i="2"/>
  <c r="E34" i="2"/>
  <c r="O32" i="2"/>
  <c r="E32" i="2"/>
  <c r="O31" i="2"/>
  <c r="E31" i="2"/>
  <c r="J31" i="2" s="1"/>
  <c r="O30" i="2"/>
  <c r="J30" i="2"/>
  <c r="E30" i="2"/>
  <c r="O29" i="2"/>
  <c r="E29" i="2"/>
  <c r="O28" i="2"/>
  <c r="E28" i="2"/>
  <c r="J28" i="2" s="1"/>
  <c r="O27" i="2"/>
  <c r="E27" i="2"/>
  <c r="J27" i="2" s="1"/>
  <c r="O26" i="2"/>
  <c r="J26" i="2"/>
  <c r="E26" i="2"/>
  <c r="O25" i="2"/>
  <c r="E25" i="2"/>
  <c r="J25" i="2" s="1"/>
  <c r="O24" i="2"/>
  <c r="E24" i="2"/>
  <c r="P23" i="2"/>
  <c r="O23" i="2"/>
  <c r="J23" i="2"/>
  <c r="K23" i="2" s="1"/>
  <c r="E23" i="2"/>
  <c r="O22" i="2"/>
  <c r="E22" i="2"/>
  <c r="O21" i="2"/>
  <c r="E21" i="2"/>
  <c r="O20" i="2"/>
  <c r="E20" i="2"/>
  <c r="J20" i="2" s="1"/>
  <c r="O19" i="2"/>
  <c r="E19" i="2"/>
  <c r="J19" i="2" s="1"/>
  <c r="O18" i="2"/>
  <c r="E18" i="2"/>
  <c r="O17" i="2"/>
  <c r="J17" i="2"/>
  <c r="E17" i="2"/>
  <c r="O16" i="2"/>
  <c r="E16" i="2"/>
  <c r="O15" i="2"/>
  <c r="E15" i="2"/>
  <c r="J15" i="2" s="1"/>
  <c r="O14" i="2"/>
  <c r="J14" i="2"/>
  <c r="E14" i="2"/>
  <c r="O13" i="2"/>
  <c r="E13" i="2"/>
  <c r="O12" i="2"/>
  <c r="E12" i="2"/>
  <c r="J12" i="2" s="1"/>
  <c r="O11" i="2"/>
  <c r="J11" i="2"/>
  <c r="E11" i="2"/>
  <c r="Y10" i="2"/>
  <c r="Y11" i="2" s="1"/>
  <c r="Y12" i="2" s="1"/>
  <c r="Y13" i="2" s="1"/>
  <c r="Y14" i="2" s="1"/>
  <c r="Y15" i="2" s="1"/>
  <c r="Y16" i="2" s="1"/>
  <c r="Y17" i="2" s="1"/>
  <c r="Y18" i="2" s="1"/>
  <c r="Y19" i="2" s="1"/>
  <c r="Y20" i="2" s="1"/>
  <c r="Y21" i="2" s="1"/>
  <c r="Y22" i="2" s="1"/>
  <c r="Y23" i="2" s="1"/>
  <c r="Y24" i="2" s="1"/>
  <c r="Y25" i="2" s="1"/>
  <c r="Y26" i="2" s="1"/>
  <c r="Y27" i="2" s="1"/>
  <c r="Y28" i="2" s="1"/>
  <c r="Y29" i="2" s="1"/>
  <c r="Y30" i="2" s="1"/>
  <c r="Y31" i="2" s="1"/>
  <c r="Y32" i="2" s="1"/>
  <c r="O10" i="2"/>
  <c r="E10" i="2"/>
  <c r="Y9" i="2"/>
  <c r="Y34" i="2" s="1"/>
  <c r="Y35" i="2" s="1"/>
  <c r="Y36" i="2" s="1"/>
  <c r="Y37" i="2" s="1"/>
  <c r="Y38" i="2" s="1"/>
  <c r="Y39" i="2" s="1"/>
  <c r="Y40" i="2" s="1"/>
  <c r="Y41" i="2" s="1"/>
  <c r="Y42" i="2" s="1"/>
  <c r="Y43" i="2" s="1"/>
  <c r="Y44" i="2" s="1"/>
  <c r="Y45" i="2" s="1"/>
  <c r="Y46" i="2" s="1"/>
  <c r="Y47" i="2" s="1"/>
  <c r="Y48" i="2" s="1"/>
  <c r="Y49" i="2" s="1"/>
  <c r="Y50" i="2" s="1"/>
  <c r="Y51" i="2" s="1"/>
  <c r="Y52" i="2" s="1"/>
  <c r="Y53" i="2" s="1"/>
  <c r="Y54" i="2" s="1"/>
  <c r="Y55" i="2" s="1"/>
  <c r="Y56" i="2" s="1"/>
  <c r="Y57" i="2" s="1"/>
  <c r="X9" i="2"/>
  <c r="X10" i="2" s="1"/>
  <c r="X11" i="2" s="1"/>
  <c r="X12" i="2" s="1"/>
  <c r="X13" i="2" s="1"/>
  <c r="X14" i="2" s="1"/>
  <c r="X15" i="2" s="1"/>
  <c r="X16" i="2" s="1"/>
  <c r="X17" i="2" s="1"/>
  <c r="X18" i="2" s="1"/>
  <c r="X19" i="2" s="1"/>
  <c r="X20" i="2" s="1"/>
  <c r="X21" i="2" s="1"/>
  <c r="X22" i="2" s="1"/>
  <c r="X23" i="2" s="1"/>
  <c r="X24" i="2" s="1"/>
  <c r="X25" i="2" s="1"/>
  <c r="X26" i="2" s="1"/>
  <c r="X27" i="2" s="1"/>
  <c r="X28" i="2" s="1"/>
  <c r="X29" i="2" s="1"/>
  <c r="X30" i="2" s="1"/>
  <c r="X31" i="2" s="1"/>
  <c r="X32" i="2" s="1"/>
  <c r="W9" i="2"/>
  <c r="W34" i="2" s="1"/>
  <c r="W35" i="2" s="1"/>
  <c r="W36" i="2" s="1"/>
  <c r="W37" i="2" s="1"/>
  <c r="W38" i="2" s="1"/>
  <c r="W39" i="2" s="1"/>
  <c r="W40" i="2" s="1"/>
  <c r="W41" i="2" s="1"/>
  <c r="W42" i="2" s="1"/>
  <c r="W43" i="2" s="1"/>
  <c r="W44" i="2" s="1"/>
  <c r="W45" i="2" s="1"/>
  <c r="W46" i="2" s="1"/>
  <c r="W47" i="2" s="1"/>
  <c r="W48" i="2" s="1"/>
  <c r="W49" i="2" s="1"/>
  <c r="W50" i="2" s="1"/>
  <c r="W51" i="2" s="1"/>
  <c r="W52" i="2" s="1"/>
  <c r="W53" i="2" s="1"/>
  <c r="W54" i="2" s="1"/>
  <c r="W55" i="2" s="1"/>
  <c r="W56" i="2" s="1"/>
  <c r="W57" i="2" s="1"/>
  <c r="O9" i="2"/>
  <c r="E9" i="2"/>
  <c r="J9" i="2" s="1"/>
  <c r="T56" i="4" l="1"/>
  <c r="Q56" i="4"/>
  <c r="T64" i="4"/>
  <c r="Q64" i="4"/>
  <c r="Q102" i="4"/>
  <c r="S102" i="4"/>
  <c r="S45" i="10"/>
  <c r="Q45" i="10"/>
  <c r="P26" i="4"/>
  <c r="P34" i="4"/>
  <c r="T34" i="4" s="1"/>
  <c r="F148" i="11"/>
  <c r="J148" i="11"/>
  <c r="K148" i="11" s="1"/>
  <c r="P148" i="11" s="1"/>
  <c r="F10" i="3"/>
  <c r="P11" i="3"/>
  <c r="T11" i="3" s="1"/>
  <c r="P12" i="4"/>
  <c r="P20" i="4"/>
  <c r="P25" i="4"/>
  <c r="P28" i="4"/>
  <c r="T28" i="4" s="1"/>
  <c r="P33" i="4"/>
  <c r="P36" i="4"/>
  <c r="P41" i="4"/>
  <c r="P45" i="4"/>
  <c r="T45" i="4" s="1"/>
  <c r="P55" i="4"/>
  <c r="P108" i="4"/>
  <c r="P114" i="4"/>
  <c r="P127" i="4"/>
  <c r="Q127" i="4" s="1"/>
  <c r="L96" i="5"/>
  <c r="M96" i="5" s="1"/>
  <c r="R96" i="5" s="1"/>
  <c r="V96" i="5" s="1"/>
  <c r="P12" i="7"/>
  <c r="J17" i="7"/>
  <c r="K17" i="7" s="1"/>
  <c r="P17" i="7" s="1"/>
  <c r="P18" i="7"/>
  <c r="T18" i="7" s="1"/>
  <c r="P20" i="10"/>
  <c r="P42" i="10"/>
  <c r="P55" i="10"/>
  <c r="Q55" i="10" s="1"/>
  <c r="P71" i="10"/>
  <c r="F161" i="11"/>
  <c r="J161" i="11"/>
  <c r="K161" i="11" s="1"/>
  <c r="P161" i="11" s="1"/>
  <c r="P34" i="13"/>
  <c r="S34" i="13" s="1"/>
  <c r="J250" i="13"/>
  <c r="K250" i="13" s="1"/>
  <c r="P250" i="13" s="1"/>
  <c r="S250" i="13" s="1"/>
  <c r="F250" i="13"/>
  <c r="F231" i="18"/>
  <c r="J231" i="18"/>
  <c r="K231" i="18" s="1"/>
  <c r="P231" i="18" s="1"/>
  <c r="R231" i="18" s="1"/>
  <c r="F140" i="11"/>
  <c r="G139" i="11" s="1"/>
  <c r="J140" i="11"/>
  <c r="K140" i="11" s="1"/>
  <c r="P140" i="11" s="1"/>
  <c r="P9" i="3"/>
  <c r="F13" i="3"/>
  <c r="F17" i="3"/>
  <c r="F18" i="3" s="1"/>
  <c r="F19" i="3" s="1"/>
  <c r="F20" i="3" s="1"/>
  <c r="P10" i="4"/>
  <c r="P13" i="4"/>
  <c r="P21" i="4"/>
  <c r="S21" i="4" s="1"/>
  <c r="P24" i="4"/>
  <c r="P29" i="4"/>
  <c r="P32" i="4"/>
  <c r="P37" i="4"/>
  <c r="S37" i="4" s="1"/>
  <c r="P40" i="4"/>
  <c r="Q48" i="4"/>
  <c r="F126" i="4"/>
  <c r="F132" i="4"/>
  <c r="F137" i="4"/>
  <c r="P11" i="7"/>
  <c r="J13" i="7"/>
  <c r="K13" i="7" s="1"/>
  <c r="P13" i="7" s="1"/>
  <c r="F14" i="7"/>
  <c r="P15" i="7"/>
  <c r="P19" i="7"/>
  <c r="J20" i="7"/>
  <c r="K20" i="7" s="1"/>
  <c r="P20" i="7" s="1"/>
  <c r="P51" i="7"/>
  <c r="S51" i="7" s="1"/>
  <c r="F12" i="9"/>
  <c r="P40" i="10"/>
  <c r="P69" i="10"/>
  <c r="P73" i="10"/>
  <c r="S73" i="10" s="1"/>
  <c r="F12" i="11"/>
  <c r="F13" i="11" s="1"/>
  <c r="J143" i="11"/>
  <c r="K143" i="11" s="1"/>
  <c r="P143" i="11" s="1"/>
  <c r="F143" i="11"/>
  <c r="J174" i="13"/>
  <c r="K174" i="13" s="1"/>
  <c r="P174" i="13" s="1"/>
  <c r="S174" i="13" s="1"/>
  <c r="F174" i="13"/>
  <c r="F201" i="13"/>
  <c r="J201" i="13"/>
  <c r="K201" i="13" s="1"/>
  <c r="P201" i="13" s="1"/>
  <c r="J162" i="11"/>
  <c r="K162" i="11" s="1"/>
  <c r="P162" i="11" s="1"/>
  <c r="Q162" i="11" s="1"/>
  <c r="F162" i="11"/>
  <c r="G162" i="11" s="1"/>
  <c r="J151" i="13"/>
  <c r="K151" i="13" s="1"/>
  <c r="F151" i="13"/>
  <c r="J171" i="13"/>
  <c r="K171" i="13" s="1"/>
  <c r="P171" i="13" s="1"/>
  <c r="Q171" i="13" s="1"/>
  <c r="F171" i="13"/>
  <c r="F189" i="13"/>
  <c r="J189" i="13"/>
  <c r="K189" i="13" s="1"/>
  <c r="P189" i="13" s="1"/>
  <c r="P10" i="3"/>
  <c r="S10" i="3" s="1"/>
  <c r="P22" i="4"/>
  <c r="P30" i="4"/>
  <c r="P38" i="4"/>
  <c r="R68" i="4"/>
  <c r="S110" i="4"/>
  <c r="S118" i="4"/>
  <c r="P131" i="4"/>
  <c r="P26" i="10"/>
  <c r="R26" i="10" s="1"/>
  <c r="J149" i="11"/>
  <c r="K149" i="11" s="1"/>
  <c r="P149" i="11" s="1"/>
  <c r="F149" i="11"/>
  <c r="J12" i="13"/>
  <c r="F12" i="13"/>
  <c r="F13" i="13" s="1"/>
  <c r="J152" i="13"/>
  <c r="K152" i="13" s="1"/>
  <c r="P152" i="13" s="1"/>
  <c r="Q152" i="13" s="1"/>
  <c r="F152" i="13"/>
  <c r="J167" i="13"/>
  <c r="K167" i="13" s="1"/>
  <c r="P167" i="13" s="1"/>
  <c r="F167" i="13"/>
  <c r="F205" i="13"/>
  <c r="J205" i="13"/>
  <c r="K205" i="13" s="1"/>
  <c r="P205" i="13" s="1"/>
  <c r="S205" i="13" s="1"/>
  <c r="J218" i="18"/>
  <c r="K218" i="18" s="1"/>
  <c r="F218" i="18"/>
  <c r="J222" i="18"/>
  <c r="K222" i="18" s="1"/>
  <c r="F222" i="18"/>
  <c r="J136" i="11"/>
  <c r="K136" i="11" s="1"/>
  <c r="P136" i="11" s="1"/>
  <c r="J144" i="11"/>
  <c r="K144" i="11" s="1"/>
  <c r="P144" i="11" s="1"/>
  <c r="R144" i="11" s="1"/>
  <c r="F147" i="11"/>
  <c r="F154" i="11"/>
  <c r="P158" i="11"/>
  <c r="S158" i="11" s="1"/>
  <c r="F159" i="11"/>
  <c r="G159" i="11" s="1"/>
  <c r="J184" i="12"/>
  <c r="K184" i="12" s="1"/>
  <c r="P184" i="12" s="1"/>
  <c r="J140" i="13"/>
  <c r="K140" i="13" s="1"/>
  <c r="P140" i="13" s="1"/>
  <c r="J141" i="13"/>
  <c r="K141" i="13" s="1"/>
  <c r="J142" i="13"/>
  <c r="K142" i="13" s="1"/>
  <c r="P142" i="13" s="1"/>
  <c r="Q142" i="13" s="1"/>
  <c r="J153" i="13"/>
  <c r="K153" i="13" s="1"/>
  <c r="J154" i="13"/>
  <c r="K154" i="13" s="1"/>
  <c r="P154" i="13" s="1"/>
  <c r="J155" i="13"/>
  <c r="K155" i="13" s="1"/>
  <c r="J156" i="13"/>
  <c r="K156" i="13" s="1"/>
  <c r="P156" i="13" s="1"/>
  <c r="R156" i="13" s="1"/>
  <c r="J157" i="13"/>
  <c r="K157" i="13" s="1"/>
  <c r="J158" i="13"/>
  <c r="K158" i="13" s="1"/>
  <c r="P158" i="13" s="1"/>
  <c r="Q158" i="13" s="1"/>
  <c r="J160" i="13"/>
  <c r="K160" i="13" s="1"/>
  <c r="P160" i="13" s="1"/>
  <c r="J161" i="13"/>
  <c r="K161" i="13" s="1"/>
  <c r="P161" i="13" s="1"/>
  <c r="Q161" i="13" s="1"/>
  <c r="P178" i="13"/>
  <c r="S178" i="13" s="1"/>
  <c r="P182" i="13"/>
  <c r="J196" i="13"/>
  <c r="K196" i="13" s="1"/>
  <c r="J197" i="13"/>
  <c r="K197" i="13" s="1"/>
  <c r="P197" i="13" s="1"/>
  <c r="S197" i="13" s="1"/>
  <c r="J199" i="13"/>
  <c r="K199" i="13" s="1"/>
  <c r="J203" i="13"/>
  <c r="K203" i="13" s="1"/>
  <c r="J207" i="13"/>
  <c r="K207" i="13" s="1"/>
  <c r="P243" i="18"/>
  <c r="R243" i="18" s="1"/>
  <c r="J245" i="18"/>
  <c r="K245" i="18" s="1"/>
  <c r="P245" i="18" s="1"/>
  <c r="R245" i="18" s="1"/>
  <c r="F245" i="18"/>
  <c r="P141" i="11"/>
  <c r="Q141" i="11" s="1"/>
  <c r="G160" i="11"/>
  <c r="F261" i="13"/>
  <c r="J261" i="13"/>
  <c r="K261" i="13" s="1"/>
  <c r="P261" i="13" s="1"/>
  <c r="R261" i="13" s="1"/>
  <c r="J224" i="18"/>
  <c r="K224" i="18" s="1"/>
  <c r="P224" i="18" s="1"/>
  <c r="S224" i="18" s="1"/>
  <c r="F224" i="18"/>
  <c r="F238" i="18"/>
  <c r="J238" i="18"/>
  <c r="K238" i="18" s="1"/>
  <c r="P238" i="18" s="1"/>
  <c r="F246" i="18"/>
  <c r="J246" i="18"/>
  <c r="K246" i="18" s="1"/>
  <c r="P246" i="18" s="1"/>
  <c r="Q246" i="18" s="1"/>
  <c r="P147" i="11"/>
  <c r="P154" i="11"/>
  <c r="F185" i="12"/>
  <c r="F14" i="13"/>
  <c r="J200" i="13"/>
  <c r="K200" i="13" s="1"/>
  <c r="J204" i="13"/>
  <c r="K204" i="13" s="1"/>
  <c r="J208" i="13"/>
  <c r="K208" i="13" s="1"/>
  <c r="F219" i="18"/>
  <c r="J219" i="18"/>
  <c r="K219" i="18" s="1"/>
  <c r="P219" i="18" s="1"/>
  <c r="J232" i="18"/>
  <c r="K232" i="18" s="1"/>
  <c r="P232" i="18" s="1"/>
  <c r="F232" i="18"/>
  <c r="F256" i="13"/>
  <c r="F266" i="13"/>
  <c r="J275" i="13"/>
  <c r="K275" i="13" s="1"/>
  <c r="P275" i="13" s="1"/>
  <c r="F27" i="17"/>
  <c r="P222" i="18"/>
  <c r="J225" i="18"/>
  <c r="K225" i="18" s="1"/>
  <c r="P225" i="18" s="1"/>
  <c r="F243" i="18"/>
  <c r="P274" i="13"/>
  <c r="P220" i="18"/>
  <c r="R220" i="18" s="1"/>
  <c r="P221" i="18"/>
  <c r="P226" i="18"/>
  <c r="Q226" i="18" s="1"/>
  <c r="P229" i="18"/>
  <c r="P239" i="18"/>
  <c r="F23" i="16"/>
  <c r="P27" i="17"/>
  <c r="P54" i="17"/>
  <c r="E280" i="18"/>
  <c r="F12" i="18"/>
  <c r="J112" i="18"/>
  <c r="J144" i="18"/>
  <c r="J163" i="18"/>
  <c r="R216" i="18"/>
  <c r="Q216" i="18"/>
  <c r="T216" i="18"/>
  <c r="S216" i="18"/>
  <c r="J107" i="18"/>
  <c r="J120" i="18"/>
  <c r="J139" i="18"/>
  <c r="J152" i="18"/>
  <c r="J12" i="18"/>
  <c r="J16" i="18"/>
  <c r="J20" i="18"/>
  <c r="J24" i="18"/>
  <c r="J28" i="18"/>
  <c r="J32" i="18"/>
  <c r="J36" i="18"/>
  <c r="J40" i="18"/>
  <c r="K40" i="18" s="1"/>
  <c r="P40" i="18" s="1"/>
  <c r="J44" i="18"/>
  <c r="J48" i="18"/>
  <c r="J88" i="18"/>
  <c r="J96" i="18"/>
  <c r="J115" i="18"/>
  <c r="J128" i="18"/>
  <c r="J147" i="18"/>
  <c r="J160" i="18"/>
  <c r="T215" i="18"/>
  <c r="Q215" i="18"/>
  <c r="S215" i="18"/>
  <c r="R215" i="18"/>
  <c r="F41" i="18"/>
  <c r="J99" i="18"/>
  <c r="J131" i="18"/>
  <c r="R246" i="18"/>
  <c r="J91" i="18"/>
  <c r="J104" i="18"/>
  <c r="J123" i="18"/>
  <c r="J136" i="18"/>
  <c r="J155" i="18"/>
  <c r="T217" i="18"/>
  <c r="R217" i="18"/>
  <c r="S217" i="18"/>
  <c r="Q217" i="18"/>
  <c r="T219" i="18"/>
  <c r="S219" i="18"/>
  <c r="Q219" i="18"/>
  <c r="T229" i="18"/>
  <c r="R229" i="18"/>
  <c r="S229" i="18"/>
  <c r="Q229" i="18"/>
  <c r="R232" i="18"/>
  <c r="Q232" i="18"/>
  <c r="T232" i="18"/>
  <c r="S232" i="18"/>
  <c r="J169" i="18"/>
  <c r="J173" i="18"/>
  <c r="J177" i="18"/>
  <c r="J181" i="18"/>
  <c r="J185" i="18"/>
  <c r="J189" i="18"/>
  <c r="J193" i="18"/>
  <c r="J197" i="18"/>
  <c r="J201" i="18"/>
  <c r="J205" i="18"/>
  <c r="R219" i="18"/>
  <c r="F223" i="18"/>
  <c r="J223" i="18"/>
  <c r="K223" i="18" s="1"/>
  <c r="P223" i="18" s="1"/>
  <c r="T220" i="18"/>
  <c r="J167" i="18"/>
  <c r="J171" i="18"/>
  <c r="J175" i="18"/>
  <c r="J179" i="18"/>
  <c r="J183" i="18"/>
  <c r="J187" i="18"/>
  <c r="J191" i="18"/>
  <c r="J195" i="18"/>
  <c r="J199" i="18"/>
  <c r="J203" i="18"/>
  <c r="J207" i="18"/>
  <c r="J212" i="18"/>
  <c r="R224" i="18"/>
  <c r="Q224" i="18"/>
  <c r="T224" i="18"/>
  <c r="F227" i="18"/>
  <c r="J227" i="18"/>
  <c r="K227" i="18" s="1"/>
  <c r="P227" i="18" s="1"/>
  <c r="T231" i="18"/>
  <c r="Z231" i="18" s="1"/>
  <c r="Q231" i="18"/>
  <c r="S231" i="18"/>
  <c r="T233" i="18"/>
  <c r="R233" i="18"/>
  <c r="S233" i="18"/>
  <c r="Q237" i="18"/>
  <c r="T237" i="18"/>
  <c r="S237" i="18"/>
  <c r="R237" i="18"/>
  <c r="S238" i="18"/>
  <c r="T238" i="18"/>
  <c r="R238" i="18"/>
  <c r="Q238" i="18"/>
  <c r="J241" i="18"/>
  <c r="K241" i="18" s="1"/>
  <c r="P241" i="18" s="1"/>
  <c r="F241" i="18"/>
  <c r="R226" i="18"/>
  <c r="S226" i="18"/>
  <c r="T226" i="18"/>
  <c r="R228" i="18"/>
  <c r="T228" i="18"/>
  <c r="Q228" i="18"/>
  <c r="R230" i="18"/>
  <c r="S230" i="18"/>
  <c r="Q230" i="18"/>
  <c r="F244" i="18"/>
  <c r="J244" i="18"/>
  <c r="K244" i="18" s="1"/>
  <c r="P244" i="18" s="1"/>
  <c r="J251" i="18"/>
  <c r="K251" i="18" s="1"/>
  <c r="P251" i="18" s="1"/>
  <c r="F251" i="18"/>
  <c r="F268" i="18"/>
  <c r="J268" i="18"/>
  <c r="K268" i="18" s="1"/>
  <c r="P268" i="18" s="1"/>
  <c r="P218" i="18"/>
  <c r="R222" i="18"/>
  <c r="S240" i="18"/>
  <c r="T240" i="18"/>
  <c r="R240" i="18"/>
  <c r="T243" i="18"/>
  <c r="Q245" i="18"/>
  <c r="T245" i="18"/>
  <c r="S245" i="18"/>
  <c r="Z245" i="18" s="1"/>
  <c r="T221" i="18"/>
  <c r="R221" i="18"/>
  <c r="T225" i="18"/>
  <c r="R225" i="18"/>
  <c r="P234" i="18"/>
  <c r="F242" i="18"/>
  <c r="J242" i="18"/>
  <c r="K242" i="18" s="1"/>
  <c r="P242" i="18" s="1"/>
  <c r="F252" i="18"/>
  <c r="J252" i="18"/>
  <c r="K252" i="18" s="1"/>
  <c r="P252" i="18" s="1"/>
  <c r="J267" i="18"/>
  <c r="K267" i="18" s="1"/>
  <c r="P267" i="18" s="1"/>
  <c r="F267" i="18"/>
  <c r="P235" i="18"/>
  <c r="S236" i="18"/>
  <c r="R236" i="18"/>
  <c r="J247" i="18"/>
  <c r="K247" i="18" s="1"/>
  <c r="P247" i="18" s="1"/>
  <c r="F247" i="18"/>
  <c r="F250" i="18"/>
  <c r="J250" i="18"/>
  <c r="K250" i="18" s="1"/>
  <c r="P250" i="18" s="1"/>
  <c r="F254" i="18"/>
  <c r="J254" i="18"/>
  <c r="K254" i="18" s="1"/>
  <c r="P254" i="18" s="1"/>
  <c r="F272" i="18"/>
  <c r="J272" i="18"/>
  <c r="K272" i="18" s="1"/>
  <c r="P272" i="18" s="1"/>
  <c r="J275" i="18"/>
  <c r="K275" i="18" s="1"/>
  <c r="P275" i="18" s="1"/>
  <c r="F275" i="18"/>
  <c r="T236" i="18"/>
  <c r="F256" i="18"/>
  <c r="J256" i="18"/>
  <c r="K256" i="18" s="1"/>
  <c r="P256" i="18" s="1"/>
  <c r="J263" i="18"/>
  <c r="K263" i="18" s="1"/>
  <c r="P263" i="18" s="1"/>
  <c r="F263" i="18"/>
  <c r="F266" i="18"/>
  <c r="J266" i="18"/>
  <c r="K266" i="18" s="1"/>
  <c r="P266" i="18" s="1"/>
  <c r="F270" i="18"/>
  <c r="J270" i="18"/>
  <c r="K270" i="18" s="1"/>
  <c r="P270" i="18" s="1"/>
  <c r="J255" i="18"/>
  <c r="K255" i="18" s="1"/>
  <c r="P255" i="18" s="1"/>
  <c r="F255" i="18"/>
  <c r="F258" i="18"/>
  <c r="J258" i="18"/>
  <c r="K258" i="18" s="1"/>
  <c r="P258" i="18" s="1"/>
  <c r="F260" i="18"/>
  <c r="J260" i="18"/>
  <c r="K260" i="18" s="1"/>
  <c r="P260" i="18" s="1"/>
  <c r="J271" i="18"/>
  <c r="K271" i="18" s="1"/>
  <c r="P271" i="18" s="1"/>
  <c r="F271" i="18"/>
  <c r="F274" i="18"/>
  <c r="J274" i="18"/>
  <c r="K274" i="18" s="1"/>
  <c r="P274" i="18" s="1"/>
  <c r="F248" i="18"/>
  <c r="J248" i="18"/>
  <c r="K248" i="18" s="1"/>
  <c r="P248" i="18" s="1"/>
  <c r="J259" i="18"/>
  <c r="K259" i="18" s="1"/>
  <c r="P259" i="18" s="1"/>
  <c r="F259" i="18"/>
  <c r="F262" i="18"/>
  <c r="J262" i="18"/>
  <c r="K262" i="18" s="1"/>
  <c r="P262" i="18" s="1"/>
  <c r="F264" i="18"/>
  <c r="J264" i="18"/>
  <c r="K264" i="18" s="1"/>
  <c r="P264" i="18" s="1"/>
  <c r="F276" i="18"/>
  <c r="J276" i="18"/>
  <c r="K276" i="18" s="1"/>
  <c r="P276" i="18" s="1"/>
  <c r="J249" i="18"/>
  <c r="K249" i="18" s="1"/>
  <c r="P249" i="18" s="1"/>
  <c r="F249" i="18"/>
  <c r="J253" i="18"/>
  <c r="K253" i="18" s="1"/>
  <c r="P253" i="18" s="1"/>
  <c r="F253" i="18"/>
  <c r="J257" i="18"/>
  <c r="K257" i="18" s="1"/>
  <c r="P257" i="18" s="1"/>
  <c r="F257" i="18"/>
  <c r="J261" i="18"/>
  <c r="K261" i="18" s="1"/>
  <c r="P261" i="18" s="1"/>
  <c r="F261" i="18"/>
  <c r="J265" i="18"/>
  <c r="K265" i="18" s="1"/>
  <c r="P265" i="18" s="1"/>
  <c r="F265" i="18"/>
  <c r="J269" i="18"/>
  <c r="K269" i="18" s="1"/>
  <c r="P269" i="18" s="1"/>
  <c r="F269" i="18"/>
  <c r="J273" i="18"/>
  <c r="K273" i="18" s="1"/>
  <c r="P273" i="18" s="1"/>
  <c r="F273" i="18"/>
  <c r="J277" i="18"/>
  <c r="K277" i="18" s="1"/>
  <c r="P277" i="18" s="1"/>
  <c r="F277" i="18"/>
  <c r="F278" i="18"/>
  <c r="G278" i="18" s="1"/>
  <c r="J278" i="18"/>
  <c r="K278" i="18" s="1"/>
  <c r="P278" i="18" s="1"/>
  <c r="R27" i="17"/>
  <c r="Q27" i="17"/>
  <c r="S27" i="17"/>
  <c r="T27" i="17"/>
  <c r="J24" i="17"/>
  <c r="J15" i="17"/>
  <c r="J19" i="17"/>
  <c r="J28" i="17"/>
  <c r="F28" i="17"/>
  <c r="J36" i="17"/>
  <c r="J33" i="17"/>
  <c r="J25" i="17"/>
  <c r="R54" i="17"/>
  <c r="S54" i="17"/>
  <c r="Q54" i="17"/>
  <c r="T54" i="17"/>
  <c r="J49" i="17"/>
  <c r="E56" i="17"/>
  <c r="J29" i="17"/>
  <c r="J45" i="17"/>
  <c r="J41" i="17"/>
  <c r="F13" i="17"/>
  <c r="J37" i="17"/>
  <c r="J53" i="17"/>
  <c r="K53" i="17" s="1"/>
  <c r="P53" i="17" s="1"/>
  <c r="F53" i="17"/>
  <c r="G53" i="17" s="1"/>
  <c r="E120" i="16"/>
  <c r="J12" i="16"/>
  <c r="F12" i="16"/>
  <c r="F13" i="16" s="1"/>
  <c r="J16" i="16"/>
  <c r="J20" i="16"/>
  <c r="J24" i="16"/>
  <c r="F24" i="16"/>
  <c r="J28" i="16"/>
  <c r="J32" i="16"/>
  <c r="J36" i="16"/>
  <c r="J40" i="16"/>
  <c r="J44" i="16"/>
  <c r="J48" i="16"/>
  <c r="J14" i="16"/>
  <c r="J18" i="16"/>
  <c r="P22" i="16"/>
  <c r="J26" i="16"/>
  <c r="J30" i="16"/>
  <c r="J34" i="16"/>
  <c r="J38" i="16"/>
  <c r="J42" i="16"/>
  <c r="J46" i="16"/>
  <c r="J13" i="16"/>
  <c r="J15" i="16"/>
  <c r="J17" i="16"/>
  <c r="J19" i="16"/>
  <c r="J21" i="16"/>
  <c r="J23" i="16"/>
  <c r="J25" i="16"/>
  <c r="J27" i="16"/>
  <c r="J29" i="16"/>
  <c r="J31" i="16"/>
  <c r="J33" i="16"/>
  <c r="J35" i="16"/>
  <c r="J37" i="16"/>
  <c r="J39" i="16"/>
  <c r="J41" i="16"/>
  <c r="J43" i="16"/>
  <c r="J45" i="16"/>
  <c r="J47" i="16"/>
  <c r="J49" i="16"/>
  <c r="J51" i="16"/>
  <c r="J62" i="16"/>
  <c r="J66" i="16"/>
  <c r="J70" i="16"/>
  <c r="J56" i="16"/>
  <c r="J58" i="16"/>
  <c r="J60" i="16"/>
  <c r="J64" i="16"/>
  <c r="J68" i="16"/>
  <c r="J75" i="16"/>
  <c r="S118" i="16"/>
  <c r="R118" i="16"/>
  <c r="Q118" i="16"/>
  <c r="T118" i="16"/>
  <c r="J117" i="16"/>
  <c r="K117" i="16" s="1"/>
  <c r="P117" i="16" s="1"/>
  <c r="F117" i="16"/>
  <c r="G117" i="16" s="1"/>
  <c r="J103" i="16"/>
  <c r="K103" i="16" s="1"/>
  <c r="P103" i="16" s="1"/>
  <c r="F103" i="16"/>
  <c r="R21" i="13"/>
  <c r="Q21" i="13"/>
  <c r="T21" i="13"/>
  <c r="S21" i="13"/>
  <c r="R25" i="13"/>
  <c r="Q25" i="13"/>
  <c r="T25" i="13"/>
  <c r="S25" i="13"/>
  <c r="T27" i="13"/>
  <c r="S27" i="13"/>
  <c r="Q27" i="13"/>
  <c r="R27" i="13"/>
  <c r="R57" i="13"/>
  <c r="T57" i="13"/>
  <c r="Q57" i="13"/>
  <c r="J65" i="13"/>
  <c r="K65" i="13" s="1"/>
  <c r="P65" i="13" s="1"/>
  <c r="F65" i="13"/>
  <c r="J89" i="13"/>
  <c r="K89" i="13" s="1"/>
  <c r="P89" i="13" s="1"/>
  <c r="F89" i="13"/>
  <c r="J97" i="13"/>
  <c r="K97" i="13" s="1"/>
  <c r="P97" i="13" s="1"/>
  <c r="F97" i="13"/>
  <c r="T140" i="13"/>
  <c r="R140" i="13"/>
  <c r="S140" i="13"/>
  <c r="Q140" i="13"/>
  <c r="S156" i="13"/>
  <c r="S20" i="13"/>
  <c r="R20" i="13"/>
  <c r="Q34" i="13"/>
  <c r="T34" i="13"/>
  <c r="F64" i="13"/>
  <c r="J64" i="13"/>
  <c r="K64" i="13" s="1"/>
  <c r="P64" i="13" s="1"/>
  <c r="F72" i="13"/>
  <c r="J72" i="13"/>
  <c r="K72" i="13" s="1"/>
  <c r="P72" i="13" s="1"/>
  <c r="F80" i="13"/>
  <c r="J80" i="13"/>
  <c r="K80" i="13" s="1"/>
  <c r="P80" i="13" s="1"/>
  <c r="F112" i="13"/>
  <c r="J112" i="13"/>
  <c r="K112" i="13" s="1"/>
  <c r="P112" i="13" s="1"/>
  <c r="F128" i="13"/>
  <c r="J128" i="13"/>
  <c r="K128" i="13" s="1"/>
  <c r="P128" i="13" s="1"/>
  <c r="Q20" i="13"/>
  <c r="J23" i="13"/>
  <c r="K23" i="13" s="1"/>
  <c r="P23" i="13" s="1"/>
  <c r="J35" i="13"/>
  <c r="K35" i="13" s="1"/>
  <c r="P35" i="13" s="1"/>
  <c r="J39" i="13"/>
  <c r="J40" i="13"/>
  <c r="J56" i="13"/>
  <c r="S57" i="13"/>
  <c r="J61" i="13"/>
  <c r="K61" i="13" s="1"/>
  <c r="P61" i="13" s="1"/>
  <c r="F61" i="13"/>
  <c r="J69" i="13"/>
  <c r="K69" i="13" s="1"/>
  <c r="P69" i="13" s="1"/>
  <c r="F69" i="13"/>
  <c r="J77" i="13"/>
  <c r="K77" i="13" s="1"/>
  <c r="P77" i="13" s="1"/>
  <c r="F77" i="13"/>
  <c r="J85" i="13"/>
  <c r="K85" i="13" s="1"/>
  <c r="P85" i="13" s="1"/>
  <c r="F85" i="13"/>
  <c r="J93" i="13"/>
  <c r="K93" i="13" s="1"/>
  <c r="P93" i="13" s="1"/>
  <c r="F93" i="13"/>
  <c r="J101" i="13"/>
  <c r="K101" i="13" s="1"/>
  <c r="P101" i="13" s="1"/>
  <c r="F101" i="13"/>
  <c r="F108" i="13"/>
  <c r="J108" i="13"/>
  <c r="K108" i="13" s="1"/>
  <c r="P108" i="13" s="1"/>
  <c r="F124" i="13"/>
  <c r="J124" i="13"/>
  <c r="K124" i="13" s="1"/>
  <c r="P124" i="13" s="1"/>
  <c r="F168" i="13"/>
  <c r="J168" i="13"/>
  <c r="K168" i="13" s="1"/>
  <c r="P168" i="13" s="1"/>
  <c r="Q174" i="13"/>
  <c r="T182" i="13"/>
  <c r="R182" i="13"/>
  <c r="S182" i="13"/>
  <c r="Q182" i="13"/>
  <c r="S189" i="13"/>
  <c r="Q189" i="13"/>
  <c r="T189" i="13"/>
  <c r="R189" i="13"/>
  <c r="S253" i="13"/>
  <c r="T253" i="13"/>
  <c r="R253" i="13"/>
  <c r="Q253" i="13"/>
  <c r="J48" i="13"/>
  <c r="J73" i="13"/>
  <c r="K73" i="13" s="1"/>
  <c r="P73" i="13" s="1"/>
  <c r="F73" i="13"/>
  <c r="J81" i="13"/>
  <c r="K81" i="13" s="1"/>
  <c r="P81" i="13" s="1"/>
  <c r="F81" i="13"/>
  <c r="F116" i="13"/>
  <c r="J116" i="13"/>
  <c r="K116" i="13" s="1"/>
  <c r="P116" i="13" s="1"/>
  <c r="F132" i="13"/>
  <c r="J132" i="13"/>
  <c r="K132" i="13" s="1"/>
  <c r="P132" i="13" s="1"/>
  <c r="T148" i="13"/>
  <c r="R148" i="13"/>
  <c r="S148" i="13"/>
  <c r="Q148" i="13"/>
  <c r="J186" i="13"/>
  <c r="K186" i="13" s="1"/>
  <c r="P186" i="13" s="1"/>
  <c r="F186" i="13"/>
  <c r="F15" i="13"/>
  <c r="Q22" i="13"/>
  <c r="T22" i="13"/>
  <c r="S24" i="13"/>
  <c r="R24" i="13"/>
  <c r="Q26" i="13"/>
  <c r="T26" i="13"/>
  <c r="S28" i="13"/>
  <c r="R28" i="13"/>
  <c r="J52" i="13"/>
  <c r="F88" i="13"/>
  <c r="J88" i="13"/>
  <c r="K88" i="13" s="1"/>
  <c r="P88" i="13" s="1"/>
  <c r="F96" i="13"/>
  <c r="J96" i="13"/>
  <c r="K96" i="13" s="1"/>
  <c r="P96" i="13" s="1"/>
  <c r="F104" i="13"/>
  <c r="J104" i="13"/>
  <c r="K104" i="13" s="1"/>
  <c r="P104" i="13" s="1"/>
  <c r="R177" i="13"/>
  <c r="T177" i="13"/>
  <c r="Q177" i="13"/>
  <c r="S177" i="13"/>
  <c r="F195" i="13"/>
  <c r="J195" i="13"/>
  <c r="K195" i="13" s="1"/>
  <c r="P195" i="13" s="1"/>
  <c r="T20" i="13"/>
  <c r="R22" i="13"/>
  <c r="T24" i="13"/>
  <c r="R26" i="13"/>
  <c r="T28" i="13"/>
  <c r="R34" i="13"/>
  <c r="J44" i="13"/>
  <c r="F60" i="13"/>
  <c r="J60" i="13"/>
  <c r="K60" i="13" s="1"/>
  <c r="P60" i="13" s="1"/>
  <c r="F68" i="13"/>
  <c r="J68" i="13"/>
  <c r="K68" i="13" s="1"/>
  <c r="P68" i="13" s="1"/>
  <c r="F76" i="13"/>
  <c r="J76" i="13"/>
  <c r="K76" i="13" s="1"/>
  <c r="P76" i="13" s="1"/>
  <c r="F84" i="13"/>
  <c r="J84" i="13"/>
  <c r="K84" i="13" s="1"/>
  <c r="P84" i="13" s="1"/>
  <c r="F92" i="13"/>
  <c r="J92" i="13"/>
  <c r="K92" i="13" s="1"/>
  <c r="P92" i="13" s="1"/>
  <c r="F100" i="13"/>
  <c r="J100" i="13"/>
  <c r="K100" i="13" s="1"/>
  <c r="P100" i="13" s="1"/>
  <c r="F120" i="13"/>
  <c r="J120" i="13"/>
  <c r="K120" i="13" s="1"/>
  <c r="P120" i="13" s="1"/>
  <c r="F136" i="13"/>
  <c r="J136" i="13"/>
  <c r="K136" i="13" s="1"/>
  <c r="P136" i="13" s="1"/>
  <c r="S161" i="13"/>
  <c r="R165" i="13"/>
  <c r="Q165" i="13"/>
  <c r="T165" i="13"/>
  <c r="S165" i="13"/>
  <c r="Q192" i="13"/>
  <c r="T192" i="13"/>
  <c r="R192" i="13"/>
  <c r="S192" i="13"/>
  <c r="J117" i="13"/>
  <c r="K117" i="13" s="1"/>
  <c r="P117" i="13" s="1"/>
  <c r="F117" i="13"/>
  <c r="J121" i="13"/>
  <c r="K121" i="13" s="1"/>
  <c r="P121" i="13" s="1"/>
  <c r="F121" i="13"/>
  <c r="J125" i="13"/>
  <c r="K125" i="13" s="1"/>
  <c r="P125" i="13" s="1"/>
  <c r="F125" i="13"/>
  <c r="J129" i="13"/>
  <c r="K129" i="13" s="1"/>
  <c r="P129" i="13" s="1"/>
  <c r="F129" i="13"/>
  <c r="J133" i="13"/>
  <c r="K133" i="13" s="1"/>
  <c r="P133" i="13" s="1"/>
  <c r="F133" i="13"/>
  <c r="J137" i="13"/>
  <c r="K137" i="13" s="1"/>
  <c r="P137" i="13" s="1"/>
  <c r="F137" i="13"/>
  <c r="T146" i="13"/>
  <c r="R146" i="13"/>
  <c r="S146" i="13"/>
  <c r="T162" i="13"/>
  <c r="R162" i="13"/>
  <c r="S162" i="13"/>
  <c r="R167" i="13"/>
  <c r="S167" i="13"/>
  <c r="T167" i="13"/>
  <c r="R169" i="13"/>
  <c r="T169" i="13"/>
  <c r="Q169" i="13"/>
  <c r="F172" i="13"/>
  <c r="J172" i="13"/>
  <c r="K172" i="13" s="1"/>
  <c r="P172" i="13" s="1"/>
  <c r="Q188" i="13"/>
  <c r="R188" i="13"/>
  <c r="T188" i="13"/>
  <c r="S188" i="13"/>
  <c r="J190" i="13"/>
  <c r="K190" i="13" s="1"/>
  <c r="P190" i="13" s="1"/>
  <c r="F190" i="13"/>
  <c r="E277" i="13"/>
  <c r="J42" i="13"/>
  <c r="J46" i="13"/>
  <c r="J50" i="13"/>
  <c r="J54" i="13"/>
  <c r="J58" i="13"/>
  <c r="K58" i="13" s="1"/>
  <c r="P58" i="13" s="1"/>
  <c r="F62" i="13"/>
  <c r="J62" i="13"/>
  <c r="K62" i="13" s="1"/>
  <c r="P62" i="13" s="1"/>
  <c r="F66" i="13"/>
  <c r="J66" i="13"/>
  <c r="K66" i="13" s="1"/>
  <c r="P66" i="13" s="1"/>
  <c r="F70" i="13"/>
  <c r="J70" i="13"/>
  <c r="K70" i="13" s="1"/>
  <c r="P70" i="13" s="1"/>
  <c r="F74" i="13"/>
  <c r="J74" i="13"/>
  <c r="K74" i="13" s="1"/>
  <c r="P74" i="13" s="1"/>
  <c r="F78" i="13"/>
  <c r="J78" i="13"/>
  <c r="K78" i="13" s="1"/>
  <c r="P78" i="13" s="1"/>
  <c r="F82" i="13"/>
  <c r="J82" i="13"/>
  <c r="K82" i="13" s="1"/>
  <c r="P82" i="13" s="1"/>
  <c r="F86" i="13"/>
  <c r="J86" i="13"/>
  <c r="K86" i="13" s="1"/>
  <c r="P86" i="13" s="1"/>
  <c r="F90" i="13"/>
  <c r="J90" i="13"/>
  <c r="K90" i="13" s="1"/>
  <c r="P90" i="13" s="1"/>
  <c r="F94" i="13"/>
  <c r="J94" i="13"/>
  <c r="K94" i="13" s="1"/>
  <c r="P94" i="13" s="1"/>
  <c r="F98" i="13"/>
  <c r="J98" i="13"/>
  <c r="K98" i="13" s="1"/>
  <c r="P98" i="13" s="1"/>
  <c r="F102" i="13"/>
  <c r="J102" i="13"/>
  <c r="K102" i="13" s="1"/>
  <c r="P102" i="13" s="1"/>
  <c r="F106" i="13"/>
  <c r="J106" i="13"/>
  <c r="K106" i="13" s="1"/>
  <c r="P106" i="13" s="1"/>
  <c r="F110" i="13"/>
  <c r="J110" i="13"/>
  <c r="K110" i="13" s="1"/>
  <c r="P110" i="13" s="1"/>
  <c r="F114" i="13"/>
  <c r="J114" i="13"/>
  <c r="K114" i="13" s="1"/>
  <c r="P114" i="13" s="1"/>
  <c r="F118" i="13"/>
  <c r="J118" i="13"/>
  <c r="K118" i="13" s="1"/>
  <c r="P118" i="13" s="1"/>
  <c r="F122" i="13"/>
  <c r="J122" i="13"/>
  <c r="K122" i="13" s="1"/>
  <c r="P122" i="13" s="1"/>
  <c r="F126" i="13"/>
  <c r="J126" i="13"/>
  <c r="K126" i="13" s="1"/>
  <c r="P126" i="13" s="1"/>
  <c r="F130" i="13"/>
  <c r="J130" i="13"/>
  <c r="K130" i="13" s="1"/>
  <c r="P130" i="13" s="1"/>
  <c r="F134" i="13"/>
  <c r="J134" i="13"/>
  <c r="K134" i="13" s="1"/>
  <c r="P134" i="13" s="1"/>
  <c r="F138" i="13"/>
  <c r="J138" i="13"/>
  <c r="K138" i="13" s="1"/>
  <c r="P138" i="13" s="1"/>
  <c r="T144" i="13"/>
  <c r="R144" i="13"/>
  <c r="S144" i="13"/>
  <c r="T152" i="13"/>
  <c r="R152" i="13"/>
  <c r="S152" i="13"/>
  <c r="R173" i="13"/>
  <c r="Q173" i="13"/>
  <c r="T173" i="13"/>
  <c r="T178" i="13"/>
  <c r="R178" i="13"/>
  <c r="Q178" i="13"/>
  <c r="R179" i="13"/>
  <c r="S179" i="13"/>
  <c r="T179" i="13"/>
  <c r="R181" i="13"/>
  <c r="Q181" i="13"/>
  <c r="T181" i="13"/>
  <c r="S187" i="13"/>
  <c r="R187" i="13"/>
  <c r="T187" i="13"/>
  <c r="F267" i="13"/>
  <c r="J267" i="13"/>
  <c r="K267" i="13" s="1"/>
  <c r="P267" i="13" s="1"/>
  <c r="S275" i="13"/>
  <c r="T275" i="13"/>
  <c r="R275" i="13"/>
  <c r="Q275" i="13"/>
  <c r="J105" i="13"/>
  <c r="K105" i="13" s="1"/>
  <c r="P105" i="13" s="1"/>
  <c r="F105" i="13"/>
  <c r="J109" i="13"/>
  <c r="K109" i="13" s="1"/>
  <c r="P109" i="13" s="1"/>
  <c r="F109" i="13"/>
  <c r="J113" i="13"/>
  <c r="K113" i="13" s="1"/>
  <c r="P113" i="13" s="1"/>
  <c r="F113" i="13"/>
  <c r="T154" i="13"/>
  <c r="R154" i="13"/>
  <c r="S154" i="13"/>
  <c r="T160" i="13"/>
  <c r="S160" i="13"/>
  <c r="Q160" i="13"/>
  <c r="T176" i="13"/>
  <c r="S176" i="13"/>
  <c r="Q176" i="13"/>
  <c r="F180" i="13"/>
  <c r="J180" i="13"/>
  <c r="K180" i="13" s="1"/>
  <c r="P180" i="13" s="1"/>
  <c r="Q184" i="13"/>
  <c r="T184" i="13"/>
  <c r="R184" i="13"/>
  <c r="P59" i="13"/>
  <c r="J63" i="13"/>
  <c r="K63" i="13" s="1"/>
  <c r="P63" i="13" s="1"/>
  <c r="F63" i="13"/>
  <c r="J67" i="13"/>
  <c r="K67" i="13" s="1"/>
  <c r="P67" i="13" s="1"/>
  <c r="F67" i="13"/>
  <c r="J71" i="13"/>
  <c r="K71" i="13" s="1"/>
  <c r="P71" i="13" s="1"/>
  <c r="F71" i="13"/>
  <c r="J75" i="13"/>
  <c r="K75" i="13" s="1"/>
  <c r="P75" i="13" s="1"/>
  <c r="F75" i="13"/>
  <c r="J79" i="13"/>
  <c r="K79" i="13" s="1"/>
  <c r="P79" i="13" s="1"/>
  <c r="F79" i="13"/>
  <c r="J83" i="13"/>
  <c r="K83" i="13" s="1"/>
  <c r="P83" i="13" s="1"/>
  <c r="F83" i="13"/>
  <c r="J87" i="13"/>
  <c r="K87" i="13" s="1"/>
  <c r="P87" i="13" s="1"/>
  <c r="F87" i="13"/>
  <c r="J91" i="13"/>
  <c r="K91" i="13" s="1"/>
  <c r="P91" i="13" s="1"/>
  <c r="F91" i="13"/>
  <c r="J95" i="13"/>
  <c r="K95" i="13" s="1"/>
  <c r="P95" i="13" s="1"/>
  <c r="F95" i="13"/>
  <c r="J99" i="13"/>
  <c r="K99" i="13" s="1"/>
  <c r="P99" i="13" s="1"/>
  <c r="F99" i="13"/>
  <c r="J103" i="13"/>
  <c r="K103" i="13" s="1"/>
  <c r="P103" i="13" s="1"/>
  <c r="F103" i="13"/>
  <c r="J107" i="13"/>
  <c r="K107" i="13" s="1"/>
  <c r="P107" i="13" s="1"/>
  <c r="F107" i="13"/>
  <c r="J111" i="13"/>
  <c r="K111" i="13" s="1"/>
  <c r="P111" i="13" s="1"/>
  <c r="F111" i="13"/>
  <c r="J115" i="13"/>
  <c r="K115" i="13" s="1"/>
  <c r="P115" i="13" s="1"/>
  <c r="F115" i="13"/>
  <c r="J119" i="13"/>
  <c r="K119" i="13" s="1"/>
  <c r="P119" i="13" s="1"/>
  <c r="F119" i="13"/>
  <c r="J123" i="13"/>
  <c r="K123" i="13" s="1"/>
  <c r="P123" i="13" s="1"/>
  <c r="F123" i="13"/>
  <c r="J127" i="13"/>
  <c r="K127" i="13" s="1"/>
  <c r="P127" i="13" s="1"/>
  <c r="F127" i="13"/>
  <c r="J131" i="13"/>
  <c r="K131" i="13" s="1"/>
  <c r="P131" i="13" s="1"/>
  <c r="F131" i="13"/>
  <c r="J135" i="13"/>
  <c r="K135" i="13" s="1"/>
  <c r="P135" i="13" s="1"/>
  <c r="F135" i="13"/>
  <c r="J139" i="13"/>
  <c r="K139" i="13" s="1"/>
  <c r="P139" i="13" s="1"/>
  <c r="F139" i="13"/>
  <c r="R142" i="13"/>
  <c r="Q146" i="13"/>
  <c r="T150" i="13"/>
  <c r="R150" i="13"/>
  <c r="S150" i="13"/>
  <c r="Q154" i="13"/>
  <c r="T158" i="13"/>
  <c r="R158" i="13"/>
  <c r="S158" i="13"/>
  <c r="R160" i="13"/>
  <c r="Q162" i="13"/>
  <c r="T164" i="13"/>
  <c r="V164" i="13" s="1"/>
  <c r="Q164" i="13"/>
  <c r="S164" i="13"/>
  <c r="Q167" i="13"/>
  <c r="S169" i="13"/>
  <c r="R176" i="13"/>
  <c r="S184" i="13"/>
  <c r="S191" i="13"/>
  <c r="R191" i="13"/>
  <c r="T191" i="13"/>
  <c r="J236" i="13"/>
  <c r="K236" i="13" s="1"/>
  <c r="P236" i="13" s="1"/>
  <c r="F236" i="13"/>
  <c r="P141" i="13"/>
  <c r="P145" i="13"/>
  <c r="P149" i="13"/>
  <c r="P153" i="13"/>
  <c r="P157" i="13"/>
  <c r="T166" i="13"/>
  <c r="R166" i="13"/>
  <c r="T170" i="13"/>
  <c r="R170" i="13"/>
  <c r="P175" i="13"/>
  <c r="J194" i="13"/>
  <c r="K194" i="13" s="1"/>
  <c r="P194" i="13" s="1"/>
  <c r="F194" i="13"/>
  <c r="P143" i="13"/>
  <c r="P147" i="13"/>
  <c r="P151" i="13"/>
  <c r="P155" i="13"/>
  <c r="P159" i="13"/>
  <c r="P163" i="13"/>
  <c r="Q166" i="13"/>
  <c r="Q170" i="13"/>
  <c r="Q244" i="13"/>
  <c r="T244" i="13"/>
  <c r="S244" i="13"/>
  <c r="R244" i="13"/>
  <c r="S245" i="13"/>
  <c r="T245" i="13"/>
  <c r="Q245" i="13"/>
  <c r="R245" i="13"/>
  <c r="J248" i="13"/>
  <c r="K248" i="13" s="1"/>
  <c r="P248" i="13" s="1"/>
  <c r="F248" i="13"/>
  <c r="J185" i="13"/>
  <c r="K185" i="13" s="1"/>
  <c r="P185" i="13" s="1"/>
  <c r="J193" i="13"/>
  <c r="K193" i="13" s="1"/>
  <c r="P193" i="13" s="1"/>
  <c r="P198" i="13"/>
  <c r="R201" i="13"/>
  <c r="T201" i="13"/>
  <c r="Q201" i="13"/>
  <c r="P206" i="13"/>
  <c r="R209" i="13"/>
  <c r="T209" i="13"/>
  <c r="Q209" i="13"/>
  <c r="P214" i="13"/>
  <c r="R217" i="13"/>
  <c r="T217" i="13"/>
  <c r="Q217" i="13"/>
  <c r="P222" i="13"/>
  <c r="R225" i="13"/>
  <c r="T225" i="13"/>
  <c r="Q225" i="13"/>
  <c r="P230" i="13"/>
  <c r="J234" i="13"/>
  <c r="K234" i="13" s="1"/>
  <c r="P234" i="13" s="1"/>
  <c r="F234" i="13"/>
  <c r="F255" i="13"/>
  <c r="J255" i="13"/>
  <c r="K255" i="13" s="1"/>
  <c r="P255" i="13" s="1"/>
  <c r="S201" i="13"/>
  <c r="P202" i="13"/>
  <c r="R205" i="13"/>
  <c r="T205" i="13"/>
  <c r="Q205" i="13"/>
  <c r="S209" i="13"/>
  <c r="P210" i="13"/>
  <c r="R213" i="13"/>
  <c r="T213" i="13"/>
  <c r="Q213" i="13"/>
  <c r="S217" i="13"/>
  <c r="P218" i="13"/>
  <c r="R221" i="13"/>
  <c r="T221" i="13"/>
  <c r="Q221" i="13"/>
  <c r="S225" i="13"/>
  <c r="P226" i="13"/>
  <c r="R229" i="13"/>
  <c r="T229" i="13"/>
  <c r="Q229" i="13"/>
  <c r="F242" i="13"/>
  <c r="J242" i="13"/>
  <c r="K242" i="13" s="1"/>
  <c r="P242" i="13" s="1"/>
  <c r="T250" i="13"/>
  <c r="J272" i="13"/>
  <c r="K272" i="13" s="1"/>
  <c r="P272" i="13" s="1"/>
  <c r="F272" i="13"/>
  <c r="P196" i="13"/>
  <c r="P200" i="13"/>
  <c r="P204" i="13"/>
  <c r="P208" i="13"/>
  <c r="P212" i="13"/>
  <c r="P216" i="13"/>
  <c r="P220" i="13"/>
  <c r="P224" i="13"/>
  <c r="P228" i="13"/>
  <c r="J232" i="13"/>
  <c r="K232" i="13" s="1"/>
  <c r="P232" i="13" s="1"/>
  <c r="F232" i="13"/>
  <c r="J240" i="13"/>
  <c r="K240" i="13" s="1"/>
  <c r="P240" i="13" s="1"/>
  <c r="F240" i="13"/>
  <c r="Q260" i="13"/>
  <c r="T260" i="13"/>
  <c r="S260" i="13"/>
  <c r="Z260" i="13" s="1"/>
  <c r="P266" i="13"/>
  <c r="P199" i="13"/>
  <c r="P203" i="13"/>
  <c r="P207" i="13"/>
  <c r="P211" i="13"/>
  <c r="P215" i="13"/>
  <c r="P219" i="13"/>
  <c r="P223" i="13"/>
  <c r="P227" i="13"/>
  <c r="S231" i="13"/>
  <c r="Q231" i="13"/>
  <c r="T231" i="13"/>
  <c r="J238" i="13"/>
  <c r="K238" i="13" s="1"/>
  <c r="P238" i="13" s="1"/>
  <c r="F238" i="13"/>
  <c r="F251" i="13"/>
  <c r="J251" i="13"/>
  <c r="K251" i="13" s="1"/>
  <c r="P251" i="13" s="1"/>
  <c r="J258" i="13"/>
  <c r="K258" i="13" s="1"/>
  <c r="P258" i="13" s="1"/>
  <c r="F258" i="13"/>
  <c r="S261" i="13"/>
  <c r="T261" i="13"/>
  <c r="Z261" i="13" s="1"/>
  <c r="Q261" i="13"/>
  <c r="J264" i="13"/>
  <c r="K264" i="13" s="1"/>
  <c r="P264" i="13" s="1"/>
  <c r="F264" i="13"/>
  <c r="S269" i="13"/>
  <c r="T269" i="13"/>
  <c r="R269" i="13"/>
  <c r="Q274" i="13"/>
  <c r="T274" i="13"/>
  <c r="S274" i="13"/>
  <c r="R274" i="13"/>
  <c r="F235" i="13"/>
  <c r="J235" i="13"/>
  <c r="K235" i="13" s="1"/>
  <c r="P235" i="13" s="1"/>
  <c r="F239" i="13"/>
  <c r="J239" i="13"/>
  <c r="K239" i="13" s="1"/>
  <c r="P239" i="13" s="1"/>
  <c r="P256" i="13"/>
  <c r="F233" i="13"/>
  <c r="J233" i="13"/>
  <c r="K233" i="13" s="1"/>
  <c r="P233" i="13" s="1"/>
  <c r="F237" i="13"/>
  <c r="J237" i="13"/>
  <c r="K237" i="13" s="1"/>
  <c r="P237" i="13" s="1"/>
  <c r="J241" i="13"/>
  <c r="K241" i="13" s="1"/>
  <c r="P241" i="13" s="1"/>
  <c r="F241" i="13"/>
  <c r="S247" i="13"/>
  <c r="Z247" i="13" s="1"/>
  <c r="T247" i="13"/>
  <c r="Q247" i="13"/>
  <c r="F249" i="13"/>
  <c r="J249" i="13"/>
  <c r="K249" i="13" s="1"/>
  <c r="P249" i="13" s="1"/>
  <c r="Q252" i="13"/>
  <c r="T252" i="13"/>
  <c r="R252" i="13"/>
  <c r="J254" i="13"/>
  <c r="K254" i="13" s="1"/>
  <c r="P254" i="13" s="1"/>
  <c r="F254" i="13"/>
  <c r="S263" i="13"/>
  <c r="V263" i="13" s="1"/>
  <c r="Q263" i="13"/>
  <c r="T263" i="13"/>
  <c r="F265" i="13"/>
  <c r="J265" i="13"/>
  <c r="K265" i="13" s="1"/>
  <c r="P265" i="13" s="1"/>
  <c r="Q268" i="13"/>
  <c r="T268" i="13"/>
  <c r="R268" i="13"/>
  <c r="J270" i="13"/>
  <c r="K270" i="13" s="1"/>
  <c r="P270" i="13" s="1"/>
  <c r="F270" i="13"/>
  <c r="J259" i="13"/>
  <c r="K259" i="13" s="1"/>
  <c r="P259" i="13" s="1"/>
  <c r="J262" i="13"/>
  <c r="K262" i="13" s="1"/>
  <c r="P262" i="13" s="1"/>
  <c r="F262" i="13"/>
  <c r="F273" i="13"/>
  <c r="G273" i="13" s="1"/>
  <c r="J273" i="13"/>
  <c r="K273" i="13" s="1"/>
  <c r="P273" i="13" s="1"/>
  <c r="J243" i="13"/>
  <c r="K243" i="13" s="1"/>
  <c r="P243" i="13" s="1"/>
  <c r="J246" i="13"/>
  <c r="K246" i="13" s="1"/>
  <c r="P246" i="13" s="1"/>
  <c r="F246" i="13"/>
  <c r="F257" i="13"/>
  <c r="J257" i="13"/>
  <c r="K257" i="13" s="1"/>
  <c r="P257" i="13" s="1"/>
  <c r="G263" i="13"/>
  <c r="F271" i="13"/>
  <c r="J271" i="13"/>
  <c r="K271" i="13" s="1"/>
  <c r="P271" i="13" s="1"/>
  <c r="J16" i="12"/>
  <c r="J20" i="12"/>
  <c r="J113" i="12"/>
  <c r="J262" i="12"/>
  <c r="K262" i="12" s="1"/>
  <c r="P262" i="12" s="1"/>
  <c r="J23" i="12"/>
  <c r="J31" i="12"/>
  <c r="J14" i="12"/>
  <c r="J18" i="12"/>
  <c r="J22" i="12"/>
  <c r="J40" i="12"/>
  <c r="J48" i="12"/>
  <c r="J64" i="12"/>
  <c r="J114" i="12"/>
  <c r="J118" i="12"/>
  <c r="J126" i="12"/>
  <c r="S184" i="12"/>
  <c r="T184" i="12"/>
  <c r="R184" i="12"/>
  <c r="Q184" i="12"/>
  <c r="E270" i="12"/>
  <c r="J12" i="12"/>
  <c r="K12" i="12" s="1"/>
  <c r="P12" i="12" s="1"/>
  <c r="F12" i="12"/>
  <c r="J39" i="12"/>
  <c r="J47" i="12"/>
  <c r="J63" i="12"/>
  <c r="J142" i="12"/>
  <c r="J138" i="12"/>
  <c r="F186" i="12"/>
  <c r="S210" i="12"/>
  <c r="R210" i="12"/>
  <c r="Q210" i="12"/>
  <c r="T210" i="12"/>
  <c r="J254" i="12"/>
  <c r="J134" i="12"/>
  <c r="J130" i="12"/>
  <c r="J146" i="12"/>
  <c r="J187" i="12"/>
  <c r="R211" i="12"/>
  <c r="Q211" i="12"/>
  <c r="S211" i="12"/>
  <c r="T211" i="12"/>
  <c r="J193" i="12"/>
  <c r="J241" i="12"/>
  <c r="K241" i="12" s="1"/>
  <c r="P241" i="12" s="1"/>
  <c r="J197" i="12"/>
  <c r="J201" i="12"/>
  <c r="J205" i="12"/>
  <c r="J209" i="12"/>
  <c r="J213" i="12"/>
  <c r="K213" i="12" s="1"/>
  <c r="P213" i="12" s="1"/>
  <c r="J217" i="12"/>
  <c r="J221" i="12"/>
  <c r="J225" i="12"/>
  <c r="J229" i="12"/>
  <c r="J233" i="12"/>
  <c r="J196" i="12"/>
  <c r="J200" i="12"/>
  <c r="J204" i="12"/>
  <c r="J208" i="12"/>
  <c r="J212" i="12"/>
  <c r="K212" i="12" s="1"/>
  <c r="P212" i="12" s="1"/>
  <c r="J216" i="12"/>
  <c r="J220" i="12"/>
  <c r="J224" i="12"/>
  <c r="J228" i="12"/>
  <c r="P232" i="12"/>
  <c r="J237" i="12"/>
  <c r="J244" i="12"/>
  <c r="J258" i="12"/>
  <c r="R264" i="12"/>
  <c r="Q264" i="12"/>
  <c r="S264" i="12"/>
  <c r="T264" i="12"/>
  <c r="P240" i="12"/>
  <c r="S263" i="12"/>
  <c r="R263" i="12"/>
  <c r="Q263" i="12"/>
  <c r="T263" i="12"/>
  <c r="J266" i="12"/>
  <c r="J253" i="12"/>
  <c r="J257" i="12"/>
  <c r="J261" i="12"/>
  <c r="J265" i="12"/>
  <c r="K265" i="12" s="1"/>
  <c r="P265" i="12" s="1"/>
  <c r="J231" i="12"/>
  <c r="J235" i="12"/>
  <c r="J239" i="12"/>
  <c r="K239" i="12" s="1"/>
  <c r="P239" i="12" s="1"/>
  <c r="J248" i="12"/>
  <c r="J55" i="11"/>
  <c r="J63" i="11"/>
  <c r="F14" i="11"/>
  <c r="F15" i="11" s="1"/>
  <c r="J24" i="11"/>
  <c r="J36" i="11"/>
  <c r="J40" i="11"/>
  <c r="J48" i="11"/>
  <c r="J81" i="11"/>
  <c r="E164" i="11"/>
  <c r="J50" i="11"/>
  <c r="J59" i="11"/>
  <c r="J67" i="11"/>
  <c r="J99" i="11"/>
  <c r="J103" i="11"/>
  <c r="J107" i="11"/>
  <c r="J131" i="11"/>
  <c r="T147" i="11"/>
  <c r="R147" i="11"/>
  <c r="Q147" i="11"/>
  <c r="S147" i="11"/>
  <c r="R154" i="11"/>
  <c r="Q154" i="11"/>
  <c r="S154" i="11"/>
  <c r="T154" i="11"/>
  <c r="Q123" i="11"/>
  <c r="R123" i="11"/>
  <c r="T123" i="11"/>
  <c r="S123" i="11"/>
  <c r="T143" i="11"/>
  <c r="R143" i="11"/>
  <c r="S143" i="11"/>
  <c r="Q143" i="11"/>
  <c r="S161" i="11"/>
  <c r="R161" i="11"/>
  <c r="Q161" i="11"/>
  <c r="T161" i="11"/>
  <c r="J28" i="11"/>
  <c r="J32" i="11"/>
  <c r="J44" i="11"/>
  <c r="J57" i="11"/>
  <c r="J65" i="11"/>
  <c r="J73" i="11"/>
  <c r="J89" i="11"/>
  <c r="J22" i="11"/>
  <c r="J26" i="11"/>
  <c r="J30" i="11"/>
  <c r="J34" i="11"/>
  <c r="J38" i="11"/>
  <c r="J42" i="11"/>
  <c r="J46" i="11"/>
  <c r="J61" i="11"/>
  <c r="J69" i="11"/>
  <c r="J77" i="11"/>
  <c r="J85" i="11"/>
  <c r="J93" i="11"/>
  <c r="J97" i="11"/>
  <c r="J102" i="11"/>
  <c r="J106" i="11"/>
  <c r="J110" i="11"/>
  <c r="J115" i="11"/>
  <c r="J119" i="11"/>
  <c r="S136" i="11"/>
  <c r="T136" i="11"/>
  <c r="Q136" i="11"/>
  <c r="R136" i="11"/>
  <c r="S149" i="11"/>
  <c r="R149" i="11"/>
  <c r="T149" i="11"/>
  <c r="Q149" i="11"/>
  <c r="F156" i="11"/>
  <c r="G156" i="11" s="1"/>
  <c r="J156" i="11"/>
  <c r="K156" i="11" s="1"/>
  <c r="P156" i="11" s="1"/>
  <c r="J111" i="11"/>
  <c r="F124" i="11"/>
  <c r="J124" i="11"/>
  <c r="K124" i="11" s="1"/>
  <c r="P124" i="11" s="1"/>
  <c r="J129" i="11"/>
  <c r="S140" i="11"/>
  <c r="T140" i="11"/>
  <c r="Q140" i="11"/>
  <c r="R140" i="11"/>
  <c r="J146" i="11"/>
  <c r="K146" i="11" s="1"/>
  <c r="P146" i="11" s="1"/>
  <c r="F146" i="11"/>
  <c r="G143" i="11" s="1"/>
  <c r="S148" i="11"/>
  <c r="T148" i="11"/>
  <c r="Q148" i="11"/>
  <c r="R148" i="11"/>
  <c r="J113" i="11"/>
  <c r="J117" i="11"/>
  <c r="J121" i="11"/>
  <c r="F125" i="11"/>
  <c r="F133" i="11"/>
  <c r="J133" i="11"/>
  <c r="K133" i="11" s="1"/>
  <c r="P133" i="11" s="1"/>
  <c r="T139" i="11"/>
  <c r="R139" i="11"/>
  <c r="Q139" i="11"/>
  <c r="Q144" i="11"/>
  <c r="T152" i="11"/>
  <c r="S152" i="11"/>
  <c r="Q152" i="11"/>
  <c r="J127" i="11"/>
  <c r="J135" i="11"/>
  <c r="K135" i="11" s="1"/>
  <c r="P135" i="11" s="1"/>
  <c r="F135" i="11"/>
  <c r="J138" i="11"/>
  <c r="K138" i="11" s="1"/>
  <c r="P138" i="11" s="1"/>
  <c r="F138" i="11"/>
  <c r="R141" i="11"/>
  <c r="S141" i="11"/>
  <c r="T141" i="11"/>
  <c r="P150" i="11"/>
  <c r="S153" i="11"/>
  <c r="R153" i="11"/>
  <c r="Q153" i="11"/>
  <c r="T160" i="11"/>
  <c r="S160" i="11"/>
  <c r="V160" i="11" s="1"/>
  <c r="Q160" i="11"/>
  <c r="S162" i="11"/>
  <c r="P134" i="11"/>
  <c r="P145" i="11"/>
  <c r="P151" i="11"/>
  <c r="P137" i="11"/>
  <c r="J142" i="11"/>
  <c r="K142" i="11" s="1"/>
  <c r="P142" i="11" s="1"/>
  <c r="F142" i="11"/>
  <c r="J155" i="11"/>
  <c r="K155" i="11" s="1"/>
  <c r="P155" i="11" s="1"/>
  <c r="F155" i="11"/>
  <c r="R158" i="11"/>
  <c r="Q158" i="11"/>
  <c r="T158" i="11"/>
  <c r="S157" i="11"/>
  <c r="R157" i="11"/>
  <c r="P159" i="11"/>
  <c r="T157" i="11"/>
  <c r="Q27" i="10"/>
  <c r="R27" i="10"/>
  <c r="T27" i="10"/>
  <c r="S27" i="10"/>
  <c r="T40" i="10"/>
  <c r="R40" i="10"/>
  <c r="S40" i="10"/>
  <c r="Q40" i="10"/>
  <c r="S46" i="10"/>
  <c r="R46" i="10"/>
  <c r="Q46" i="10"/>
  <c r="T46" i="10"/>
  <c r="R30" i="10"/>
  <c r="Q30" i="10"/>
  <c r="T30" i="10"/>
  <c r="S30" i="10"/>
  <c r="T20" i="10"/>
  <c r="S20" i="10"/>
  <c r="Q20" i="10"/>
  <c r="R20" i="10"/>
  <c r="S29" i="10"/>
  <c r="T29" i="10"/>
  <c r="Q29" i="10"/>
  <c r="R29" i="10"/>
  <c r="S13" i="10"/>
  <c r="R13" i="10"/>
  <c r="Q19" i="10"/>
  <c r="T19" i="10"/>
  <c r="R19" i="10"/>
  <c r="R22" i="10"/>
  <c r="T22" i="10"/>
  <c r="Q22" i="10"/>
  <c r="S25" i="10"/>
  <c r="R25" i="10"/>
  <c r="J15" i="10"/>
  <c r="S19" i="10"/>
  <c r="S22" i="10"/>
  <c r="T24" i="10"/>
  <c r="R24" i="10"/>
  <c r="S26" i="10"/>
  <c r="T32" i="10"/>
  <c r="R32" i="10"/>
  <c r="R51" i="10"/>
  <c r="T51" i="10"/>
  <c r="Q51" i="10"/>
  <c r="J53" i="10"/>
  <c r="K53" i="10" s="1"/>
  <c r="P53" i="10" s="1"/>
  <c r="R67" i="10"/>
  <c r="T67" i="10"/>
  <c r="Q67" i="10"/>
  <c r="S67" i="10"/>
  <c r="Q13" i="10"/>
  <c r="J17" i="10"/>
  <c r="Q25" i="10"/>
  <c r="J39" i="10"/>
  <c r="K39" i="10" s="1"/>
  <c r="P39" i="10" s="1"/>
  <c r="J41" i="10"/>
  <c r="K41" i="10" s="1"/>
  <c r="P41" i="10" s="1"/>
  <c r="S51" i="10"/>
  <c r="J23" i="10"/>
  <c r="K23" i="10" s="1"/>
  <c r="P23" i="10" s="1"/>
  <c r="S33" i="10"/>
  <c r="R33" i="10"/>
  <c r="Q43" i="10"/>
  <c r="R43" i="10"/>
  <c r="T43" i="10"/>
  <c r="F13" i="10"/>
  <c r="T13" i="10"/>
  <c r="Q24" i="10"/>
  <c r="T25" i="10"/>
  <c r="T26" i="10"/>
  <c r="P28" i="10"/>
  <c r="J31" i="10"/>
  <c r="K31" i="10" s="1"/>
  <c r="P31" i="10" s="1"/>
  <c r="Q32" i="10"/>
  <c r="T33" i="10"/>
  <c r="R42" i="10"/>
  <c r="S42" i="10"/>
  <c r="S43" i="10"/>
  <c r="P44" i="10"/>
  <c r="T45" i="10"/>
  <c r="R45" i="10"/>
  <c r="J49" i="10"/>
  <c r="K49" i="10" s="1"/>
  <c r="P49" i="10" s="1"/>
  <c r="R55" i="10"/>
  <c r="S55" i="10"/>
  <c r="T55" i="10"/>
  <c r="Q56" i="10"/>
  <c r="R56" i="10"/>
  <c r="T56" i="10"/>
  <c r="J57" i="10"/>
  <c r="Q72" i="10"/>
  <c r="R72" i="10"/>
  <c r="T72" i="10"/>
  <c r="S72" i="10"/>
  <c r="T69" i="10"/>
  <c r="R69" i="10"/>
  <c r="S69" i="10"/>
  <c r="R80" i="10"/>
  <c r="Q80" i="10"/>
  <c r="S80" i="10"/>
  <c r="J81" i="10"/>
  <c r="Q48" i="10"/>
  <c r="T48" i="10"/>
  <c r="J50" i="10"/>
  <c r="K50" i="10" s="1"/>
  <c r="P50" i="10" s="1"/>
  <c r="J52" i="10"/>
  <c r="K52" i="10" s="1"/>
  <c r="P52" i="10" s="1"/>
  <c r="J54" i="10"/>
  <c r="K54" i="10" s="1"/>
  <c r="P54" i="10" s="1"/>
  <c r="J60" i="10"/>
  <c r="J65" i="10"/>
  <c r="K65" i="10" s="1"/>
  <c r="P65" i="10" s="1"/>
  <c r="S75" i="10"/>
  <c r="T75" i="10"/>
  <c r="Q75" i="10"/>
  <c r="J77" i="10"/>
  <c r="K77" i="10" s="1"/>
  <c r="P77" i="10" s="1"/>
  <c r="J78" i="10"/>
  <c r="K78" i="10" s="1"/>
  <c r="P78" i="10" s="1"/>
  <c r="R92" i="10"/>
  <c r="S92" i="10"/>
  <c r="Q92" i="10"/>
  <c r="T92" i="10"/>
  <c r="Q64" i="10"/>
  <c r="T64" i="10"/>
  <c r="R64" i="10"/>
  <c r="S64" i="10"/>
  <c r="T73" i="10"/>
  <c r="S91" i="10"/>
  <c r="T91" i="10"/>
  <c r="Q91" i="10"/>
  <c r="R91" i="10"/>
  <c r="J93" i="10"/>
  <c r="K93" i="10" s="1"/>
  <c r="P93" i="10" s="1"/>
  <c r="F93" i="10"/>
  <c r="G93" i="10" s="1"/>
  <c r="J12" i="10"/>
  <c r="K12" i="10" s="1"/>
  <c r="P12" i="10" s="1"/>
  <c r="E96" i="10"/>
  <c r="J21" i="10"/>
  <c r="K21" i="10" s="1"/>
  <c r="P21" i="10" s="1"/>
  <c r="J37" i="10"/>
  <c r="S48" i="10"/>
  <c r="V48" i="10" s="1"/>
  <c r="J68" i="10"/>
  <c r="K68" i="10" s="1"/>
  <c r="P68" i="10" s="1"/>
  <c r="Q69" i="10"/>
  <c r="J70" i="10"/>
  <c r="K70" i="10" s="1"/>
  <c r="P70" i="10" s="1"/>
  <c r="R75" i="10"/>
  <c r="P47" i="10"/>
  <c r="R76" i="10"/>
  <c r="S76" i="10"/>
  <c r="Q76" i="10"/>
  <c r="S79" i="10"/>
  <c r="T79" i="10"/>
  <c r="R79" i="10"/>
  <c r="P89" i="10"/>
  <c r="P74" i="10"/>
  <c r="P90" i="10"/>
  <c r="J66" i="10"/>
  <c r="K66" i="10" s="1"/>
  <c r="P66" i="10" s="1"/>
  <c r="J83" i="10"/>
  <c r="J87" i="10"/>
  <c r="J94" i="10"/>
  <c r="K94" i="10" s="1"/>
  <c r="P94" i="10" s="1"/>
  <c r="F13" i="9"/>
  <c r="Q21" i="9"/>
  <c r="T21" i="9"/>
  <c r="R21" i="9"/>
  <c r="J15" i="9"/>
  <c r="Q20" i="9"/>
  <c r="R20" i="9"/>
  <c r="T20" i="9"/>
  <c r="J19" i="9"/>
  <c r="K19" i="9" s="1"/>
  <c r="P19" i="9" s="1"/>
  <c r="J24" i="9"/>
  <c r="K24" i="9" s="1"/>
  <c r="P24" i="9" s="1"/>
  <c r="T30" i="9"/>
  <c r="S30" i="9"/>
  <c r="R30" i="9"/>
  <c r="T38" i="9"/>
  <c r="S38" i="9"/>
  <c r="R38" i="9"/>
  <c r="J25" i="9"/>
  <c r="J29" i="9"/>
  <c r="R32" i="9"/>
  <c r="Q32" i="9"/>
  <c r="T32" i="9"/>
  <c r="J33" i="9"/>
  <c r="K33" i="9" s="1"/>
  <c r="P33" i="9" s="1"/>
  <c r="R36" i="9"/>
  <c r="Q36" i="9"/>
  <c r="T36" i="9"/>
  <c r="J37" i="9"/>
  <c r="K37" i="9" s="1"/>
  <c r="P37" i="9" s="1"/>
  <c r="J23" i="9"/>
  <c r="K23" i="9" s="1"/>
  <c r="P23" i="9" s="1"/>
  <c r="R40" i="9"/>
  <c r="Q40" i="9"/>
  <c r="T40" i="9"/>
  <c r="T34" i="9"/>
  <c r="S34" i="9"/>
  <c r="R34" i="9"/>
  <c r="J41" i="9"/>
  <c r="K41" i="9" s="1"/>
  <c r="P41" i="9" s="1"/>
  <c r="E43" i="9"/>
  <c r="J22" i="9"/>
  <c r="K22" i="9" s="1"/>
  <c r="P22" i="9" s="1"/>
  <c r="Q30" i="9"/>
  <c r="Q34" i="9"/>
  <c r="Q38" i="9"/>
  <c r="S40" i="9"/>
  <c r="J27" i="9"/>
  <c r="J31" i="9"/>
  <c r="K31" i="9" s="1"/>
  <c r="P31" i="9" s="1"/>
  <c r="J35" i="9"/>
  <c r="K35" i="9" s="1"/>
  <c r="P35" i="9" s="1"/>
  <c r="J39" i="9"/>
  <c r="K39" i="9" s="1"/>
  <c r="P39" i="9" s="1"/>
  <c r="Q16" i="7"/>
  <c r="R16" i="7"/>
  <c r="T16" i="7"/>
  <c r="S16" i="7"/>
  <c r="S11" i="7"/>
  <c r="R11" i="7"/>
  <c r="T11" i="7"/>
  <c r="Q11" i="7"/>
  <c r="T13" i="7"/>
  <c r="S13" i="7"/>
  <c r="R13" i="7"/>
  <c r="Q13" i="7"/>
  <c r="R15" i="7"/>
  <c r="S15" i="7"/>
  <c r="Q15" i="7"/>
  <c r="T15" i="7"/>
  <c r="T19" i="7"/>
  <c r="R19" i="7"/>
  <c r="Q19" i="7"/>
  <c r="S19" i="7"/>
  <c r="S20" i="7"/>
  <c r="T20" i="7"/>
  <c r="R20" i="7"/>
  <c r="Q20" i="7"/>
  <c r="R21" i="7"/>
  <c r="S21" i="7"/>
  <c r="Q21" i="7"/>
  <c r="T21" i="7"/>
  <c r="S14" i="7"/>
  <c r="T14" i="7"/>
  <c r="R14" i="7"/>
  <c r="Q14" i="7"/>
  <c r="Q12" i="7"/>
  <c r="T12" i="7"/>
  <c r="S12" i="7"/>
  <c r="R12" i="7"/>
  <c r="T17" i="7"/>
  <c r="S17" i="7"/>
  <c r="Q17" i="7"/>
  <c r="R17" i="7"/>
  <c r="Q18" i="7"/>
  <c r="R31" i="7"/>
  <c r="Q31" i="7"/>
  <c r="T31" i="7"/>
  <c r="F12" i="7"/>
  <c r="F16" i="7"/>
  <c r="F22" i="7"/>
  <c r="J22" i="7"/>
  <c r="K22" i="7" s="1"/>
  <c r="P22" i="7" s="1"/>
  <c r="R23" i="7"/>
  <c r="T23" i="7"/>
  <c r="J44" i="7"/>
  <c r="K44" i="7" s="1"/>
  <c r="P44" i="7" s="1"/>
  <c r="S46" i="7"/>
  <c r="R46" i="7"/>
  <c r="Q46" i="7"/>
  <c r="E58" i="7"/>
  <c r="S31" i="7"/>
  <c r="T46" i="7"/>
  <c r="R55" i="7"/>
  <c r="Q55" i="7"/>
  <c r="T55" i="7"/>
  <c r="S55" i="7"/>
  <c r="J24" i="7"/>
  <c r="K24" i="7" s="1"/>
  <c r="P24" i="7" s="1"/>
  <c r="R27" i="7"/>
  <c r="Q27" i="7"/>
  <c r="T27" i="7"/>
  <c r="J28" i="7"/>
  <c r="K28" i="7" s="1"/>
  <c r="P28" i="7" s="1"/>
  <c r="J32" i="7"/>
  <c r="K32" i="7" s="1"/>
  <c r="P32" i="7" s="1"/>
  <c r="T25" i="7"/>
  <c r="S25" i="7"/>
  <c r="R25" i="7"/>
  <c r="T29" i="7"/>
  <c r="S29" i="7"/>
  <c r="R29" i="7"/>
  <c r="T33" i="7"/>
  <c r="S33" i="7"/>
  <c r="R33" i="7"/>
  <c r="J36" i="7"/>
  <c r="J26" i="7"/>
  <c r="K26" i="7" s="1"/>
  <c r="P26" i="7" s="1"/>
  <c r="J30" i="7"/>
  <c r="K30" i="7" s="1"/>
  <c r="P30" i="7" s="1"/>
  <c r="J34" i="7"/>
  <c r="K34" i="7" s="1"/>
  <c r="P34" i="7" s="1"/>
  <c r="P35" i="7"/>
  <c r="T53" i="7"/>
  <c r="S53" i="7"/>
  <c r="R53" i="7"/>
  <c r="S54" i="7"/>
  <c r="R54" i="7"/>
  <c r="Q54" i="7"/>
  <c r="J56" i="7"/>
  <c r="K56" i="7" s="1"/>
  <c r="P56" i="7" s="1"/>
  <c r="F56" i="7"/>
  <c r="G56" i="7" s="1"/>
  <c r="P47" i="7"/>
  <c r="T49" i="7"/>
  <c r="S49" i="7"/>
  <c r="R49" i="7"/>
  <c r="S50" i="7"/>
  <c r="R50" i="7"/>
  <c r="Q50" i="7"/>
  <c r="J52" i="7"/>
  <c r="K52" i="7" s="1"/>
  <c r="P52" i="7" s="1"/>
  <c r="T54" i="7"/>
  <c r="J40" i="7"/>
  <c r="T45" i="7"/>
  <c r="S45" i="7"/>
  <c r="R45" i="7"/>
  <c r="J48" i="7"/>
  <c r="K48" i="7" s="1"/>
  <c r="P48" i="7" s="1"/>
  <c r="T50" i="7"/>
  <c r="Q53" i="7"/>
  <c r="V11" i="5"/>
  <c r="U11" i="5"/>
  <c r="S11" i="5"/>
  <c r="T11" i="5"/>
  <c r="L58" i="5"/>
  <c r="L72" i="5"/>
  <c r="L26" i="5"/>
  <c r="L39" i="5"/>
  <c r="L50" i="5"/>
  <c r="L22" i="5"/>
  <c r="L31" i="5"/>
  <c r="L42" i="5"/>
  <c r="E98" i="5"/>
  <c r="F11" i="5"/>
  <c r="L18" i="5"/>
  <c r="L34" i="5"/>
  <c r="L55" i="5"/>
  <c r="L63" i="5"/>
  <c r="L73" i="5"/>
  <c r="L82" i="5"/>
  <c r="L75" i="5"/>
  <c r="L35" i="5"/>
  <c r="L43" i="5"/>
  <c r="L51" i="5"/>
  <c r="L65" i="5"/>
  <c r="L91" i="5"/>
  <c r="U96" i="5"/>
  <c r="T96" i="5"/>
  <c r="S96" i="5"/>
  <c r="L83" i="5"/>
  <c r="R12" i="4"/>
  <c r="T12" i="4"/>
  <c r="S12" i="4"/>
  <c r="Q12" i="4"/>
  <c r="R20" i="4"/>
  <c r="T20" i="4"/>
  <c r="S20" i="4"/>
  <c r="Q20" i="4"/>
  <c r="T25" i="4"/>
  <c r="S25" i="4"/>
  <c r="R25" i="4"/>
  <c r="Q25" i="4"/>
  <c r="S28" i="4"/>
  <c r="T33" i="4"/>
  <c r="S33" i="4"/>
  <c r="R33" i="4"/>
  <c r="Q33" i="4"/>
  <c r="R36" i="4"/>
  <c r="T36" i="4"/>
  <c r="S36" i="4"/>
  <c r="Q36" i="4"/>
  <c r="Q41" i="4"/>
  <c r="T41" i="4"/>
  <c r="S41" i="4"/>
  <c r="R41" i="4"/>
  <c r="R45" i="4"/>
  <c r="S46" i="4"/>
  <c r="R46" i="4"/>
  <c r="Q46" i="4"/>
  <c r="T46" i="4"/>
  <c r="Q55" i="4"/>
  <c r="T55" i="4"/>
  <c r="S55" i="4"/>
  <c r="R55" i="4"/>
  <c r="T108" i="4"/>
  <c r="R108" i="4"/>
  <c r="S108" i="4"/>
  <c r="Q108" i="4"/>
  <c r="T23" i="4"/>
  <c r="S23" i="4"/>
  <c r="R23" i="4"/>
  <c r="Q23" i="4"/>
  <c r="R26" i="4"/>
  <c r="T26" i="4"/>
  <c r="S26" i="4"/>
  <c r="Q26" i="4"/>
  <c r="T31" i="4"/>
  <c r="S31" i="4"/>
  <c r="R31" i="4"/>
  <c r="Q31" i="4"/>
  <c r="S34" i="4"/>
  <c r="T39" i="4"/>
  <c r="S39" i="4"/>
  <c r="R39" i="4"/>
  <c r="Q39" i="4"/>
  <c r="S44" i="4"/>
  <c r="R44" i="4"/>
  <c r="T44" i="4"/>
  <c r="Q44" i="4"/>
  <c r="Q53" i="4"/>
  <c r="T53" i="4"/>
  <c r="R53" i="4"/>
  <c r="S53" i="4"/>
  <c r="S54" i="4"/>
  <c r="R54" i="4"/>
  <c r="Q54" i="4"/>
  <c r="T54" i="4"/>
  <c r="R10" i="4"/>
  <c r="T10" i="4"/>
  <c r="S10" i="4"/>
  <c r="Q10" i="4"/>
  <c r="T13" i="4"/>
  <c r="S13" i="4"/>
  <c r="R13" i="4"/>
  <c r="Q13" i="4"/>
  <c r="R21" i="4"/>
  <c r="R24" i="4"/>
  <c r="T24" i="4"/>
  <c r="S24" i="4"/>
  <c r="Q24" i="4"/>
  <c r="T29" i="4"/>
  <c r="S29" i="4"/>
  <c r="R29" i="4"/>
  <c r="Q29" i="4"/>
  <c r="R32" i="4"/>
  <c r="T32" i="4"/>
  <c r="S32" i="4"/>
  <c r="Q32" i="4"/>
  <c r="R37" i="4"/>
  <c r="R40" i="4"/>
  <c r="T40" i="4"/>
  <c r="S40" i="4"/>
  <c r="Q40" i="4"/>
  <c r="S52" i="4"/>
  <c r="R52" i="4"/>
  <c r="T52" i="4"/>
  <c r="Q52" i="4"/>
  <c r="T11" i="4"/>
  <c r="S11" i="4"/>
  <c r="R11" i="4"/>
  <c r="Q11" i="4"/>
  <c r="T19" i="4"/>
  <c r="S19" i="4"/>
  <c r="R19" i="4"/>
  <c r="Q19" i="4"/>
  <c r="R22" i="4"/>
  <c r="T22" i="4"/>
  <c r="S22" i="4"/>
  <c r="Q22" i="4"/>
  <c r="T27" i="4"/>
  <c r="S27" i="4"/>
  <c r="R27" i="4"/>
  <c r="Q27" i="4"/>
  <c r="R30" i="4"/>
  <c r="T30" i="4"/>
  <c r="S30" i="4"/>
  <c r="Q30" i="4"/>
  <c r="T35" i="4"/>
  <c r="S35" i="4"/>
  <c r="R35" i="4"/>
  <c r="Q35" i="4"/>
  <c r="R38" i="4"/>
  <c r="T38" i="4"/>
  <c r="S38" i="4"/>
  <c r="Q38" i="4"/>
  <c r="Q47" i="4"/>
  <c r="T47" i="4"/>
  <c r="S47" i="4"/>
  <c r="R47" i="4"/>
  <c r="S42" i="4"/>
  <c r="R42" i="4"/>
  <c r="Q43" i="4"/>
  <c r="T43" i="4"/>
  <c r="S50" i="4"/>
  <c r="R50" i="4"/>
  <c r="Q51" i="4"/>
  <c r="T51" i="4"/>
  <c r="S66" i="4"/>
  <c r="R66" i="4"/>
  <c r="Q67" i="4"/>
  <c r="T67" i="4"/>
  <c r="R70" i="4"/>
  <c r="T70" i="4"/>
  <c r="Q70" i="4"/>
  <c r="R74" i="4"/>
  <c r="T74" i="4"/>
  <c r="Q74" i="4"/>
  <c r="R78" i="4"/>
  <c r="T78" i="4"/>
  <c r="Q78" i="4"/>
  <c r="R82" i="4"/>
  <c r="T82" i="4"/>
  <c r="Q82" i="4"/>
  <c r="R90" i="4"/>
  <c r="T90" i="4"/>
  <c r="Q90" i="4"/>
  <c r="R109" i="4"/>
  <c r="T109" i="4"/>
  <c r="Q109" i="4"/>
  <c r="S109" i="4"/>
  <c r="T112" i="4"/>
  <c r="R112" i="4"/>
  <c r="S112" i="4"/>
  <c r="Q112" i="4"/>
  <c r="R115" i="4"/>
  <c r="T115" i="4"/>
  <c r="Q115" i="4"/>
  <c r="S115" i="4"/>
  <c r="E162" i="4"/>
  <c r="J9" i="4"/>
  <c r="K9" i="4" s="1"/>
  <c r="P9" i="4" s="1"/>
  <c r="F11" i="4"/>
  <c r="Q42" i="4"/>
  <c r="Q50" i="4"/>
  <c r="Q66" i="4"/>
  <c r="T114" i="4"/>
  <c r="R114" i="4"/>
  <c r="Q114" i="4"/>
  <c r="S114" i="4"/>
  <c r="J122" i="4"/>
  <c r="K122" i="4" s="1"/>
  <c r="P122" i="4" s="1"/>
  <c r="R131" i="4"/>
  <c r="S131" i="4"/>
  <c r="Q131" i="4"/>
  <c r="T131" i="4"/>
  <c r="T132" i="4"/>
  <c r="Q132" i="4"/>
  <c r="R132" i="4"/>
  <c r="S132" i="4"/>
  <c r="T42" i="4"/>
  <c r="R43" i="4"/>
  <c r="T50" i="4"/>
  <c r="R51" i="4"/>
  <c r="T66" i="4"/>
  <c r="R67" i="4"/>
  <c r="S70" i="4"/>
  <c r="R72" i="4"/>
  <c r="T72" i="4"/>
  <c r="Q72" i="4"/>
  <c r="S74" i="4"/>
  <c r="R76" i="4"/>
  <c r="T76" i="4"/>
  <c r="Q76" i="4"/>
  <c r="S78" i="4"/>
  <c r="R80" i="4"/>
  <c r="T80" i="4"/>
  <c r="Q80" i="4"/>
  <c r="S82" i="4"/>
  <c r="R84" i="4"/>
  <c r="T84" i="4"/>
  <c r="Q84" i="4"/>
  <c r="R88" i="4"/>
  <c r="T88" i="4"/>
  <c r="Q88" i="4"/>
  <c r="S90" i="4"/>
  <c r="R101" i="4"/>
  <c r="T101" i="4"/>
  <c r="Q101" i="4"/>
  <c r="S101" i="4"/>
  <c r="R105" i="4"/>
  <c r="T105" i="4"/>
  <c r="Q105" i="4"/>
  <c r="S105" i="4"/>
  <c r="R117" i="4"/>
  <c r="T117" i="4"/>
  <c r="Q117" i="4"/>
  <c r="S117" i="4"/>
  <c r="S121" i="4"/>
  <c r="R121" i="4"/>
  <c r="Q121" i="4"/>
  <c r="T121" i="4"/>
  <c r="T130" i="4"/>
  <c r="Q130" i="4"/>
  <c r="S130" i="4"/>
  <c r="R130" i="4"/>
  <c r="S43" i="4"/>
  <c r="S48" i="4"/>
  <c r="R48" i="4"/>
  <c r="P49" i="4"/>
  <c r="S51" i="4"/>
  <c r="S56" i="4"/>
  <c r="R56" i="4"/>
  <c r="S64" i="4"/>
  <c r="R64" i="4"/>
  <c r="P65" i="4"/>
  <c r="S67" i="4"/>
  <c r="T68" i="4"/>
  <c r="S68" i="4"/>
  <c r="R113" i="4"/>
  <c r="T113" i="4"/>
  <c r="Q113" i="4"/>
  <c r="S113" i="4"/>
  <c r="T106" i="4"/>
  <c r="R106" i="4"/>
  <c r="Q106" i="4"/>
  <c r="Q137" i="4"/>
  <c r="S137" i="4"/>
  <c r="T137" i="4"/>
  <c r="R137" i="4"/>
  <c r="P69" i="4"/>
  <c r="P71" i="4"/>
  <c r="P73" i="4"/>
  <c r="P75" i="4"/>
  <c r="P77" i="4"/>
  <c r="P79" i="4"/>
  <c r="P81" i="4"/>
  <c r="P83" i="4"/>
  <c r="P85" i="4"/>
  <c r="P87" i="4"/>
  <c r="P89" i="4"/>
  <c r="P91" i="4"/>
  <c r="P92" i="4"/>
  <c r="P93" i="4"/>
  <c r="P94" i="4"/>
  <c r="P95" i="4"/>
  <c r="P96" i="4"/>
  <c r="P97" i="4"/>
  <c r="P98" i="4"/>
  <c r="P99" i="4"/>
  <c r="T100" i="4"/>
  <c r="R100" i="4"/>
  <c r="S100" i="4"/>
  <c r="T104" i="4"/>
  <c r="R104" i="4"/>
  <c r="S104" i="4"/>
  <c r="R107" i="4"/>
  <c r="T107" i="4"/>
  <c r="Q107" i="4"/>
  <c r="T116" i="4"/>
  <c r="R116" i="4"/>
  <c r="S116" i="4"/>
  <c r="T120" i="4"/>
  <c r="R120" i="4"/>
  <c r="S120" i="4"/>
  <c r="P128" i="4"/>
  <c r="R129" i="4"/>
  <c r="S129" i="4"/>
  <c r="Q129" i="4"/>
  <c r="T129" i="4"/>
  <c r="T127" i="4"/>
  <c r="R133" i="4"/>
  <c r="S133" i="4"/>
  <c r="Q133" i="4"/>
  <c r="T133" i="4"/>
  <c r="T136" i="4"/>
  <c r="Q136" i="4"/>
  <c r="R136" i="4"/>
  <c r="T102" i="4"/>
  <c r="R102" i="4"/>
  <c r="R103" i="4"/>
  <c r="T103" i="4"/>
  <c r="Q103" i="4"/>
  <c r="T110" i="4"/>
  <c r="R110" i="4"/>
  <c r="R111" i="4"/>
  <c r="T111" i="4"/>
  <c r="Q111" i="4"/>
  <c r="T118" i="4"/>
  <c r="R118" i="4"/>
  <c r="R119" i="4"/>
  <c r="T119" i="4"/>
  <c r="Q119" i="4"/>
  <c r="T134" i="4"/>
  <c r="Q134" i="4"/>
  <c r="S134" i="4"/>
  <c r="V134" i="4" s="1"/>
  <c r="R135" i="4"/>
  <c r="S135" i="4"/>
  <c r="Q135" i="4"/>
  <c r="S136" i="4"/>
  <c r="S125" i="4"/>
  <c r="R125" i="4"/>
  <c r="P126" i="4"/>
  <c r="T125" i="4"/>
  <c r="F138" i="4"/>
  <c r="J138" i="4"/>
  <c r="K138" i="4" s="1"/>
  <c r="P138" i="4" s="1"/>
  <c r="F140" i="4"/>
  <c r="J140" i="4"/>
  <c r="K140" i="4" s="1"/>
  <c r="P140" i="4" s="1"/>
  <c r="J141" i="4"/>
  <c r="K141" i="4" s="1"/>
  <c r="P141" i="4" s="1"/>
  <c r="F141" i="4"/>
  <c r="F142" i="4"/>
  <c r="J142" i="4"/>
  <c r="K142" i="4" s="1"/>
  <c r="P142" i="4" s="1"/>
  <c r="F144" i="4"/>
  <c r="J144" i="4"/>
  <c r="K144" i="4" s="1"/>
  <c r="P144" i="4" s="1"/>
  <c r="J145" i="4"/>
  <c r="K145" i="4" s="1"/>
  <c r="P145" i="4" s="1"/>
  <c r="F145" i="4"/>
  <c r="F146" i="4"/>
  <c r="J146" i="4"/>
  <c r="K146" i="4" s="1"/>
  <c r="P146" i="4" s="1"/>
  <c r="F148" i="4"/>
  <c r="J148" i="4"/>
  <c r="K148" i="4" s="1"/>
  <c r="P148" i="4" s="1"/>
  <c r="J149" i="4"/>
  <c r="K149" i="4" s="1"/>
  <c r="P149" i="4" s="1"/>
  <c r="F149" i="4"/>
  <c r="F150" i="4"/>
  <c r="J150" i="4"/>
  <c r="K150" i="4" s="1"/>
  <c r="P150" i="4" s="1"/>
  <c r="F152" i="4"/>
  <c r="J152" i="4"/>
  <c r="K152" i="4" s="1"/>
  <c r="P152" i="4" s="1"/>
  <c r="J153" i="4"/>
  <c r="K153" i="4" s="1"/>
  <c r="P153" i="4" s="1"/>
  <c r="F153" i="4"/>
  <c r="F154" i="4"/>
  <c r="J154" i="4"/>
  <c r="K154" i="4" s="1"/>
  <c r="P154" i="4" s="1"/>
  <c r="F156" i="4"/>
  <c r="J156" i="4"/>
  <c r="K156" i="4" s="1"/>
  <c r="P156" i="4" s="1"/>
  <c r="J157" i="4"/>
  <c r="K157" i="4" s="1"/>
  <c r="P157" i="4" s="1"/>
  <c r="F157" i="4"/>
  <c r="F158" i="4"/>
  <c r="J158" i="4"/>
  <c r="K158" i="4" s="1"/>
  <c r="P158" i="4" s="1"/>
  <c r="F160" i="4"/>
  <c r="G160" i="4" s="1"/>
  <c r="J160" i="4"/>
  <c r="K160" i="4" s="1"/>
  <c r="P160" i="4" s="1"/>
  <c r="J139" i="4"/>
  <c r="K139" i="4" s="1"/>
  <c r="P139" i="4" s="1"/>
  <c r="F139" i="4"/>
  <c r="J143" i="4"/>
  <c r="K143" i="4" s="1"/>
  <c r="P143" i="4" s="1"/>
  <c r="F143" i="4"/>
  <c r="J147" i="4"/>
  <c r="K147" i="4" s="1"/>
  <c r="P147" i="4" s="1"/>
  <c r="F147" i="4"/>
  <c r="J151" i="4"/>
  <c r="K151" i="4" s="1"/>
  <c r="P151" i="4" s="1"/>
  <c r="F151" i="4"/>
  <c r="J155" i="4"/>
  <c r="K155" i="4" s="1"/>
  <c r="P155" i="4" s="1"/>
  <c r="F155" i="4"/>
  <c r="J159" i="4"/>
  <c r="K159" i="4" s="1"/>
  <c r="P159" i="4" s="1"/>
  <c r="F159" i="4"/>
  <c r="G159" i="4" s="1"/>
  <c r="R10" i="3"/>
  <c r="Q12" i="3"/>
  <c r="R12" i="3"/>
  <c r="T12" i="3"/>
  <c r="S12" i="3"/>
  <c r="T13" i="3"/>
  <c r="Q13" i="3"/>
  <c r="S13" i="3"/>
  <c r="R13" i="3"/>
  <c r="R11" i="3"/>
  <c r="S9" i="3"/>
  <c r="R9" i="3"/>
  <c r="Q9" i="3"/>
  <c r="T9" i="3"/>
  <c r="F11" i="3"/>
  <c r="J14" i="3"/>
  <c r="K14" i="3" s="1"/>
  <c r="P14" i="3" s="1"/>
  <c r="J16" i="3"/>
  <c r="K16" i="3" s="1"/>
  <c r="P16" i="3" s="1"/>
  <c r="F16" i="3"/>
  <c r="T17" i="3"/>
  <c r="S17" i="3"/>
  <c r="R17" i="3"/>
  <c r="J32" i="3"/>
  <c r="F12" i="3"/>
  <c r="P15" i="3"/>
  <c r="J20" i="3"/>
  <c r="J24" i="3"/>
  <c r="J28" i="3"/>
  <c r="J18" i="3"/>
  <c r="J22" i="3"/>
  <c r="J26" i="3"/>
  <c r="W10" i="2"/>
  <c r="W11" i="2" s="1"/>
  <c r="W12" i="2" s="1"/>
  <c r="W13" i="2" s="1"/>
  <c r="W14" i="2" s="1"/>
  <c r="W15" i="2" s="1"/>
  <c r="W16" i="2" s="1"/>
  <c r="W17" i="2" s="1"/>
  <c r="W18" i="2" s="1"/>
  <c r="W19" i="2" s="1"/>
  <c r="W20" i="2" s="1"/>
  <c r="W21" i="2" s="1"/>
  <c r="W22" i="2" s="1"/>
  <c r="W23" i="2" s="1"/>
  <c r="W24" i="2" s="1"/>
  <c r="W25" i="2" s="1"/>
  <c r="W26" i="2" s="1"/>
  <c r="W27" i="2" s="1"/>
  <c r="W28" i="2" s="1"/>
  <c r="W29" i="2" s="1"/>
  <c r="W30" i="2" s="1"/>
  <c r="W31" i="2" s="1"/>
  <c r="W32" i="2" s="1"/>
  <c r="J16" i="2"/>
  <c r="R23" i="2"/>
  <c r="T23" i="2"/>
  <c r="Q23" i="2"/>
  <c r="J24" i="2"/>
  <c r="K24" i="2" s="1"/>
  <c r="P24" i="2" s="1"/>
  <c r="J34" i="2"/>
  <c r="F34" i="2"/>
  <c r="J13" i="2"/>
  <c r="J21" i="2"/>
  <c r="S23" i="2"/>
  <c r="X34" i="2"/>
  <c r="X35" i="2" s="1"/>
  <c r="X36" i="2" s="1"/>
  <c r="X37" i="2" s="1"/>
  <c r="X38" i="2" s="1"/>
  <c r="X39" i="2" s="1"/>
  <c r="X40" i="2" s="1"/>
  <c r="X41" i="2" s="1"/>
  <c r="X42" i="2" s="1"/>
  <c r="X43" i="2" s="1"/>
  <c r="X44" i="2" s="1"/>
  <c r="X45" i="2" s="1"/>
  <c r="X46" i="2" s="1"/>
  <c r="X47" i="2" s="1"/>
  <c r="X48" i="2" s="1"/>
  <c r="X49" i="2" s="1"/>
  <c r="X50" i="2" s="1"/>
  <c r="X51" i="2" s="1"/>
  <c r="X52" i="2" s="1"/>
  <c r="X53" i="2" s="1"/>
  <c r="X54" i="2" s="1"/>
  <c r="X55" i="2" s="1"/>
  <c r="X56" i="2" s="1"/>
  <c r="X57" i="2" s="1"/>
  <c r="J37" i="2"/>
  <c r="J40" i="2"/>
  <c r="J53" i="2"/>
  <c r="F9" i="2"/>
  <c r="J10" i="2"/>
  <c r="J18" i="2"/>
  <c r="J29" i="2"/>
  <c r="J32" i="2"/>
  <c r="J39" i="2"/>
  <c r="J41" i="2"/>
  <c r="J49" i="2"/>
  <c r="J55" i="2"/>
  <c r="J56" i="2"/>
  <c r="J22" i="2"/>
  <c r="K22" i="2" s="1"/>
  <c r="P22" i="2" s="1"/>
  <c r="J47" i="2"/>
  <c r="R239" i="18" l="1"/>
  <c r="Z239" i="18" s="1"/>
  <c r="S239" i="18"/>
  <c r="T222" i="18"/>
  <c r="Q222" i="18"/>
  <c r="T71" i="10"/>
  <c r="Z71" i="10" s="1"/>
  <c r="Q71" i="10"/>
  <c r="G13" i="3"/>
  <c r="Q11" i="3"/>
  <c r="T10" i="3"/>
  <c r="V10" i="3" s="1"/>
  <c r="S127" i="4"/>
  <c r="T37" i="4"/>
  <c r="T21" i="4"/>
  <c r="R34" i="4"/>
  <c r="V34" i="4" s="1"/>
  <c r="Q45" i="4"/>
  <c r="R28" i="4"/>
  <c r="Q51" i="7"/>
  <c r="R18" i="7"/>
  <c r="V18" i="7" s="1"/>
  <c r="R71" i="10"/>
  <c r="Q73" i="10"/>
  <c r="Q26" i="10"/>
  <c r="G152" i="11"/>
  <c r="R162" i="11"/>
  <c r="G157" i="11"/>
  <c r="V152" i="11"/>
  <c r="S144" i="11"/>
  <c r="V231" i="13"/>
  <c r="Z263" i="13"/>
  <c r="AA263" i="13" s="1"/>
  <c r="Q250" i="13"/>
  <c r="T197" i="13"/>
  <c r="Z197" i="13" s="1"/>
  <c r="G229" i="13"/>
  <c r="Z164" i="13"/>
  <c r="S171" i="13"/>
  <c r="T161" i="13"/>
  <c r="R174" i="13"/>
  <c r="T156" i="13"/>
  <c r="T239" i="18"/>
  <c r="S243" i="18"/>
  <c r="V243" i="18" s="1"/>
  <c r="S220" i="18"/>
  <c r="S246" i="18"/>
  <c r="V245" i="18"/>
  <c r="AA245" i="18" s="1"/>
  <c r="T42" i="10"/>
  <c r="Z42" i="10" s="1"/>
  <c r="Q42" i="10"/>
  <c r="G12" i="3"/>
  <c r="S11" i="3"/>
  <c r="Z11" i="3" s="1"/>
  <c r="Q10" i="3"/>
  <c r="Z68" i="4"/>
  <c r="Q37" i="4"/>
  <c r="Q21" i="4"/>
  <c r="Q34" i="4"/>
  <c r="S45" i="4"/>
  <c r="Q28" i="4"/>
  <c r="R51" i="7"/>
  <c r="S18" i="7"/>
  <c r="R73" i="10"/>
  <c r="G150" i="11"/>
  <c r="T162" i="11"/>
  <c r="G158" i="11"/>
  <c r="G271" i="13"/>
  <c r="R250" i="13"/>
  <c r="Z250" i="13" s="1"/>
  <c r="R197" i="13"/>
  <c r="S142" i="13"/>
  <c r="R171" i="13"/>
  <c r="R161" i="13"/>
  <c r="V161" i="13" s="1"/>
  <c r="T174" i="13"/>
  <c r="Q156" i="13"/>
  <c r="G276" i="18"/>
  <c r="Q239" i="18"/>
  <c r="Q243" i="18"/>
  <c r="S222" i="18"/>
  <c r="Q220" i="18"/>
  <c r="T246" i="18"/>
  <c r="Z246" i="18" s="1"/>
  <c r="Q221" i="18"/>
  <c r="S221" i="18"/>
  <c r="Q225" i="18"/>
  <c r="S225" i="18"/>
  <c r="Z225" i="18" s="1"/>
  <c r="G161" i="11"/>
  <c r="G136" i="4"/>
  <c r="Z134" i="4"/>
  <c r="AA134" i="4" s="1"/>
  <c r="R127" i="4"/>
  <c r="V127" i="4" s="1"/>
  <c r="T51" i="7"/>
  <c r="S71" i="10"/>
  <c r="Z48" i="10"/>
  <c r="T144" i="11"/>
  <c r="G252" i="13"/>
  <c r="V247" i="13"/>
  <c r="AA247" i="13" s="1"/>
  <c r="V261" i="13"/>
  <c r="V260" i="13"/>
  <c r="AA260" i="13" s="1"/>
  <c r="Q197" i="13"/>
  <c r="G191" i="13"/>
  <c r="T142" i="13"/>
  <c r="T171" i="13"/>
  <c r="Z171" i="13" s="1"/>
  <c r="Q277" i="18"/>
  <c r="S277" i="18"/>
  <c r="R277" i="18"/>
  <c r="T277" i="18"/>
  <c r="Q269" i="18"/>
  <c r="S269" i="18"/>
  <c r="R269" i="18"/>
  <c r="T269" i="18"/>
  <c r="Q261" i="18"/>
  <c r="S261" i="18"/>
  <c r="T261" i="18"/>
  <c r="R261" i="18"/>
  <c r="Q253" i="18"/>
  <c r="S253" i="18"/>
  <c r="R253" i="18"/>
  <c r="T253" i="18"/>
  <c r="G262" i="18"/>
  <c r="G248" i="18"/>
  <c r="G271" i="18"/>
  <c r="S258" i="18"/>
  <c r="Q258" i="18"/>
  <c r="R258" i="18"/>
  <c r="T258" i="18"/>
  <c r="S270" i="18"/>
  <c r="Q270" i="18"/>
  <c r="T270" i="18"/>
  <c r="R270" i="18"/>
  <c r="G263" i="18"/>
  <c r="Q275" i="18"/>
  <c r="S275" i="18"/>
  <c r="T275" i="18"/>
  <c r="R275" i="18"/>
  <c r="G254" i="18"/>
  <c r="Q247" i="18"/>
  <c r="S247" i="18"/>
  <c r="T247" i="18"/>
  <c r="R247" i="18"/>
  <c r="G267" i="18"/>
  <c r="G243" i="18"/>
  <c r="G231" i="18"/>
  <c r="G232" i="18"/>
  <c r="Z222" i="18"/>
  <c r="V222" i="18"/>
  <c r="Q251" i="18"/>
  <c r="S251" i="18"/>
  <c r="T251" i="18"/>
  <c r="R251" i="18"/>
  <c r="Z226" i="18"/>
  <c r="V226" i="18"/>
  <c r="Z238" i="18"/>
  <c r="V238" i="18"/>
  <c r="Z233" i="18"/>
  <c r="V233" i="18"/>
  <c r="G217" i="18"/>
  <c r="Z219" i="18"/>
  <c r="V219" i="18"/>
  <c r="G234" i="18"/>
  <c r="Z229" i="18"/>
  <c r="V229" i="18"/>
  <c r="V231" i="18"/>
  <c r="AA231" i="18" s="1"/>
  <c r="S278" i="18"/>
  <c r="Q278" i="18"/>
  <c r="T278" i="18"/>
  <c r="R278" i="18"/>
  <c r="G273" i="18"/>
  <c r="G265" i="18"/>
  <c r="G257" i="18"/>
  <c r="G249" i="18"/>
  <c r="S264" i="18"/>
  <c r="Q264" i="18"/>
  <c r="R264" i="18"/>
  <c r="T264" i="18"/>
  <c r="G259" i="18"/>
  <c r="G246" i="18"/>
  <c r="Q271" i="18"/>
  <c r="S271" i="18"/>
  <c r="T271" i="18"/>
  <c r="R271" i="18"/>
  <c r="G258" i="18"/>
  <c r="G270" i="18"/>
  <c r="Q263" i="18"/>
  <c r="S263" i="18"/>
  <c r="T263" i="18"/>
  <c r="R263" i="18"/>
  <c r="S272" i="18"/>
  <c r="Q272" i="18"/>
  <c r="R272" i="18"/>
  <c r="T272" i="18"/>
  <c r="S250" i="18"/>
  <c r="Q250" i="18"/>
  <c r="T250" i="18"/>
  <c r="R250" i="18"/>
  <c r="Z236" i="18"/>
  <c r="V236" i="18"/>
  <c r="Q267" i="18"/>
  <c r="S267" i="18"/>
  <c r="T267" i="18"/>
  <c r="R267" i="18"/>
  <c r="S242" i="18"/>
  <c r="Q242" i="18"/>
  <c r="R242" i="18"/>
  <c r="T242" i="18"/>
  <c r="G220" i="18"/>
  <c r="Z240" i="18"/>
  <c r="V240" i="18"/>
  <c r="G229" i="18"/>
  <c r="G219" i="18"/>
  <c r="S268" i="18"/>
  <c r="Q268" i="18"/>
  <c r="R268" i="18"/>
  <c r="T268" i="18"/>
  <c r="G245" i="18"/>
  <c r="Z228" i="18"/>
  <c r="V228" i="18"/>
  <c r="G241" i="18"/>
  <c r="G240" i="18"/>
  <c r="G238" i="18"/>
  <c r="G237" i="18"/>
  <c r="G239" i="18"/>
  <c r="G236" i="18"/>
  <c r="G230" i="18"/>
  <c r="G228" i="18"/>
  <c r="G233" i="18"/>
  <c r="G235" i="18"/>
  <c r="Z232" i="18"/>
  <c r="V232" i="18"/>
  <c r="Z217" i="18"/>
  <c r="V217" i="18"/>
  <c r="S40" i="18"/>
  <c r="R40" i="18"/>
  <c r="T40" i="18"/>
  <c r="Q40" i="18"/>
  <c r="Z216" i="18"/>
  <c r="V216" i="18"/>
  <c r="AA216" i="18" s="1"/>
  <c r="F13" i="18"/>
  <c r="Q273" i="18"/>
  <c r="S273" i="18"/>
  <c r="T273" i="18"/>
  <c r="R273" i="18"/>
  <c r="Q265" i="18"/>
  <c r="S265" i="18"/>
  <c r="T265" i="18"/>
  <c r="R265" i="18"/>
  <c r="Q257" i="18"/>
  <c r="S257" i="18"/>
  <c r="T257" i="18"/>
  <c r="R257" i="18"/>
  <c r="Q249" i="18"/>
  <c r="S249" i="18"/>
  <c r="T249" i="18"/>
  <c r="R249" i="18"/>
  <c r="G264" i="18"/>
  <c r="Q259" i="18"/>
  <c r="S259" i="18"/>
  <c r="T259" i="18"/>
  <c r="R259" i="18"/>
  <c r="S274" i="18"/>
  <c r="Q274" i="18"/>
  <c r="T274" i="18"/>
  <c r="R274" i="18"/>
  <c r="S260" i="18"/>
  <c r="Q260" i="18"/>
  <c r="R260" i="18"/>
  <c r="T260" i="18"/>
  <c r="G255" i="18"/>
  <c r="S266" i="18"/>
  <c r="Q266" i="18"/>
  <c r="T266" i="18"/>
  <c r="R266" i="18"/>
  <c r="S256" i="18"/>
  <c r="Q256" i="18"/>
  <c r="R256" i="18"/>
  <c r="T256" i="18"/>
  <c r="G272" i="18"/>
  <c r="G250" i="18"/>
  <c r="S252" i="18"/>
  <c r="Q252" i="18"/>
  <c r="R252" i="18"/>
  <c r="T252" i="18"/>
  <c r="G242" i="18"/>
  <c r="G216" i="18"/>
  <c r="G225" i="18"/>
  <c r="R218" i="18"/>
  <c r="S218" i="18"/>
  <c r="Q218" i="18"/>
  <c r="T218" i="18"/>
  <c r="G268" i="18"/>
  <c r="S244" i="18"/>
  <c r="R244" i="18"/>
  <c r="Q244" i="18"/>
  <c r="T244" i="18"/>
  <c r="Z230" i="18"/>
  <c r="V230" i="18"/>
  <c r="Q241" i="18"/>
  <c r="R241" i="18"/>
  <c r="S241" i="18"/>
  <c r="T241" i="18"/>
  <c r="T227" i="18"/>
  <c r="S227" i="18"/>
  <c r="Q227" i="18"/>
  <c r="R227" i="18"/>
  <c r="Z224" i="18"/>
  <c r="V224" i="18"/>
  <c r="T223" i="18"/>
  <c r="Q223" i="18"/>
  <c r="S223" i="18"/>
  <c r="R223" i="18"/>
  <c r="G218" i="18"/>
  <c r="V246" i="18"/>
  <c r="Z215" i="18"/>
  <c r="V215" i="18"/>
  <c r="G277" i="18"/>
  <c r="G269" i="18"/>
  <c r="G261" i="18"/>
  <c r="G253" i="18"/>
  <c r="S276" i="18"/>
  <c r="Q276" i="18"/>
  <c r="T276" i="18"/>
  <c r="R276" i="18"/>
  <c r="S262" i="18"/>
  <c r="Q262" i="18"/>
  <c r="R262" i="18"/>
  <c r="T262" i="18"/>
  <c r="S248" i="18"/>
  <c r="Q248" i="18"/>
  <c r="R248" i="18"/>
  <c r="T248" i="18"/>
  <c r="G274" i="18"/>
  <c r="G260" i="18"/>
  <c r="Q255" i="18"/>
  <c r="S255" i="18"/>
  <c r="T255" i="18"/>
  <c r="R255" i="18"/>
  <c r="G266" i="18"/>
  <c r="G256" i="18"/>
  <c r="G275" i="18"/>
  <c r="S254" i="18"/>
  <c r="Q254" i="18"/>
  <c r="T254" i="18"/>
  <c r="R254" i="18"/>
  <c r="G247" i="18"/>
  <c r="Q235" i="18"/>
  <c r="T235" i="18"/>
  <c r="R235" i="18"/>
  <c r="S235" i="18"/>
  <c r="G252" i="18"/>
  <c r="R234" i="18"/>
  <c r="S234" i="18"/>
  <c r="Q234" i="18"/>
  <c r="T234" i="18"/>
  <c r="Z221" i="18"/>
  <c r="V221" i="18"/>
  <c r="G215" i="18"/>
  <c r="G251" i="18"/>
  <c r="G244" i="18"/>
  <c r="Z237" i="18"/>
  <c r="V237" i="18"/>
  <c r="G227" i="18"/>
  <c r="G226" i="18"/>
  <c r="G224" i="18"/>
  <c r="Z220" i="18"/>
  <c r="V220" i="18"/>
  <c r="G223" i="18"/>
  <c r="G222" i="18"/>
  <c r="G221" i="18"/>
  <c r="F42" i="18"/>
  <c r="T53" i="17"/>
  <c r="R53" i="17"/>
  <c r="Q53" i="17"/>
  <c r="S53" i="17"/>
  <c r="F14" i="17"/>
  <c r="F29" i="17"/>
  <c r="Z54" i="17"/>
  <c r="V54" i="17"/>
  <c r="Z27" i="17"/>
  <c r="V27" i="17"/>
  <c r="F14" i="16"/>
  <c r="Q103" i="16"/>
  <c r="T103" i="16"/>
  <c r="S103" i="16"/>
  <c r="R103" i="16"/>
  <c r="Q117" i="16"/>
  <c r="T117" i="16"/>
  <c r="S117" i="16"/>
  <c r="R117" i="16"/>
  <c r="F104" i="16"/>
  <c r="Z118" i="16"/>
  <c r="V118" i="16"/>
  <c r="R22" i="16"/>
  <c r="Q22" i="16"/>
  <c r="T22" i="16"/>
  <c r="S22" i="16"/>
  <c r="F25" i="16"/>
  <c r="AA261" i="13"/>
  <c r="Q246" i="13"/>
  <c r="R246" i="13"/>
  <c r="T246" i="13"/>
  <c r="S246" i="13"/>
  <c r="G260" i="13"/>
  <c r="G261" i="13"/>
  <c r="G259" i="13"/>
  <c r="G262" i="13"/>
  <c r="G270" i="13"/>
  <c r="G269" i="13"/>
  <c r="Z252" i="13"/>
  <c r="V252" i="13"/>
  <c r="AA252" i="13" s="1"/>
  <c r="G249" i="13"/>
  <c r="G241" i="13"/>
  <c r="S233" i="13"/>
  <c r="Q233" i="13"/>
  <c r="T233" i="13"/>
  <c r="R233" i="13"/>
  <c r="G250" i="13"/>
  <c r="G235" i="13"/>
  <c r="G268" i="13"/>
  <c r="S251" i="13"/>
  <c r="R251" i="13"/>
  <c r="Q251" i="13"/>
  <c r="T251" i="13"/>
  <c r="G238" i="13"/>
  <c r="R223" i="13"/>
  <c r="T223" i="13"/>
  <c r="S223" i="13"/>
  <c r="Q223" i="13"/>
  <c r="R215" i="13"/>
  <c r="T215" i="13"/>
  <c r="S215" i="13"/>
  <c r="Q215" i="13"/>
  <c r="R207" i="13"/>
  <c r="T207" i="13"/>
  <c r="S207" i="13"/>
  <c r="Q207" i="13"/>
  <c r="R199" i="13"/>
  <c r="T199" i="13"/>
  <c r="S199" i="13"/>
  <c r="Q199" i="13"/>
  <c r="Q240" i="13"/>
  <c r="S240" i="13"/>
  <c r="R240" i="13"/>
  <c r="T240" i="13"/>
  <c r="T228" i="13"/>
  <c r="R228" i="13"/>
  <c r="Q228" i="13"/>
  <c r="S228" i="13"/>
  <c r="T220" i="13"/>
  <c r="R220" i="13"/>
  <c r="Q220" i="13"/>
  <c r="S220" i="13"/>
  <c r="T212" i="13"/>
  <c r="R212" i="13"/>
  <c r="Q212" i="13"/>
  <c r="S212" i="13"/>
  <c r="T204" i="13"/>
  <c r="R204" i="13"/>
  <c r="Q204" i="13"/>
  <c r="S204" i="13"/>
  <c r="T196" i="13"/>
  <c r="R196" i="13"/>
  <c r="Q196" i="13"/>
  <c r="S196" i="13"/>
  <c r="T210" i="13"/>
  <c r="R210" i="13"/>
  <c r="S210" i="13"/>
  <c r="Q210" i="13"/>
  <c r="Z205" i="13"/>
  <c r="V205" i="13"/>
  <c r="AA205" i="13" s="1"/>
  <c r="S255" i="13"/>
  <c r="R255" i="13"/>
  <c r="Q255" i="13"/>
  <c r="T255" i="13"/>
  <c r="T230" i="13"/>
  <c r="R230" i="13"/>
  <c r="S230" i="13"/>
  <c r="Q230" i="13"/>
  <c r="T222" i="13"/>
  <c r="R222" i="13"/>
  <c r="S222" i="13"/>
  <c r="Q222" i="13"/>
  <c r="T214" i="13"/>
  <c r="R214" i="13"/>
  <c r="S214" i="13"/>
  <c r="Q214" i="13"/>
  <c r="T206" i="13"/>
  <c r="R206" i="13"/>
  <c r="S206" i="13"/>
  <c r="Q206" i="13"/>
  <c r="T198" i="13"/>
  <c r="R198" i="13"/>
  <c r="S198" i="13"/>
  <c r="Q198" i="13"/>
  <c r="G217" i="13"/>
  <c r="G177" i="13"/>
  <c r="R159" i="13"/>
  <c r="T159" i="13"/>
  <c r="Q159" i="13"/>
  <c r="S159" i="13"/>
  <c r="R151" i="13"/>
  <c r="T151" i="13"/>
  <c r="Q151" i="13"/>
  <c r="S151" i="13"/>
  <c r="R143" i="13"/>
  <c r="T143" i="13"/>
  <c r="Q143" i="13"/>
  <c r="S143" i="13"/>
  <c r="G209" i="13"/>
  <c r="G192" i="13"/>
  <c r="G182" i="13"/>
  <c r="G161" i="13"/>
  <c r="G152" i="13"/>
  <c r="G144" i="13"/>
  <c r="Q236" i="13"/>
  <c r="S236" i="13"/>
  <c r="R236" i="13"/>
  <c r="T236" i="13"/>
  <c r="Z191" i="13"/>
  <c r="V191" i="13"/>
  <c r="Z176" i="13"/>
  <c r="V176" i="13"/>
  <c r="AA176" i="13" s="1"/>
  <c r="Z160" i="13"/>
  <c r="V160" i="13"/>
  <c r="Z142" i="13"/>
  <c r="V142" i="13"/>
  <c r="AA142" i="13" s="1"/>
  <c r="G135" i="13"/>
  <c r="G127" i="13"/>
  <c r="G119" i="13"/>
  <c r="G111" i="13"/>
  <c r="G103" i="13"/>
  <c r="G95" i="13"/>
  <c r="G87" i="13"/>
  <c r="G79" i="13"/>
  <c r="G71" i="13"/>
  <c r="G63" i="13"/>
  <c r="Z184" i="13"/>
  <c r="V184" i="13"/>
  <c r="AA184" i="13" s="1"/>
  <c r="G180" i="13"/>
  <c r="G179" i="13"/>
  <c r="G175" i="13"/>
  <c r="G173" i="13"/>
  <c r="Z154" i="13"/>
  <c r="V154" i="13"/>
  <c r="G113" i="13"/>
  <c r="G105" i="13"/>
  <c r="Z187" i="13"/>
  <c r="V187" i="13"/>
  <c r="Z181" i="13"/>
  <c r="V181" i="13"/>
  <c r="AA181" i="13" s="1"/>
  <c r="V171" i="13"/>
  <c r="G134" i="13"/>
  <c r="G126" i="13"/>
  <c r="G118" i="13"/>
  <c r="G110" i="13"/>
  <c r="G102" i="13"/>
  <c r="G94" i="13"/>
  <c r="G86" i="13"/>
  <c r="G78" i="13"/>
  <c r="G70" i="13"/>
  <c r="G62" i="13"/>
  <c r="T172" i="13"/>
  <c r="Q172" i="13"/>
  <c r="S172" i="13"/>
  <c r="R172" i="13"/>
  <c r="Z169" i="13"/>
  <c r="V169" i="13"/>
  <c r="AA169" i="13" s="1"/>
  <c r="Q137" i="13"/>
  <c r="S137" i="13"/>
  <c r="T137" i="13"/>
  <c r="R137" i="13"/>
  <c r="Q129" i="13"/>
  <c r="S129" i="13"/>
  <c r="T129" i="13"/>
  <c r="R129" i="13"/>
  <c r="Q121" i="13"/>
  <c r="S121" i="13"/>
  <c r="T121" i="13"/>
  <c r="R121" i="13"/>
  <c r="Z231" i="13"/>
  <c r="AA231" i="13" s="1"/>
  <c r="G136" i="13"/>
  <c r="G100" i="13"/>
  <c r="G84" i="13"/>
  <c r="G68" i="13"/>
  <c r="Z22" i="13"/>
  <c r="V22" i="13"/>
  <c r="G143" i="13"/>
  <c r="G96" i="13"/>
  <c r="F16" i="13"/>
  <c r="S132" i="13"/>
  <c r="Q132" i="13"/>
  <c r="R132" i="13"/>
  <c r="T132" i="13"/>
  <c r="G81" i="13"/>
  <c r="Z253" i="13"/>
  <c r="V253" i="13"/>
  <c r="Z189" i="13"/>
  <c r="V189" i="13"/>
  <c r="T168" i="13"/>
  <c r="S168" i="13"/>
  <c r="Q168" i="13"/>
  <c r="R168" i="13"/>
  <c r="G124" i="13"/>
  <c r="Q101" i="13"/>
  <c r="S101" i="13"/>
  <c r="T101" i="13"/>
  <c r="R101" i="13"/>
  <c r="Q85" i="13"/>
  <c r="S85" i="13"/>
  <c r="T85" i="13"/>
  <c r="R85" i="13"/>
  <c r="Q69" i="13"/>
  <c r="S69" i="13"/>
  <c r="T69" i="13"/>
  <c r="R69" i="13"/>
  <c r="S128" i="13"/>
  <c r="Q128" i="13"/>
  <c r="R128" i="13"/>
  <c r="T128" i="13"/>
  <c r="S80" i="13"/>
  <c r="Q80" i="13"/>
  <c r="T80" i="13"/>
  <c r="R80" i="13"/>
  <c r="S64" i="13"/>
  <c r="Q64" i="13"/>
  <c r="T64" i="13"/>
  <c r="R64" i="13"/>
  <c r="Z20" i="13"/>
  <c r="V20" i="13"/>
  <c r="Q97" i="13"/>
  <c r="S97" i="13"/>
  <c r="T97" i="13"/>
  <c r="R97" i="13"/>
  <c r="Q65" i="13"/>
  <c r="S65" i="13"/>
  <c r="T65" i="13"/>
  <c r="R65" i="13"/>
  <c r="Z25" i="13"/>
  <c r="V25" i="13"/>
  <c r="AA25" i="13" s="1"/>
  <c r="Z21" i="13"/>
  <c r="V21" i="13"/>
  <c r="S257" i="13"/>
  <c r="Q257" i="13"/>
  <c r="T257" i="13"/>
  <c r="R257" i="13"/>
  <c r="S243" i="13"/>
  <c r="R243" i="13"/>
  <c r="T243" i="13"/>
  <c r="Q243" i="13"/>
  <c r="Q262" i="13"/>
  <c r="T262" i="13"/>
  <c r="R262" i="13"/>
  <c r="S262" i="13"/>
  <c r="Q270" i="13"/>
  <c r="S270" i="13"/>
  <c r="T270" i="13"/>
  <c r="R270" i="13"/>
  <c r="S265" i="13"/>
  <c r="Q265" i="13"/>
  <c r="R265" i="13"/>
  <c r="T265" i="13"/>
  <c r="Q241" i="13"/>
  <c r="S241" i="13"/>
  <c r="T241" i="13"/>
  <c r="R241" i="13"/>
  <c r="G233" i="13"/>
  <c r="S239" i="13"/>
  <c r="Q239" i="13"/>
  <c r="T239" i="13"/>
  <c r="R239" i="13"/>
  <c r="Z274" i="13"/>
  <c r="V274" i="13"/>
  <c r="Z269" i="13"/>
  <c r="V269" i="13"/>
  <c r="G264" i="13"/>
  <c r="G251" i="13"/>
  <c r="Q238" i="13"/>
  <c r="S238" i="13"/>
  <c r="R238" i="13"/>
  <c r="T238" i="13"/>
  <c r="G230" i="13"/>
  <c r="G222" i="13"/>
  <c r="G214" i="13"/>
  <c r="G206" i="13"/>
  <c r="G198" i="13"/>
  <c r="G232" i="13"/>
  <c r="G227" i="13"/>
  <c r="G219" i="13"/>
  <c r="G211" i="13"/>
  <c r="G203" i="13"/>
  <c r="G272" i="13"/>
  <c r="S242" i="13"/>
  <c r="R242" i="13"/>
  <c r="Q242" i="13"/>
  <c r="T242" i="13"/>
  <c r="Z229" i="13"/>
  <c r="V229" i="13"/>
  <c r="AA229" i="13" s="1"/>
  <c r="T202" i="13"/>
  <c r="R202" i="13"/>
  <c r="S202" i="13"/>
  <c r="Q202" i="13"/>
  <c r="G255" i="13"/>
  <c r="S193" i="13"/>
  <c r="T193" i="13"/>
  <c r="Q193" i="13"/>
  <c r="R193" i="13"/>
  <c r="G248" i="13"/>
  <c r="G212" i="13"/>
  <c r="G174" i="13"/>
  <c r="G164" i="13"/>
  <c r="G158" i="13"/>
  <c r="G150" i="13"/>
  <c r="G142" i="13"/>
  <c r="G204" i="13"/>
  <c r="G176" i="13"/>
  <c r="Z166" i="13"/>
  <c r="V166" i="13"/>
  <c r="R157" i="13"/>
  <c r="T157" i="13"/>
  <c r="Q157" i="13"/>
  <c r="S157" i="13"/>
  <c r="R149" i="13"/>
  <c r="T149" i="13"/>
  <c r="Q149" i="13"/>
  <c r="S149" i="13"/>
  <c r="R141" i="13"/>
  <c r="T141" i="13"/>
  <c r="Q141" i="13"/>
  <c r="S141" i="13"/>
  <c r="G224" i="13"/>
  <c r="G153" i="13"/>
  <c r="Q135" i="13"/>
  <c r="S135" i="13"/>
  <c r="T135" i="13"/>
  <c r="R135" i="13"/>
  <c r="Q127" i="13"/>
  <c r="S127" i="13"/>
  <c r="T127" i="13"/>
  <c r="R127" i="13"/>
  <c r="Q119" i="13"/>
  <c r="S119" i="13"/>
  <c r="T119" i="13"/>
  <c r="R119" i="13"/>
  <c r="Q111" i="13"/>
  <c r="S111" i="13"/>
  <c r="T111" i="13"/>
  <c r="R111" i="13"/>
  <c r="Q103" i="13"/>
  <c r="S103" i="13"/>
  <c r="R103" i="13"/>
  <c r="T103" i="13"/>
  <c r="Q95" i="13"/>
  <c r="S95" i="13"/>
  <c r="R95" i="13"/>
  <c r="T95" i="13"/>
  <c r="Q87" i="13"/>
  <c r="S87" i="13"/>
  <c r="R87" i="13"/>
  <c r="T87" i="13"/>
  <c r="Q79" i="13"/>
  <c r="S79" i="13"/>
  <c r="R79" i="13"/>
  <c r="T79" i="13"/>
  <c r="Q71" i="13"/>
  <c r="S71" i="13"/>
  <c r="R71" i="13"/>
  <c r="T71" i="13"/>
  <c r="Q63" i="13"/>
  <c r="S63" i="13"/>
  <c r="R63" i="13"/>
  <c r="T63" i="13"/>
  <c r="G166" i="13"/>
  <c r="Q113" i="13"/>
  <c r="S113" i="13"/>
  <c r="T113" i="13"/>
  <c r="R113" i="13"/>
  <c r="Q105" i="13"/>
  <c r="S105" i="13"/>
  <c r="T105" i="13"/>
  <c r="R105" i="13"/>
  <c r="G221" i="13"/>
  <c r="Z178" i="13"/>
  <c r="V178" i="13"/>
  <c r="AA178" i="13" s="1"/>
  <c r="Z173" i="13"/>
  <c r="V173" i="13"/>
  <c r="G155" i="13"/>
  <c r="G147" i="13"/>
  <c r="S138" i="13"/>
  <c r="Q138" i="13"/>
  <c r="R138" i="13"/>
  <c r="T138" i="13"/>
  <c r="S130" i="13"/>
  <c r="Q130" i="13"/>
  <c r="R130" i="13"/>
  <c r="T130" i="13"/>
  <c r="S122" i="13"/>
  <c r="Q122" i="13"/>
  <c r="R122" i="13"/>
  <c r="T122" i="13"/>
  <c r="S114" i="13"/>
  <c r="Q114" i="13"/>
  <c r="R114" i="13"/>
  <c r="T114" i="13"/>
  <c r="S106" i="13"/>
  <c r="Q106" i="13"/>
  <c r="R106" i="13"/>
  <c r="T106" i="13"/>
  <c r="S98" i="13"/>
  <c r="Q98" i="13"/>
  <c r="R98" i="13"/>
  <c r="T98" i="13"/>
  <c r="S90" i="13"/>
  <c r="Q90" i="13"/>
  <c r="R90" i="13"/>
  <c r="T90" i="13"/>
  <c r="S82" i="13"/>
  <c r="Q82" i="13"/>
  <c r="R82" i="13"/>
  <c r="T82" i="13"/>
  <c r="S74" i="13"/>
  <c r="Q74" i="13"/>
  <c r="R74" i="13"/>
  <c r="T74" i="13"/>
  <c r="S66" i="13"/>
  <c r="Q66" i="13"/>
  <c r="R66" i="13"/>
  <c r="T66" i="13"/>
  <c r="G190" i="13"/>
  <c r="G189" i="13"/>
  <c r="Z188" i="13"/>
  <c r="V188" i="13"/>
  <c r="AA188" i="13" s="1"/>
  <c r="G172" i="13"/>
  <c r="G171" i="13"/>
  <c r="Z162" i="13"/>
  <c r="V162" i="13"/>
  <c r="AA162" i="13" s="1"/>
  <c r="Z146" i="13"/>
  <c r="V146" i="13"/>
  <c r="G133" i="13"/>
  <c r="G125" i="13"/>
  <c r="G117" i="13"/>
  <c r="G216" i="13"/>
  <c r="S120" i="13"/>
  <c r="Q120" i="13"/>
  <c r="T120" i="13"/>
  <c r="R120" i="13"/>
  <c r="S92" i="13"/>
  <c r="Q92" i="13"/>
  <c r="T92" i="13"/>
  <c r="R92" i="13"/>
  <c r="S76" i="13"/>
  <c r="Q76" i="13"/>
  <c r="T76" i="13"/>
  <c r="R76" i="13"/>
  <c r="S60" i="13"/>
  <c r="Q60" i="13"/>
  <c r="T60" i="13"/>
  <c r="R60" i="13"/>
  <c r="T195" i="13"/>
  <c r="S195" i="13"/>
  <c r="R195" i="13"/>
  <c r="Q195" i="13"/>
  <c r="S104" i="13"/>
  <c r="Q104" i="13"/>
  <c r="T104" i="13"/>
  <c r="R104" i="13"/>
  <c r="S88" i="13"/>
  <c r="Q88" i="13"/>
  <c r="T88" i="13"/>
  <c r="R88" i="13"/>
  <c r="Z28" i="13"/>
  <c r="V28" i="13"/>
  <c r="AA28" i="13" s="1"/>
  <c r="G132" i="13"/>
  <c r="Q81" i="13"/>
  <c r="S81" i="13"/>
  <c r="T81" i="13"/>
  <c r="R81" i="13"/>
  <c r="G168" i="13"/>
  <c r="G167" i="13"/>
  <c r="S108" i="13"/>
  <c r="Q108" i="13"/>
  <c r="T108" i="13"/>
  <c r="R108" i="13"/>
  <c r="G93" i="13"/>
  <c r="G77" i="13"/>
  <c r="G61" i="13"/>
  <c r="G128" i="13"/>
  <c r="G80" i="13"/>
  <c r="G64" i="13"/>
  <c r="Z156" i="13"/>
  <c r="V156" i="13"/>
  <c r="Z140" i="13"/>
  <c r="V140" i="13"/>
  <c r="G89" i="13"/>
  <c r="Z27" i="13"/>
  <c r="V27" i="13"/>
  <c r="AA27" i="13" s="1"/>
  <c r="S271" i="13"/>
  <c r="Q271" i="13"/>
  <c r="T271" i="13"/>
  <c r="R271" i="13"/>
  <c r="G257" i="13"/>
  <c r="S273" i="13"/>
  <c r="R273" i="13"/>
  <c r="Q273" i="13"/>
  <c r="T273" i="13"/>
  <c r="S259" i="13"/>
  <c r="R259" i="13"/>
  <c r="T259" i="13"/>
  <c r="Q259" i="13"/>
  <c r="Z268" i="13"/>
  <c r="V268" i="13"/>
  <c r="G265" i="13"/>
  <c r="G253" i="13"/>
  <c r="G254" i="13"/>
  <c r="S237" i="13"/>
  <c r="Q237" i="13"/>
  <c r="T237" i="13"/>
  <c r="R237" i="13"/>
  <c r="G266" i="13"/>
  <c r="G239" i="13"/>
  <c r="Q264" i="13"/>
  <c r="R264" i="13"/>
  <c r="S264" i="13"/>
  <c r="T264" i="13"/>
  <c r="G258" i="13"/>
  <c r="R227" i="13"/>
  <c r="T227" i="13"/>
  <c r="S227" i="13"/>
  <c r="Q227" i="13"/>
  <c r="R219" i="13"/>
  <c r="T219" i="13"/>
  <c r="S219" i="13"/>
  <c r="Q219" i="13"/>
  <c r="R211" i="13"/>
  <c r="T211" i="13"/>
  <c r="S211" i="13"/>
  <c r="Q211" i="13"/>
  <c r="R203" i="13"/>
  <c r="T203" i="13"/>
  <c r="S203" i="13"/>
  <c r="Q203" i="13"/>
  <c r="Q266" i="13"/>
  <c r="S266" i="13"/>
  <c r="T266" i="13"/>
  <c r="R266" i="13"/>
  <c r="G256" i="13"/>
  <c r="Q232" i="13"/>
  <c r="S232" i="13"/>
  <c r="R232" i="13"/>
  <c r="T232" i="13"/>
  <c r="T224" i="13"/>
  <c r="R224" i="13"/>
  <c r="Q224" i="13"/>
  <c r="S224" i="13"/>
  <c r="T216" i="13"/>
  <c r="R216" i="13"/>
  <c r="Q216" i="13"/>
  <c r="S216" i="13"/>
  <c r="T208" i="13"/>
  <c r="R208" i="13"/>
  <c r="Q208" i="13"/>
  <c r="S208" i="13"/>
  <c r="T200" i="13"/>
  <c r="R200" i="13"/>
  <c r="Q200" i="13"/>
  <c r="S200" i="13"/>
  <c r="Q272" i="13"/>
  <c r="S272" i="13"/>
  <c r="R272" i="13"/>
  <c r="T272" i="13"/>
  <c r="G242" i="13"/>
  <c r="T226" i="13"/>
  <c r="R226" i="13"/>
  <c r="S226" i="13"/>
  <c r="Q226" i="13"/>
  <c r="Z221" i="13"/>
  <c r="V221" i="13"/>
  <c r="G234" i="13"/>
  <c r="S185" i="13"/>
  <c r="T185" i="13"/>
  <c r="Q185" i="13"/>
  <c r="R185" i="13"/>
  <c r="Q248" i="13"/>
  <c r="R248" i="13"/>
  <c r="S248" i="13"/>
  <c r="T248" i="13"/>
  <c r="G201" i="13"/>
  <c r="R163" i="13"/>
  <c r="S163" i="13"/>
  <c r="Q163" i="13"/>
  <c r="T163" i="13"/>
  <c r="R155" i="13"/>
  <c r="T155" i="13"/>
  <c r="Q155" i="13"/>
  <c r="S155" i="13"/>
  <c r="R147" i="13"/>
  <c r="T147" i="13"/>
  <c r="Q147" i="13"/>
  <c r="S147" i="13"/>
  <c r="G225" i="13"/>
  <c r="G194" i="13"/>
  <c r="G193" i="13"/>
  <c r="G188" i="13"/>
  <c r="R175" i="13"/>
  <c r="S175" i="13"/>
  <c r="Q175" i="13"/>
  <c r="T175" i="13"/>
  <c r="G156" i="13"/>
  <c r="G148" i="13"/>
  <c r="G140" i="13"/>
  <c r="G213" i="13"/>
  <c r="Z158" i="13"/>
  <c r="V158" i="13"/>
  <c r="G145" i="13"/>
  <c r="G139" i="13"/>
  <c r="G131" i="13"/>
  <c r="G123" i="13"/>
  <c r="G115" i="13"/>
  <c r="G107" i="13"/>
  <c r="G99" i="13"/>
  <c r="G91" i="13"/>
  <c r="G83" i="13"/>
  <c r="G75" i="13"/>
  <c r="G67" i="13"/>
  <c r="T59" i="13"/>
  <c r="R59" i="13"/>
  <c r="S59" i="13"/>
  <c r="Q59" i="13"/>
  <c r="AA164" i="13"/>
  <c r="G149" i="13"/>
  <c r="G109" i="13"/>
  <c r="S267" i="13"/>
  <c r="R267" i="13"/>
  <c r="Q267" i="13"/>
  <c r="T267" i="13"/>
  <c r="G200" i="13"/>
  <c r="G138" i="13"/>
  <c r="G130" i="13"/>
  <c r="G122" i="13"/>
  <c r="G114" i="13"/>
  <c r="G106" i="13"/>
  <c r="G98" i="13"/>
  <c r="G90" i="13"/>
  <c r="G82" i="13"/>
  <c r="G74" i="13"/>
  <c r="G66" i="13"/>
  <c r="Q58" i="13"/>
  <c r="S58" i="13"/>
  <c r="R58" i="13"/>
  <c r="T58" i="13"/>
  <c r="Q190" i="13"/>
  <c r="S190" i="13"/>
  <c r="R190" i="13"/>
  <c r="T190" i="13"/>
  <c r="Q133" i="13"/>
  <c r="S133" i="13"/>
  <c r="T133" i="13"/>
  <c r="R133" i="13"/>
  <c r="Q125" i="13"/>
  <c r="S125" i="13"/>
  <c r="T125" i="13"/>
  <c r="R125" i="13"/>
  <c r="Q117" i="13"/>
  <c r="S117" i="13"/>
  <c r="T117" i="13"/>
  <c r="R117" i="13"/>
  <c r="G184" i="13"/>
  <c r="Z165" i="13"/>
  <c r="V165" i="13"/>
  <c r="G120" i="13"/>
  <c r="G92" i="13"/>
  <c r="G76" i="13"/>
  <c r="G60" i="13"/>
  <c r="Z26" i="13"/>
  <c r="V26" i="13"/>
  <c r="G195" i="13"/>
  <c r="Z177" i="13"/>
  <c r="V177" i="13"/>
  <c r="AA177" i="13" s="1"/>
  <c r="G104" i="13"/>
  <c r="G88" i="13"/>
  <c r="Z24" i="13"/>
  <c r="V24" i="13"/>
  <c r="AA24" i="13" s="1"/>
  <c r="G186" i="13"/>
  <c r="G185" i="13"/>
  <c r="Z148" i="13"/>
  <c r="V148" i="13"/>
  <c r="AA148" i="13" s="1"/>
  <c r="S116" i="13"/>
  <c r="Q116" i="13"/>
  <c r="R116" i="13"/>
  <c r="T116" i="13"/>
  <c r="G73" i="13"/>
  <c r="Z182" i="13"/>
  <c r="V182" i="13"/>
  <c r="Z174" i="13"/>
  <c r="V174" i="13"/>
  <c r="G163" i="13"/>
  <c r="G108" i="13"/>
  <c r="Q93" i="13"/>
  <c r="S93" i="13"/>
  <c r="T93" i="13"/>
  <c r="R93" i="13"/>
  <c r="Q77" i="13"/>
  <c r="S77" i="13"/>
  <c r="T77" i="13"/>
  <c r="R77" i="13"/>
  <c r="Q61" i="13"/>
  <c r="S61" i="13"/>
  <c r="T61" i="13"/>
  <c r="R61" i="13"/>
  <c r="T35" i="13"/>
  <c r="S35" i="13"/>
  <c r="R35" i="13"/>
  <c r="Q35" i="13"/>
  <c r="G169" i="13"/>
  <c r="S112" i="13"/>
  <c r="Q112" i="13"/>
  <c r="R112" i="13"/>
  <c r="T112" i="13"/>
  <c r="S72" i="13"/>
  <c r="Q72" i="13"/>
  <c r="T72" i="13"/>
  <c r="R72" i="13"/>
  <c r="G196" i="13"/>
  <c r="Q89" i="13"/>
  <c r="S89" i="13"/>
  <c r="T89" i="13"/>
  <c r="R89" i="13"/>
  <c r="G244" i="13"/>
  <c r="G245" i="13"/>
  <c r="G246" i="13"/>
  <c r="G243" i="13"/>
  <c r="G247" i="13"/>
  <c r="Q254" i="13"/>
  <c r="S254" i="13"/>
  <c r="T254" i="13"/>
  <c r="R254" i="13"/>
  <c r="S249" i="13"/>
  <c r="Q249" i="13"/>
  <c r="R249" i="13"/>
  <c r="T249" i="13"/>
  <c r="G237" i="13"/>
  <c r="Q256" i="13"/>
  <c r="R256" i="13"/>
  <c r="T256" i="13"/>
  <c r="S256" i="13"/>
  <c r="S235" i="13"/>
  <c r="Q235" i="13"/>
  <c r="T235" i="13"/>
  <c r="R235" i="13"/>
  <c r="Q258" i="13"/>
  <c r="S258" i="13"/>
  <c r="R258" i="13"/>
  <c r="T258" i="13"/>
  <c r="G226" i="13"/>
  <c r="G218" i="13"/>
  <c r="G210" i="13"/>
  <c r="G202" i="13"/>
  <c r="G240" i="13"/>
  <c r="G231" i="13"/>
  <c r="G223" i="13"/>
  <c r="G215" i="13"/>
  <c r="G207" i="13"/>
  <c r="G199" i="13"/>
  <c r="T218" i="13"/>
  <c r="R218" i="13"/>
  <c r="S218" i="13"/>
  <c r="Q218" i="13"/>
  <c r="Z213" i="13"/>
  <c r="V213" i="13"/>
  <c r="Q234" i="13"/>
  <c r="S234" i="13"/>
  <c r="R234" i="13"/>
  <c r="T234" i="13"/>
  <c r="Z225" i="13"/>
  <c r="V225" i="13"/>
  <c r="Z217" i="13"/>
  <c r="V217" i="13"/>
  <c r="Z209" i="13"/>
  <c r="V209" i="13"/>
  <c r="Z201" i="13"/>
  <c r="V201" i="13"/>
  <c r="Z245" i="13"/>
  <c r="V245" i="13"/>
  <c r="Z244" i="13"/>
  <c r="V244" i="13"/>
  <c r="G228" i="13"/>
  <c r="G197" i="13"/>
  <c r="G170" i="13"/>
  <c r="G160" i="13"/>
  <c r="G154" i="13"/>
  <c r="G146" i="13"/>
  <c r="G220" i="13"/>
  <c r="Q194" i="13"/>
  <c r="S194" i="13"/>
  <c r="T194" i="13"/>
  <c r="R194" i="13"/>
  <c r="G187" i="13"/>
  <c r="Z170" i="13"/>
  <c r="V170" i="13"/>
  <c r="G165" i="13"/>
  <c r="R153" i="13"/>
  <c r="T153" i="13"/>
  <c r="Q153" i="13"/>
  <c r="S153" i="13"/>
  <c r="R145" i="13"/>
  <c r="T145" i="13"/>
  <c r="Q145" i="13"/>
  <c r="S145" i="13"/>
  <c r="G236" i="13"/>
  <c r="G178" i="13"/>
  <c r="G162" i="13"/>
  <c r="Z150" i="13"/>
  <c r="V150" i="13"/>
  <c r="Q139" i="13"/>
  <c r="S139" i="13"/>
  <c r="T139" i="13"/>
  <c r="R139" i="13"/>
  <c r="Q131" i="13"/>
  <c r="S131" i="13"/>
  <c r="T131" i="13"/>
  <c r="R131" i="13"/>
  <c r="Q123" i="13"/>
  <c r="S123" i="13"/>
  <c r="T123" i="13"/>
  <c r="R123" i="13"/>
  <c r="Q115" i="13"/>
  <c r="S115" i="13"/>
  <c r="T115" i="13"/>
  <c r="R115" i="13"/>
  <c r="Q107" i="13"/>
  <c r="S107" i="13"/>
  <c r="T107" i="13"/>
  <c r="R107" i="13"/>
  <c r="Q99" i="13"/>
  <c r="S99" i="13"/>
  <c r="T99" i="13"/>
  <c r="R99" i="13"/>
  <c r="Q91" i="13"/>
  <c r="S91" i="13"/>
  <c r="R91" i="13"/>
  <c r="T91" i="13"/>
  <c r="Q83" i="13"/>
  <c r="S83" i="13"/>
  <c r="R83" i="13"/>
  <c r="T83" i="13"/>
  <c r="Q75" i="13"/>
  <c r="S75" i="13"/>
  <c r="T75" i="13"/>
  <c r="R75" i="13"/>
  <c r="Q67" i="13"/>
  <c r="S67" i="13"/>
  <c r="T67" i="13"/>
  <c r="R67" i="13"/>
  <c r="G208" i="13"/>
  <c r="T180" i="13"/>
  <c r="Q180" i="13"/>
  <c r="S180" i="13"/>
  <c r="R180" i="13"/>
  <c r="G141" i="13"/>
  <c r="Q109" i="13"/>
  <c r="S109" i="13"/>
  <c r="T109" i="13"/>
  <c r="R109" i="13"/>
  <c r="Z275" i="13"/>
  <c r="V275" i="13"/>
  <c r="G267" i="13"/>
  <c r="Z179" i="13"/>
  <c r="V179" i="13"/>
  <c r="AA179" i="13" s="1"/>
  <c r="Z152" i="13"/>
  <c r="V152" i="13"/>
  <c r="AA152" i="13" s="1"/>
  <c r="Z144" i="13"/>
  <c r="V144" i="13"/>
  <c r="AA144" i="13" s="1"/>
  <c r="S134" i="13"/>
  <c r="Q134" i="13"/>
  <c r="R134" i="13"/>
  <c r="T134" i="13"/>
  <c r="S126" i="13"/>
  <c r="Q126" i="13"/>
  <c r="R126" i="13"/>
  <c r="T126" i="13"/>
  <c r="S118" i="13"/>
  <c r="Q118" i="13"/>
  <c r="R118" i="13"/>
  <c r="T118" i="13"/>
  <c r="S110" i="13"/>
  <c r="Q110" i="13"/>
  <c r="R110" i="13"/>
  <c r="T110" i="13"/>
  <c r="S102" i="13"/>
  <c r="Q102" i="13"/>
  <c r="R102" i="13"/>
  <c r="T102" i="13"/>
  <c r="S94" i="13"/>
  <c r="Q94" i="13"/>
  <c r="R94" i="13"/>
  <c r="T94" i="13"/>
  <c r="S86" i="13"/>
  <c r="Q86" i="13"/>
  <c r="R86" i="13"/>
  <c r="T86" i="13"/>
  <c r="S78" i="13"/>
  <c r="Q78" i="13"/>
  <c r="R78" i="13"/>
  <c r="T78" i="13"/>
  <c r="S70" i="13"/>
  <c r="Q70" i="13"/>
  <c r="R70" i="13"/>
  <c r="T70" i="13"/>
  <c r="S62" i="13"/>
  <c r="Q62" i="13"/>
  <c r="R62" i="13"/>
  <c r="T62" i="13"/>
  <c r="G181" i="13"/>
  <c r="Z167" i="13"/>
  <c r="V167" i="13"/>
  <c r="G157" i="13"/>
  <c r="G137" i="13"/>
  <c r="G129" i="13"/>
  <c r="G121" i="13"/>
  <c r="Z192" i="13"/>
  <c r="V192" i="13"/>
  <c r="S136" i="13"/>
  <c r="Q136" i="13"/>
  <c r="R136" i="13"/>
  <c r="T136" i="13"/>
  <c r="S100" i="13"/>
  <c r="Q100" i="13"/>
  <c r="T100" i="13"/>
  <c r="R100" i="13"/>
  <c r="S84" i="13"/>
  <c r="Q84" i="13"/>
  <c r="T84" i="13"/>
  <c r="R84" i="13"/>
  <c r="S68" i="13"/>
  <c r="Q68" i="13"/>
  <c r="T68" i="13"/>
  <c r="R68" i="13"/>
  <c r="Z34" i="13"/>
  <c r="V34" i="13"/>
  <c r="G159" i="13"/>
  <c r="S96" i="13"/>
  <c r="Q96" i="13"/>
  <c r="T96" i="13"/>
  <c r="R96" i="13"/>
  <c r="Q186" i="13"/>
  <c r="S186" i="13"/>
  <c r="R186" i="13"/>
  <c r="T186" i="13"/>
  <c r="G116" i="13"/>
  <c r="Q73" i="13"/>
  <c r="S73" i="13"/>
  <c r="T73" i="13"/>
  <c r="R73" i="13"/>
  <c r="G205" i="13"/>
  <c r="S124" i="13"/>
  <c r="Q124" i="13"/>
  <c r="R124" i="13"/>
  <c r="T124" i="13"/>
  <c r="G101" i="13"/>
  <c r="G85" i="13"/>
  <c r="G69" i="13"/>
  <c r="T23" i="13"/>
  <c r="S23" i="13"/>
  <c r="Q23" i="13"/>
  <c r="R23" i="13"/>
  <c r="G151" i="13"/>
  <c r="G112" i="13"/>
  <c r="G72" i="13"/>
  <c r="G97" i="13"/>
  <c r="G65" i="13"/>
  <c r="Z57" i="13"/>
  <c r="V57" i="13"/>
  <c r="R240" i="12"/>
  <c r="T240" i="12"/>
  <c r="S240" i="12"/>
  <c r="Q240" i="12"/>
  <c r="R232" i="12"/>
  <c r="T232" i="12"/>
  <c r="S232" i="12"/>
  <c r="Q232" i="12"/>
  <c r="F13" i="12"/>
  <c r="Z184" i="12"/>
  <c r="V184" i="12"/>
  <c r="Q265" i="12"/>
  <c r="T265" i="12"/>
  <c r="S265" i="12"/>
  <c r="R265" i="12"/>
  <c r="Z211" i="12"/>
  <c r="V211" i="12"/>
  <c r="F187" i="12"/>
  <c r="Z210" i="12"/>
  <c r="V210" i="12"/>
  <c r="AA210" i="12" s="1"/>
  <c r="Q12" i="12"/>
  <c r="S12" i="12"/>
  <c r="R12" i="12"/>
  <c r="T12" i="12"/>
  <c r="T262" i="12"/>
  <c r="S262" i="12"/>
  <c r="R262" i="12"/>
  <c r="Q262" i="12"/>
  <c r="Z263" i="12"/>
  <c r="V263" i="12"/>
  <c r="AA263" i="12" s="1"/>
  <c r="Q212" i="12"/>
  <c r="T212" i="12"/>
  <c r="S212" i="12"/>
  <c r="R212" i="12"/>
  <c r="T213" i="12"/>
  <c r="S213" i="12"/>
  <c r="R213" i="12"/>
  <c r="Q213" i="12"/>
  <c r="T241" i="12"/>
  <c r="R241" i="12"/>
  <c r="S241" i="12"/>
  <c r="Q241" i="12"/>
  <c r="Z264" i="12"/>
  <c r="V264" i="12"/>
  <c r="S239" i="12"/>
  <c r="Q239" i="12"/>
  <c r="T239" i="12"/>
  <c r="R239" i="12"/>
  <c r="F16" i="11"/>
  <c r="AA160" i="11"/>
  <c r="Q159" i="11"/>
  <c r="T159" i="11"/>
  <c r="R159" i="11"/>
  <c r="S159" i="11"/>
  <c r="F126" i="11"/>
  <c r="Z136" i="11"/>
  <c r="V136" i="11"/>
  <c r="Z157" i="11"/>
  <c r="V157" i="11"/>
  <c r="G141" i="11"/>
  <c r="G140" i="11"/>
  <c r="G142" i="11"/>
  <c r="G138" i="11"/>
  <c r="G136" i="11"/>
  <c r="G137" i="11"/>
  <c r="G144" i="11"/>
  <c r="G146" i="11"/>
  <c r="G145" i="11"/>
  <c r="G134" i="11"/>
  <c r="T156" i="11"/>
  <c r="S156" i="11"/>
  <c r="R156" i="11"/>
  <c r="Q156" i="11"/>
  <c r="Z161" i="11"/>
  <c r="V161" i="11"/>
  <c r="Z123" i="11"/>
  <c r="V123" i="11"/>
  <c r="G155" i="11"/>
  <c r="G153" i="11"/>
  <c r="G154" i="11"/>
  <c r="G148" i="11"/>
  <c r="Q142" i="11"/>
  <c r="S142" i="11"/>
  <c r="T142" i="11"/>
  <c r="R142" i="11"/>
  <c r="Q151" i="11"/>
  <c r="T151" i="11"/>
  <c r="R151" i="11"/>
  <c r="S151" i="11"/>
  <c r="Z153" i="11"/>
  <c r="V153" i="11"/>
  <c r="Q138" i="11"/>
  <c r="S138" i="11"/>
  <c r="R138" i="11"/>
  <c r="T138" i="11"/>
  <c r="G149" i="11"/>
  <c r="S133" i="11"/>
  <c r="Q133" i="11"/>
  <c r="R133" i="11"/>
  <c r="T133" i="11"/>
  <c r="Q146" i="11"/>
  <c r="S146" i="11"/>
  <c r="R146" i="11"/>
  <c r="T146" i="11"/>
  <c r="Z147" i="11"/>
  <c r="V147" i="11"/>
  <c r="Z160" i="11"/>
  <c r="R150" i="11"/>
  <c r="Q150" i="11"/>
  <c r="T150" i="11"/>
  <c r="S150" i="11"/>
  <c r="T135" i="11"/>
  <c r="R135" i="11"/>
  <c r="S135" i="11"/>
  <c r="Q135" i="11"/>
  <c r="Z139" i="11"/>
  <c r="V139" i="11"/>
  <c r="Z152" i="11"/>
  <c r="AA152" i="11" s="1"/>
  <c r="T124" i="11"/>
  <c r="Q124" i="11"/>
  <c r="S124" i="11"/>
  <c r="R124" i="11"/>
  <c r="Z158" i="11"/>
  <c r="V158" i="11"/>
  <c r="R134" i="11"/>
  <c r="T134" i="11"/>
  <c r="Q134" i="11"/>
  <c r="S134" i="11"/>
  <c r="Z148" i="11"/>
  <c r="V148" i="11"/>
  <c r="AA148" i="11" s="1"/>
  <c r="Z140" i="11"/>
  <c r="V140" i="11"/>
  <c r="Z149" i="11"/>
  <c r="V149" i="11"/>
  <c r="Z143" i="11"/>
  <c r="V143" i="11"/>
  <c r="AA143" i="11" s="1"/>
  <c r="Q155" i="11"/>
  <c r="T155" i="11"/>
  <c r="S155" i="11"/>
  <c r="R155" i="11"/>
  <c r="R137" i="11"/>
  <c r="S137" i="11"/>
  <c r="Q137" i="11"/>
  <c r="T137" i="11"/>
  <c r="R145" i="11"/>
  <c r="S145" i="11"/>
  <c r="Q145" i="11"/>
  <c r="T145" i="11"/>
  <c r="Z162" i="11"/>
  <c r="V162" i="11"/>
  <c r="Z141" i="11"/>
  <c r="V141" i="11"/>
  <c r="AA141" i="11" s="1"/>
  <c r="G135" i="11"/>
  <c r="G151" i="11"/>
  <c r="G133" i="11"/>
  <c r="G147" i="11"/>
  <c r="Z154" i="11"/>
  <c r="V154" i="11"/>
  <c r="AA48" i="10"/>
  <c r="Q89" i="10"/>
  <c r="S89" i="10"/>
  <c r="T89" i="10"/>
  <c r="R89" i="10"/>
  <c r="V75" i="10"/>
  <c r="AA75" i="10" s="1"/>
  <c r="Z75" i="10"/>
  <c r="Q68" i="10"/>
  <c r="S68" i="10"/>
  <c r="T68" i="10"/>
  <c r="R68" i="10"/>
  <c r="V91" i="10"/>
  <c r="Z91" i="10"/>
  <c r="Z64" i="10"/>
  <c r="V64" i="10"/>
  <c r="Z56" i="10"/>
  <c r="V56" i="10"/>
  <c r="V55" i="10"/>
  <c r="AA55" i="10" s="1"/>
  <c r="Z55" i="10"/>
  <c r="Q23" i="10"/>
  <c r="S23" i="10"/>
  <c r="R23" i="10"/>
  <c r="T23" i="10"/>
  <c r="Z67" i="10"/>
  <c r="V67" i="10"/>
  <c r="V26" i="10"/>
  <c r="Z26" i="10"/>
  <c r="Z29" i="10"/>
  <c r="V29" i="10"/>
  <c r="Z20" i="10"/>
  <c r="V20" i="10"/>
  <c r="T90" i="10"/>
  <c r="R90" i="10"/>
  <c r="Q90" i="10"/>
  <c r="S90" i="10"/>
  <c r="T74" i="10"/>
  <c r="R74" i="10"/>
  <c r="Q74" i="10"/>
  <c r="S74" i="10"/>
  <c r="Z79" i="10"/>
  <c r="V79" i="10"/>
  <c r="S70" i="10"/>
  <c r="R70" i="10"/>
  <c r="T70" i="10"/>
  <c r="Q70" i="10"/>
  <c r="Q12" i="10"/>
  <c r="T12" i="10"/>
  <c r="R12" i="10"/>
  <c r="S12" i="10"/>
  <c r="V69" i="10"/>
  <c r="AA69" i="10" s="1"/>
  <c r="Z69" i="10"/>
  <c r="T49" i="10"/>
  <c r="S49" i="10"/>
  <c r="R49" i="10"/>
  <c r="Q49" i="10"/>
  <c r="T44" i="10"/>
  <c r="Q44" i="10"/>
  <c r="R44" i="10"/>
  <c r="S44" i="10"/>
  <c r="F14" i="10"/>
  <c r="V33" i="10"/>
  <c r="Z33" i="10"/>
  <c r="Q39" i="10"/>
  <c r="S39" i="10"/>
  <c r="T39" i="10"/>
  <c r="R39" i="10"/>
  <c r="Z51" i="10"/>
  <c r="V51" i="10"/>
  <c r="AA51" i="10" s="1"/>
  <c r="V32" i="10"/>
  <c r="Z32" i="10"/>
  <c r="V24" i="10"/>
  <c r="Z24" i="10"/>
  <c r="S94" i="10"/>
  <c r="R94" i="10"/>
  <c r="T94" i="10"/>
  <c r="Q94" i="10"/>
  <c r="S66" i="10"/>
  <c r="Q66" i="10"/>
  <c r="T66" i="10"/>
  <c r="R66" i="10"/>
  <c r="V76" i="10"/>
  <c r="Z76" i="10"/>
  <c r="R47" i="10"/>
  <c r="T47" i="10"/>
  <c r="Q47" i="10"/>
  <c r="S47" i="10"/>
  <c r="Z73" i="10"/>
  <c r="V73" i="10"/>
  <c r="AA73" i="10" s="1"/>
  <c r="V92" i="10"/>
  <c r="Z92" i="10"/>
  <c r="Q52" i="10"/>
  <c r="S52" i="10"/>
  <c r="R52" i="10"/>
  <c r="T52" i="10"/>
  <c r="Z72" i="10"/>
  <c r="V72" i="10"/>
  <c r="Q31" i="10"/>
  <c r="S31" i="10"/>
  <c r="T31" i="10"/>
  <c r="R31" i="10"/>
  <c r="T53" i="10"/>
  <c r="R53" i="10"/>
  <c r="S53" i="10"/>
  <c r="Q53" i="10"/>
  <c r="V25" i="10"/>
  <c r="Z25" i="10"/>
  <c r="Z22" i="10"/>
  <c r="V22" i="10"/>
  <c r="AA22" i="10" s="1"/>
  <c r="Z13" i="10"/>
  <c r="V13" i="10"/>
  <c r="AA13" i="10" s="1"/>
  <c r="Z46" i="10"/>
  <c r="V46" i="10"/>
  <c r="AA46" i="10" s="1"/>
  <c r="V40" i="10"/>
  <c r="Z40" i="10"/>
  <c r="Z27" i="10"/>
  <c r="V27" i="10"/>
  <c r="AA27" i="10" s="1"/>
  <c r="T78" i="10"/>
  <c r="Q78" i="10"/>
  <c r="S78" i="10"/>
  <c r="R78" i="10"/>
  <c r="S21" i="10"/>
  <c r="Q21" i="10"/>
  <c r="T21" i="10"/>
  <c r="R21" i="10"/>
  <c r="Q93" i="10"/>
  <c r="R93" i="10"/>
  <c r="S93" i="10"/>
  <c r="T93" i="10"/>
  <c r="Q77" i="10"/>
  <c r="R77" i="10"/>
  <c r="S77" i="10"/>
  <c r="T77" i="10"/>
  <c r="T65" i="10"/>
  <c r="S65" i="10"/>
  <c r="Q65" i="10"/>
  <c r="R65" i="10"/>
  <c r="S54" i="10"/>
  <c r="R54" i="10"/>
  <c r="T54" i="10"/>
  <c r="Q54" i="10"/>
  <c r="S50" i="10"/>
  <c r="Q50" i="10"/>
  <c r="T50" i="10"/>
  <c r="R50" i="10"/>
  <c r="Z80" i="10"/>
  <c r="V80" i="10"/>
  <c r="AA80" i="10" s="1"/>
  <c r="V45" i="10"/>
  <c r="Z45" i="10"/>
  <c r="T28" i="10"/>
  <c r="Q28" i="10"/>
  <c r="S28" i="10"/>
  <c r="R28" i="10"/>
  <c r="Z43" i="10"/>
  <c r="V43" i="10"/>
  <c r="AA43" i="10" s="1"/>
  <c r="S41" i="10"/>
  <c r="R41" i="10"/>
  <c r="Q41" i="10"/>
  <c r="T41" i="10"/>
  <c r="Z19" i="10"/>
  <c r="V19" i="10"/>
  <c r="Z30" i="10"/>
  <c r="V30" i="10"/>
  <c r="AA30" i="10" s="1"/>
  <c r="Z40" i="9"/>
  <c r="V40" i="9"/>
  <c r="AA40" i="9" s="1"/>
  <c r="Z36" i="9"/>
  <c r="V36" i="9"/>
  <c r="S39" i="9"/>
  <c r="R39" i="9"/>
  <c r="Q39" i="9"/>
  <c r="T39" i="9"/>
  <c r="Q41" i="9"/>
  <c r="T41" i="9"/>
  <c r="S41" i="9"/>
  <c r="R41" i="9"/>
  <c r="Q37" i="9"/>
  <c r="T37" i="9"/>
  <c r="S37" i="9"/>
  <c r="R37" i="9"/>
  <c r="Q19" i="9"/>
  <c r="T19" i="9"/>
  <c r="R19" i="9"/>
  <c r="V20" i="9"/>
  <c r="Z20" i="9"/>
  <c r="S35" i="9"/>
  <c r="R35" i="9"/>
  <c r="Q35" i="9"/>
  <c r="T35" i="9"/>
  <c r="Q22" i="9"/>
  <c r="T22" i="9"/>
  <c r="R22" i="9"/>
  <c r="Z34" i="9"/>
  <c r="V34" i="9"/>
  <c r="Q23" i="9"/>
  <c r="T23" i="9"/>
  <c r="R23" i="9"/>
  <c r="Z32" i="9"/>
  <c r="V32" i="9"/>
  <c r="Z30" i="9"/>
  <c r="V30" i="9"/>
  <c r="Q24" i="9"/>
  <c r="T24" i="9"/>
  <c r="R24" i="9"/>
  <c r="V21" i="9"/>
  <c r="Z21" i="9"/>
  <c r="F14" i="9"/>
  <c r="S31" i="9"/>
  <c r="R31" i="9"/>
  <c r="Q31" i="9"/>
  <c r="T31" i="9"/>
  <c r="Q33" i="9"/>
  <c r="T33" i="9"/>
  <c r="S33" i="9"/>
  <c r="R33" i="9"/>
  <c r="Z38" i="9"/>
  <c r="V38" i="9"/>
  <c r="R47" i="7"/>
  <c r="Q47" i="7"/>
  <c r="T47" i="7"/>
  <c r="S47" i="7"/>
  <c r="Z33" i="7"/>
  <c r="V33" i="7"/>
  <c r="Z27" i="7"/>
  <c r="V27" i="7"/>
  <c r="Q48" i="7"/>
  <c r="T48" i="7"/>
  <c r="S48" i="7"/>
  <c r="R48" i="7"/>
  <c r="Q52" i="7"/>
  <c r="T52" i="7"/>
  <c r="S52" i="7"/>
  <c r="R52" i="7"/>
  <c r="Z49" i="7"/>
  <c r="V49" i="7"/>
  <c r="Q56" i="7"/>
  <c r="T56" i="7"/>
  <c r="S56" i="7"/>
  <c r="R56" i="7"/>
  <c r="Z53" i="7"/>
  <c r="V53" i="7"/>
  <c r="S34" i="7"/>
  <c r="R34" i="7"/>
  <c r="Q34" i="7"/>
  <c r="T34" i="7"/>
  <c r="Q28" i="7"/>
  <c r="T28" i="7"/>
  <c r="S28" i="7"/>
  <c r="R28" i="7"/>
  <c r="Z23" i="7"/>
  <c r="V23" i="7"/>
  <c r="Z31" i="7"/>
  <c r="V31" i="7"/>
  <c r="Z18" i="7"/>
  <c r="Z21" i="7"/>
  <c r="V21" i="7"/>
  <c r="Z15" i="7"/>
  <c r="V15" i="7"/>
  <c r="Z16" i="7"/>
  <c r="V16" i="7"/>
  <c r="Q35" i="7"/>
  <c r="T35" i="7"/>
  <c r="R35" i="7"/>
  <c r="S35" i="7"/>
  <c r="Z45" i="7"/>
  <c r="V45" i="7"/>
  <c r="Z51" i="7"/>
  <c r="V51" i="7"/>
  <c r="S30" i="7"/>
  <c r="R30" i="7"/>
  <c r="Q30" i="7"/>
  <c r="T30" i="7"/>
  <c r="Z25" i="7"/>
  <c r="V25" i="7"/>
  <c r="Q24" i="7"/>
  <c r="T24" i="7"/>
  <c r="S24" i="7"/>
  <c r="R24" i="7"/>
  <c r="Z55" i="7"/>
  <c r="V55" i="7"/>
  <c r="S22" i="7"/>
  <c r="Q22" i="7"/>
  <c r="T22" i="7"/>
  <c r="R22" i="7"/>
  <c r="Z19" i="7"/>
  <c r="V19" i="7"/>
  <c r="Z11" i="7"/>
  <c r="V11" i="7"/>
  <c r="Z50" i="7"/>
  <c r="V50" i="7"/>
  <c r="Z54" i="7"/>
  <c r="V54" i="7"/>
  <c r="S26" i="7"/>
  <c r="R26" i="7"/>
  <c r="Q26" i="7"/>
  <c r="T26" i="7"/>
  <c r="Z29" i="7"/>
  <c r="V29" i="7"/>
  <c r="Q32" i="7"/>
  <c r="T32" i="7"/>
  <c r="S32" i="7"/>
  <c r="R32" i="7"/>
  <c r="Z46" i="7"/>
  <c r="V46" i="7"/>
  <c r="Q44" i="7"/>
  <c r="T44" i="7"/>
  <c r="S44" i="7"/>
  <c r="R44" i="7"/>
  <c r="F23" i="7"/>
  <c r="V17" i="7"/>
  <c r="Z17" i="7"/>
  <c r="Z12" i="7"/>
  <c r="V12" i="7"/>
  <c r="Z14" i="7"/>
  <c r="V14" i="7"/>
  <c r="AA14" i="7" s="1"/>
  <c r="V20" i="7"/>
  <c r="Z20" i="7"/>
  <c r="V13" i="7"/>
  <c r="Z13" i="7"/>
  <c r="F12" i="5"/>
  <c r="AB96" i="5"/>
  <c r="X96" i="5"/>
  <c r="AB11" i="5"/>
  <c r="X11" i="5"/>
  <c r="G151" i="4"/>
  <c r="G157" i="4"/>
  <c r="S154" i="4"/>
  <c r="Q154" i="4"/>
  <c r="R154" i="4"/>
  <c r="T154" i="4"/>
  <c r="G149" i="4"/>
  <c r="S144" i="4"/>
  <c r="Q144" i="4"/>
  <c r="R144" i="4"/>
  <c r="T144" i="4"/>
  <c r="G141" i="4"/>
  <c r="Z102" i="4"/>
  <c r="V102" i="4"/>
  <c r="Z129" i="4"/>
  <c r="V129" i="4"/>
  <c r="Z104" i="4"/>
  <c r="V104" i="4"/>
  <c r="T92" i="4"/>
  <c r="Q92" i="4"/>
  <c r="S92" i="4"/>
  <c r="R92" i="4"/>
  <c r="T77" i="4"/>
  <c r="R77" i="4"/>
  <c r="S77" i="4"/>
  <c r="Q77" i="4"/>
  <c r="Z64" i="4"/>
  <c r="V64" i="4"/>
  <c r="Z56" i="4"/>
  <c r="V56" i="4"/>
  <c r="Z105" i="4"/>
  <c r="V105" i="4"/>
  <c r="Z88" i="4"/>
  <c r="V88" i="4"/>
  <c r="Z131" i="4"/>
  <c r="V131" i="4"/>
  <c r="Z112" i="4"/>
  <c r="V112" i="4"/>
  <c r="Z90" i="4"/>
  <c r="V90" i="4"/>
  <c r="Z66" i="4"/>
  <c r="V66" i="4"/>
  <c r="Z40" i="4"/>
  <c r="V40" i="4"/>
  <c r="Z32" i="4"/>
  <c r="V32" i="4"/>
  <c r="Z26" i="4"/>
  <c r="V26" i="4"/>
  <c r="Z108" i="4"/>
  <c r="V108" i="4"/>
  <c r="Z46" i="4"/>
  <c r="V46" i="4"/>
  <c r="Q151" i="4"/>
  <c r="S151" i="4"/>
  <c r="T151" i="4"/>
  <c r="R151" i="4"/>
  <c r="G154" i="4"/>
  <c r="Q149" i="4"/>
  <c r="S149" i="4"/>
  <c r="T149" i="4"/>
  <c r="R149" i="4"/>
  <c r="G144" i="4"/>
  <c r="G138" i="4"/>
  <c r="G128" i="4"/>
  <c r="T128" i="4"/>
  <c r="Q128" i="4"/>
  <c r="R128" i="4"/>
  <c r="S128" i="4"/>
  <c r="R99" i="4"/>
  <c r="S99" i="4"/>
  <c r="T99" i="4"/>
  <c r="Q99" i="4"/>
  <c r="T91" i="4"/>
  <c r="R91" i="4"/>
  <c r="S91" i="4"/>
  <c r="Q91" i="4"/>
  <c r="T83" i="4"/>
  <c r="R83" i="4"/>
  <c r="S83" i="4"/>
  <c r="Q83" i="4"/>
  <c r="Z137" i="4"/>
  <c r="V137" i="4"/>
  <c r="Z48" i="4"/>
  <c r="V48" i="4"/>
  <c r="Z51" i="4"/>
  <c r="V51" i="4"/>
  <c r="Z114" i="4"/>
  <c r="V114" i="4"/>
  <c r="Z115" i="4"/>
  <c r="V115" i="4"/>
  <c r="Z109" i="4"/>
  <c r="V109" i="4"/>
  <c r="Z50" i="4"/>
  <c r="V50" i="4"/>
  <c r="Z42" i="4"/>
  <c r="V42" i="4"/>
  <c r="V35" i="4"/>
  <c r="Z35" i="4"/>
  <c r="V27" i="4"/>
  <c r="AA27" i="4" s="1"/>
  <c r="Z27" i="4"/>
  <c r="V19" i="4"/>
  <c r="Z19" i="4"/>
  <c r="V11" i="4"/>
  <c r="AA11" i="4" s="1"/>
  <c r="Z11" i="4"/>
  <c r="Z36" i="4"/>
  <c r="V36" i="4"/>
  <c r="Z28" i="4"/>
  <c r="V28" i="4"/>
  <c r="Z20" i="4"/>
  <c r="V20" i="4"/>
  <c r="G155" i="4"/>
  <c r="G147" i="4"/>
  <c r="G139" i="4"/>
  <c r="G132" i="4"/>
  <c r="S158" i="4"/>
  <c r="Q158" i="4"/>
  <c r="R158" i="4"/>
  <c r="T158" i="4"/>
  <c r="S156" i="4"/>
  <c r="Q156" i="4"/>
  <c r="R156" i="4"/>
  <c r="T156" i="4"/>
  <c r="G153" i="4"/>
  <c r="S150" i="4"/>
  <c r="Q150" i="4"/>
  <c r="R150" i="4"/>
  <c r="T150" i="4"/>
  <c r="S148" i="4"/>
  <c r="Q148" i="4"/>
  <c r="R148" i="4"/>
  <c r="T148" i="4"/>
  <c r="G145" i="4"/>
  <c r="S142" i="4"/>
  <c r="Q142" i="4"/>
  <c r="R142" i="4"/>
  <c r="T142" i="4"/>
  <c r="S140" i="4"/>
  <c r="Q140" i="4"/>
  <c r="R140" i="4"/>
  <c r="T140" i="4"/>
  <c r="G137" i="4"/>
  <c r="Q126" i="4"/>
  <c r="T126" i="4"/>
  <c r="R126" i="4"/>
  <c r="S126" i="4"/>
  <c r="G126" i="4"/>
  <c r="Z118" i="4"/>
  <c r="V118" i="4"/>
  <c r="Z111" i="4"/>
  <c r="V111" i="4"/>
  <c r="V136" i="4"/>
  <c r="AA136" i="4" s="1"/>
  <c r="Z136" i="4"/>
  <c r="Z116" i="4"/>
  <c r="V116" i="4"/>
  <c r="Z107" i="4"/>
  <c r="V107" i="4"/>
  <c r="T98" i="4"/>
  <c r="Q98" i="4"/>
  <c r="S98" i="4"/>
  <c r="R98" i="4"/>
  <c r="T94" i="4"/>
  <c r="Q94" i="4"/>
  <c r="S94" i="4"/>
  <c r="R94" i="4"/>
  <c r="T89" i="4"/>
  <c r="R89" i="4"/>
  <c r="S89" i="4"/>
  <c r="Q89" i="4"/>
  <c r="T81" i="4"/>
  <c r="R81" i="4"/>
  <c r="S81" i="4"/>
  <c r="Q81" i="4"/>
  <c r="T73" i="4"/>
  <c r="R73" i="4"/>
  <c r="S73" i="4"/>
  <c r="Q73" i="4"/>
  <c r="G127" i="4"/>
  <c r="Z113" i="4"/>
  <c r="V113" i="4"/>
  <c r="Z67" i="4"/>
  <c r="V67" i="4"/>
  <c r="AA67" i="4" s="1"/>
  <c r="V132" i="4"/>
  <c r="Z132" i="4"/>
  <c r="Q122" i="4"/>
  <c r="T122" i="4"/>
  <c r="S122" i="4"/>
  <c r="R122" i="4"/>
  <c r="Z74" i="4"/>
  <c r="V74" i="4"/>
  <c r="AA74" i="4" s="1"/>
  <c r="V37" i="4"/>
  <c r="Z37" i="4"/>
  <c r="V29" i="4"/>
  <c r="Z29" i="4"/>
  <c r="V21" i="4"/>
  <c r="Z21" i="4"/>
  <c r="V13" i="4"/>
  <c r="Z13" i="4"/>
  <c r="V53" i="4"/>
  <c r="Z53" i="4"/>
  <c r="V39" i="4"/>
  <c r="Z39" i="4"/>
  <c r="V31" i="4"/>
  <c r="Z31" i="4"/>
  <c r="V23" i="4"/>
  <c r="Z23" i="4"/>
  <c r="V55" i="4"/>
  <c r="Z55" i="4"/>
  <c r="Z41" i="4"/>
  <c r="V41" i="4"/>
  <c r="AA41" i="4" s="1"/>
  <c r="Z12" i="4"/>
  <c r="V12" i="4"/>
  <c r="G143" i="4"/>
  <c r="S160" i="4"/>
  <c r="Q160" i="4"/>
  <c r="R160" i="4"/>
  <c r="T160" i="4"/>
  <c r="S152" i="4"/>
  <c r="Q152" i="4"/>
  <c r="R152" i="4"/>
  <c r="T152" i="4"/>
  <c r="S146" i="4"/>
  <c r="Q146" i="4"/>
  <c r="R146" i="4"/>
  <c r="T146" i="4"/>
  <c r="S138" i="4"/>
  <c r="Q138" i="4"/>
  <c r="R138" i="4"/>
  <c r="T138" i="4"/>
  <c r="G131" i="4"/>
  <c r="T96" i="4"/>
  <c r="Q96" i="4"/>
  <c r="S96" i="4"/>
  <c r="R96" i="4"/>
  <c r="T85" i="4"/>
  <c r="R85" i="4"/>
  <c r="S85" i="4"/>
  <c r="Q85" i="4"/>
  <c r="T69" i="4"/>
  <c r="R69" i="4"/>
  <c r="S69" i="4"/>
  <c r="Q69" i="4"/>
  <c r="Q49" i="4"/>
  <c r="T49" i="4"/>
  <c r="S49" i="4"/>
  <c r="R49" i="4"/>
  <c r="Z117" i="4"/>
  <c r="V117" i="4"/>
  <c r="Z101" i="4"/>
  <c r="V101" i="4"/>
  <c r="AA101" i="4" s="1"/>
  <c r="Q9" i="4"/>
  <c r="R9" i="4"/>
  <c r="T9" i="4"/>
  <c r="S9" i="4"/>
  <c r="Z82" i="4"/>
  <c r="V82" i="4"/>
  <c r="V47" i="4"/>
  <c r="Z47" i="4"/>
  <c r="Z24" i="4"/>
  <c r="V24" i="4"/>
  <c r="Z10" i="4"/>
  <c r="V10" i="4"/>
  <c r="AA10" i="4" s="1"/>
  <c r="Q159" i="4"/>
  <c r="S159" i="4"/>
  <c r="T159" i="4"/>
  <c r="R159" i="4"/>
  <c r="Q143" i="4"/>
  <c r="S143" i="4"/>
  <c r="T143" i="4"/>
  <c r="R143" i="4"/>
  <c r="G134" i="4"/>
  <c r="Q157" i="4"/>
  <c r="S157" i="4"/>
  <c r="T157" i="4"/>
  <c r="R157" i="4"/>
  <c r="G152" i="4"/>
  <c r="G146" i="4"/>
  <c r="Q141" i="4"/>
  <c r="S141" i="4"/>
  <c r="T141" i="4"/>
  <c r="R141" i="4"/>
  <c r="G133" i="4"/>
  <c r="Z135" i="4"/>
  <c r="V135" i="4"/>
  <c r="Z119" i="4"/>
  <c r="V119" i="4"/>
  <c r="AA119" i="4" s="1"/>
  <c r="G135" i="4"/>
  <c r="Z133" i="4"/>
  <c r="V133" i="4"/>
  <c r="R95" i="4"/>
  <c r="S95" i="4"/>
  <c r="T95" i="4"/>
  <c r="Q95" i="4"/>
  <c r="T75" i="4"/>
  <c r="R75" i="4"/>
  <c r="S75" i="4"/>
  <c r="Q75" i="4"/>
  <c r="V130" i="4"/>
  <c r="Z130" i="4"/>
  <c r="Z70" i="4"/>
  <c r="V70" i="4"/>
  <c r="Q155" i="4"/>
  <c r="S155" i="4"/>
  <c r="T155" i="4"/>
  <c r="R155" i="4"/>
  <c r="Q147" i="4"/>
  <c r="S147" i="4"/>
  <c r="T147" i="4"/>
  <c r="R147" i="4"/>
  <c r="Q139" i="4"/>
  <c r="S139" i="4"/>
  <c r="T139" i="4"/>
  <c r="R139" i="4"/>
  <c r="G130" i="4"/>
  <c r="G158" i="4"/>
  <c r="G156" i="4"/>
  <c r="Q153" i="4"/>
  <c r="S153" i="4"/>
  <c r="T153" i="4"/>
  <c r="R153" i="4"/>
  <c r="G150" i="4"/>
  <c r="G148" i="4"/>
  <c r="Q145" i="4"/>
  <c r="S145" i="4"/>
  <c r="T145" i="4"/>
  <c r="R145" i="4"/>
  <c r="G142" i="4"/>
  <c r="G140" i="4"/>
  <c r="G129" i="4"/>
  <c r="Z125" i="4"/>
  <c r="V125" i="4"/>
  <c r="Z110" i="4"/>
  <c r="V110" i="4"/>
  <c r="Z103" i="4"/>
  <c r="V103" i="4"/>
  <c r="Z127" i="4"/>
  <c r="G125" i="4"/>
  <c r="V120" i="4"/>
  <c r="Z120" i="4"/>
  <c r="Z100" i="4"/>
  <c r="V100" i="4"/>
  <c r="AA100" i="4" s="1"/>
  <c r="R97" i="4"/>
  <c r="S97" i="4"/>
  <c r="T97" i="4"/>
  <c r="Q97" i="4"/>
  <c r="R93" i="4"/>
  <c r="S93" i="4"/>
  <c r="T93" i="4"/>
  <c r="Q93" i="4"/>
  <c r="T87" i="4"/>
  <c r="R87" i="4"/>
  <c r="S87" i="4"/>
  <c r="Q87" i="4"/>
  <c r="T79" i="4"/>
  <c r="R79" i="4"/>
  <c r="S79" i="4"/>
  <c r="Q79" i="4"/>
  <c r="T71" i="4"/>
  <c r="R71" i="4"/>
  <c r="S71" i="4"/>
  <c r="Q71" i="4"/>
  <c r="Z106" i="4"/>
  <c r="V106" i="4"/>
  <c r="V68" i="4"/>
  <c r="AA68" i="4" s="1"/>
  <c r="Q65" i="4"/>
  <c r="T65" i="4"/>
  <c r="S65" i="4"/>
  <c r="R65" i="4"/>
  <c r="Z121" i="4"/>
  <c r="V121" i="4"/>
  <c r="Z84" i="4"/>
  <c r="V84" i="4"/>
  <c r="Z80" i="4"/>
  <c r="V80" i="4"/>
  <c r="Z76" i="4"/>
  <c r="V76" i="4"/>
  <c r="Z72" i="4"/>
  <c r="V72" i="4"/>
  <c r="Z43" i="4"/>
  <c r="V43" i="4"/>
  <c r="F12" i="4"/>
  <c r="Z78" i="4"/>
  <c r="V78" i="4"/>
  <c r="AA78" i="4" s="1"/>
  <c r="Z38" i="4"/>
  <c r="V38" i="4"/>
  <c r="Z30" i="4"/>
  <c r="V30" i="4"/>
  <c r="AA30" i="4" s="1"/>
  <c r="Z22" i="4"/>
  <c r="V22" i="4"/>
  <c r="Z52" i="4"/>
  <c r="V52" i="4"/>
  <c r="AA52" i="4" s="1"/>
  <c r="Z54" i="4"/>
  <c r="V54" i="4"/>
  <c r="Z44" i="4"/>
  <c r="V44" i="4"/>
  <c r="AA44" i="4" s="1"/>
  <c r="V45" i="4"/>
  <c r="Z45" i="4"/>
  <c r="V33" i="4"/>
  <c r="Z33" i="4"/>
  <c r="V25" i="4"/>
  <c r="Z25" i="4"/>
  <c r="Z17" i="3"/>
  <c r="V17" i="3"/>
  <c r="AA17" i="3" s="1"/>
  <c r="G10" i="3"/>
  <c r="V13" i="3"/>
  <c r="Z13" i="3"/>
  <c r="S14" i="3"/>
  <c r="T14" i="3"/>
  <c r="R14" i="3"/>
  <c r="Q14" i="3"/>
  <c r="Z9" i="3"/>
  <c r="V9" i="3"/>
  <c r="F21" i="3"/>
  <c r="G15" i="3" s="1"/>
  <c r="Q16" i="3"/>
  <c r="T16" i="3"/>
  <c r="S16" i="3"/>
  <c r="R16" i="3"/>
  <c r="R15" i="3"/>
  <c r="T15" i="3"/>
  <c r="S15" i="3"/>
  <c r="Q15" i="3"/>
  <c r="G14" i="3"/>
  <c r="G11" i="3"/>
  <c r="G9" i="3"/>
  <c r="Z12" i="3"/>
  <c r="V12" i="3"/>
  <c r="AA12" i="3" s="1"/>
  <c r="S22" i="2"/>
  <c r="Q22" i="2"/>
  <c r="T22" i="2"/>
  <c r="R22" i="2"/>
  <c r="Z23" i="2"/>
  <c r="V23" i="2"/>
  <c r="F10" i="2"/>
  <c r="F35" i="2"/>
  <c r="Q24" i="2"/>
  <c r="S24" i="2"/>
  <c r="R24" i="2"/>
  <c r="T24" i="2"/>
  <c r="AA161" i="13" l="1"/>
  <c r="V144" i="11"/>
  <c r="AA144" i="11" s="1"/>
  <c r="V11" i="3"/>
  <c r="Z10" i="3"/>
  <c r="AA10" i="3" s="1"/>
  <c r="Z34" i="4"/>
  <c r="AA34" i="4" s="1"/>
  <c r="V42" i="10"/>
  <c r="V71" i="10"/>
  <c r="Z161" i="13"/>
  <c r="AA146" i="13"/>
  <c r="AA173" i="13"/>
  <c r="AA166" i="13"/>
  <c r="V197" i="13"/>
  <c r="AA197" i="13" s="1"/>
  <c r="V250" i="13"/>
  <c r="AA250" i="13" s="1"/>
  <c r="AA21" i="13"/>
  <c r="Z243" i="18"/>
  <c r="AA243" i="18" s="1"/>
  <c r="V225" i="18"/>
  <c r="V239" i="18"/>
  <c r="AA239" i="18" s="1"/>
  <c r="AA246" i="18"/>
  <c r="AA25" i="4"/>
  <c r="AA45" i="4"/>
  <c r="AC96" i="5"/>
  <c r="AA17" i="7"/>
  <c r="AA19" i="7"/>
  <c r="AA25" i="7"/>
  <c r="AA45" i="7"/>
  <c r="AA79" i="10"/>
  <c r="AA161" i="11"/>
  <c r="AA158" i="13"/>
  <c r="AA221" i="13"/>
  <c r="AA140" i="13"/>
  <c r="AA253" i="13"/>
  <c r="AA54" i="17"/>
  <c r="AA224" i="18"/>
  <c r="AA240" i="18"/>
  <c r="AA72" i="4"/>
  <c r="AA80" i="4"/>
  <c r="AA121" i="4"/>
  <c r="AA120" i="4"/>
  <c r="AA103" i="4"/>
  <c r="AA125" i="4"/>
  <c r="AA55" i="4"/>
  <c r="AA31" i="4"/>
  <c r="AA53" i="4"/>
  <c r="AA21" i="4"/>
  <c r="AA37" i="4"/>
  <c r="AA132" i="4"/>
  <c r="AA116" i="4"/>
  <c r="AA111" i="4"/>
  <c r="AA20" i="4"/>
  <c r="AA36" i="4"/>
  <c r="AA50" i="4"/>
  <c r="AA115" i="4"/>
  <c r="AA51" i="4"/>
  <c r="AA137" i="4"/>
  <c r="AA108" i="4"/>
  <c r="AA40" i="4"/>
  <c r="AA90" i="4"/>
  <c r="AA131" i="4"/>
  <c r="AA105" i="4"/>
  <c r="AA64" i="4"/>
  <c r="AA129" i="4"/>
  <c r="AA55" i="7"/>
  <c r="AA16" i="7"/>
  <c r="AA38" i="9"/>
  <c r="AA21" i="9"/>
  <c r="AA30" i="9"/>
  <c r="AA24" i="10"/>
  <c r="AA20" i="10"/>
  <c r="AA56" i="10"/>
  <c r="AA139" i="11"/>
  <c r="AA211" i="12"/>
  <c r="AA192" i="13"/>
  <c r="AA275" i="13"/>
  <c r="AA150" i="13"/>
  <c r="AA244" i="13"/>
  <c r="AA201" i="13"/>
  <c r="AA217" i="13"/>
  <c r="AA213" i="13"/>
  <c r="AA182" i="13"/>
  <c r="AA269" i="13"/>
  <c r="AA22" i="13"/>
  <c r="AA221" i="18"/>
  <c r="AA230" i="18"/>
  <c r="Z144" i="11"/>
  <c r="Z242" i="18"/>
  <c r="V242" i="18"/>
  <c r="Z261" i="18"/>
  <c r="V261" i="18"/>
  <c r="AA261" i="18" s="1"/>
  <c r="F43" i="18"/>
  <c r="AA237" i="18"/>
  <c r="Z255" i="18"/>
  <c r="V255" i="18"/>
  <c r="AA215" i="18"/>
  <c r="Z256" i="18"/>
  <c r="V256" i="18"/>
  <c r="Z274" i="18"/>
  <c r="V274" i="18"/>
  <c r="Z259" i="18"/>
  <c r="V259" i="18"/>
  <c r="AA232" i="18"/>
  <c r="AA228" i="18"/>
  <c r="Z268" i="18"/>
  <c r="V268" i="18"/>
  <c r="AA225" i="18"/>
  <c r="Z250" i="18"/>
  <c r="V250" i="18"/>
  <c r="AA250" i="18" s="1"/>
  <c r="Z263" i="18"/>
  <c r="V263" i="18"/>
  <c r="Z278" i="18"/>
  <c r="V278" i="18"/>
  <c r="AA278" i="18" s="1"/>
  <c r="AA219" i="18"/>
  <c r="AA233" i="18"/>
  <c r="AA226" i="18"/>
  <c r="Z247" i="18"/>
  <c r="V247" i="18"/>
  <c r="Z270" i="18"/>
  <c r="V270" i="18"/>
  <c r="Z253" i="18"/>
  <c r="V253" i="18"/>
  <c r="Z269" i="18"/>
  <c r="V269" i="18"/>
  <c r="Z277" i="18"/>
  <c r="V277" i="18"/>
  <c r="Z248" i="18"/>
  <c r="V248" i="18"/>
  <c r="Z262" i="18"/>
  <c r="V262" i="18"/>
  <c r="Z241" i="18"/>
  <c r="V241" i="18"/>
  <c r="Z218" i="18"/>
  <c r="V218" i="18"/>
  <c r="Z266" i="18"/>
  <c r="V266" i="18"/>
  <c r="V40" i="18"/>
  <c r="AA40" i="18" s="1"/>
  <c r="Z40" i="18"/>
  <c r="Z235" i="18"/>
  <c r="V235" i="18"/>
  <c r="Z254" i="18"/>
  <c r="V254" i="18"/>
  <c r="Z227" i="18"/>
  <c r="V227" i="18"/>
  <c r="Z244" i="18"/>
  <c r="V244" i="18"/>
  <c r="Z260" i="18"/>
  <c r="V260" i="18"/>
  <c r="Z249" i="18"/>
  <c r="V249" i="18"/>
  <c r="Z257" i="18"/>
  <c r="V257" i="18"/>
  <c r="Z265" i="18"/>
  <c r="V265" i="18"/>
  <c r="Z273" i="18"/>
  <c r="V273" i="18"/>
  <c r="F14" i="18"/>
  <c r="Z272" i="18"/>
  <c r="V272" i="18"/>
  <c r="AA272" i="18" s="1"/>
  <c r="Z264" i="18"/>
  <c r="V264" i="18"/>
  <c r="Z275" i="18"/>
  <c r="V275" i="18"/>
  <c r="AA275" i="18" s="1"/>
  <c r="Z258" i="18"/>
  <c r="V258" i="18"/>
  <c r="AA220" i="18"/>
  <c r="Z234" i="18"/>
  <c r="V234" i="18"/>
  <c r="Z276" i="18"/>
  <c r="V276" i="18"/>
  <c r="Z223" i="18"/>
  <c r="V223" i="18"/>
  <c r="Z252" i="18"/>
  <c r="V252" i="18"/>
  <c r="AA217" i="18"/>
  <c r="Z267" i="18"/>
  <c r="V267" i="18"/>
  <c r="AA236" i="18"/>
  <c r="Z271" i="18"/>
  <c r="V271" i="18"/>
  <c r="AA229" i="18"/>
  <c r="AA238" i="18"/>
  <c r="Z251" i="18"/>
  <c r="V251" i="18"/>
  <c r="AA222" i="18"/>
  <c r="F30" i="17"/>
  <c r="Z53" i="17"/>
  <c r="V53" i="17"/>
  <c r="F15" i="17"/>
  <c r="AA27" i="17"/>
  <c r="Z22" i="16"/>
  <c r="V22" i="16"/>
  <c r="F26" i="16"/>
  <c r="F105" i="16"/>
  <c r="Z103" i="16"/>
  <c r="V103" i="16"/>
  <c r="F15" i="16"/>
  <c r="Z117" i="16"/>
  <c r="V117" i="16"/>
  <c r="AA117" i="16" s="1"/>
  <c r="AA118" i="16"/>
  <c r="Z180" i="13"/>
  <c r="V180" i="13"/>
  <c r="Z72" i="13"/>
  <c r="V72" i="13"/>
  <c r="Z59" i="13"/>
  <c r="V59" i="13"/>
  <c r="Z185" i="13"/>
  <c r="V185" i="13"/>
  <c r="Z203" i="13"/>
  <c r="V203" i="13"/>
  <c r="Z211" i="13"/>
  <c r="V211" i="13"/>
  <c r="Z219" i="13"/>
  <c r="V219" i="13"/>
  <c r="Z227" i="13"/>
  <c r="V227" i="13"/>
  <c r="Z264" i="13"/>
  <c r="V264" i="13"/>
  <c r="Z237" i="13"/>
  <c r="V237" i="13"/>
  <c r="Z111" i="13"/>
  <c r="V111" i="13"/>
  <c r="Z119" i="13"/>
  <c r="V119" i="13"/>
  <c r="Z127" i="13"/>
  <c r="V127" i="13"/>
  <c r="Z135" i="13"/>
  <c r="V135" i="13"/>
  <c r="Z242" i="13"/>
  <c r="V242" i="13"/>
  <c r="Z238" i="13"/>
  <c r="V238" i="13"/>
  <c r="Z243" i="13"/>
  <c r="V243" i="13"/>
  <c r="Z240" i="13"/>
  <c r="V240" i="13"/>
  <c r="Z186" i="13"/>
  <c r="V186" i="13"/>
  <c r="Z96" i="13"/>
  <c r="V96" i="13"/>
  <c r="Z68" i="13"/>
  <c r="V68" i="13"/>
  <c r="V84" i="13"/>
  <c r="Z84" i="13"/>
  <c r="Z100" i="13"/>
  <c r="V100" i="13"/>
  <c r="Z67" i="13"/>
  <c r="V67" i="13"/>
  <c r="Z75" i="13"/>
  <c r="V75" i="13"/>
  <c r="Z99" i="13"/>
  <c r="V99" i="13"/>
  <c r="Z107" i="13"/>
  <c r="V107" i="13"/>
  <c r="Z115" i="13"/>
  <c r="V115" i="13"/>
  <c r="Z123" i="13"/>
  <c r="V123" i="13"/>
  <c r="Z131" i="13"/>
  <c r="V131" i="13"/>
  <c r="Z139" i="13"/>
  <c r="V139" i="13"/>
  <c r="Z145" i="13"/>
  <c r="V145" i="13"/>
  <c r="Z153" i="13"/>
  <c r="V153" i="13"/>
  <c r="Z218" i="13"/>
  <c r="V218" i="13"/>
  <c r="Z235" i="13"/>
  <c r="V235" i="13"/>
  <c r="Z112" i="13"/>
  <c r="V112" i="13"/>
  <c r="Z61" i="13"/>
  <c r="V61" i="13"/>
  <c r="Z77" i="13"/>
  <c r="V77" i="13"/>
  <c r="Z93" i="13"/>
  <c r="V93" i="13"/>
  <c r="Z116" i="13"/>
  <c r="V116" i="13"/>
  <c r="Z58" i="13"/>
  <c r="V58" i="13"/>
  <c r="Z267" i="13"/>
  <c r="V267" i="13"/>
  <c r="Z226" i="13"/>
  <c r="V226" i="13"/>
  <c r="Z272" i="13"/>
  <c r="V272" i="13"/>
  <c r="Z232" i="13"/>
  <c r="V232" i="13"/>
  <c r="Z266" i="13"/>
  <c r="V266" i="13"/>
  <c r="Z108" i="13"/>
  <c r="V108" i="13"/>
  <c r="Z66" i="13"/>
  <c r="V66" i="13"/>
  <c r="Z74" i="13"/>
  <c r="V74" i="13"/>
  <c r="Z82" i="13"/>
  <c r="V82" i="13"/>
  <c r="Z90" i="13"/>
  <c r="V90" i="13"/>
  <c r="Z98" i="13"/>
  <c r="V98" i="13"/>
  <c r="Z106" i="13"/>
  <c r="V106" i="13"/>
  <c r="Z114" i="13"/>
  <c r="V114" i="13"/>
  <c r="Z122" i="13"/>
  <c r="V122" i="13"/>
  <c r="Z130" i="13"/>
  <c r="V130" i="13"/>
  <c r="Z138" i="13"/>
  <c r="V138" i="13"/>
  <c r="Z63" i="13"/>
  <c r="V63" i="13"/>
  <c r="Z71" i="13"/>
  <c r="V71" i="13"/>
  <c r="Z79" i="13"/>
  <c r="V79" i="13"/>
  <c r="Z87" i="13"/>
  <c r="V87" i="13"/>
  <c r="Z95" i="13"/>
  <c r="V95" i="13"/>
  <c r="Z103" i="13"/>
  <c r="V103" i="13"/>
  <c r="Z141" i="13"/>
  <c r="V141" i="13"/>
  <c r="Z149" i="13"/>
  <c r="V149" i="13"/>
  <c r="Z157" i="13"/>
  <c r="V157" i="13"/>
  <c r="Z193" i="13"/>
  <c r="V193" i="13"/>
  <c r="Z239" i="13"/>
  <c r="V239" i="13"/>
  <c r="Z64" i="13"/>
  <c r="V64" i="13"/>
  <c r="Z80" i="13"/>
  <c r="V80" i="13"/>
  <c r="Z121" i="13"/>
  <c r="V121" i="13"/>
  <c r="Z129" i="13"/>
  <c r="V129" i="13"/>
  <c r="Z137" i="13"/>
  <c r="V137" i="13"/>
  <c r="Z210" i="13"/>
  <c r="V210" i="13"/>
  <c r="Z196" i="13"/>
  <c r="V196" i="13"/>
  <c r="Z204" i="13"/>
  <c r="V204" i="13"/>
  <c r="Z212" i="13"/>
  <c r="V212" i="13"/>
  <c r="Z220" i="13"/>
  <c r="V220" i="13"/>
  <c r="Z228" i="13"/>
  <c r="V228" i="13"/>
  <c r="Z23" i="13"/>
  <c r="V23" i="13"/>
  <c r="Z136" i="13"/>
  <c r="V136" i="13"/>
  <c r="Z83" i="13"/>
  <c r="V83" i="13"/>
  <c r="Z91" i="13"/>
  <c r="V91" i="13"/>
  <c r="Z194" i="13"/>
  <c r="V194" i="13"/>
  <c r="Z234" i="13"/>
  <c r="V234" i="13"/>
  <c r="Z258" i="13"/>
  <c r="V258" i="13"/>
  <c r="Z254" i="13"/>
  <c r="V254" i="13"/>
  <c r="Z35" i="13"/>
  <c r="V35" i="13"/>
  <c r="Z117" i="13"/>
  <c r="V117" i="13"/>
  <c r="Z125" i="13"/>
  <c r="V125" i="13"/>
  <c r="V133" i="13"/>
  <c r="Z133" i="13"/>
  <c r="Z175" i="13"/>
  <c r="V175" i="13"/>
  <c r="Z147" i="13"/>
  <c r="V147" i="13"/>
  <c r="Z155" i="13"/>
  <c r="V155" i="13"/>
  <c r="Z163" i="13"/>
  <c r="V163" i="13"/>
  <c r="Z248" i="13"/>
  <c r="V248" i="13"/>
  <c r="Z200" i="13"/>
  <c r="V200" i="13"/>
  <c r="Z208" i="13"/>
  <c r="V208" i="13"/>
  <c r="Z216" i="13"/>
  <c r="V216" i="13"/>
  <c r="Z224" i="13"/>
  <c r="V224" i="13"/>
  <c r="Z271" i="13"/>
  <c r="V271" i="13"/>
  <c r="Z88" i="13"/>
  <c r="V88" i="13"/>
  <c r="Z104" i="13"/>
  <c r="V104" i="13"/>
  <c r="Z60" i="13"/>
  <c r="V60" i="13"/>
  <c r="Z76" i="13"/>
  <c r="V76" i="13"/>
  <c r="V92" i="13"/>
  <c r="Z92" i="13"/>
  <c r="Z120" i="13"/>
  <c r="V120" i="13"/>
  <c r="Z202" i="13"/>
  <c r="V202" i="13"/>
  <c r="Z241" i="13"/>
  <c r="V241" i="13"/>
  <c r="Z270" i="13"/>
  <c r="V270" i="13"/>
  <c r="Z257" i="13"/>
  <c r="V257" i="13"/>
  <c r="V128" i="13"/>
  <c r="Z128" i="13"/>
  <c r="Z69" i="13"/>
  <c r="V69" i="13"/>
  <c r="Z85" i="13"/>
  <c r="V85" i="13"/>
  <c r="Z101" i="13"/>
  <c r="V101" i="13"/>
  <c r="Z132" i="13"/>
  <c r="V132" i="13"/>
  <c r="F17" i="13"/>
  <c r="Z236" i="13"/>
  <c r="V236" i="13"/>
  <c r="AA236" i="13" s="1"/>
  <c r="Z143" i="13"/>
  <c r="V143" i="13"/>
  <c r="AA143" i="13" s="1"/>
  <c r="Z151" i="13"/>
  <c r="V151" i="13"/>
  <c r="AA151" i="13" s="1"/>
  <c r="Z159" i="13"/>
  <c r="V159" i="13"/>
  <c r="AA159" i="13" s="1"/>
  <c r="Z199" i="13"/>
  <c r="V199" i="13"/>
  <c r="AA199" i="13" s="1"/>
  <c r="Z207" i="13"/>
  <c r="V207" i="13"/>
  <c r="AA207" i="13" s="1"/>
  <c r="Z215" i="13"/>
  <c r="V215" i="13"/>
  <c r="AA215" i="13" s="1"/>
  <c r="Z223" i="13"/>
  <c r="V223" i="13"/>
  <c r="AA223" i="13" s="1"/>
  <c r="Z251" i="13"/>
  <c r="V251" i="13"/>
  <c r="AA251" i="13" s="1"/>
  <c r="AA57" i="13"/>
  <c r="Z124" i="13"/>
  <c r="V124" i="13"/>
  <c r="Z73" i="13"/>
  <c r="V73" i="13"/>
  <c r="AA34" i="13"/>
  <c r="AA167" i="13"/>
  <c r="Z62" i="13"/>
  <c r="V62" i="13"/>
  <c r="Z70" i="13"/>
  <c r="V70" i="13"/>
  <c r="Z78" i="13"/>
  <c r="V78" i="13"/>
  <c r="Z86" i="13"/>
  <c r="V86" i="13"/>
  <c r="Z94" i="13"/>
  <c r="V94" i="13"/>
  <c r="Z102" i="13"/>
  <c r="V102" i="13"/>
  <c r="Z110" i="13"/>
  <c r="V110" i="13"/>
  <c r="Z118" i="13"/>
  <c r="V118" i="13"/>
  <c r="Z126" i="13"/>
  <c r="V126" i="13"/>
  <c r="Z134" i="13"/>
  <c r="V134" i="13"/>
  <c r="V109" i="13"/>
  <c r="AA109" i="13" s="1"/>
  <c r="Z109" i="13"/>
  <c r="AA170" i="13"/>
  <c r="AA245" i="13"/>
  <c r="AA209" i="13"/>
  <c r="AA225" i="13"/>
  <c r="Z256" i="13"/>
  <c r="V256" i="13"/>
  <c r="Z249" i="13"/>
  <c r="V249" i="13"/>
  <c r="V89" i="13"/>
  <c r="Z89" i="13"/>
  <c r="AA174" i="13"/>
  <c r="AA26" i="13"/>
  <c r="AA165" i="13"/>
  <c r="V190" i="13"/>
  <c r="Z190" i="13"/>
  <c r="AA268" i="13"/>
  <c r="Z259" i="13"/>
  <c r="V259" i="13"/>
  <c r="Z273" i="13"/>
  <c r="V273" i="13"/>
  <c r="AA156" i="13"/>
  <c r="Z81" i="13"/>
  <c r="V81" i="13"/>
  <c r="AA81" i="13" s="1"/>
  <c r="Z195" i="13"/>
  <c r="V195" i="13"/>
  <c r="AA195" i="13" s="1"/>
  <c r="V105" i="13"/>
  <c r="Z105" i="13"/>
  <c r="Z113" i="13"/>
  <c r="V113" i="13"/>
  <c r="AA113" i="13" s="1"/>
  <c r="AA274" i="13"/>
  <c r="Z265" i="13"/>
  <c r="V265" i="13"/>
  <c r="Z262" i="13"/>
  <c r="V262" i="13"/>
  <c r="V65" i="13"/>
  <c r="AA65" i="13" s="1"/>
  <c r="Z65" i="13"/>
  <c r="V97" i="13"/>
  <c r="Z97" i="13"/>
  <c r="AA20" i="13"/>
  <c r="Z168" i="13"/>
  <c r="V168" i="13"/>
  <c r="AA168" i="13" s="1"/>
  <c r="AA189" i="13"/>
  <c r="Z172" i="13"/>
  <c r="V172" i="13"/>
  <c r="AA171" i="13"/>
  <c r="AA187" i="13"/>
  <c r="AA154" i="13"/>
  <c r="AA160" i="13"/>
  <c r="AA191" i="13"/>
  <c r="Z198" i="13"/>
  <c r="V198" i="13"/>
  <c r="AA198" i="13" s="1"/>
  <c r="Z206" i="13"/>
  <c r="V206" i="13"/>
  <c r="AA206" i="13" s="1"/>
  <c r="Z214" i="13"/>
  <c r="V214" i="13"/>
  <c r="AA214" i="13" s="1"/>
  <c r="Z222" i="13"/>
  <c r="V222" i="13"/>
  <c r="AA222" i="13" s="1"/>
  <c r="Z230" i="13"/>
  <c r="V230" i="13"/>
  <c r="AA230" i="13" s="1"/>
  <c r="Z255" i="13"/>
  <c r="V255" i="13"/>
  <c r="AA255" i="13" s="1"/>
  <c r="Z233" i="13"/>
  <c r="V233" i="13"/>
  <c r="AA233" i="13" s="1"/>
  <c r="Z246" i="13"/>
  <c r="V246" i="13"/>
  <c r="AA246" i="13" s="1"/>
  <c r="Z241" i="12"/>
  <c r="V241" i="12"/>
  <c r="AA241" i="12" s="1"/>
  <c r="F188" i="12"/>
  <c r="Z240" i="12"/>
  <c r="V240" i="12"/>
  <c r="AA264" i="12"/>
  <c r="Z262" i="12"/>
  <c r="V262" i="12"/>
  <c r="AA262" i="12" s="1"/>
  <c r="Z12" i="12"/>
  <c r="V12" i="12"/>
  <c r="Z265" i="12"/>
  <c r="V265" i="12"/>
  <c r="AA265" i="12" s="1"/>
  <c r="AA184" i="12"/>
  <c r="F14" i="12"/>
  <c r="Z239" i="12"/>
  <c r="V239" i="12"/>
  <c r="Z213" i="12"/>
  <c r="V213" i="12"/>
  <c r="AA213" i="12" s="1"/>
  <c r="Z232" i="12"/>
  <c r="V232" i="12"/>
  <c r="Z212" i="12"/>
  <c r="V212" i="12"/>
  <c r="AA212" i="12" s="1"/>
  <c r="Z137" i="11"/>
  <c r="V137" i="11"/>
  <c r="Z142" i="11"/>
  <c r="V142" i="11"/>
  <c r="AA142" i="11" s="1"/>
  <c r="Z155" i="11"/>
  <c r="V155" i="11"/>
  <c r="Z134" i="11"/>
  <c r="V134" i="11"/>
  <c r="AA134" i="11" s="1"/>
  <c r="Z135" i="11"/>
  <c r="V135" i="11"/>
  <c r="Z133" i="11"/>
  <c r="V133" i="11"/>
  <c r="AA133" i="11" s="1"/>
  <c r="Z151" i="11"/>
  <c r="V151" i="11"/>
  <c r="Z156" i="11"/>
  <c r="V156" i="11"/>
  <c r="AA156" i="11" s="1"/>
  <c r="F127" i="11"/>
  <c r="F17" i="11"/>
  <c r="AA154" i="11"/>
  <c r="AA140" i="11"/>
  <c r="AA158" i="11"/>
  <c r="Z150" i="11"/>
  <c r="V150" i="11"/>
  <c r="AA147" i="11"/>
  <c r="AA153" i="11"/>
  <c r="AA157" i="11"/>
  <c r="AA136" i="11"/>
  <c r="Z145" i="11"/>
  <c r="V145" i="11"/>
  <c r="Z159" i="11"/>
  <c r="V159" i="11"/>
  <c r="AA162" i="11"/>
  <c r="AA149" i="11"/>
  <c r="Z124" i="11"/>
  <c r="V124" i="11"/>
  <c r="Z146" i="11"/>
  <c r="V146" i="11"/>
  <c r="Z138" i="11"/>
  <c r="V138" i="11"/>
  <c r="AA123" i="11"/>
  <c r="V41" i="10"/>
  <c r="Z41" i="10"/>
  <c r="Z28" i="10"/>
  <c r="V28" i="10"/>
  <c r="V50" i="10"/>
  <c r="Z50" i="10"/>
  <c r="Z65" i="10"/>
  <c r="V65" i="10"/>
  <c r="Z21" i="10"/>
  <c r="V21" i="10"/>
  <c r="AA21" i="10" s="1"/>
  <c r="Z53" i="10"/>
  <c r="V53" i="10"/>
  <c r="Z66" i="10"/>
  <c r="V66" i="10"/>
  <c r="AA66" i="10" s="1"/>
  <c r="F15" i="10"/>
  <c r="V70" i="10"/>
  <c r="AA70" i="10" s="1"/>
  <c r="Z70" i="10"/>
  <c r="AA45" i="10"/>
  <c r="AA40" i="10"/>
  <c r="AA25" i="10"/>
  <c r="V47" i="10"/>
  <c r="Z47" i="10"/>
  <c r="V54" i="10"/>
  <c r="Z54" i="10"/>
  <c r="Z77" i="10"/>
  <c r="V77" i="10"/>
  <c r="V93" i="10"/>
  <c r="Z93" i="10"/>
  <c r="Z78" i="10"/>
  <c r="V78" i="10"/>
  <c r="Z52" i="10"/>
  <c r="V52" i="10"/>
  <c r="AA52" i="10" s="1"/>
  <c r="Z94" i="10"/>
  <c r="V94" i="10"/>
  <c r="Z39" i="10"/>
  <c r="V39" i="10"/>
  <c r="AA39" i="10" s="1"/>
  <c r="V12" i="10"/>
  <c r="Z12" i="10"/>
  <c r="Z74" i="10"/>
  <c r="V74" i="10"/>
  <c r="Z90" i="10"/>
  <c r="V90" i="10"/>
  <c r="AA90" i="10" s="1"/>
  <c r="AA26" i="10"/>
  <c r="Z23" i="10"/>
  <c r="V23" i="10"/>
  <c r="AA42" i="10"/>
  <c r="AA91" i="10"/>
  <c r="AA71" i="10"/>
  <c r="AA19" i="10"/>
  <c r="Z31" i="10"/>
  <c r="V31" i="10"/>
  <c r="AA72" i="10"/>
  <c r="AA92" i="10"/>
  <c r="AA76" i="10"/>
  <c r="AA32" i="10"/>
  <c r="AA33" i="10"/>
  <c r="Z44" i="10"/>
  <c r="V44" i="10"/>
  <c r="AA44" i="10" s="1"/>
  <c r="Z49" i="10"/>
  <c r="V49" i="10"/>
  <c r="AA29" i="10"/>
  <c r="AA67" i="10"/>
  <c r="AA64" i="10"/>
  <c r="Z68" i="10"/>
  <c r="V68" i="10"/>
  <c r="Z89" i="10"/>
  <c r="V89" i="10"/>
  <c r="Z33" i="9"/>
  <c r="V33" i="9"/>
  <c r="Z23" i="9"/>
  <c r="V23" i="9"/>
  <c r="F15" i="9"/>
  <c r="Z24" i="9"/>
  <c r="V24" i="9"/>
  <c r="AA24" i="9" s="1"/>
  <c r="Z22" i="9"/>
  <c r="V22" i="9"/>
  <c r="AA22" i="9" s="1"/>
  <c r="AA20" i="9"/>
  <c r="Z39" i="9"/>
  <c r="V39" i="9"/>
  <c r="Z31" i="9"/>
  <c r="V31" i="9"/>
  <c r="AA32" i="9"/>
  <c r="Z35" i="9"/>
  <c r="V35" i="9"/>
  <c r="AA35" i="9" s="1"/>
  <c r="Z19" i="9"/>
  <c r="V19" i="9"/>
  <c r="AA19" i="9" s="1"/>
  <c r="AA34" i="9"/>
  <c r="Z37" i="9"/>
  <c r="V37" i="9"/>
  <c r="Z41" i="9"/>
  <c r="V41" i="9"/>
  <c r="AA36" i="9"/>
  <c r="AA13" i="7"/>
  <c r="Z32" i="7"/>
  <c r="V32" i="7"/>
  <c r="AA29" i="7"/>
  <c r="Z26" i="7"/>
  <c r="V26" i="7"/>
  <c r="AA50" i="7"/>
  <c r="Z30" i="7"/>
  <c r="V30" i="7"/>
  <c r="Z35" i="7"/>
  <c r="V35" i="7"/>
  <c r="AA21" i="7"/>
  <c r="AA31" i="7"/>
  <c r="AA23" i="7"/>
  <c r="Z34" i="7"/>
  <c r="V34" i="7"/>
  <c r="AA34" i="7" s="1"/>
  <c r="Z56" i="7"/>
  <c r="V56" i="7"/>
  <c r="AA49" i="7"/>
  <c r="AA33" i="7"/>
  <c r="Z22" i="7"/>
  <c r="V22" i="7"/>
  <c r="Z47" i="7"/>
  <c r="V47" i="7"/>
  <c r="AA47" i="7" s="1"/>
  <c r="AA20" i="7"/>
  <c r="AA12" i="7"/>
  <c r="Z44" i="7"/>
  <c r="V44" i="7"/>
  <c r="AA46" i="7"/>
  <c r="AA54" i="7"/>
  <c r="AA11" i="7"/>
  <c r="AA51" i="7"/>
  <c r="AA15" i="7"/>
  <c r="AA18" i="7"/>
  <c r="Z28" i="7"/>
  <c r="V28" i="7"/>
  <c r="AA28" i="7" s="1"/>
  <c r="AA53" i="7"/>
  <c r="Z52" i="7"/>
  <c r="V52" i="7"/>
  <c r="Z48" i="7"/>
  <c r="V48" i="7"/>
  <c r="AA27" i="7"/>
  <c r="F24" i="7"/>
  <c r="Z24" i="7"/>
  <c r="V24" i="7"/>
  <c r="F13" i="5"/>
  <c r="AC11" i="5"/>
  <c r="Z97" i="4"/>
  <c r="V97" i="4"/>
  <c r="Z81" i="4"/>
  <c r="V81" i="4"/>
  <c r="Z148" i="4"/>
  <c r="V148" i="4"/>
  <c r="V150" i="4"/>
  <c r="AA150" i="4" s="1"/>
  <c r="Z150" i="4"/>
  <c r="Z91" i="4"/>
  <c r="V91" i="4"/>
  <c r="Z77" i="4"/>
  <c r="V77" i="4"/>
  <c r="Z145" i="4"/>
  <c r="V145" i="4"/>
  <c r="V143" i="4"/>
  <c r="AA143" i="4" s="1"/>
  <c r="Z143" i="4"/>
  <c r="Z49" i="4"/>
  <c r="V49" i="4"/>
  <c r="Z156" i="4"/>
  <c r="V156" i="4"/>
  <c r="V158" i="4"/>
  <c r="Z158" i="4"/>
  <c r="AA19" i="4"/>
  <c r="Z99" i="4"/>
  <c r="V99" i="4"/>
  <c r="AA99" i="4" s="1"/>
  <c r="Z149" i="4"/>
  <c r="V149" i="4"/>
  <c r="AA33" i="4"/>
  <c r="AA43" i="4"/>
  <c r="AA76" i="4"/>
  <c r="AA84" i="4"/>
  <c r="Z65" i="4"/>
  <c r="V65" i="4"/>
  <c r="AA65" i="4" s="1"/>
  <c r="AA127" i="4"/>
  <c r="AA110" i="4"/>
  <c r="V139" i="4"/>
  <c r="Z139" i="4"/>
  <c r="V147" i="4"/>
  <c r="Z147" i="4"/>
  <c r="V155" i="4"/>
  <c r="Z155" i="4"/>
  <c r="AA70" i="4"/>
  <c r="AA133" i="4"/>
  <c r="Z141" i="4"/>
  <c r="V141" i="4"/>
  <c r="AA141" i="4" s="1"/>
  <c r="AA47" i="4"/>
  <c r="AA23" i="4"/>
  <c r="AA39" i="4"/>
  <c r="AA13" i="4"/>
  <c r="AA29" i="4"/>
  <c r="V94" i="4"/>
  <c r="Z94" i="4"/>
  <c r="V98" i="4"/>
  <c r="AA98" i="4" s="1"/>
  <c r="Z98" i="4"/>
  <c r="AA107" i="4"/>
  <c r="AA118" i="4"/>
  <c r="Z126" i="4"/>
  <c r="V126" i="4"/>
  <c r="AA28" i="4"/>
  <c r="AA42" i="4"/>
  <c r="AA109" i="4"/>
  <c r="AA114" i="4"/>
  <c r="AA48" i="4"/>
  <c r="V151" i="4"/>
  <c r="Z151" i="4"/>
  <c r="AA46" i="4"/>
  <c r="AA26" i="4"/>
  <c r="AA32" i="4"/>
  <c r="AA66" i="4"/>
  <c r="AA112" i="4"/>
  <c r="AA88" i="4"/>
  <c r="AA56" i="4"/>
  <c r="V92" i="4"/>
  <c r="AA92" i="4" s="1"/>
  <c r="Z92" i="4"/>
  <c r="AA104" i="4"/>
  <c r="AA102" i="4"/>
  <c r="Z144" i="4"/>
  <c r="V144" i="4"/>
  <c r="F13" i="4"/>
  <c r="Z93" i="4"/>
  <c r="V93" i="4"/>
  <c r="Z75" i="4"/>
  <c r="V75" i="4"/>
  <c r="AA75" i="4" s="1"/>
  <c r="Z157" i="4"/>
  <c r="V157" i="4"/>
  <c r="Z73" i="4"/>
  <c r="V73" i="4"/>
  <c r="AA73" i="4" s="1"/>
  <c r="Z89" i="4"/>
  <c r="V89" i="4"/>
  <c r="Z83" i="4"/>
  <c r="V83" i="4"/>
  <c r="AA83" i="4" s="1"/>
  <c r="AA130" i="4"/>
  <c r="Z95" i="4"/>
  <c r="V95" i="4"/>
  <c r="V159" i="4"/>
  <c r="AA159" i="4" s="1"/>
  <c r="Z159" i="4"/>
  <c r="V96" i="4"/>
  <c r="Z96" i="4"/>
  <c r="AA35" i="4"/>
  <c r="AA54" i="4"/>
  <c r="AA22" i="4"/>
  <c r="AA38" i="4"/>
  <c r="AA106" i="4"/>
  <c r="Z71" i="4"/>
  <c r="V71" i="4"/>
  <c r="AA71" i="4" s="1"/>
  <c r="Z79" i="4"/>
  <c r="V79" i="4"/>
  <c r="Z87" i="4"/>
  <c r="V87" i="4"/>
  <c r="AA87" i="4" s="1"/>
  <c r="Z153" i="4"/>
  <c r="V153" i="4"/>
  <c r="AA135" i="4"/>
  <c r="AA24" i="4"/>
  <c r="AA82" i="4"/>
  <c r="V9" i="4"/>
  <c r="Z9" i="4"/>
  <c r="AA117" i="4"/>
  <c r="Z69" i="4"/>
  <c r="V69" i="4"/>
  <c r="Z85" i="4"/>
  <c r="V85" i="4"/>
  <c r="AA85" i="4" s="1"/>
  <c r="V138" i="4"/>
  <c r="Z138" i="4"/>
  <c r="V146" i="4"/>
  <c r="Z146" i="4"/>
  <c r="Z152" i="4"/>
  <c r="V152" i="4"/>
  <c r="Z160" i="4"/>
  <c r="V160" i="4"/>
  <c r="AA160" i="4" s="1"/>
  <c r="AA12" i="4"/>
  <c r="V122" i="4"/>
  <c r="Z122" i="4"/>
  <c r="AA113" i="4"/>
  <c r="Z140" i="4"/>
  <c r="V140" i="4"/>
  <c r="V142" i="4"/>
  <c r="Z142" i="4"/>
  <c r="V128" i="4"/>
  <c r="Z128" i="4"/>
  <c r="V154" i="4"/>
  <c r="Z154" i="4"/>
  <c r="F22" i="3"/>
  <c r="AA11" i="3"/>
  <c r="V15" i="3"/>
  <c r="Z15" i="3"/>
  <c r="AA9" i="3"/>
  <c r="Z14" i="3"/>
  <c r="V14" i="3"/>
  <c r="Z16" i="3"/>
  <c r="V16" i="3"/>
  <c r="AA13" i="3"/>
  <c r="F11" i="2"/>
  <c r="Z24" i="2"/>
  <c r="V24" i="2"/>
  <c r="F36" i="2"/>
  <c r="AA23" i="2"/>
  <c r="Z22" i="2"/>
  <c r="V22" i="2"/>
  <c r="AA22" i="2" l="1"/>
  <c r="AA16" i="3"/>
  <c r="AA128" i="4"/>
  <c r="AA138" i="4"/>
  <c r="AA95" i="4"/>
  <c r="AA147" i="4"/>
  <c r="AA49" i="4"/>
  <c r="AA145" i="4"/>
  <c r="AA91" i="4"/>
  <c r="AA148" i="4"/>
  <c r="AA97" i="4"/>
  <c r="AA24" i="7"/>
  <c r="AA48" i="7"/>
  <c r="AA33" i="9"/>
  <c r="AA68" i="10"/>
  <c r="AA47" i="10"/>
  <c r="AA132" i="13"/>
  <c r="AA85" i="13"/>
  <c r="AA270" i="13"/>
  <c r="AA202" i="13"/>
  <c r="AA60" i="13"/>
  <c r="AA88" i="13"/>
  <c r="AA224" i="13"/>
  <c r="AA208" i="13"/>
  <c r="AA248" i="13"/>
  <c r="AA155" i="13"/>
  <c r="AA175" i="13"/>
  <c r="AA125" i="13"/>
  <c r="AA35" i="13"/>
  <c r="AA258" i="13"/>
  <c r="AA194" i="13"/>
  <c r="AA83" i="13"/>
  <c r="AA23" i="13"/>
  <c r="AA220" i="13"/>
  <c r="AA204" i="13"/>
  <c r="AA210" i="13"/>
  <c r="AA129" i="13"/>
  <c r="AA80" i="13"/>
  <c r="AA239" i="13"/>
  <c r="AA157" i="13"/>
  <c r="AA141" i="13"/>
  <c r="AA95" i="13"/>
  <c r="AA79" i="13"/>
  <c r="AA63" i="13"/>
  <c r="AA130" i="13"/>
  <c r="AA114" i="13"/>
  <c r="AA98" i="13"/>
  <c r="AA82" i="13"/>
  <c r="AA66" i="13"/>
  <c r="AA266" i="13"/>
  <c r="AA272" i="13"/>
  <c r="AA267" i="13"/>
  <c r="AA116" i="13"/>
  <c r="AA77" i="13"/>
  <c r="AA112" i="13"/>
  <c r="AA218" i="13"/>
  <c r="AA145" i="13"/>
  <c r="AA131" i="13"/>
  <c r="AA115" i="13"/>
  <c r="AA99" i="13"/>
  <c r="AA67" i="13"/>
  <c r="AA96" i="13"/>
  <c r="AA240" i="13"/>
  <c r="AA238" i="13"/>
  <c r="AA135" i="13"/>
  <c r="AA119" i="13"/>
  <c r="AA237" i="13"/>
  <c r="AA227" i="13"/>
  <c r="AA211" i="13"/>
  <c r="AA185" i="13"/>
  <c r="AA72" i="13"/>
  <c r="AA103" i="16"/>
  <c r="AA22" i="16"/>
  <c r="AA53" i="17"/>
  <c r="AA223" i="18"/>
  <c r="AA234" i="18"/>
  <c r="AA273" i="18"/>
  <c r="AA257" i="18"/>
  <c r="AA260" i="18"/>
  <c r="AA227" i="18"/>
  <c r="AA235" i="18"/>
  <c r="AA266" i="18"/>
  <c r="AA241" i="18"/>
  <c r="AA248" i="18"/>
  <c r="AA269" i="18"/>
  <c r="AA270" i="18"/>
  <c r="AA274" i="18"/>
  <c r="AA15" i="3"/>
  <c r="AA35" i="7"/>
  <c r="AA31" i="10"/>
  <c r="AA138" i="11"/>
  <c r="AA124" i="11"/>
  <c r="AA159" i="11"/>
  <c r="AA240" i="12"/>
  <c r="AA262" i="13"/>
  <c r="AA259" i="13"/>
  <c r="AA256" i="13"/>
  <c r="AA134" i="13"/>
  <c r="AA118" i="13"/>
  <c r="AA102" i="13"/>
  <c r="AA86" i="13"/>
  <c r="AA70" i="13"/>
  <c r="AA124" i="13"/>
  <c r="AA101" i="13"/>
  <c r="AA69" i="13"/>
  <c r="AA257" i="13"/>
  <c r="AA241" i="13"/>
  <c r="AA120" i="13"/>
  <c r="AA76" i="13"/>
  <c r="AA104" i="13"/>
  <c r="AA271" i="13"/>
  <c r="AA216" i="13"/>
  <c r="AA200" i="13"/>
  <c r="AA163" i="13"/>
  <c r="AA147" i="13"/>
  <c r="AA117" i="13"/>
  <c r="AA254" i="13"/>
  <c r="AA234" i="13"/>
  <c r="AA91" i="13"/>
  <c r="AA136" i="13"/>
  <c r="AA228" i="13"/>
  <c r="AA212" i="13"/>
  <c r="AA196" i="13"/>
  <c r="AA137" i="13"/>
  <c r="AA121" i="13"/>
  <c r="AA64" i="13"/>
  <c r="AA193" i="13"/>
  <c r="AA149" i="13"/>
  <c r="AA103" i="13"/>
  <c r="AA87" i="13"/>
  <c r="AA71" i="13"/>
  <c r="AA138" i="13"/>
  <c r="AA122" i="13"/>
  <c r="AA106" i="13"/>
  <c r="AA90" i="13"/>
  <c r="AA74" i="13"/>
  <c r="AA108" i="13"/>
  <c r="AA232" i="13"/>
  <c r="AA226" i="13"/>
  <c r="AA58" i="13"/>
  <c r="AA93" i="13"/>
  <c r="AA61" i="13"/>
  <c r="AA235" i="13"/>
  <c r="AA153" i="13"/>
  <c r="AA139" i="13"/>
  <c r="AA123" i="13"/>
  <c r="AA107" i="13"/>
  <c r="AA75" i="13"/>
  <c r="AA100" i="13"/>
  <c r="AA68" i="13"/>
  <c r="AA186" i="13"/>
  <c r="AA243" i="13"/>
  <c r="AA242" i="13"/>
  <c r="AA127" i="13"/>
  <c r="AA111" i="13"/>
  <c r="AA264" i="13"/>
  <c r="AA219" i="13"/>
  <c r="AA203" i="13"/>
  <c r="AA59" i="13"/>
  <c r="AA180" i="13"/>
  <c r="AA267" i="18"/>
  <c r="AA252" i="18"/>
  <c r="AA276" i="18"/>
  <c r="AA263" i="18"/>
  <c r="AA255" i="18"/>
  <c r="AA242" i="18"/>
  <c r="AA251" i="18"/>
  <c r="AA271" i="18"/>
  <c r="AA258" i="18"/>
  <c r="AA264" i="18"/>
  <c r="F15" i="18"/>
  <c r="AA265" i="18"/>
  <c r="AA249" i="18"/>
  <c r="AA244" i="18"/>
  <c r="AA254" i="18"/>
  <c r="AA218" i="18"/>
  <c r="AA262" i="18"/>
  <c r="AA277" i="18"/>
  <c r="AA253" i="18"/>
  <c r="AA247" i="18"/>
  <c r="AA268" i="18"/>
  <c r="AA259" i="18"/>
  <c r="AA256" i="18"/>
  <c r="F44" i="18"/>
  <c r="F16" i="17"/>
  <c r="F31" i="17"/>
  <c r="F27" i="16"/>
  <c r="F106" i="16"/>
  <c r="F16" i="16"/>
  <c r="AA105" i="13"/>
  <c r="AA190" i="13"/>
  <c r="AA128" i="13"/>
  <c r="AA92" i="13"/>
  <c r="AA84" i="13"/>
  <c r="AA97" i="13"/>
  <c r="AA89" i="13"/>
  <c r="AA172" i="13"/>
  <c r="AA265" i="13"/>
  <c r="AA273" i="13"/>
  <c r="AA249" i="13"/>
  <c r="AA126" i="13"/>
  <c r="AA110" i="13"/>
  <c r="AA94" i="13"/>
  <c r="AA78" i="13"/>
  <c r="AA62" i="13"/>
  <c r="AA73" i="13"/>
  <c r="F18" i="13"/>
  <c r="AA133" i="13"/>
  <c r="F15" i="12"/>
  <c r="AA232" i="12"/>
  <c r="AA12" i="12"/>
  <c r="AA239" i="12"/>
  <c r="F189" i="12"/>
  <c r="F128" i="11"/>
  <c r="AA151" i="11"/>
  <c r="AA135" i="11"/>
  <c r="AA155" i="11"/>
  <c r="AA137" i="11"/>
  <c r="F18" i="11"/>
  <c r="AA146" i="11"/>
  <c r="AA145" i="11"/>
  <c r="AA150" i="11"/>
  <c r="AA93" i="10"/>
  <c r="AA50" i="10"/>
  <c r="AA41" i="10"/>
  <c r="AA23" i="10"/>
  <c r="AA12" i="10"/>
  <c r="AA94" i="10"/>
  <c r="AA78" i="10"/>
  <c r="AA77" i="10"/>
  <c r="F16" i="10"/>
  <c r="AA53" i="10"/>
  <c r="AA65" i="10"/>
  <c r="AA28" i="10"/>
  <c r="AA54" i="10"/>
  <c r="AA89" i="10"/>
  <c r="AA49" i="10"/>
  <c r="AA74" i="10"/>
  <c r="AA37" i="9"/>
  <c r="AA31" i="9"/>
  <c r="AA23" i="9"/>
  <c r="AA41" i="9"/>
  <c r="AA39" i="9"/>
  <c r="F16" i="9"/>
  <c r="AA52" i="7"/>
  <c r="AA22" i="7"/>
  <c r="AA56" i="7"/>
  <c r="AA32" i="7"/>
  <c r="AA44" i="7"/>
  <c r="AA30" i="7"/>
  <c r="AA26" i="7"/>
  <c r="F25" i="7"/>
  <c r="F14" i="5"/>
  <c r="AA142" i="4"/>
  <c r="F14" i="4"/>
  <c r="AA151" i="4"/>
  <c r="AA158" i="4"/>
  <c r="AA140" i="4"/>
  <c r="AA122" i="4"/>
  <c r="AA152" i="4"/>
  <c r="AA69" i="4"/>
  <c r="AA9" i="4"/>
  <c r="AA96" i="4"/>
  <c r="AA94" i="4"/>
  <c r="AA155" i="4"/>
  <c r="AA139" i="4"/>
  <c r="AA156" i="4"/>
  <c r="AA154" i="4"/>
  <c r="AA146" i="4"/>
  <c r="AA153" i="4"/>
  <c r="AA79" i="4"/>
  <c r="AA89" i="4"/>
  <c r="AA157" i="4"/>
  <c r="AA93" i="4"/>
  <c r="AA144" i="4"/>
  <c r="AA126" i="4"/>
  <c r="AA149" i="4"/>
  <c r="AA77" i="4"/>
  <c r="AA81" i="4"/>
  <c r="F23" i="3"/>
  <c r="G16" i="3"/>
  <c r="AA14" i="3"/>
  <c r="F37" i="2"/>
  <c r="F12" i="2"/>
  <c r="AA24" i="2"/>
  <c r="F16" i="18" l="1"/>
  <c r="F45" i="18"/>
  <c r="F32" i="17"/>
  <c r="F17" i="17"/>
  <c r="F17" i="16"/>
  <c r="F107" i="16"/>
  <c r="F28" i="16"/>
  <c r="F19" i="13"/>
  <c r="F16" i="12"/>
  <c r="F190" i="12"/>
  <c r="F129" i="11"/>
  <c r="F19" i="11"/>
  <c r="F17" i="10"/>
  <c r="F17" i="9"/>
  <c r="F26" i="7"/>
  <c r="F15" i="5"/>
  <c r="F15" i="4"/>
  <c r="G17" i="3"/>
  <c r="F24" i="3"/>
  <c r="F13" i="2"/>
  <c r="F38" i="2"/>
  <c r="F17" i="18" l="1"/>
  <c r="F46" i="18"/>
  <c r="F18" i="17"/>
  <c r="F33" i="17"/>
  <c r="F108" i="16"/>
  <c r="F29" i="16"/>
  <c r="F18" i="16"/>
  <c r="F20" i="13"/>
  <c r="F191" i="12"/>
  <c r="F17" i="12"/>
  <c r="F130" i="11"/>
  <c r="F20" i="11"/>
  <c r="F18" i="10"/>
  <c r="F18" i="9"/>
  <c r="F27" i="7"/>
  <c r="F16" i="5"/>
  <c r="F16" i="4"/>
  <c r="G9" i="4"/>
  <c r="F25" i="3"/>
  <c r="G19" i="3"/>
  <c r="K19" i="3" s="1"/>
  <c r="P19" i="3" s="1"/>
  <c r="G18" i="3"/>
  <c r="K18" i="3" s="1"/>
  <c r="P18" i="3" s="1"/>
  <c r="F39" i="2"/>
  <c r="F14" i="2"/>
  <c r="F47" i="18" l="1"/>
  <c r="F18" i="18"/>
  <c r="F19" i="17"/>
  <c r="F34" i="17"/>
  <c r="F19" i="16"/>
  <c r="F109" i="16"/>
  <c r="F30" i="16"/>
  <c r="F21" i="13"/>
  <c r="F192" i="12"/>
  <c r="F18" i="12"/>
  <c r="F21" i="11"/>
  <c r="F131" i="11"/>
  <c r="F19" i="10"/>
  <c r="F19" i="9"/>
  <c r="F28" i="7"/>
  <c r="F17" i="5"/>
  <c r="F17" i="4"/>
  <c r="G11" i="4" s="1"/>
  <c r="G10" i="4"/>
  <c r="S18" i="3"/>
  <c r="R18" i="3"/>
  <c r="Q18" i="3"/>
  <c r="T18" i="3"/>
  <c r="R19" i="3"/>
  <c r="Q19" i="3"/>
  <c r="T19" i="3"/>
  <c r="S19" i="3"/>
  <c r="F26" i="3"/>
  <c r="F40" i="2"/>
  <c r="F15" i="2"/>
  <c r="F19" i="18" l="1"/>
  <c r="F48" i="18"/>
  <c r="F35" i="17"/>
  <c r="F20" i="17"/>
  <c r="F20" i="16"/>
  <c r="F110" i="16"/>
  <c r="F31" i="16"/>
  <c r="F22" i="13"/>
  <c r="F193" i="12"/>
  <c r="F19" i="12"/>
  <c r="F132" i="11"/>
  <c r="G130" i="11" s="1"/>
  <c r="K130" i="11" s="1"/>
  <c r="P130" i="11" s="1"/>
  <c r="G127" i="11"/>
  <c r="K127" i="11" s="1"/>
  <c r="P127" i="11" s="1"/>
  <c r="F22" i="11"/>
  <c r="F20" i="10"/>
  <c r="F20" i="9"/>
  <c r="F29" i="7"/>
  <c r="F18" i="5"/>
  <c r="F18" i="4"/>
  <c r="G12" i="4"/>
  <c r="Z19" i="3"/>
  <c r="V19" i="3"/>
  <c r="F27" i="3"/>
  <c r="G20" i="3"/>
  <c r="K20" i="3" s="1"/>
  <c r="P20" i="3" s="1"/>
  <c r="G21" i="3"/>
  <c r="K21" i="3" s="1"/>
  <c r="P21" i="3" s="1"/>
  <c r="Z18" i="3"/>
  <c r="V18" i="3"/>
  <c r="F16" i="2"/>
  <c r="G9" i="2"/>
  <c r="K9" i="2" s="1"/>
  <c r="P9" i="2" s="1"/>
  <c r="F41" i="2"/>
  <c r="G34" i="2"/>
  <c r="K34" i="2" s="1"/>
  <c r="P34" i="2" s="1"/>
  <c r="G131" i="11" l="1"/>
  <c r="K131" i="11" s="1"/>
  <c r="P131" i="11" s="1"/>
  <c r="R131" i="11" s="1"/>
  <c r="F49" i="18"/>
  <c r="F20" i="18"/>
  <c r="F21" i="17"/>
  <c r="F36" i="17"/>
  <c r="F111" i="16"/>
  <c r="F32" i="16"/>
  <c r="F21" i="16"/>
  <c r="F23" i="13"/>
  <c r="F194" i="12"/>
  <c r="F20" i="12"/>
  <c r="R130" i="11"/>
  <c r="T130" i="11"/>
  <c r="Q130" i="11"/>
  <c r="S130" i="11"/>
  <c r="Q127" i="11"/>
  <c r="S127" i="11"/>
  <c r="R127" i="11"/>
  <c r="T127" i="11"/>
  <c r="F23" i="11"/>
  <c r="G132" i="11"/>
  <c r="K132" i="11" s="1"/>
  <c r="P132" i="11" s="1"/>
  <c r="G123" i="11"/>
  <c r="G126" i="11"/>
  <c r="K126" i="11" s="1"/>
  <c r="P126" i="11" s="1"/>
  <c r="G129" i="11"/>
  <c r="K129" i="11" s="1"/>
  <c r="P129" i="11" s="1"/>
  <c r="G128" i="11"/>
  <c r="K128" i="11" s="1"/>
  <c r="P128" i="11" s="1"/>
  <c r="G124" i="11"/>
  <c r="G125" i="11"/>
  <c r="K125" i="11" s="1"/>
  <c r="P125" i="11" s="1"/>
  <c r="S131" i="11"/>
  <c r="F21" i="10"/>
  <c r="F21" i="9"/>
  <c r="F30" i="7"/>
  <c r="F19" i="5"/>
  <c r="F19" i="4"/>
  <c r="Q20" i="3"/>
  <c r="T20" i="3"/>
  <c r="S20" i="3"/>
  <c r="R20" i="3"/>
  <c r="AA18" i="3"/>
  <c r="T21" i="3"/>
  <c r="S21" i="3"/>
  <c r="R21" i="3"/>
  <c r="Q21" i="3"/>
  <c r="F28" i="3"/>
  <c r="AA19" i="3"/>
  <c r="Q34" i="2"/>
  <c r="S34" i="2"/>
  <c r="R34" i="2"/>
  <c r="T34" i="2"/>
  <c r="F42" i="2"/>
  <c r="G36" i="2" s="1"/>
  <c r="K36" i="2" s="1"/>
  <c r="P36" i="2" s="1"/>
  <c r="G35" i="2"/>
  <c r="K35" i="2" s="1"/>
  <c r="P35" i="2" s="1"/>
  <c r="F17" i="2"/>
  <c r="G10" i="2"/>
  <c r="K10" i="2" s="1"/>
  <c r="P10" i="2" s="1"/>
  <c r="T9" i="2"/>
  <c r="S9" i="2"/>
  <c r="R9" i="2"/>
  <c r="Q9" i="2"/>
  <c r="Q131" i="11" l="1"/>
  <c r="T131" i="11"/>
  <c r="F21" i="18"/>
  <c r="F50" i="18"/>
  <c r="F37" i="17"/>
  <c r="F22" i="17"/>
  <c r="F112" i="16"/>
  <c r="F33" i="16"/>
  <c r="F24" i="13"/>
  <c r="F21" i="12"/>
  <c r="F195" i="12"/>
  <c r="T132" i="11"/>
  <c r="R132" i="11"/>
  <c r="Q132" i="11"/>
  <c r="S132" i="11"/>
  <c r="T128" i="11"/>
  <c r="R128" i="11"/>
  <c r="Q128" i="11"/>
  <c r="S128" i="11"/>
  <c r="Z127" i="11"/>
  <c r="V127" i="11"/>
  <c r="AA127" i="11" s="1"/>
  <c r="S125" i="11"/>
  <c r="R125" i="11"/>
  <c r="T125" i="11"/>
  <c r="Q125" i="11"/>
  <c r="S129" i="11"/>
  <c r="Q129" i="11"/>
  <c r="R129" i="11"/>
  <c r="T129" i="11"/>
  <c r="Z131" i="11"/>
  <c r="V131" i="11"/>
  <c r="AA131" i="11" s="1"/>
  <c r="R126" i="11"/>
  <c r="T126" i="11"/>
  <c r="Q126" i="11"/>
  <c r="S126" i="11"/>
  <c r="F24" i="11"/>
  <c r="Z130" i="11"/>
  <c r="V130" i="11"/>
  <c r="F22" i="10"/>
  <c r="F22" i="9"/>
  <c r="F31" i="7"/>
  <c r="F20" i="5"/>
  <c r="F20" i="4"/>
  <c r="G13" i="4"/>
  <c r="G14" i="4"/>
  <c r="K14" i="4" s="1"/>
  <c r="P14" i="4" s="1"/>
  <c r="V21" i="3"/>
  <c r="Z21" i="3"/>
  <c r="Z20" i="3"/>
  <c r="V20" i="3"/>
  <c r="F29" i="3"/>
  <c r="G22" i="3"/>
  <c r="K22" i="3" s="1"/>
  <c r="P22" i="3" s="1"/>
  <c r="G23" i="3"/>
  <c r="K23" i="3" s="1"/>
  <c r="P23" i="3" s="1"/>
  <c r="S10" i="2"/>
  <c r="T10" i="2"/>
  <c r="R10" i="2"/>
  <c r="Q10" i="2"/>
  <c r="T35" i="2"/>
  <c r="R35" i="2"/>
  <c r="S35" i="2"/>
  <c r="Q35" i="2"/>
  <c r="Z9" i="2"/>
  <c r="V9" i="2"/>
  <c r="F18" i="2"/>
  <c r="Z34" i="2"/>
  <c r="V34" i="2"/>
  <c r="G11" i="2"/>
  <c r="K11" i="2" s="1"/>
  <c r="P11" i="2" s="1"/>
  <c r="F43" i="2"/>
  <c r="G37" i="2"/>
  <c r="K37" i="2" s="1"/>
  <c r="P37" i="2" s="1"/>
  <c r="T36" i="2"/>
  <c r="S36" i="2"/>
  <c r="R36" i="2"/>
  <c r="Q36" i="2"/>
  <c r="AA130" i="11" l="1"/>
  <c r="F51" i="18"/>
  <c r="F22" i="18"/>
  <c r="F23" i="17"/>
  <c r="F38" i="17"/>
  <c r="F34" i="16"/>
  <c r="F113" i="16"/>
  <c r="F25" i="13"/>
  <c r="F22" i="12"/>
  <c r="F196" i="12"/>
  <c r="Z126" i="11"/>
  <c r="V126" i="11"/>
  <c r="AA126" i="11" s="1"/>
  <c r="Z128" i="11"/>
  <c r="V128" i="11"/>
  <c r="Z132" i="11"/>
  <c r="V132" i="11"/>
  <c r="AA132" i="11" s="1"/>
  <c r="Z129" i="11"/>
  <c r="V129" i="11"/>
  <c r="F25" i="11"/>
  <c r="Z125" i="11"/>
  <c r="V125" i="11"/>
  <c r="F23" i="10"/>
  <c r="F23" i="9"/>
  <c r="F32" i="7"/>
  <c r="F21" i="5"/>
  <c r="R14" i="4"/>
  <c r="T14" i="4"/>
  <c r="S14" i="4"/>
  <c r="Q14" i="4"/>
  <c r="F21" i="4"/>
  <c r="F30" i="3"/>
  <c r="AA20" i="3"/>
  <c r="R23" i="3"/>
  <c r="Q23" i="3"/>
  <c r="T23" i="3"/>
  <c r="S23" i="3"/>
  <c r="S22" i="3"/>
  <c r="R22" i="3"/>
  <c r="Q22" i="3"/>
  <c r="T22" i="3"/>
  <c r="AA21" i="3"/>
  <c r="Z36" i="2"/>
  <c r="V36" i="2"/>
  <c r="R11" i="2"/>
  <c r="S11" i="2"/>
  <c r="T11" i="2"/>
  <c r="Q11" i="2"/>
  <c r="AA9" i="2"/>
  <c r="V10" i="2"/>
  <c r="Z10" i="2"/>
  <c r="Z35" i="2"/>
  <c r="V35" i="2"/>
  <c r="AA35" i="2" s="1"/>
  <c r="S37" i="2"/>
  <c r="Q37" i="2"/>
  <c r="R37" i="2"/>
  <c r="T37" i="2"/>
  <c r="F44" i="2"/>
  <c r="G38" i="2" s="1"/>
  <c r="K38" i="2" s="1"/>
  <c r="P38" i="2" s="1"/>
  <c r="AA34" i="2"/>
  <c r="F19" i="2"/>
  <c r="G12" i="2"/>
  <c r="K12" i="2" s="1"/>
  <c r="P12" i="2" s="1"/>
  <c r="F23" i="18" l="1"/>
  <c r="F52" i="18"/>
  <c r="F39" i="17"/>
  <c r="F24" i="17"/>
  <c r="F114" i="16"/>
  <c r="F35" i="16"/>
  <c r="F26" i="13"/>
  <c r="F23" i="12"/>
  <c r="F197" i="12"/>
  <c r="F26" i="11"/>
  <c r="AA125" i="11"/>
  <c r="AA129" i="11"/>
  <c r="AA128" i="11"/>
  <c r="F24" i="10"/>
  <c r="F24" i="9"/>
  <c r="F33" i="7"/>
  <c r="F22" i="5"/>
  <c r="F22" i="4"/>
  <c r="G15" i="4"/>
  <c r="K15" i="4" s="1"/>
  <c r="P15" i="4" s="1"/>
  <c r="Z14" i="4"/>
  <c r="V14" i="4"/>
  <c r="G24" i="3"/>
  <c r="K24" i="3" s="1"/>
  <c r="P24" i="3" s="1"/>
  <c r="Z22" i="3"/>
  <c r="V22" i="3"/>
  <c r="AA22" i="3" s="1"/>
  <c r="F31" i="3"/>
  <c r="G25" i="3" s="1"/>
  <c r="K25" i="3" s="1"/>
  <c r="P25" i="3" s="1"/>
  <c r="Z23" i="3"/>
  <c r="V23" i="3"/>
  <c r="F20" i="2"/>
  <c r="Z37" i="2"/>
  <c r="V37" i="2"/>
  <c r="AA37" i="2" s="1"/>
  <c r="R38" i="2"/>
  <c r="T38" i="2"/>
  <c r="Q38" i="2"/>
  <c r="S38" i="2"/>
  <c r="F45" i="2"/>
  <c r="G13" i="2"/>
  <c r="K13" i="2" s="1"/>
  <c r="P13" i="2" s="1"/>
  <c r="V11" i="2"/>
  <c r="Z11" i="2"/>
  <c r="Q12" i="2"/>
  <c r="R12" i="2"/>
  <c r="S12" i="2"/>
  <c r="T12" i="2"/>
  <c r="AA10" i="2"/>
  <c r="AA36" i="2"/>
  <c r="F24" i="18" l="1"/>
  <c r="F53" i="18"/>
  <c r="F40" i="17"/>
  <c r="F25" i="17"/>
  <c r="F115" i="16"/>
  <c r="F36" i="16"/>
  <c r="F27" i="13"/>
  <c r="F198" i="12"/>
  <c r="F24" i="12"/>
  <c r="F27" i="11"/>
  <c r="F25" i="10"/>
  <c r="F25" i="9"/>
  <c r="F34" i="7"/>
  <c r="F23" i="5"/>
  <c r="F23" i="4"/>
  <c r="G16" i="4"/>
  <c r="K16" i="4" s="1"/>
  <c r="P16" i="4" s="1"/>
  <c r="T15" i="4"/>
  <c r="S15" i="4"/>
  <c r="R15" i="4"/>
  <c r="Q15" i="4"/>
  <c r="AA14" i="4"/>
  <c r="T25" i="3"/>
  <c r="S25" i="3"/>
  <c r="R25" i="3"/>
  <c r="Q25" i="3"/>
  <c r="Q24" i="3"/>
  <c r="T24" i="3"/>
  <c r="S24" i="3"/>
  <c r="R24" i="3"/>
  <c r="F32" i="3"/>
  <c r="G29" i="3" s="1"/>
  <c r="K29" i="3" s="1"/>
  <c r="P29" i="3" s="1"/>
  <c r="G28" i="3"/>
  <c r="K28" i="3" s="1"/>
  <c r="P28" i="3" s="1"/>
  <c r="G30" i="3"/>
  <c r="K30" i="3" s="1"/>
  <c r="P30" i="3" s="1"/>
  <c r="AA23" i="3"/>
  <c r="G26" i="3"/>
  <c r="K26" i="3" s="1"/>
  <c r="P26" i="3" s="1"/>
  <c r="F46" i="2"/>
  <c r="F21" i="2"/>
  <c r="G14" i="2"/>
  <c r="K14" i="2" s="1"/>
  <c r="P14" i="2" s="1"/>
  <c r="G39" i="2"/>
  <c r="K39" i="2" s="1"/>
  <c r="P39" i="2" s="1"/>
  <c r="AA11" i="2"/>
  <c r="Z12" i="2"/>
  <c r="V12" i="2"/>
  <c r="T13" i="2"/>
  <c r="Q13" i="2"/>
  <c r="S13" i="2"/>
  <c r="R13" i="2"/>
  <c r="Z38" i="2"/>
  <c r="V38" i="2"/>
  <c r="AA38" i="2" s="1"/>
  <c r="AA12" i="2" l="1"/>
  <c r="F25" i="18"/>
  <c r="F54" i="18"/>
  <c r="F26" i="17"/>
  <c r="F41" i="17"/>
  <c r="F116" i="16"/>
  <c r="G111" i="16"/>
  <c r="K111" i="16" s="1"/>
  <c r="P111" i="16" s="1"/>
  <c r="G114" i="16"/>
  <c r="K114" i="16" s="1"/>
  <c r="P114" i="16" s="1"/>
  <c r="G113" i="16"/>
  <c r="K113" i="16" s="1"/>
  <c r="P113" i="16" s="1"/>
  <c r="F37" i="16"/>
  <c r="G109" i="16"/>
  <c r="K109" i="16" s="1"/>
  <c r="P109" i="16" s="1"/>
  <c r="F28" i="13"/>
  <c r="F25" i="12"/>
  <c r="F199" i="12"/>
  <c r="F28" i="11"/>
  <c r="F26" i="10"/>
  <c r="F26" i="9"/>
  <c r="F35" i="7"/>
  <c r="F24" i="5"/>
  <c r="V15" i="4"/>
  <c r="Z15" i="4"/>
  <c r="F24" i="4"/>
  <c r="G17" i="4"/>
  <c r="K17" i="4" s="1"/>
  <c r="P17" i="4" s="1"/>
  <c r="R16" i="4"/>
  <c r="T16" i="4"/>
  <c r="S16" i="4"/>
  <c r="Q16" i="4"/>
  <c r="Z24" i="3"/>
  <c r="V24" i="3"/>
  <c r="T29" i="3"/>
  <c r="S29" i="3"/>
  <c r="R29" i="3"/>
  <c r="Q29" i="3"/>
  <c r="S26" i="3"/>
  <c r="R26" i="3"/>
  <c r="Q26" i="3"/>
  <c r="T26" i="3"/>
  <c r="G32" i="3"/>
  <c r="K32" i="3" s="1"/>
  <c r="P32" i="3" s="1"/>
  <c r="G27" i="3"/>
  <c r="K27" i="3" s="1"/>
  <c r="P27" i="3" s="1"/>
  <c r="S30" i="3"/>
  <c r="R30" i="3"/>
  <c r="Q30" i="3"/>
  <c r="T30" i="3"/>
  <c r="Q28" i="3"/>
  <c r="T28" i="3"/>
  <c r="S28" i="3"/>
  <c r="R28" i="3"/>
  <c r="Z25" i="3"/>
  <c r="V25" i="3"/>
  <c r="AA25" i="3" s="1"/>
  <c r="G31" i="3"/>
  <c r="K31" i="3" s="1"/>
  <c r="P31" i="3" s="1"/>
  <c r="S14" i="2"/>
  <c r="T14" i="2"/>
  <c r="R14" i="2"/>
  <c r="Q14" i="2"/>
  <c r="F47" i="2"/>
  <c r="G40" i="2"/>
  <c r="K40" i="2" s="1"/>
  <c r="P40" i="2" s="1"/>
  <c r="Q39" i="2"/>
  <c r="S39" i="2"/>
  <c r="R39" i="2"/>
  <c r="T39" i="2"/>
  <c r="F22" i="2"/>
  <c r="G15" i="2"/>
  <c r="K15" i="2" s="1"/>
  <c r="P15" i="2" s="1"/>
  <c r="V13" i="2"/>
  <c r="Z13" i="2"/>
  <c r="F55" i="18" l="1"/>
  <c r="F26" i="18"/>
  <c r="F42" i="17"/>
  <c r="T109" i="16"/>
  <c r="S109" i="16"/>
  <c r="R109" i="16"/>
  <c r="Q109" i="16"/>
  <c r="R114" i="16"/>
  <c r="Q114" i="16"/>
  <c r="T114" i="16"/>
  <c r="S114" i="16"/>
  <c r="G116" i="16"/>
  <c r="K116" i="16" s="1"/>
  <c r="P116" i="16" s="1"/>
  <c r="G103" i="16"/>
  <c r="G104" i="16"/>
  <c r="K104" i="16" s="1"/>
  <c r="P104" i="16" s="1"/>
  <c r="G105" i="16"/>
  <c r="K105" i="16" s="1"/>
  <c r="P105" i="16" s="1"/>
  <c r="G106" i="16"/>
  <c r="K106" i="16" s="1"/>
  <c r="P106" i="16" s="1"/>
  <c r="G107" i="16"/>
  <c r="K107" i="16" s="1"/>
  <c r="P107" i="16" s="1"/>
  <c r="G108" i="16"/>
  <c r="K108" i="16" s="1"/>
  <c r="P108" i="16" s="1"/>
  <c r="T111" i="16"/>
  <c r="S111" i="16"/>
  <c r="R111" i="16"/>
  <c r="Q111" i="16"/>
  <c r="F38" i="16"/>
  <c r="G110" i="16"/>
  <c r="K110" i="16" s="1"/>
  <c r="P110" i="16" s="1"/>
  <c r="G115" i="16"/>
  <c r="K115" i="16" s="1"/>
  <c r="P115" i="16" s="1"/>
  <c r="T113" i="16"/>
  <c r="S113" i="16"/>
  <c r="R113" i="16"/>
  <c r="Q113" i="16"/>
  <c r="G112" i="16"/>
  <c r="K112" i="16" s="1"/>
  <c r="P112" i="16" s="1"/>
  <c r="F29" i="13"/>
  <c r="F200" i="12"/>
  <c r="F26" i="12"/>
  <c r="F29" i="11"/>
  <c r="F27" i="10"/>
  <c r="F27" i="9"/>
  <c r="F36" i="7"/>
  <c r="F25" i="5"/>
  <c r="T17" i="4"/>
  <c r="S17" i="4"/>
  <c r="R17" i="4"/>
  <c r="Q17" i="4"/>
  <c r="F25" i="4"/>
  <c r="G18" i="4"/>
  <c r="K18" i="4" s="1"/>
  <c r="P18" i="4" s="1"/>
  <c r="Z16" i="4"/>
  <c r="V16" i="4"/>
  <c r="G19" i="4"/>
  <c r="AA15" i="4"/>
  <c r="R27" i="3"/>
  <c r="Q27" i="3"/>
  <c r="T27" i="3"/>
  <c r="S27" i="3"/>
  <c r="R31" i="3"/>
  <c r="Q31" i="3"/>
  <c r="T31" i="3"/>
  <c r="S31" i="3"/>
  <c r="Z30" i="3"/>
  <c r="V30" i="3"/>
  <c r="Z28" i="3"/>
  <c r="V28" i="3"/>
  <c r="AA28" i="3" s="1"/>
  <c r="Z26" i="3"/>
  <c r="V26" i="3"/>
  <c r="Q32" i="3"/>
  <c r="T32" i="3"/>
  <c r="T33" i="3" s="1"/>
  <c r="S32" i="3"/>
  <c r="S33" i="3" s="1"/>
  <c r="R32" i="3"/>
  <c r="V29" i="3"/>
  <c r="Z29" i="3"/>
  <c r="AA24" i="3"/>
  <c r="R15" i="2"/>
  <c r="Q15" i="2"/>
  <c r="S15" i="2"/>
  <c r="T15" i="2"/>
  <c r="F48" i="2"/>
  <c r="G41" i="2"/>
  <c r="K41" i="2" s="1"/>
  <c r="P41" i="2" s="1"/>
  <c r="Z39" i="2"/>
  <c r="V39" i="2"/>
  <c r="AA39" i="2" s="1"/>
  <c r="AA13" i="2"/>
  <c r="F23" i="2"/>
  <c r="G16" i="2"/>
  <c r="K16" i="2" s="1"/>
  <c r="P16" i="2" s="1"/>
  <c r="G17" i="2"/>
  <c r="K17" i="2" s="1"/>
  <c r="P17" i="2" s="1"/>
  <c r="T40" i="2"/>
  <c r="R40" i="2"/>
  <c r="S40" i="2"/>
  <c r="Q40" i="2"/>
  <c r="Z14" i="2"/>
  <c r="V14" i="2"/>
  <c r="AA14" i="2" s="1"/>
  <c r="AA16" i="4" l="1"/>
  <c r="F56" i="18"/>
  <c r="F27" i="18"/>
  <c r="F43" i="17"/>
  <c r="R108" i="16"/>
  <c r="Q108" i="16"/>
  <c r="T108" i="16"/>
  <c r="S108" i="16"/>
  <c r="Z109" i="16"/>
  <c r="V109" i="16"/>
  <c r="R112" i="16"/>
  <c r="Q112" i="16"/>
  <c r="T112" i="16"/>
  <c r="S112" i="16"/>
  <c r="T105" i="16"/>
  <c r="S105" i="16"/>
  <c r="R105" i="16"/>
  <c r="Q105" i="16"/>
  <c r="R104" i="16"/>
  <c r="Q104" i="16"/>
  <c r="T104" i="16"/>
  <c r="S104" i="16"/>
  <c r="T115" i="16"/>
  <c r="S115" i="16"/>
  <c r="R115" i="16"/>
  <c r="Q115" i="16"/>
  <c r="Z111" i="16"/>
  <c r="V111" i="16"/>
  <c r="R106" i="16"/>
  <c r="Q106" i="16"/>
  <c r="T106" i="16"/>
  <c r="S106" i="16"/>
  <c r="R116" i="16"/>
  <c r="Q116" i="16"/>
  <c r="T116" i="16"/>
  <c r="S116" i="16"/>
  <c r="Z114" i="16"/>
  <c r="V114" i="16"/>
  <c r="Z113" i="16"/>
  <c r="V113" i="16"/>
  <c r="R110" i="16"/>
  <c r="Q110" i="16"/>
  <c r="T110" i="16"/>
  <c r="S110" i="16"/>
  <c r="F39" i="16"/>
  <c r="T107" i="16"/>
  <c r="S107" i="16"/>
  <c r="R107" i="16"/>
  <c r="Q107" i="16"/>
  <c r="F30" i="13"/>
  <c r="F27" i="12"/>
  <c r="F201" i="12"/>
  <c r="F30" i="11"/>
  <c r="F28" i="10"/>
  <c r="F28" i="9"/>
  <c r="F37" i="7"/>
  <c r="F26" i="5"/>
  <c r="V17" i="4"/>
  <c r="Z17" i="4"/>
  <c r="R18" i="4"/>
  <c r="T18" i="4"/>
  <c r="S18" i="4"/>
  <c r="Q18" i="4"/>
  <c r="F26" i="4"/>
  <c r="Z27" i="3"/>
  <c r="V27" i="3"/>
  <c r="AA29" i="3"/>
  <c r="Z32" i="3"/>
  <c r="V32" i="3"/>
  <c r="Z31" i="3"/>
  <c r="V31" i="3"/>
  <c r="R33" i="3"/>
  <c r="AA26" i="3"/>
  <c r="AA30" i="3"/>
  <c r="S41" i="2"/>
  <c r="R41" i="2"/>
  <c r="T41" i="2"/>
  <c r="Q41" i="2"/>
  <c r="Z15" i="2"/>
  <c r="V15" i="2"/>
  <c r="Z40" i="2"/>
  <c r="V40" i="2"/>
  <c r="G42" i="2"/>
  <c r="K42" i="2" s="1"/>
  <c r="P42" i="2" s="1"/>
  <c r="T17" i="2"/>
  <c r="Q17" i="2"/>
  <c r="S17" i="2"/>
  <c r="R17" i="2"/>
  <c r="F24" i="2"/>
  <c r="F49" i="2"/>
  <c r="Q16" i="2"/>
  <c r="T16" i="2"/>
  <c r="S16" i="2"/>
  <c r="R16" i="2"/>
  <c r="AA15" i="2" l="1"/>
  <c r="AA17" i="4"/>
  <c r="AA114" i="16"/>
  <c r="F28" i="18"/>
  <c r="F57" i="18"/>
  <c r="F44" i="17"/>
  <c r="Z112" i="16"/>
  <c r="V112" i="16"/>
  <c r="F40" i="16"/>
  <c r="Z104" i="16"/>
  <c r="V104" i="16"/>
  <c r="AA104" i="16" s="1"/>
  <c r="Z105" i="16"/>
  <c r="V105" i="16"/>
  <c r="AA109" i="16"/>
  <c r="Z107" i="16"/>
  <c r="V107" i="16"/>
  <c r="Z110" i="16"/>
  <c r="V110" i="16"/>
  <c r="Z116" i="16"/>
  <c r="V116" i="16"/>
  <c r="Z108" i="16"/>
  <c r="V108" i="16"/>
  <c r="AA113" i="16"/>
  <c r="Z106" i="16"/>
  <c r="V106" i="16"/>
  <c r="AA111" i="16"/>
  <c r="Z115" i="16"/>
  <c r="V115" i="16"/>
  <c r="F31" i="13"/>
  <c r="F202" i="12"/>
  <c r="F28" i="12"/>
  <c r="F31" i="11"/>
  <c r="F29" i="10"/>
  <c r="F29" i="9"/>
  <c r="F38" i="7"/>
  <c r="F27" i="5"/>
  <c r="Z18" i="4"/>
  <c r="V18" i="4"/>
  <c r="F27" i="4"/>
  <c r="G20" i="4"/>
  <c r="G21" i="4"/>
  <c r="AA31" i="3"/>
  <c r="AA32" i="3"/>
  <c r="AA33" i="3" s="1"/>
  <c r="C5" i="1" s="1"/>
  <c r="V33" i="3"/>
  <c r="U33" i="3" s="1"/>
  <c r="Z33" i="3"/>
  <c r="AA27" i="3"/>
  <c r="V17" i="2"/>
  <c r="Z17" i="2"/>
  <c r="Z16" i="2"/>
  <c r="V16" i="2"/>
  <c r="F50" i="2"/>
  <c r="AA40" i="2"/>
  <c r="V41" i="2"/>
  <c r="Z41" i="2"/>
  <c r="R42" i="2"/>
  <c r="S42" i="2"/>
  <c r="T42" i="2"/>
  <c r="Q42" i="2"/>
  <c r="F25" i="2"/>
  <c r="G18" i="2"/>
  <c r="K18" i="2" s="1"/>
  <c r="P18" i="2" s="1"/>
  <c r="G43" i="2"/>
  <c r="K43" i="2" s="1"/>
  <c r="P43" i="2" s="1"/>
  <c r="AA115" i="16" l="1"/>
  <c r="AA116" i="16"/>
  <c r="F29" i="18"/>
  <c r="F58" i="18"/>
  <c r="F45" i="17"/>
  <c r="F41" i="16"/>
  <c r="AA110" i="16"/>
  <c r="AA107" i="16"/>
  <c r="AA105" i="16"/>
  <c r="AA112" i="16"/>
  <c r="AA106" i="16"/>
  <c r="AA108" i="16"/>
  <c r="F32" i="13"/>
  <c r="F29" i="12"/>
  <c r="F203" i="12"/>
  <c r="F32" i="11"/>
  <c r="F30" i="10"/>
  <c r="F30" i="9"/>
  <c r="F39" i="7"/>
  <c r="F28" i="5"/>
  <c r="F28" i="4"/>
  <c r="AA18" i="4"/>
  <c r="S18" i="2"/>
  <c r="R18" i="2"/>
  <c r="T18" i="2"/>
  <c r="Q18" i="2"/>
  <c r="Q43" i="2"/>
  <c r="R43" i="2"/>
  <c r="T43" i="2"/>
  <c r="S43" i="2"/>
  <c r="Z42" i="2"/>
  <c r="V42" i="2"/>
  <c r="AA41" i="2"/>
  <c r="F51" i="2"/>
  <c r="G44" i="2"/>
  <c r="K44" i="2" s="1"/>
  <c r="P44" i="2" s="1"/>
  <c r="AA17" i="2"/>
  <c r="F26" i="2"/>
  <c r="G20" i="2" s="1"/>
  <c r="K20" i="2" s="1"/>
  <c r="P20" i="2" s="1"/>
  <c r="G19" i="2"/>
  <c r="K19" i="2" s="1"/>
  <c r="P19" i="2" s="1"/>
  <c r="AA16" i="2"/>
  <c r="AA42" i="2" l="1"/>
  <c r="F59" i="18"/>
  <c r="F30" i="18"/>
  <c r="F46" i="17"/>
  <c r="F42" i="16"/>
  <c r="F33" i="13"/>
  <c r="F204" i="12"/>
  <c r="F30" i="12"/>
  <c r="F33" i="11"/>
  <c r="F31" i="10"/>
  <c r="F31" i="9"/>
  <c r="F40" i="7"/>
  <c r="F29" i="5"/>
  <c r="F29" i="4"/>
  <c r="G22" i="4"/>
  <c r="Q20" i="2"/>
  <c r="T20" i="2"/>
  <c r="R20" i="2"/>
  <c r="S20" i="2"/>
  <c r="R19" i="2"/>
  <c r="S19" i="2"/>
  <c r="T19" i="2"/>
  <c r="Q19" i="2"/>
  <c r="F52" i="2"/>
  <c r="G45" i="2"/>
  <c r="K45" i="2" s="1"/>
  <c r="P45" i="2" s="1"/>
  <c r="T44" i="2"/>
  <c r="Q44" i="2"/>
  <c r="R44" i="2"/>
  <c r="S44" i="2"/>
  <c r="Z43" i="2"/>
  <c r="V43" i="2"/>
  <c r="V18" i="2"/>
  <c r="Z18" i="2"/>
  <c r="F27" i="2"/>
  <c r="AA18" i="2" l="1"/>
  <c r="F60" i="18"/>
  <c r="F31" i="18"/>
  <c r="F47" i="17"/>
  <c r="F43" i="16"/>
  <c r="F34" i="13"/>
  <c r="F31" i="12"/>
  <c r="F205" i="12"/>
  <c r="F34" i="11"/>
  <c r="F32" i="10"/>
  <c r="F32" i="9"/>
  <c r="F41" i="7"/>
  <c r="F30" i="5"/>
  <c r="F30" i="4"/>
  <c r="G23" i="4"/>
  <c r="Z20" i="2"/>
  <c r="V20" i="2"/>
  <c r="AA20" i="2" s="1"/>
  <c r="Z44" i="2"/>
  <c r="V44" i="2"/>
  <c r="F53" i="2"/>
  <c r="G46" i="2"/>
  <c r="K46" i="2" s="1"/>
  <c r="P46" i="2" s="1"/>
  <c r="S45" i="2"/>
  <c r="T45" i="2"/>
  <c r="Q45" i="2"/>
  <c r="R45" i="2"/>
  <c r="AA43" i="2"/>
  <c r="V19" i="2"/>
  <c r="Z19" i="2"/>
  <c r="F28" i="2"/>
  <c r="G21" i="2"/>
  <c r="K21" i="2" s="1"/>
  <c r="P21" i="2" s="1"/>
  <c r="F32" i="18" l="1"/>
  <c r="F61" i="18"/>
  <c r="F48" i="17"/>
  <c r="F44" i="16"/>
  <c r="F35" i="13"/>
  <c r="F206" i="12"/>
  <c r="F32" i="12"/>
  <c r="F35" i="11"/>
  <c r="F33" i="10"/>
  <c r="F33" i="9"/>
  <c r="F42" i="7"/>
  <c r="F31" i="5"/>
  <c r="F31" i="4"/>
  <c r="G24" i="4"/>
  <c r="R46" i="2"/>
  <c r="Q46" i="2"/>
  <c r="T46" i="2"/>
  <c r="S46" i="2"/>
  <c r="AA19" i="2"/>
  <c r="F54" i="2"/>
  <c r="G47" i="2"/>
  <c r="K47" i="2" s="1"/>
  <c r="P47" i="2" s="1"/>
  <c r="Z45" i="2"/>
  <c r="V45" i="2"/>
  <c r="T21" i="2"/>
  <c r="S21" i="2"/>
  <c r="Q21" i="2"/>
  <c r="R21" i="2"/>
  <c r="F29" i="2"/>
  <c r="G22" i="2"/>
  <c r="AA44" i="2"/>
  <c r="F62" i="18" l="1"/>
  <c r="F33" i="18"/>
  <c r="F49" i="17"/>
  <c r="F45" i="16"/>
  <c r="F36" i="13"/>
  <c r="F33" i="12"/>
  <c r="F207" i="12"/>
  <c r="F36" i="11"/>
  <c r="F34" i="10"/>
  <c r="F34" i="9"/>
  <c r="F43" i="7"/>
  <c r="F32" i="5"/>
  <c r="F32" i="4"/>
  <c r="G25" i="4"/>
  <c r="F55" i="2"/>
  <c r="Q47" i="2"/>
  <c r="R47" i="2"/>
  <c r="T47" i="2"/>
  <c r="S47" i="2"/>
  <c r="Z21" i="2"/>
  <c r="V21" i="2"/>
  <c r="AA21" i="2" s="1"/>
  <c r="AA45" i="2"/>
  <c r="G48" i="2"/>
  <c r="K48" i="2" s="1"/>
  <c r="P48" i="2" s="1"/>
  <c r="Z46" i="2"/>
  <c r="V46" i="2"/>
  <c r="F30" i="2"/>
  <c r="G23" i="2"/>
  <c r="F34" i="18" l="1"/>
  <c r="F63" i="18"/>
  <c r="F50" i="17"/>
  <c r="F46" i="16"/>
  <c r="F37" i="13"/>
  <c r="F208" i="12"/>
  <c r="F34" i="12"/>
  <c r="F37" i="11"/>
  <c r="F35" i="10"/>
  <c r="F35" i="9"/>
  <c r="F44" i="7"/>
  <c r="F33" i="5"/>
  <c r="F33" i="4"/>
  <c r="T48" i="2"/>
  <c r="R48" i="2"/>
  <c r="Q48" i="2"/>
  <c r="S48" i="2"/>
  <c r="Z47" i="2"/>
  <c r="V47" i="2"/>
  <c r="F56" i="2"/>
  <c r="G50" i="2" s="1"/>
  <c r="K50" i="2" s="1"/>
  <c r="P50" i="2" s="1"/>
  <c r="G49" i="2"/>
  <c r="K49" i="2" s="1"/>
  <c r="P49" i="2" s="1"/>
  <c r="F31" i="2"/>
  <c r="G24" i="2"/>
  <c r="G25" i="2"/>
  <c r="K25" i="2" s="1"/>
  <c r="P25" i="2" s="1"/>
  <c r="AA46" i="2"/>
  <c r="AA47" i="2" l="1"/>
  <c r="F64" i="18"/>
  <c r="F35" i="18"/>
  <c r="F51" i="17"/>
  <c r="F47" i="16"/>
  <c r="F38" i="13"/>
  <c r="F35" i="12"/>
  <c r="F209" i="12"/>
  <c r="F38" i="11"/>
  <c r="F36" i="10"/>
  <c r="F36" i="9"/>
  <c r="F45" i="7"/>
  <c r="F34" i="5"/>
  <c r="F34" i="4"/>
  <c r="R50" i="2"/>
  <c r="Q50" i="2"/>
  <c r="T50" i="2"/>
  <c r="S50" i="2"/>
  <c r="V48" i="2"/>
  <c r="Z48" i="2"/>
  <c r="T25" i="2"/>
  <c r="R25" i="2"/>
  <c r="Q25" i="2"/>
  <c r="S25" i="2"/>
  <c r="S49" i="2"/>
  <c r="R49" i="2"/>
  <c r="Q49" i="2"/>
  <c r="T49" i="2"/>
  <c r="F32" i="2"/>
  <c r="G31" i="2" s="1"/>
  <c r="K31" i="2" s="1"/>
  <c r="P31" i="2" s="1"/>
  <c r="F57" i="2"/>
  <c r="G54" i="2"/>
  <c r="K54" i="2" s="1"/>
  <c r="P54" i="2" s="1"/>
  <c r="AA48" i="2" l="1"/>
  <c r="F36" i="18"/>
  <c r="F65" i="18"/>
  <c r="G47" i="17"/>
  <c r="K47" i="17" s="1"/>
  <c r="P47" i="17" s="1"/>
  <c r="F52" i="17"/>
  <c r="G48" i="17" s="1"/>
  <c r="K48" i="17" s="1"/>
  <c r="P48" i="17" s="1"/>
  <c r="G45" i="17"/>
  <c r="K45" i="17" s="1"/>
  <c r="P45" i="17" s="1"/>
  <c r="F48" i="16"/>
  <c r="F39" i="13"/>
  <c r="F210" i="12"/>
  <c r="F36" i="12"/>
  <c r="F39" i="11"/>
  <c r="F37" i="10"/>
  <c r="F37" i="9"/>
  <c r="F46" i="7"/>
  <c r="F35" i="5"/>
  <c r="F35" i="4"/>
  <c r="R31" i="2"/>
  <c r="Q31" i="2"/>
  <c r="T31" i="2"/>
  <c r="S31" i="2"/>
  <c r="R54" i="2"/>
  <c r="T54" i="2"/>
  <c r="Q54" i="2"/>
  <c r="S54" i="2"/>
  <c r="V49" i="2"/>
  <c r="AA49" i="2" s="1"/>
  <c r="Z49" i="2"/>
  <c r="G57" i="2"/>
  <c r="K57" i="2" s="1"/>
  <c r="P57" i="2" s="1"/>
  <c r="G53" i="2"/>
  <c r="K53" i="2" s="1"/>
  <c r="P53" i="2" s="1"/>
  <c r="G52" i="2"/>
  <c r="K52" i="2" s="1"/>
  <c r="P52" i="2" s="1"/>
  <c r="G51" i="2"/>
  <c r="K51" i="2" s="1"/>
  <c r="P51" i="2" s="1"/>
  <c r="G55" i="2"/>
  <c r="K55" i="2" s="1"/>
  <c r="P55" i="2" s="1"/>
  <c r="G32" i="2"/>
  <c r="K32" i="2" s="1"/>
  <c r="P32" i="2" s="1"/>
  <c r="G27" i="2"/>
  <c r="K27" i="2" s="1"/>
  <c r="P27" i="2" s="1"/>
  <c r="G28" i="2"/>
  <c r="K28" i="2" s="1"/>
  <c r="P28" i="2" s="1"/>
  <c r="G30" i="2"/>
  <c r="K30" i="2" s="1"/>
  <c r="P30" i="2" s="1"/>
  <c r="G26" i="2"/>
  <c r="K26" i="2" s="1"/>
  <c r="P26" i="2" s="1"/>
  <c r="G29" i="2"/>
  <c r="K29" i="2" s="1"/>
  <c r="P29" i="2" s="1"/>
  <c r="V25" i="2"/>
  <c r="Z25" i="2"/>
  <c r="G56" i="2"/>
  <c r="K56" i="2" s="1"/>
  <c r="P56" i="2" s="1"/>
  <c r="V50" i="2"/>
  <c r="AA50" i="2" s="1"/>
  <c r="Z50" i="2"/>
  <c r="G50" i="17" l="1"/>
  <c r="K50" i="17" s="1"/>
  <c r="P50" i="17" s="1"/>
  <c r="T50" i="17" s="1"/>
  <c r="G51" i="17"/>
  <c r="K51" i="17" s="1"/>
  <c r="P51" i="17" s="1"/>
  <c r="G44" i="17"/>
  <c r="K44" i="17" s="1"/>
  <c r="P44" i="17" s="1"/>
  <c r="F37" i="18"/>
  <c r="F66" i="18"/>
  <c r="Q48" i="17"/>
  <c r="S48" i="17"/>
  <c r="R48" i="17"/>
  <c r="T48" i="17"/>
  <c r="T45" i="17"/>
  <c r="R45" i="17"/>
  <c r="Q45" i="17"/>
  <c r="S45" i="17"/>
  <c r="R47" i="17"/>
  <c r="T47" i="17"/>
  <c r="S47" i="17"/>
  <c r="Q47" i="17"/>
  <c r="G52" i="17"/>
  <c r="K52" i="17" s="1"/>
  <c r="P52" i="17" s="1"/>
  <c r="G12" i="17"/>
  <c r="K12" i="17" s="1"/>
  <c r="P12" i="17" s="1"/>
  <c r="G13" i="17"/>
  <c r="K13" i="17" s="1"/>
  <c r="P13" i="17" s="1"/>
  <c r="G28" i="17"/>
  <c r="K28" i="17" s="1"/>
  <c r="P28" i="17" s="1"/>
  <c r="G14" i="17"/>
  <c r="K14" i="17" s="1"/>
  <c r="P14" i="17" s="1"/>
  <c r="G30" i="17"/>
  <c r="K30" i="17" s="1"/>
  <c r="P30" i="17" s="1"/>
  <c r="G27" i="17"/>
  <c r="G29" i="17"/>
  <c r="K29" i="17" s="1"/>
  <c r="P29" i="17" s="1"/>
  <c r="G16" i="17"/>
  <c r="K16" i="17" s="1"/>
  <c r="P16" i="17" s="1"/>
  <c r="G15" i="17"/>
  <c r="K15" i="17" s="1"/>
  <c r="P15" i="17" s="1"/>
  <c r="G32" i="17"/>
  <c r="K32" i="17" s="1"/>
  <c r="P32" i="17" s="1"/>
  <c r="G34" i="17"/>
  <c r="K34" i="17" s="1"/>
  <c r="P34" i="17" s="1"/>
  <c r="G31" i="17"/>
  <c r="K31" i="17" s="1"/>
  <c r="P31" i="17" s="1"/>
  <c r="G18" i="17"/>
  <c r="K18" i="17" s="1"/>
  <c r="P18" i="17" s="1"/>
  <c r="G17" i="17"/>
  <c r="K17" i="17" s="1"/>
  <c r="P17" i="17" s="1"/>
  <c r="G22" i="17"/>
  <c r="K22" i="17" s="1"/>
  <c r="P22" i="17" s="1"/>
  <c r="G33" i="17"/>
  <c r="K33" i="17" s="1"/>
  <c r="P33" i="17" s="1"/>
  <c r="G20" i="17"/>
  <c r="K20" i="17" s="1"/>
  <c r="P20" i="17" s="1"/>
  <c r="G19" i="17"/>
  <c r="K19" i="17" s="1"/>
  <c r="P19" i="17" s="1"/>
  <c r="G35" i="17"/>
  <c r="K35" i="17" s="1"/>
  <c r="P35" i="17" s="1"/>
  <c r="G21" i="17"/>
  <c r="K21" i="17" s="1"/>
  <c r="P21" i="17" s="1"/>
  <c r="G37" i="17"/>
  <c r="K37" i="17" s="1"/>
  <c r="P37" i="17" s="1"/>
  <c r="G23" i="17"/>
  <c r="K23" i="17" s="1"/>
  <c r="P23" i="17" s="1"/>
  <c r="G36" i="17"/>
  <c r="K36" i="17" s="1"/>
  <c r="P36" i="17" s="1"/>
  <c r="G25" i="17"/>
  <c r="K25" i="17" s="1"/>
  <c r="P25" i="17" s="1"/>
  <c r="G38" i="17"/>
  <c r="K38" i="17" s="1"/>
  <c r="P38" i="17" s="1"/>
  <c r="G26" i="17"/>
  <c r="K26" i="17" s="1"/>
  <c r="P26" i="17" s="1"/>
  <c r="G24" i="17"/>
  <c r="K24" i="17" s="1"/>
  <c r="P24" i="17" s="1"/>
  <c r="G42" i="17"/>
  <c r="K42" i="17" s="1"/>
  <c r="P42" i="17" s="1"/>
  <c r="G40" i="17"/>
  <c r="K40" i="17" s="1"/>
  <c r="P40" i="17" s="1"/>
  <c r="G39" i="17"/>
  <c r="K39" i="17" s="1"/>
  <c r="P39" i="17" s="1"/>
  <c r="G41" i="17"/>
  <c r="K41" i="17" s="1"/>
  <c r="P41" i="17" s="1"/>
  <c r="G46" i="17"/>
  <c r="K46" i="17" s="1"/>
  <c r="P46" i="17" s="1"/>
  <c r="G43" i="17"/>
  <c r="K43" i="17" s="1"/>
  <c r="P43" i="17" s="1"/>
  <c r="G49" i="17"/>
  <c r="K49" i="17" s="1"/>
  <c r="P49" i="17" s="1"/>
  <c r="Q44" i="17"/>
  <c r="S44" i="17"/>
  <c r="R44" i="17"/>
  <c r="T44" i="17"/>
  <c r="R51" i="17"/>
  <c r="T51" i="17"/>
  <c r="S51" i="17"/>
  <c r="Q51" i="17"/>
  <c r="S50" i="17"/>
  <c r="F49" i="16"/>
  <c r="F40" i="13"/>
  <c r="F211" i="12"/>
  <c r="F37" i="12"/>
  <c r="F40" i="11"/>
  <c r="F38" i="10"/>
  <c r="F38" i="9"/>
  <c r="F47" i="7"/>
  <c r="F36" i="5"/>
  <c r="F36" i="4"/>
  <c r="R27" i="2"/>
  <c r="S27" i="2"/>
  <c r="T27" i="2"/>
  <c r="Q27" i="2"/>
  <c r="Z32" i="2"/>
  <c r="V32" i="2"/>
  <c r="Z31" i="2"/>
  <c r="V31" i="2"/>
  <c r="T56" i="2"/>
  <c r="R56" i="2"/>
  <c r="Q56" i="2"/>
  <c r="S56" i="2"/>
  <c r="Q32" i="2"/>
  <c r="S32" i="2"/>
  <c r="T32" i="2"/>
  <c r="R32" i="2"/>
  <c r="S30" i="2"/>
  <c r="T30" i="2"/>
  <c r="Q30" i="2"/>
  <c r="R30" i="2"/>
  <c r="Q55" i="2"/>
  <c r="S55" i="2"/>
  <c r="R55" i="2"/>
  <c r="T55" i="2"/>
  <c r="S57" i="2"/>
  <c r="T57" i="2"/>
  <c r="R57" i="2"/>
  <c r="Q57" i="2"/>
  <c r="T29" i="2"/>
  <c r="Q29" i="2"/>
  <c r="S29" i="2"/>
  <c r="R29" i="2"/>
  <c r="T52" i="2"/>
  <c r="S52" i="2"/>
  <c r="R52" i="2"/>
  <c r="Q52" i="2"/>
  <c r="Z54" i="2"/>
  <c r="V54" i="2"/>
  <c r="S26" i="2"/>
  <c r="R26" i="2"/>
  <c r="T26" i="2"/>
  <c r="Q26" i="2"/>
  <c r="S53" i="2"/>
  <c r="Q53" i="2"/>
  <c r="R53" i="2"/>
  <c r="T53" i="2"/>
  <c r="AA25" i="2"/>
  <c r="Q28" i="2"/>
  <c r="R28" i="2"/>
  <c r="T28" i="2"/>
  <c r="S28" i="2"/>
  <c r="Q51" i="2"/>
  <c r="T51" i="2"/>
  <c r="R51" i="2"/>
  <c r="S51" i="2"/>
  <c r="Q50" i="17" l="1"/>
  <c r="R50" i="17"/>
  <c r="AA31" i="2"/>
  <c r="AA54" i="2"/>
  <c r="F67" i="18"/>
  <c r="F38" i="18"/>
  <c r="Z44" i="17"/>
  <c r="V44" i="17"/>
  <c r="Z51" i="17"/>
  <c r="V51" i="17"/>
  <c r="AA51" i="17" s="1"/>
  <c r="T41" i="17"/>
  <c r="R41" i="17"/>
  <c r="Q41" i="17"/>
  <c r="S41" i="17"/>
  <c r="Q24" i="17"/>
  <c r="T24" i="17"/>
  <c r="S24" i="17"/>
  <c r="R24" i="17"/>
  <c r="Q36" i="17"/>
  <c r="S36" i="17"/>
  <c r="R36" i="17"/>
  <c r="T36" i="17"/>
  <c r="R35" i="17"/>
  <c r="T35" i="17"/>
  <c r="Q35" i="17"/>
  <c r="S35" i="17"/>
  <c r="S22" i="17"/>
  <c r="R22" i="17"/>
  <c r="Q22" i="17"/>
  <c r="T22" i="17"/>
  <c r="S34" i="17"/>
  <c r="T34" i="17"/>
  <c r="R34" i="17"/>
  <c r="Q34" i="17"/>
  <c r="T29" i="17"/>
  <c r="R29" i="17"/>
  <c r="Q29" i="17"/>
  <c r="S29" i="17"/>
  <c r="Q28" i="17"/>
  <c r="S28" i="17"/>
  <c r="R28" i="17"/>
  <c r="T28" i="17"/>
  <c r="T49" i="17"/>
  <c r="R49" i="17"/>
  <c r="Q49" i="17"/>
  <c r="S49" i="17"/>
  <c r="R39" i="17"/>
  <c r="T39" i="17"/>
  <c r="S39" i="17"/>
  <c r="Q39" i="17"/>
  <c r="S26" i="17"/>
  <c r="R26" i="17"/>
  <c r="Q26" i="17"/>
  <c r="T26" i="17"/>
  <c r="R23" i="17"/>
  <c r="Q23" i="17"/>
  <c r="S23" i="17"/>
  <c r="T23" i="17"/>
  <c r="Q19" i="17"/>
  <c r="S19" i="17"/>
  <c r="T19" i="17"/>
  <c r="R19" i="17"/>
  <c r="S17" i="17"/>
  <c r="T17" i="17"/>
  <c r="Q17" i="17"/>
  <c r="R17" i="17"/>
  <c r="Q32" i="17"/>
  <c r="S32" i="17"/>
  <c r="R32" i="17"/>
  <c r="T32" i="17"/>
  <c r="S13" i="17"/>
  <c r="T13" i="17"/>
  <c r="Q13" i="17"/>
  <c r="R13" i="17"/>
  <c r="Z48" i="17"/>
  <c r="V48" i="17"/>
  <c r="Z50" i="17"/>
  <c r="V50" i="17"/>
  <c r="AA50" i="17" s="1"/>
  <c r="R43" i="17"/>
  <c r="T43" i="17"/>
  <c r="Q43" i="17"/>
  <c r="S43" i="17"/>
  <c r="Q40" i="17"/>
  <c r="S40" i="17"/>
  <c r="R40" i="17"/>
  <c r="T40" i="17"/>
  <c r="S38" i="17"/>
  <c r="T38" i="17"/>
  <c r="R38" i="17"/>
  <c r="Q38" i="17"/>
  <c r="T37" i="17"/>
  <c r="R37" i="17"/>
  <c r="Q37" i="17"/>
  <c r="S37" i="17"/>
  <c r="T20" i="17"/>
  <c r="R20" i="17"/>
  <c r="Q20" i="17"/>
  <c r="S20" i="17"/>
  <c r="R18" i="17"/>
  <c r="S18" i="17"/>
  <c r="T18" i="17"/>
  <c r="Q18" i="17"/>
  <c r="Q15" i="17"/>
  <c r="S15" i="17"/>
  <c r="T15" i="17"/>
  <c r="R15" i="17"/>
  <c r="S30" i="17"/>
  <c r="T30" i="17"/>
  <c r="R30" i="17"/>
  <c r="Q30" i="17"/>
  <c r="T12" i="17"/>
  <c r="R12" i="17"/>
  <c r="Q12" i="17"/>
  <c r="S12" i="17"/>
  <c r="Z45" i="17"/>
  <c r="V45" i="17"/>
  <c r="S46" i="17"/>
  <c r="T46" i="17"/>
  <c r="R46" i="17"/>
  <c r="Q46" i="17"/>
  <c r="S42" i="17"/>
  <c r="T42" i="17"/>
  <c r="R42" i="17"/>
  <c r="Q42" i="17"/>
  <c r="T25" i="17"/>
  <c r="S25" i="17"/>
  <c r="R25" i="17"/>
  <c r="Q25" i="17"/>
  <c r="S21" i="17"/>
  <c r="T21" i="17"/>
  <c r="Q21" i="17"/>
  <c r="R21" i="17"/>
  <c r="T33" i="17"/>
  <c r="R33" i="17"/>
  <c r="Q33" i="17"/>
  <c r="S33" i="17"/>
  <c r="R31" i="17"/>
  <c r="T31" i="17"/>
  <c r="S31" i="17"/>
  <c r="Q31" i="17"/>
  <c r="T16" i="17"/>
  <c r="R16" i="17"/>
  <c r="Q16" i="17"/>
  <c r="S16" i="17"/>
  <c r="R14" i="17"/>
  <c r="S14" i="17"/>
  <c r="T14" i="17"/>
  <c r="Q14" i="17"/>
  <c r="Q52" i="17"/>
  <c r="S52" i="17"/>
  <c r="R52" i="17"/>
  <c r="T52" i="17"/>
  <c r="Z47" i="17"/>
  <c r="V47" i="17"/>
  <c r="AA47" i="17" s="1"/>
  <c r="F50" i="16"/>
  <c r="F41" i="13"/>
  <c r="F38" i="12"/>
  <c r="F212" i="12"/>
  <c r="F41" i="11"/>
  <c r="F39" i="10"/>
  <c r="F39" i="9"/>
  <c r="F48" i="7"/>
  <c r="F37" i="5"/>
  <c r="F37" i="4"/>
  <c r="Z30" i="2"/>
  <c r="V30" i="2"/>
  <c r="AA30" i="2" s="1"/>
  <c r="Z52" i="2"/>
  <c r="V52" i="2"/>
  <c r="Z55" i="2"/>
  <c r="V55" i="2"/>
  <c r="AA55" i="2" s="1"/>
  <c r="Z29" i="2"/>
  <c r="V29" i="2"/>
  <c r="V57" i="2"/>
  <c r="Z57" i="2"/>
  <c r="V56" i="2"/>
  <c r="Z56" i="2"/>
  <c r="AA32" i="2"/>
  <c r="V26" i="2"/>
  <c r="Z26" i="2"/>
  <c r="Z51" i="2"/>
  <c r="V51" i="2"/>
  <c r="Z28" i="2"/>
  <c r="V28" i="2"/>
  <c r="Z53" i="2"/>
  <c r="V53" i="2"/>
  <c r="V27" i="2"/>
  <c r="Z27" i="2"/>
  <c r="AA28" i="2" l="1"/>
  <c r="AA52" i="2"/>
  <c r="F39" i="18"/>
  <c r="F68" i="18"/>
  <c r="S57" i="17"/>
  <c r="Z15" i="17"/>
  <c r="V15" i="17"/>
  <c r="AA15" i="17" s="1"/>
  <c r="Z13" i="17"/>
  <c r="V13" i="17"/>
  <c r="AA13" i="17" s="1"/>
  <c r="Z17" i="17"/>
  <c r="V17" i="17"/>
  <c r="AA17" i="17" s="1"/>
  <c r="Z19" i="17"/>
  <c r="V19" i="17"/>
  <c r="AA19" i="17" s="1"/>
  <c r="Z24" i="17"/>
  <c r="V24" i="17"/>
  <c r="AA24" i="17" s="1"/>
  <c r="Z14" i="17"/>
  <c r="V14" i="17"/>
  <c r="AA14" i="17" s="1"/>
  <c r="Z31" i="17"/>
  <c r="V31" i="17"/>
  <c r="AA31" i="17" s="1"/>
  <c r="Z30" i="17"/>
  <c r="V30" i="17"/>
  <c r="AA30" i="17" s="1"/>
  <c r="Z38" i="17"/>
  <c r="V38" i="17"/>
  <c r="AA38" i="17" s="1"/>
  <c r="Z40" i="17"/>
  <c r="V40" i="17"/>
  <c r="AA40" i="17" s="1"/>
  <c r="Z32" i="17"/>
  <c r="V32" i="17"/>
  <c r="AA32" i="17" s="1"/>
  <c r="Z28" i="17"/>
  <c r="V28" i="17"/>
  <c r="AA28" i="17" s="1"/>
  <c r="Z34" i="17"/>
  <c r="V34" i="17"/>
  <c r="AA34" i="17" s="1"/>
  <c r="Z36" i="17"/>
  <c r="V36" i="17"/>
  <c r="AA36" i="17" s="1"/>
  <c r="Z21" i="17"/>
  <c r="V21" i="17"/>
  <c r="AA21" i="17" s="1"/>
  <c r="AA45" i="17"/>
  <c r="R57" i="17"/>
  <c r="Z12" i="17"/>
  <c r="V12" i="17"/>
  <c r="Z20" i="17"/>
  <c r="V20" i="17"/>
  <c r="AA20" i="17" s="1"/>
  <c r="Z37" i="17"/>
  <c r="V37" i="17"/>
  <c r="AA37" i="17" s="1"/>
  <c r="AA48" i="17"/>
  <c r="Z26" i="17"/>
  <c r="V26" i="17"/>
  <c r="Z49" i="17"/>
  <c r="V49" i="17"/>
  <c r="Z29" i="17"/>
  <c r="V29" i="17"/>
  <c r="Z22" i="17"/>
  <c r="V22" i="17"/>
  <c r="Z41" i="17"/>
  <c r="V41" i="17"/>
  <c r="AA44" i="17"/>
  <c r="Z16" i="17"/>
  <c r="V16" i="17"/>
  <c r="AA16" i="17" s="1"/>
  <c r="Z33" i="17"/>
  <c r="V33" i="17"/>
  <c r="AA33" i="17" s="1"/>
  <c r="Z52" i="17"/>
  <c r="V52" i="17"/>
  <c r="AA52" i="17" s="1"/>
  <c r="Z25" i="17"/>
  <c r="V25" i="17"/>
  <c r="AA25" i="17" s="1"/>
  <c r="Z42" i="17"/>
  <c r="V42" i="17"/>
  <c r="AA42" i="17" s="1"/>
  <c r="Z46" i="17"/>
  <c r="V46" i="17"/>
  <c r="AA46" i="17" s="1"/>
  <c r="T57" i="17"/>
  <c r="Z18" i="17"/>
  <c r="V18" i="17"/>
  <c r="Z43" i="17"/>
  <c r="V43" i="17"/>
  <c r="Z23" i="17"/>
  <c r="V23" i="17"/>
  <c r="Z39" i="17"/>
  <c r="V39" i="17"/>
  <c r="Z35" i="17"/>
  <c r="V35" i="17"/>
  <c r="F51" i="16"/>
  <c r="F42" i="13"/>
  <c r="F213" i="12"/>
  <c r="F39" i="12"/>
  <c r="F42" i="11"/>
  <c r="F40" i="10"/>
  <c r="F40" i="9"/>
  <c r="F49" i="7"/>
  <c r="F38" i="5"/>
  <c r="F38" i="4"/>
  <c r="AA57" i="2"/>
  <c r="AA27" i="2"/>
  <c r="AA53" i="2"/>
  <c r="AA51" i="2"/>
  <c r="AA26" i="2"/>
  <c r="AA56" i="2"/>
  <c r="AA29" i="2"/>
  <c r="AA39" i="17" l="1"/>
  <c r="AA43" i="17"/>
  <c r="AA22" i="17"/>
  <c r="AA49" i="17"/>
  <c r="F69" i="18"/>
  <c r="V57" i="17"/>
  <c r="U57" i="17" s="1"/>
  <c r="AA12" i="17"/>
  <c r="AA35" i="17"/>
  <c r="AA23" i="17"/>
  <c r="AA18" i="17"/>
  <c r="AA41" i="17"/>
  <c r="AA29" i="17"/>
  <c r="AA26" i="17"/>
  <c r="Z57" i="17"/>
  <c r="F52" i="16"/>
  <c r="F43" i="13"/>
  <c r="F40" i="12"/>
  <c r="F214" i="12"/>
  <c r="F43" i="11"/>
  <c r="F41" i="10"/>
  <c r="F41" i="9"/>
  <c r="G35" i="9"/>
  <c r="G39" i="9"/>
  <c r="F50" i="7"/>
  <c r="F39" i="5"/>
  <c r="F39" i="4"/>
  <c r="AA58" i="2"/>
  <c r="C4" i="1" s="1"/>
  <c r="F70" i="18" l="1"/>
  <c r="AA57" i="17"/>
  <c r="C19" i="1" s="1"/>
  <c r="F53" i="16"/>
  <c r="F44" i="13"/>
  <c r="F215" i="12"/>
  <c r="F41" i="12"/>
  <c r="F44" i="11"/>
  <c r="F42" i="10"/>
  <c r="G41" i="9"/>
  <c r="G12" i="9"/>
  <c r="K12" i="9" s="1"/>
  <c r="P12" i="9" s="1"/>
  <c r="G13" i="9"/>
  <c r="K13" i="9" s="1"/>
  <c r="P13" i="9" s="1"/>
  <c r="G14" i="9"/>
  <c r="K14" i="9" s="1"/>
  <c r="P14" i="9" s="1"/>
  <c r="G15" i="9"/>
  <c r="K15" i="9" s="1"/>
  <c r="P15" i="9" s="1"/>
  <c r="G18" i="9"/>
  <c r="K18" i="9" s="1"/>
  <c r="P18" i="9" s="1"/>
  <c r="G16" i="9"/>
  <c r="K16" i="9" s="1"/>
  <c r="P16" i="9" s="1"/>
  <c r="G17" i="9"/>
  <c r="K17" i="9" s="1"/>
  <c r="P17" i="9" s="1"/>
  <c r="G19" i="9"/>
  <c r="G20" i="9"/>
  <c r="G21" i="9"/>
  <c r="G22" i="9"/>
  <c r="G23" i="9"/>
  <c r="G24" i="9"/>
  <c r="G25" i="9"/>
  <c r="K25" i="9" s="1"/>
  <c r="P25" i="9" s="1"/>
  <c r="G26" i="9"/>
  <c r="K26" i="9" s="1"/>
  <c r="P26" i="9" s="1"/>
  <c r="G27" i="9"/>
  <c r="K27" i="9" s="1"/>
  <c r="P27" i="9" s="1"/>
  <c r="G28" i="9"/>
  <c r="K28" i="9" s="1"/>
  <c r="P28" i="9" s="1"/>
  <c r="G30" i="9"/>
  <c r="G29" i="9"/>
  <c r="K29" i="9" s="1"/>
  <c r="P29" i="9" s="1"/>
  <c r="G31" i="9"/>
  <c r="G32" i="9"/>
  <c r="G37" i="9"/>
  <c r="G36" i="9"/>
  <c r="G38" i="9"/>
  <c r="G33" i="9"/>
  <c r="G34" i="9"/>
  <c r="G40" i="9"/>
  <c r="F51" i="7"/>
  <c r="F40" i="5"/>
  <c r="F40" i="4"/>
  <c r="F71" i="18" l="1"/>
  <c r="F54" i="16"/>
  <c r="F45" i="13"/>
  <c r="F216" i="12"/>
  <c r="F42" i="12"/>
  <c r="F45" i="11"/>
  <c r="F43" i="10"/>
  <c r="T26" i="9"/>
  <c r="S26" i="9"/>
  <c r="R26" i="9"/>
  <c r="Q26" i="9"/>
  <c r="R14" i="9"/>
  <c r="T14" i="9"/>
  <c r="Q14" i="9"/>
  <c r="S14" i="9"/>
  <c r="Q25" i="9"/>
  <c r="T25" i="9"/>
  <c r="S25" i="9"/>
  <c r="R25" i="9"/>
  <c r="T16" i="9"/>
  <c r="R16" i="9"/>
  <c r="S16" i="9"/>
  <c r="Q16" i="9"/>
  <c r="T13" i="9"/>
  <c r="S13" i="9"/>
  <c r="R13" i="9"/>
  <c r="Q13" i="9"/>
  <c r="Q29" i="9"/>
  <c r="T29" i="9"/>
  <c r="S29" i="9"/>
  <c r="R29" i="9"/>
  <c r="R28" i="9"/>
  <c r="Q28" i="9"/>
  <c r="T28" i="9"/>
  <c r="S28" i="9"/>
  <c r="R18" i="9"/>
  <c r="T18" i="9"/>
  <c r="Q18" i="9"/>
  <c r="S18" i="9"/>
  <c r="R12" i="9"/>
  <c r="T12" i="9"/>
  <c r="Q12" i="9"/>
  <c r="S12" i="9"/>
  <c r="S17" i="9"/>
  <c r="Q17" i="9"/>
  <c r="R17" i="9"/>
  <c r="T17" i="9"/>
  <c r="S27" i="9"/>
  <c r="R27" i="9"/>
  <c r="Q27" i="9"/>
  <c r="T27" i="9"/>
  <c r="Q15" i="9"/>
  <c r="S15" i="9"/>
  <c r="T15" i="9"/>
  <c r="R15" i="9"/>
  <c r="F52" i="7"/>
  <c r="F41" i="5"/>
  <c r="F41" i="4"/>
  <c r="F72" i="18" l="1"/>
  <c r="F55" i="16"/>
  <c r="F46" i="13"/>
  <c r="F43" i="12"/>
  <c r="F217" i="12"/>
  <c r="F46" i="11"/>
  <c r="F44" i="10"/>
  <c r="Z17" i="9"/>
  <c r="V17" i="9"/>
  <c r="Z15" i="9"/>
  <c r="V15" i="9"/>
  <c r="S44" i="9"/>
  <c r="Z29" i="9"/>
  <c r="V29" i="9"/>
  <c r="AA29" i="9" s="1"/>
  <c r="Z25" i="9"/>
  <c r="V25" i="9"/>
  <c r="AA25" i="9" s="1"/>
  <c r="Z27" i="9"/>
  <c r="V27" i="9"/>
  <c r="AA27" i="9" s="1"/>
  <c r="T44" i="9"/>
  <c r="V16" i="9"/>
  <c r="Z16" i="9"/>
  <c r="Z13" i="9"/>
  <c r="V13" i="9"/>
  <c r="Z26" i="9"/>
  <c r="V26" i="9"/>
  <c r="R44" i="9"/>
  <c r="Z12" i="9"/>
  <c r="V12" i="9"/>
  <c r="Z18" i="9"/>
  <c r="V18" i="9"/>
  <c r="AA18" i="9" s="1"/>
  <c r="Z28" i="9"/>
  <c r="V28" i="9"/>
  <c r="AA28" i="9" s="1"/>
  <c r="Z14" i="9"/>
  <c r="V14" i="9"/>
  <c r="AA14" i="9" s="1"/>
  <c r="F53" i="7"/>
  <c r="F42" i="5"/>
  <c r="F42" i="4"/>
  <c r="AA26" i="9" l="1"/>
  <c r="AA17" i="9"/>
  <c r="F73" i="18"/>
  <c r="F56" i="16"/>
  <c r="F47" i="13"/>
  <c r="F44" i="12"/>
  <c r="F218" i="12"/>
  <c r="F47" i="11"/>
  <c r="F45" i="10"/>
  <c r="V44" i="9"/>
  <c r="AA12" i="9"/>
  <c r="AA13" i="9"/>
  <c r="AA15" i="9"/>
  <c r="AA16" i="9"/>
  <c r="F54" i="7"/>
  <c r="F43" i="5"/>
  <c r="F43" i="4"/>
  <c r="F74" i="18" l="1"/>
  <c r="F57" i="16"/>
  <c r="F48" i="13"/>
  <c r="F219" i="12"/>
  <c r="F45" i="12"/>
  <c r="F48" i="11"/>
  <c r="F46" i="10"/>
  <c r="AA44" i="9"/>
  <c r="F55" i="7"/>
  <c r="G47" i="7"/>
  <c r="G51" i="7"/>
  <c r="G48" i="7"/>
  <c r="G50" i="7"/>
  <c r="G46" i="7"/>
  <c r="F44" i="5"/>
  <c r="F44" i="4"/>
  <c r="Z44" i="9" l="1"/>
  <c r="C11" i="1"/>
  <c r="F75" i="18"/>
  <c r="F58" i="16"/>
  <c r="F49" i="13"/>
  <c r="F46" i="12"/>
  <c r="F220" i="12"/>
  <c r="F49" i="11"/>
  <c r="F47" i="10"/>
  <c r="G55" i="7"/>
  <c r="G15" i="7"/>
  <c r="G21" i="7"/>
  <c r="G11" i="7"/>
  <c r="G19" i="7"/>
  <c r="G13" i="7"/>
  <c r="G17" i="7"/>
  <c r="G14" i="7"/>
  <c r="G22" i="7"/>
  <c r="G18" i="7"/>
  <c r="G16" i="7"/>
  <c r="G24" i="7"/>
  <c r="G20" i="7"/>
  <c r="G23" i="7"/>
  <c r="G12" i="7"/>
  <c r="G25" i="7"/>
  <c r="G26" i="7"/>
  <c r="G27" i="7"/>
  <c r="G28" i="7"/>
  <c r="G29" i="7"/>
  <c r="G31" i="7"/>
  <c r="G30" i="7"/>
  <c r="G33" i="7"/>
  <c r="G34" i="7"/>
  <c r="G32" i="7"/>
  <c r="G35" i="7"/>
  <c r="G36" i="7"/>
  <c r="K36" i="7" s="1"/>
  <c r="P36" i="7" s="1"/>
  <c r="G37" i="7"/>
  <c r="K37" i="7" s="1"/>
  <c r="P37" i="7" s="1"/>
  <c r="G38" i="7"/>
  <c r="K38" i="7" s="1"/>
  <c r="P38" i="7" s="1"/>
  <c r="G39" i="7"/>
  <c r="K39" i="7" s="1"/>
  <c r="P39" i="7" s="1"/>
  <c r="G41" i="7"/>
  <c r="K41" i="7" s="1"/>
  <c r="P41" i="7" s="1"/>
  <c r="G40" i="7"/>
  <c r="K40" i="7" s="1"/>
  <c r="P40" i="7" s="1"/>
  <c r="G42" i="7"/>
  <c r="K42" i="7" s="1"/>
  <c r="P42" i="7" s="1"/>
  <c r="G43" i="7"/>
  <c r="K43" i="7" s="1"/>
  <c r="P43" i="7" s="1"/>
  <c r="G44" i="7"/>
  <c r="G52" i="7"/>
  <c r="G45" i="7"/>
  <c r="G49" i="7"/>
  <c r="G53" i="7"/>
  <c r="G54" i="7"/>
  <c r="F45" i="5"/>
  <c r="F45" i="4"/>
  <c r="F76" i="18" l="1"/>
  <c r="F59" i="16"/>
  <c r="F50" i="13"/>
  <c r="F221" i="12"/>
  <c r="F47" i="12"/>
  <c r="F50" i="11"/>
  <c r="F48" i="10"/>
  <c r="S41" i="7"/>
  <c r="R41" i="7"/>
  <c r="T41" i="7"/>
  <c r="Q41" i="7"/>
  <c r="T36" i="7"/>
  <c r="S36" i="7"/>
  <c r="R36" i="7"/>
  <c r="Q36" i="7"/>
  <c r="T40" i="7"/>
  <c r="S40" i="7"/>
  <c r="R40" i="7"/>
  <c r="Q40" i="7"/>
  <c r="Q39" i="7"/>
  <c r="T39" i="7"/>
  <c r="S39" i="7"/>
  <c r="R39" i="7"/>
  <c r="S37" i="7"/>
  <c r="R37" i="7"/>
  <c r="Q37" i="7"/>
  <c r="T37" i="7"/>
  <c r="R43" i="7"/>
  <c r="Q43" i="7"/>
  <c r="T43" i="7"/>
  <c r="S43" i="7"/>
  <c r="S42" i="7"/>
  <c r="R42" i="7"/>
  <c r="Q42" i="7"/>
  <c r="T42" i="7"/>
  <c r="R38" i="7"/>
  <c r="Q38" i="7"/>
  <c r="T38" i="7"/>
  <c r="S38" i="7"/>
  <c r="F46" i="5"/>
  <c r="F46" i="4"/>
  <c r="F77" i="18" l="1"/>
  <c r="F60" i="16"/>
  <c r="F51" i="13"/>
  <c r="F222" i="12"/>
  <c r="F48" i="12"/>
  <c r="F51" i="11"/>
  <c r="F49" i="10"/>
  <c r="Z39" i="7"/>
  <c r="V39" i="7"/>
  <c r="Z40" i="7"/>
  <c r="V40" i="7"/>
  <c r="V36" i="7"/>
  <c r="Z36" i="7"/>
  <c r="R59" i="7"/>
  <c r="Z42" i="7"/>
  <c r="V42" i="7"/>
  <c r="Z37" i="7"/>
  <c r="V37" i="7"/>
  <c r="AA37" i="7" s="1"/>
  <c r="S59" i="7"/>
  <c r="V41" i="7"/>
  <c r="AA41" i="7" s="1"/>
  <c r="Z41" i="7"/>
  <c r="Z38" i="7"/>
  <c r="V38" i="7"/>
  <c r="AA38" i="7" s="1"/>
  <c r="Z43" i="7"/>
  <c r="V43" i="7"/>
  <c r="T59" i="7"/>
  <c r="F47" i="5"/>
  <c r="F47" i="4"/>
  <c r="AA42" i="7" l="1"/>
  <c r="AA40" i="7"/>
  <c r="F78" i="18"/>
  <c r="F61" i="16"/>
  <c r="F52" i="13"/>
  <c r="F49" i="12"/>
  <c r="F223" i="12"/>
  <c r="F52" i="11"/>
  <c r="F50" i="10"/>
  <c r="AA36" i="7"/>
  <c r="AA59" i="7" s="1"/>
  <c r="V59" i="7"/>
  <c r="AA43" i="7"/>
  <c r="AA39" i="7"/>
  <c r="F48" i="5"/>
  <c r="F48" i="4"/>
  <c r="Z59" i="7" l="1"/>
  <c r="C9" i="1"/>
  <c r="F79" i="18"/>
  <c r="F62" i="16"/>
  <c r="F53" i="13"/>
  <c r="F50" i="12"/>
  <c r="F224" i="12"/>
  <c r="F53" i="11"/>
  <c r="F51" i="10"/>
  <c r="F49" i="5"/>
  <c r="F49" i="4"/>
  <c r="F80" i="18" l="1"/>
  <c r="F63" i="16"/>
  <c r="F54" i="13"/>
  <c r="F225" i="12"/>
  <c r="F51" i="12"/>
  <c r="F54" i="11"/>
  <c r="F52" i="10"/>
  <c r="F50" i="5"/>
  <c r="F50" i="4"/>
  <c r="F81" i="18" l="1"/>
  <c r="F64" i="16"/>
  <c r="F55" i="13"/>
  <c r="F52" i="12"/>
  <c r="F226" i="12"/>
  <c r="F55" i="11"/>
  <c r="F53" i="10"/>
  <c r="F51" i="5"/>
  <c r="F51" i="4"/>
  <c r="F82" i="18" l="1"/>
  <c r="F65" i="16"/>
  <c r="F56" i="13"/>
  <c r="F53" i="12"/>
  <c r="F227" i="12"/>
  <c r="F56" i="11"/>
  <c r="F54" i="10"/>
  <c r="F52" i="5"/>
  <c r="F52" i="4"/>
  <c r="F83" i="18" l="1"/>
  <c r="F66" i="16"/>
  <c r="F57" i="13"/>
  <c r="F54" i="12"/>
  <c r="F228" i="12"/>
  <c r="F57" i="11"/>
  <c r="F55" i="10"/>
  <c r="F53" i="5"/>
  <c r="F53" i="4"/>
  <c r="F84" i="18" l="1"/>
  <c r="F67" i="16"/>
  <c r="F58" i="13"/>
  <c r="F229" i="12"/>
  <c r="F55" i="12"/>
  <c r="F58" i="11"/>
  <c r="F56" i="10"/>
  <c r="F54" i="5"/>
  <c r="F54" i="4"/>
  <c r="F85" i="18" l="1"/>
  <c r="F68" i="16"/>
  <c r="F59" i="13"/>
  <c r="G53" i="13"/>
  <c r="K53" i="13" s="1"/>
  <c r="P53" i="13" s="1"/>
  <c r="F56" i="12"/>
  <c r="F230" i="12"/>
  <c r="F59" i="11"/>
  <c r="F57" i="10"/>
  <c r="F55" i="5"/>
  <c r="F55" i="4"/>
  <c r="F86" i="18" l="1"/>
  <c r="F69" i="16"/>
  <c r="R53" i="13"/>
  <c r="T53" i="13"/>
  <c r="Q53" i="13"/>
  <c r="S53" i="13"/>
  <c r="G59" i="13"/>
  <c r="G14" i="13"/>
  <c r="K14" i="13" s="1"/>
  <c r="P14" i="13" s="1"/>
  <c r="G12" i="13"/>
  <c r="K12" i="13" s="1"/>
  <c r="P12" i="13" s="1"/>
  <c r="G13" i="13"/>
  <c r="K13" i="13" s="1"/>
  <c r="P13" i="13" s="1"/>
  <c r="G15" i="13"/>
  <c r="K15" i="13" s="1"/>
  <c r="P15" i="13" s="1"/>
  <c r="G17" i="13"/>
  <c r="K17" i="13" s="1"/>
  <c r="P17" i="13" s="1"/>
  <c r="G19" i="13"/>
  <c r="K19" i="13" s="1"/>
  <c r="P19" i="13" s="1"/>
  <c r="G18" i="13"/>
  <c r="K18" i="13" s="1"/>
  <c r="P18" i="13" s="1"/>
  <c r="G16" i="13"/>
  <c r="K16" i="13" s="1"/>
  <c r="P16" i="13" s="1"/>
  <c r="G23" i="13"/>
  <c r="G22" i="13"/>
  <c r="G20" i="13"/>
  <c r="G21" i="13"/>
  <c r="G27" i="13"/>
  <c r="G26" i="13"/>
  <c r="G24" i="13"/>
  <c r="G25" i="13"/>
  <c r="G29" i="13"/>
  <c r="K29" i="13" s="1"/>
  <c r="P29" i="13" s="1"/>
  <c r="G30" i="13"/>
  <c r="K30" i="13" s="1"/>
  <c r="P30" i="13" s="1"/>
  <c r="G28" i="13"/>
  <c r="G31" i="13"/>
  <c r="K31" i="13" s="1"/>
  <c r="P31" i="13" s="1"/>
  <c r="G32" i="13"/>
  <c r="K32" i="13" s="1"/>
  <c r="P32" i="13" s="1"/>
  <c r="G35" i="13"/>
  <c r="G33" i="13"/>
  <c r="K33" i="13" s="1"/>
  <c r="P33" i="13" s="1"/>
  <c r="G34" i="13"/>
  <c r="G39" i="13"/>
  <c r="K39" i="13" s="1"/>
  <c r="P39" i="13" s="1"/>
  <c r="G36" i="13"/>
  <c r="K36" i="13" s="1"/>
  <c r="P36" i="13" s="1"/>
  <c r="G37" i="13"/>
  <c r="K37" i="13" s="1"/>
  <c r="P37" i="13" s="1"/>
  <c r="G38" i="13"/>
  <c r="K38" i="13" s="1"/>
  <c r="P38" i="13" s="1"/>
  <c r="G42" i="13"/>
  <c r="K42" i="13" s="1"/>
  <c r="P42" i="13" s="1"/>
  <c r="G41" i="13"/>
  <c r="K41" i="13" s="1"/>
  <c r="P41" i="13" s="1"/>
  <c r="G40" i="13"/>
  <c r="K40" i="13" s="1"/>
  <c r="P40" i="13" s="1"/>
  <c r="G45" i="13"/>
  <c r="K45" i="13" s="1"/>
  <c r="P45" i="13" s="1"/>
  <c r="G43" i="13"/>
  <c r="K43" i="13" s="1"/>
  <c r="P43" i="13" s="1"/>
  <c r="G44" i="13"/>
  <c r="K44" i="13" s="1"/>
  <c r="P44" i="13" s="1"/>
  <c r="G50" i="13"/>
  <c r="K50" i="13" s="1"/>
  <c r="P50" i="13" s="1"/>
  <c r="G47" i="13"/>
  <c r="K47" i="13" s="1"/>
  <c r="P47" i="13" s="1"/>
  <c r="G46" i="13"/>
  <c r="K46" i="13" s="1"/>
  <c r="P46" i="13" s="1"/>
  <c r="G48" i="13"/>
  <c r="K48" i="13" s="1"/>
  <c r="P48" i="13" s="1"/>
  <c r="G49" i="13"/>
  <c r="K49" i="13" s="1"/>
  <c r="P49" i="13" s="1"/>
  <c r="G56" i="13"/>
  <c r="K56" i="13" s="1"/>
  <c r="P56" i="13" s="1"/>
  <c r="G55" i="13"/>
  <c r="K55" i="13" s="1"/>
  <c r="P55" i="13" s="1"/>
  <c r="G57" i="13"/>
  <c r="G52" i="13"/>
  <c r="K52" i="13" s="1"/>
  <c r="P52" i="13" s="1"/>
  <c r="G54" i="13"/>
  <c r="K54" i="13" s="1"/>
  <c r="P54" i="13" s="1"/>
  <c r="G51" i="13"/>
  <c r="K51" i="13" s="1"/>
  <c r="P51" i="13" s="1"/>
  <c r="G58" i="13"/>
  <c r="F57" i="12"/>
  <c r="F231" i="12"/>
  <c r="F60" i="11"/>
  <c r="F58" i="10"/>
  <c r="F56" i="5"/>
  <c r="F56" i="4"/>
  <c r="F87" i="18" l="1"/>
  <c r="F70" i="16"/>
  <c r="R49" i="13"/>
  <c r="T49" i="13"/>
  <c r="Q49" i="13"/>
  <c r="S49" i="13"/>
  <c r="S40" i="13"/>
  <c r="Q40" i="13"/>
  <c r="T40" i="13"/>
  <c r="R40" i="13"/>
  <c r="R33" i="13"/>
  <c r="Q33" i="13"/>
  <c r="T33" i="13"/>
  <c r="S33" i="13"/>
  <c r="Q18" i="13"/>
  <c r="T18" i="13"/>
  <c r="R18" i="13"/>
  <c r="S18" i="13"/>
  <c r="S48" i="13"/>
  <c r="Q48" i="13"/>
  <c r="T48" i="13"/>
  <c r="R48" i="13"/>
  <c r="R41" i="13"/>
  <c r="T41" i="13"/>
  <c r="Q41" i="13"/>
  <c r="S41" i="13"/>
  <c r="T19" i="13"/>
  <c r="S19" i="13"/>
  <c r="R19" i="13"/>
  <c r="Q19" i="13"/>
  <c r="T51" i="13"/>
  <c r="R51" i="13"/>
  <c r="S51" i="13"/>
  <c r="Q51" i="13"/>
  <c r="T55" i="13"/>
  <c r="R55" i="13"/>
  <c r="S55" i="13"/>
  <c r="Q55" i="13"/>
  <c r="Q46" i="13"/>
  <c r="S46" i="13"/>
  <c r="R46" i="13"/>
  <c r="T46" i="13"/>
  <c r="T43" i="13"/>
  <c r="R43" i="13"/>
  <c r="S43" i="13"/>
  <c r="Q43" i="13"/>
  <c r="Q42" i="13"/>
  <c r="S42" i="13"/>
  <c r="R42" i="13"/>
  <c r="T42" i="13"/>
  <c r="T39" i="13"/>
  <c r="Q39" i="13"/>
  <c r="S39" i="13"/>
  <c r="R39" i="13"/>
  <c r="S32" i="13"/>
  <c r="R32" i="13"/>
  <c r="T32" i="13"/>
  <c r="Q32" i="13"/>
  <c r="R29" i="13"/>
  <c r="Q29" i="13"/>
  <c r="T29" i="13"/>
  <c r="S29" i="13"/>
  <c r="R17" i="13"/>
  <c r="Q17" i="13"/>
  <c r="T17" i="13"/>
  <c r="S17" i="13"/>
  <c r="Q14" i="13"/>
  <c r="T14" i="13"/>
  <c r="R14" i="13"/>
  <c r="S14" i="13"/>
  <c r="S52" i="13"/>
  <c r="Q52" i="13"/>
  <c r="T52" i="13"/>
  <c r="R52" i="13"/>
  <c r="Q50" i="13"/>
  <c r="S50" i="13"/>
  <c r="R50" i="13"/>
  <c r="T50" i="13"/>
  <c r="R37" i="13"/>
  <c r="Q37" i="13"/>
  <c r="T37" i="13"/>
  <c r="S37" i="13"/>
  <c r="R13" i="13"/>
  <c r="Q13" i="13"/>
  <c r="T13" i="13"/>
  <c r="S13" i="13"/>
  <c r="S44" i="13"/>
  <c r="Q44" i="13"/>
  <c r="T44" i="13"/>
  <c r="R44" i="13"/>
  <c r="S36" i="13"/>
  <c r="R36" i="13"/>
  <c r="T36" i="13"/>
  <c r="Q36" i="13"/>
  <c r="Q30" i="13"/>
  <c r="T30" i="13"/>
  <c r="R30" i="13"/>
  <c r="S30" i="13"/>
  <c r="S12" i="13"/>
  <c r="R12" i="13"/>
  <c r="T12" i="13"/>
  <c r="Q12" i="13"/>
  <c r="Q54" i="13"/>
  <c r="S54" i="13"/>
  <c r="R54" i="13"/>
  <c r="T54" i="13"/>
  <c r="S56" i="13"/>
  <c r="Q56" i="13"/>
  <c r="T56" i="13"/>
  <c r="R56" i="13"/>
  <c r="T47" i="13"/>
  <c r="R47" i="13"/>
  <c r="S47" i="13"/>
  <c r="Q47" i="13"/>
  <c r="R45" i="13"/>
  <c r="T45" i="13"/>
  <c r="Q45" i="13"/>
  <c r="S45" i="13"/>
  <c r="Q38" i="13"/>
  <c r="T38" i="13"/>
  <c r="R38" i="13"/>
  <c r="S38" i="13"/>
  <c r="T31" i="13"/>
  <c r="S31" i="13"/>
  <c r="R31" i="13"/>
  <c r="Q31" i="13"/>
  <c r="S16" i="13"/>
  <c r="R16" i="13"/>
  <c r="T16" i="13"/>
  <c r="Q16" i="13"/>
  <c r="T15" i="13"/>
  <c r="S15" i="13"/>
  <c r="R15" i="13"/>
  <c r="Q15" i="13"/>
  <c r="Z53" i="13"/>
  <c r="V53" i="13"/>
  <c r="AA53" i="13" s="1"/>
  <c r="F58" i="12"/>
  <c r="F232" i="12"/>
  <c r="F61" i="11"/>
  <c r="F59" i="10"/>
  <c r="F57" i="5"/>
  <c r="F57" i="4"/>
  <c r="F88" i="18" l="1"/>
  <c r="F71" i="16"/>
  <c r="Z56" i="13"/>
  <c r="V56" i="13"/>
  <c r="Z44" i="13"/>
  <c r="V44" i="13"/>
  <c r="AA44" i="13" s="1"/>
  <c r="Z52" i="13"/>
  <c r="V52" i="13"/>
  <c r="Z39" i="13"/>
  <c r="V39" i="13"/>
  <c r="AA39" i="13" s="1"/>
  <c r="Z48" i="13"/>
  <c r="V48" i="13"/>
  <c r="Z40" i="13"/>
  <c r="V40" i="13"/>
  <c r="AA40" i="13" s="1"/>
  <c r="Z15" i="13"/>
  <c r="V15" i="13"/>
  <c r="Z31" i="13"/>
  <c r="V31" i="13"/>
  <c r="AA31" i="13" s="1"/>
  <c r="Z38" i="13"/>
  <c r="V38" i="13"/>
  <c r="Z54" i="13"/>
  <c r="V54" i="13"/>
  <c r="AA54" i="13" s="1"/>
  <c r="T278" i="13"/>
  <c r="Z30" i="13"/>
  <c r="V30" i="13"/>
  <c r="Z50" i="13"/>
  <c r="V50" i="13"/>
  <c r="Z14" i="13"/>
  <c r="V14" i="13"/>
  <c r="Z42" i="13"/>
  <c r="V42" i="13"/>
  <c r="Z46" i="13"/>
  <c r="V46" i="13"/>
  <c r="Z19" i="13"/>
  <c r="V19" i="13"/>
  <c r="Z18" i="13"/>
  <c r="V18" i="13"/>
  <c r="Z16" i="13"/>
  <c r="V16" i="13"/>
  <c r="Z47" i="13"/>
  <c r="V47" i="13"/>
  <c r="R278" i="13"/>
  <c r="Z12" i="13"/>
  <c r="V12" i="13"/>
  <c r="Z36" i="13"/>
  <c r="V36" i="13"/>
  <c r="AA36" i="13" s="1"/>
  <c r="V32" i="13"/>
  <c r="AA32" i="13" s="1"/>
  <c r="Z32" i="13"/>
  <c r="Z43" i="13"/>
  <c r="V43" i="13"/>
  <c r="AA43" i="13" s="1"/>
  <c r="Z55" i="13"/>
  <c r="V55" i="13"/>
  <c r="Z51" i="13"/>
  <c r="V51" i="13"/>
  <c r="AA51" i="13" s="1"/>
  <c r="V45" i="13"/>
  <c r="AA45" i="13" s="1"/>
  <c r="Z45" i="13"/>
  <c r="S278" i="13"/>
  <c r="Z13" i="13"/>
  <c r="V13" i="13"/>
  <c r="Z37" i="13"/>
  <c r="V37" i="13"/>
  <c r="AA37" i="13" s="1"/>
  <c r="Z17" i="13"/>
  <c r="V17" i="13"/>
  <c r="Z29" i="13"/>
  <c r="V29" i="13"/>
  <c r="AA29" i="13" s="1"/>
  <c r="Z41" i="13"/>
  <c r="V41" i="13"/>
  <c r="Z33" i="13"/>
  <c r="V33" i="13"/>
  <c r="AA33" i="13" s="1"/>
  <c r="Z49" i="13"/>
  <c r="V49" i="13"/>
  <c r="F233" i="12"/>
  <c r="F59" i="12"/>
  <c r="F62" i="11"/>
  <c r="F60" i="10"/>
  <c r="F58" i="5"/>
  <c r="F58" i="4"/>
  <c r="AA47" i="13" l="1"/>
  <c r="AA18" i="13"/>
  <c r="AA46" i="13"/>
  <c r="AA14" i="13"/>
  <c r="AA30" i="13"/>
  <c r="F89" i="18"/>
  <c r="F72" i="16"/>
  <c r="AA55" i="13"/>
  <c r="V278" i="13"/>
  <c r="U278" i="13" s="1"/>
  <c r="AA12" i="13"/>
  <c r="AA38" i="13"/>
  <c r="AA15" i="13"/>
  <c r="AA48" i="13"/>
  <c r="AA52" i="13"/>
  <c r="AA56" i="13"/>
  <c r="AA49" i="13"/>
  <c r="AA41" i="13"/>
  <c r="AA17" i="13"/>
  <c r="AA13" i="13"/>
  <c r="Z278" i="13"/>
  <c r="AA16" i="13"/>
  <c r="AA19" i="13"/>
  <c r="AA42" i="13"/>
  <c r="AA50" i="13"/>
  <c r="F60" i="12"/>
  <c r="F234" i="12"/>
  <c r="F63" i="11"/>
  <c r="F61" i="10"/>
  <c r="F59" i="5"/>
  <c r="F59" i="4"/>
  <c r="F90" i="18" l="1"/>
  <c r="F73" i="16"/>
  <c r="AA278" i="13"/>
  <c r="C15" i="1" s="1"/>
  <c r="F61" i="12"/>
  <c r="F235" i="12"/>
  <c r="F64" i="11"/>
  <c r="F62" i="10"/>
  <c r="F60" i="5"/>
  <c r="F60" i="4"/>
  <c r="F91" i="18" l="1"/>
  <c r="F74" i="16"/>
  <c r="F62" i="12"/>
  <c r="F236" i="12"/>
  <c r="F65" i="11"/>
  <c r="F63" i="10"/>
  <c r="F61" i="5"/>
  <c r="F61" i="4"/>
  <c r="F92" i="18" l="1"/>
  <c r="F75" i="16"/>
  <c r="F237" i="12"/>
  <c r="F63" i="12"/>
  <c r="F66" i="11"/>
  <c r="F64" i="10"/>
  <c r="F62" i="5"/>
  <c r="F62" i="4"/>
  <c r="F93" i="18" l="1"/>
  <c r="F76" i="16"/>
  <c r="F238" i="12"/>
  <c r="F64" i="12"/>
  <c r="F67" i="11"/>
  <c r="F65" i="10"/>
  <c r="F63" i="5"/>
  <c r="F63" i="4"/>
  <c r="F94" i="18" l="1"/>
  <c r="F77" i="16"/>
  <c r="F65" i="12"/>
  <c r="F239" i="12"/>
  <c r="F68" i="11"/>
  <c r="F66" i="10"/>
  <c r="F64" i="5"/>
  <c r="F64" i="4"/>
  <c r="F95" i="18" l="1"/>
  <c r="F78" i="16"/>
  <c r="F240" i="12"/>
  <c r="F66" i="12"/>
  <c r="F69" i="11"/>
  <c r="F67" i="10"/>
  <c r="F65" i="5"/>
  <c r="F65" i="4"/>
  <c r="F96" i="18" l="1"/>
  <c r="F79" i="16"/>
  <c r="F67" i="12"/>
  <c r="F241" i="12"/>
  <c r="F70" i="11"/>
  <c r="F68" i="10"/>
  <c r="F66" i="5"/>
  <c r="F66" i="4"/>
  <c r="F97" i="18" l="1"/>
  <c r="F80" i="16"/>
  <c r="F242" i="12"/>
  <c r="F68" i="12"/>
  <c r="F71" i="11"/>
  <c r="F69" i="10"/>
  <c r="F67" i="5"/>
  <c r="F67" i="4"/>
  <c r="F98" i="18" l="1"/>
  <c r="F81" i="16"/>
  <c r="F243" i="12"/>
  <c r="F69" i="12"/>
  <c r="F72" i="11"/>
  <c r="F70" i="10"/>
  <c r="F68" i="5"/>
  <c r="F68" i="4"/>
  <c r="F99" i="18" l="1"/>
  <c r="F82" i="16"/>
  <c r="F70" i="12"/>
  <c r="F244" i="12"/>
  <c r="F73" i="11"/>
  <c r="F71" i="10"/>
  <c r="F69" i="5"/>
  <c r="F69" i="4"/>
  <c r="F100" i="18" l="1"/>
  <c r="F83" i="16"/>
  <c r="F245" i="12"/>
  <c r="F71" i="12"/>
  <c r="F74" i="11"/>
  <c r="F72" i="10"/>
  <c r="F70" i="5"/>
  <c r="F70" i="4"/>
  <c r="F101" i="18" l="1"/>
  <c r="F84" i="16"/>
  <c r="F72" i="12"/>
  <c r="F246" i="12"/>
  <c r="F75" i="11"/>
  <c r="F73" i="10"/>
  <c r="F71" i="5"/>
  <c r="F71" i="4"/>
  <c r="F102" i="18" l="1"/>
  <c r="F85" i="16"/>
  <c r="F73" i="12"/>
  <c r="F247" i="12"/>
  <c r="F76" i="11"/>
  <c r="F74" i="10"/>
  <c r="F72" i="5"/>
  <c r="F72" i="4"/>
  <c r="F103" i="18" l="1"/>
  <c r="F86" i="16"/>
  <c r="F248" i="12"/>
  <c r="F74" i="12"/>
  <c r="F77" i="11"/>
  <c r="F75" i="10"/>
  <c r="F73" i="5"/>
  <c r="F73" i="4"/>
  <c r="F104" i="18" l="1"/>
  <c r="F87" i="16"/>
  <c r="F249" i="12"/>
  <c r="F75" i="12"/>
  <c r="F78" i="11"/>
  <c r="F76" i="10"/>
  <c r="F74" i="5"/>
  <c r="F74" i="4"/>
  <c r="F105" i="18" l="1"/>
  <c r="F88" i="16"/>
  <c r="F76" i="12"/>
  <c r="F250" i="12"/>
  <c r="F79" i="11"/>
  <c r="F77" i="10"/>
  <c r="F75" i="5"/>
  <c r="F75" i="4"/>
  <c r="F106" i="18" l="1"/>
  <c r="F89" i="16"/>
  <c r="F77" i="12"/>
  <c r="F251" i="12"/>
  <c r="F80" i="11"/>
  <c r="F78" i="10"/>
  <c r="F76" i="5"/>
  <c r="F76" i="4"/>
  <c r="F107" i="18" l="1"/>
  <c r="F90" i="16"/>
  <c r="F252" i="12"/>
  <c r="F78" i="12"/>
  <c r="F81" i="11"/>
  <c r="F79" i="10"/>
  <c r="F77" i="5"/>
  <c r="F77" i="4"/>
  <c r="F108" i="18" l="1"/>
  <c r="F91" i="16"/>
  <c r="F79" i="12"/>
  <c r="F253" i="12"/>
  <c r="F82" i="11"/>
  <c r="F80" i="10"/>
  <c r="F78" i="5"/>
  <c r="F78" i="4"/>
  <c r="F109" i="18" l="1"/>
  <c r="F92" i="16"/>
  <c r="F254" i="12"/>
  <c r="F80" i="12"/>
  <c r="F83" i="11"/>
  <c r="F81" i="10"/>
  <c r="F79" i="5"/>
  <c r="F79" i="4"/>
  <c r="F110" i="18" l="1"/>
  <c r="F93" i="16"/>
  <c r="F255" i="12"/>
  <c r="F81" i="12"/>
  <c r="F84" i="11"/>
  <c r="F82" i="10"/>
  <c r="F80" i="5"/>
  <c r="F80" i="4"/>
  <c r="F111" i="18" l="1"/>
  <c r="F94" i="16"/>
  <c r="F256" i="12"/>
  <c r="F82" i="12"/>
  <c r="F85" i="11"/>
  <c r="F83" i="10"/>
  <c r="F81" i="5"/>
  <c r="F81" i="4"/>
  <c r="F112" i="18" l="1"/>
  <c r="F95" i="16"/>
  <c r="F257" i="12"/>
  <c r="F83" i="12"/>
  <c r="F86" i="11"/>
  <c r="F84" i="10"/>
  <c r="F82" i="5"/>
  <c r="F82" i="4"/>
  <c r="F113" i="18" l="1"/>
  <c r="F96" i="16"/>
  <c r="F84" i="12"/>
  <c r="F258" i="12"/>
  <c r="F87" i="11"/>
  <c r="F85" i="10"/>
  <c r="F83" i="5"/>
  <c r="F83" i="4"/>
  <c r="F114" i="18" l="1"/>
  <c r="F97" i="16"/>
  <c r="F85" i="12"/>
  <c r="F259" i="12"/>
  <c r="F88" i="11"/>
  <c r="F86" i="10"/>
  <c r="F84" i="5"/>
  <c r="F84" i="4"/>
  <c r="F115" i="18" l="1"/>
  <c r="F98" i="16"/>
  <c r="F86" i="12"/>
  <c r="F260" i="12"/>
  <c r="F89" i="11"/>
  <c r="F87" i="10"/>
  <c r="F85" i="5"/>
  <c r="F85" i="4"/>
  <c r="F116" i="18" l="1"/>
  <c r="F99" i="16"/>
  <c r="F261" i="12"/>
  <c r="F87" i="12"/>
  <c r="F90" i="11"/>
  <c r="F88" i="10"/>
  <c r="F86" i="5"/>
  <c r="F86" i="4"/>
  <c r="F117" i="18" l="1"/>
  <c r="F100" i="16"/>
  <c r="F262" i="12"/>
  <c r="F88" i="12"/>
  <c r="F91" i="11"/>
  <c r="F89" i="10"/>
  <c r="F87" i="5"/>
  <c r="F87" i="4"/>
  <c r="F118" i="18" l="1"/>
  <c r="F101" i="16"/>
  <c r="F89" i="12"/>
  <c r="F263" i="12"/>
  <c r="F92" i="11"/>
  <c r="F90" i="10"/>
  <c r="F88" i="5"/>
  <c r="F88" i="4"/>
  <c r="F119" i="18" l="1"/>
  <c r="F102" i="16"/>
  <c r="G99" i="16"/>
  <c r="K99" i="16" s="1"/>
  <c r="P99" i="16" s="1"/>
  <c r="F264" i="12"/>
  <c r="F90" i="12"/>
  <c r="F93" i="11"/>
  <c r="F91" i="10"/>
  <c r="F89" i="5"/>
  <c r="F89" i="4"/>
  <c r="F120" i="18" l="1"/>
  <c r="G102" i="16"/>
  <c r="K102" i="16" s="1"/>
  <c r="P102" i="16" s="1"/>
  <c r="G30" i="16"/>
  <c r="K30" i="16" s="1"/>
  <c r="P30" i="16" s="1"/>
  <c r="G33" i="16"/>
  <c r="K33" i="16" s="1"/>
  <c r="P33" i="16" s="1"/>
  <c r="G34" i="16"/>
  <c r="K34" i="16" s="1"/>
  <c r="P34" i="16" s="1"/>
  <c r="G21" i="16"/>
  <c r="K21" i="16" s="1"/>
  <c r="P21" i="16" s="1"/>
  <c r="G22" i="16"/>
  <c r="G35" i="16"/>
  <c r="K35" i="16" s="1"/>
  <c r="P35" i="16" s="1"/>
  <c r="G25" i="16"/>
  <c r="K25" i="16" s="1"/>
  <c r="P25" i="16" s="1"/>
  <c r="G36" i="16"/>
  <c r="K36" i="16" s="1"/>
  <c r="P36" i="16" s="1"/>
  <c r="G28" i="16"/>
  <c r="K28" i="16" s="1"/>
  <c r="P28" i="16" s="1"/>
  <c r="G17" i="16"/>
  <c r="K17" i="16" s="1"/>
  <c r="P17" i="16" s="1"/>
  <c r="G16" i="16"/>
  <c r="K16" i="16" s="1"/>
  <c r="P16" i="16" s="1"/>
  <c r="G39" i="16"/>
  <c r="K39" i="16" s="1"/>
  <c r="P39" i="16" s="1"/>
  <c r="G20" i="16"/>
  <c r="K20" i="16" s="1"/>
  <c r="P20" i="16" s="1"/>
  <c r="G31" i="16"/>
  <c r="K31" i="16" s="1"/>
  <c r="P31" i="16" s="1"/>
  <c r="G32" i="16"/>
  <c r="K32" i="16" s="1"/>
  <c r="P32" i="16" s="1"/>
  <c r="G12" i="16"/>
  <c r="K12" i="16" s="1"/>
  <c r="P12" i="16" s="1"/>
  <c r="G24" i="16"/>
  <c r="K24" i="16" s="1"/>
  <c r="P24" i="16" s="1"/>
  <c r="G29" i="16"/>
  <c r="K29" i="16" s="1"/>
  <c r="P29" i="16" s="1"/>
  <c r="G37" i="16"/>
  <c r="K37" i="16" s="1"/>
  <c r="P37" i="16" s="1"/>
  <c r="G13" i="16"/>
  <c r="K13" i="16" s="1"/>
  <c r="P13" i="16" s="1"/>
  <c r="G14" i="16"/>
  <c r="K14" i="16" s="1"/>
  <c r="P14" i="16" s="1"/>
  <c r="G18" i="16"/>
  <c r="K18" i="16" s="1"/>
  <c r="P18" i="16" s="1"/>
  <c r="G26" i="16"/>
  <c r="K26" i="16" s="1"/>
  <c r="P26" i="16" s="1"/>
  <c r="G19" i="16"/>
  <c r="K19" i="16" s="1"/>
  <c r="P19" i="16" s="1"/>
  <c r="G38" i="16"/>
  <c r="K38" i="16" s="1"/>
  <c r="P38" i="16" s="1"/>
  <c r="G15" i="16"/>
  <c r="K15" i="16" s="1"/>
  <c r="P15" i="16" s="1"/>
  <c r="G23" i="16"/>
  <c r="K23" i="16" s="1"/>
  <c r="P23" i="16" s="1"/>
  <c r="G27" i="16"/>
  <c r="K27" i="16" s="1"/>
  <c r="P27" i="16" s="1"/>
  <c r="G41" i="16"/>
  <c r="K41" i="16" s="1"/>
  <c r="P41" i="16" s="1"/>
  <c r="G40" i="16"/>
  <c r="K40" i="16" s="1"/>
  <c r="P40" i="16" s="1"/>
  <c r="G42" i="16"/>
  <c r="K42" i="16" s="1"/>
  <c r="P42" i="16" s="1"/>
  <c r="G43" i="16"/>
  <c r="K43" i="16" s="1"/>
  <c r="P43" i="16" s="1"/>
  <c r="G45" i="16"/>
  <c r="K45" i="16" s="1"/>
  <c r="P45" i="16" s="1"/>
  <c r="G44" i="16"/>
  <c r="K44" i="16" s="1"/>
  <c r="P44" i="16" s="1"/>
  <c r="G46" i="16"/>
  <c r="K46" i="16" s="1"/>
  <c r="P46" i="16" s="1"/>
  <c r="G47" i="16"/>
  <c r="K47" i="16" s="1"/>
  <c r="P47" i="16" s="1"/>
  <c r="G48" i="16"/>
  <c r="K48" i="16" s="1"/>
  <c r="P48" i="16" s="1"/>
  <c r="G49" i="16"/>
  <c r="K49" i="16" s="1"/>
  <c r="P49" i="16" s="1"/>
  <c r="G50" i="16"/>
  <c r="K50" i="16" s="1"/>
  <c r="P50" i="16" s="1"/>
  <c r="G51" i="16"/>
  <c r="K51" i="16" s="1"/>
  <c r="P51" i="16" s="1"/>
  <c r="G53" i="16"/>
  <c r="K53" i="16" s="1"/>
  <c r="P53" i="16" s="1"/>
  <c r="G54" i="16"/>
  <c r="K54" i="16" s="1"/>
  <c r="P54" i="16" s="1"/>
  <c r="G52" i="16"/>
  <c r="K52" i="16" s="1"/>
  <c r="P52" i="16" s="1"/>
  <c r="G55" i="16"/>
  <c r="K55" i="16" s="1"/>
  <c r="P55" i="16" s="1"/>
  <c r="G58" i="16"/>
  <c r="K58" i="16" s="1"/>
  <c r="P58" i="16" s="1"/>
  <c r="G56" i="16"/>
  <c r="K56" i="16" s="1"/>
  <c r="P56" i="16" s="1"/>
  <c r="G57" i="16"/>
  <c r="K57" i="16" s="1"/>
  <c r="P57" i="16" s="1"/>
  <c r="G59" i="16"/>
  <c r="K59" i="16" s="1"/>
  <c r="P59" i="16" s="1"/>
  <c r="G60" i="16"/>
  <c r="K60" i="16" s="1"/>
  <c r="P60" i="16" s="1"/>
  <c r="G61" i="16"/>
  <c r="K61" i="16" s="1"/>
  <c r="P61" i="16" s="1"/>
  <c r="G63" i="16"/>
  <c r="K63" i="16" s="1"/>
  <c r="P63" i="16" s="1"/>
  <c r="G62" i="16"/>
  <c r="K62" i="16" s="1"/>
  <c r="P62" i="16" s="1"/>
  <c r="G65" i="16"/>
  <c r="K65" i="16" s="1"/>
  <c r="P65" i="16" s="1"/>
  <c r="G64" i="16"/>
  <c r="K64" i="16" s="1"/>
  <c r="P64" i="16" s="1"/>
  <c r="G66" i="16"/>
  <c r="K66" i="16" s="1"/>
  <c r="P66" i="16" s="1"/>
  <c r="G67" i="16"/>
  <c r="K67" i="16" s="1"/>
  <c r="P67" i="16" s="1"/>
  <c r="G68" i="16"/>
  <c r="K68" i="16" s="1"/>
  <c r="P68" i="16" s="1"/>
  <c r="G69" i="16"/>
  <c r="K69" i="16" s="1"/>
  <c r="P69" i="16" s="1"/>
  <c r="G70" i="16"/>
  <c r="K70" i="16" s="1"/>
  <c r="P70" i="16" s="1"/>
  <c r="G71" i="16"/>
  <c r="K71" i="16" s="1"/>
  <c r="P71" i="16" s="1"/>
  <c r="G72" i="16"/>
  <c r="K72" i="16" s="1"/>
  <c r="P72" i="16" s="1"/>
  <c r="G73" i="16"/>
  <c r="K73" i="16" s="1"/>
  <c r="P73" i="16" s="1"/>
  <c r="G74" i="16"/>
  <c r="K74" i="16" s="1"/>
  <c r="P74" i="16" s="1"/>
  <c r="G75" i="16"/>
  <c r="K75" i="16" s="1"/>
  <c r="P75" i="16" s="1"/>
  <c r="G76" i="16"/>
  <c r="K76" i="16" s="1"/>
  <c r="P76" i="16" s="1"/>
  <c r="G79" i="16"/>
  <c r="K79" i="16" s="1"/>
  <c r="P79" i="16" s="1"/>
  <c r="G77" i="16"/>
  <c r="K77" i="16" s="1"/>
  <c r="P77" i="16" s="1"/>
  <c r="G78" i="16"/>
  <c r="K78" i="16" s="1"/>
  <c r="P78" i="16" s="1"/>
  <c r="G80" i="16"/>
  <c r="K80" i="16" s="1"/>
  <c r="P80" i="16" s="1"/>
  <c r="G81" i="16"/>
  <c r="K81" i="16" s="1"/>
  <c r="P81" i="16" s="1"/>
  <c r="G82" i="16"/>
  <c r="K82" i="16" s="1"/>
  <c r="P82" i="16" s="1"/>
  <c r="G83" i="16"/>
  <c r="K83" i="16" s="1"/>
  <c r="P83" i="16" s="1"/>
  <c r="G84" i="16"/>
  <c r="K84" i="16" s="1"/>
  <c r="P84" i="16" s="1"/>
  <c r="G85" i="16"/>
  <c r="K85" i="16" s="1"/>
  <c r="P85" i="16" s="1"/>
  <c r="G86" i="16"/>
  <c r="K86" i="16" s="1"/>
  <c r="P86" i="16" s="1"/>
  <c r="G87" i="16"/>
  <c r="K87" i="16" s="1"/>
  <c r="P87" i="16" s="1"/>
  <c r="G88" i="16"/>
  <c r="K88" i="16" s="1"/>
  <c r="P88" i="16" s="1"/>
  <c r="G89" i="16"/>
  <c r="K89" i="16" s="1"/>
  <c r="P89" i="16" s="1"/>
  <c r="G90" i="16"/>
  <c r="K90" i="16" s="1"/>
  <c r="P90" i="16" s="1"/>
  <c r="G91" i="16"/>
  <c r="K91" i="16" s="1"/>
  <c r="P91" i="16" s="1"/>
  <c r="G97" i="16"/>
  <c r="K97" i="16" s="1"/>
  <c r="P97" i="16" s="1"/>
  <c r="G93" i="16"/>
  <c r="K93" i="16" s="1"/>
  <c r="P93" i="16" s="1"/>
  <c r="G100" i="16"/>
  <c r="K100" i="16" s="1"/>
  <c r="P100" i="16" s="1"/>
  <c r="G94" i="16"/>
  <c r="K94" i="16" s="1"/>
  <c r="P94" i="16" s="1"/>
  <c r="G92" i="16"/>
  <c r="K92" i="16" s="1"/>
  <c r="P92" i="16" s="1"/>
  <c r="G96" i="16"/>
  <c r="K96" i="16" s="1"/>
  <c r="P96" i="16" s="1"/>
  <c r="G95" i="16"/>
  <c r="K95" i="16" s="1"/>
  <c r="P95" i="16" s="1"/>
  <c r="G98" i="16"/>
  <c r="K98" i="16" s="1"/>
  <c r="P98" i="16" s="1"/>
  <c r="T99" i="16"/>
  <c r="S99" i="16"/>
  <c r="R99" i="16"/>
  <c r="Q99" i="16"/>
  <c r="G101" i="16"/>
  <c r="K101" i="16" s="1"/>
  <c r="P101" i="16" s="1"/>
  <c r="F91" i="12"/>
  <c r="F265" i="12"/>
  <c r="F94" i="11"/>
  <c r="F92" i="10"/>
  <c r="G88" i="10" s="1"/>
  <c r="K88" i="10" s="1"/>
  <c r="P88" i="10" s="1"/>
  <c r="G85" i="10"/>
  <c r="K85" i="10" s="1"/>
  <c r="P85" i="10" s="1"/>
  <c r="F90" i="5"/>
  <c r="F90" i="4"/>
  <c r="G87" i="10" l="1"/>
  <c r="K87" i="10" s="1"/>
  <c r="P87" i="10" s="1"/>
  <c r="G91" i="10"/>
  <c r="F121" i="18"/>
  <c r="Z99" i="16"/>
  <c r="V99" i="16"/>
  <c r="AA99" i="16" s="1"/>
  <c r="T86" i="16"/>
  <c r="S86" i="16"/>
  <c r="R86" i="16"/>
  <c r="Q86" i="16"/>
  <c r="Q70" i="16"/>
  <c r="T70" i="16"/>
  <c r="S70" i="16"/>
  <c r="R70" i="16"/>
  <c r="R57" i="16"/>
  <c r="Q57" i="16"/>
  <c r="S57" i="16"/>
  <c r="T57" i="16"/>
  <c r="Q42" i="16"/>
  <c r="T42" i="16"/>
  <c r="S42" i="16"/>
  <c r="R42" i="16"/>
  <c r="S37" i="16"/>
  <c r="R37" i="16"/>
  <c r="Q37" i="16"/>
  <c r="T37" i="16"/>
  <c r="Q34" i="16"/>
  <c r="T34" i="16"/>
  <c r="S34" i="16"/>
  <c r="R34" i="16"/>
  <c r="R89" i="16"/>
  <c r="Q89" i="16"/>
  <c r="T89" i="16"/>
  <c r="S89" i="16"/>
  <c r="R79" i="16"/>
  <c r="Q79" i="16"/>
  <c r="T79" i="16"/>
  <c r="S79" i="16"/>
  <c r="T73" i="16"/>
  <c r="Q73" i="16"/>
  <c r="S73" i="16"/>
  <c r="R73" i="16"/>
  <c r="S69" i="16"/>
  <c r="R69" i="16"/>
  <c r="Q69" i="16"/>
  <c r="T69" i="16"/>
  <c r="Q64" i="16"/>
  <c r="T64" i="16"/>
  <c r="S64" i="16"/>
  <c r="R64" i="16"/>
  <c r="S61" i="16"/>
  <c r="R61" i="16"/>
  <c r="Q61" i="16"/>
  <c r="T61" i="16"/>
  <c r="T56" i="16"/>
  <c r="S56" i="16"/>
  <c r="R56" i="16"/>
  <c r="Q56" i="16"/>
  <c r="T54" i="16"/>
  <c r="S54" i="16"/>
  <c r="R54" i="16"/>
  <c r="Q54" i="16"/>
  <c r="S49" i="16"/>
  <c r="T49" i="16"/>
  <c r="R49" i="16"/>
  <c r="Q49" i="16"/>
  <c r="Q44" i="16"/>
  <c r="T44" i="16"/>
  <c r="S44" i="16"/>
  <c r="R44" i="16"/>
  <c r="Q40" i="16"/>
  <c r="T40" i="16"/>
  <c r="S40" i="16"/>
  <c r="R40" i="16"/>
  <c r="S15" i="16"/>
  <c r="R15" i="16"/>
  <c r="Q15" i="16"/>
  <c r="T15" i="16"/>
  <c r="Q18" i="16"/>
  <c r="T18" i="16"/>
  <c r="S18" i="16"/>
  <c r="R18" i="16"/>
  <c r="S29" i="16"/>
  <c r="R29" i="16"/>
  <c r="Q29" i="16"/>
  <c r="T29" i="16"/>
  <c r="S31" i="16"/>
  <c r="R31" i="16"/>
  <c r="Q31" i="16"/>
  <c r="T31" i="16"/>
  <c r="S17" i="16"/>
  <c r="R17" i="16"/>
  <c r="Q17" i="16"/>
  <c r="T17" i="16"/>
  <c r="S35" i="16"/>
  <c r="R35" i="16"/>
  <c r="Q35" i="16"/>
  <c r="T35" i="16"/>
  <c r="S33" i="16"/>
  <c r="R33" i="16"/>
  <c r="Q33" i="16"/>
  <c r="T33" i="16"/>
  <c r="R100" i="16"/>
  <c r="Q100" i="16"/>
  <c r="T100" i="16"/>
  <c r="S100" i="16"/>
  <c r="R77" i="16"/>
  <c r="T77" i="16"/>
  <c r="S77" i="16"/>
  <c r="Q77" i="16"/>
  <c r="Q66" i="16"/>
  <c r="T66" i="16"/>
  <c r="S66" i="16"/>
  <c r="R66" i="16"/>
  <c r="Q50" i="16"/>
  <c r="T50" i="16"/>
  <c r="R50" i="16"/>
  <c r="S50" i="16"/>
  <c r="Q26" i="16"/>
  <c r="T26" i="16"/>
  <c r="S26" i="16"/>
  <c r="R26" i="16"/>
  <c r="Q16" i="16"/>
  <c r="T16" i="16"/>
  <c r="S16" i="16"/>
  <c r="R16" i="16"/>
  <c r="R96" i="16"/>
  <c r="Q96" i="16"/>
  <c r="T96" i="16"/>
  <c r="S96" i="16"/>
  <c r="R81" i="16"/>
  <c r="Q81" i="16"/>
  <c r="T81" i="16"/>
  <c r="S81" i="16"/>
  <c r="T97" i="16"/>
  <c r="S97" i="16"/>
  <c r="R97" i="16"/>
  <c r="Q97" i="16"/>
  <c r="T80" i="16"/>
  <c r="S80" i="16"/>
  <c r="R80" i="16"/>
  <c r="Q80" i="16"/>
  <c r="Q68" i="16"/>
  <c r="T68" i="16"/>
  <c r="S68" i="16"/>
  <c r="R68" i="16"/>
  <c r="Q60" i="16"/>
  <c r="T60" i="16"/>
  <c r="S60" i="16"/>
  <c r="R60" i="16"/>
  <c r="T58" i="16"/>
  <c r="S58" i="16"/>
  <c r="R58" i="16"/>
  <c r="Q58" i="16"/>
  <c r="R53" i="16"/>
  <c r="Q53" i="16"/>
  <c r="S53" i="16"/>
  <c r="T53" i="16"/>
  <c r="Q48" i="16"/>
  <c r="T48" i="16"/>
  <c r="S48" i="16"/>
  <c r="R48" i="16"/>
  <c r="S45" i="16"/>
  <c r="R45" i="16"/>
  <c r="Q45" i="16"/>
  <c r="T45" i="16"/>
  <c r="S41" i="16"/>
  <c r="R41" i="16"/>
  <c r="Q41" i="16"/>
  <c r="T41" i="16"/>
  <c r="Q38" i="16"/>
  <c r="T38" i="16"/>
  <c r="S38" i="16"/>
  <c r="R38" i="16"/>
  <c r="Q14" i="16"/>
  <c r="T14" i="16"/>
  <c r="S14" i="16"/>
  <c r="R14" i="16"/>
  <c r="Q24" i="16"/>
  <c r="T24" i="16"/>
  <c r="S24" i="16"/>
  <c r="R24" i="16"/>
  <c r="Q20" i="16"/>
  <c r="T20" i="16"/>
  <c r="S20" i="16"/>
  <c r="R20" i="16"/>
  <c r="Q28" i="16"/>
  <c r="T28" i="16"/>
  <c r="S28" i="16"/>
  <c r="R28" i="16"/>
  <c r="Q30" i="16"/>
  <c r="T30" i="16"/>
  <c r="S30" i="16"/>
  <c r="R30" i="16"/>
  <c r="T95" i="16"/>
  <c r="S95" i="16"/>
  <c r="R95" i="16"/>
  <c r="Q95" i="16"/>
  <c r="R90" i="16"/>
  <c r="T90" i="16"/>
  <c r="S90" i="16"/>
  <c r="Q90" i="16"/>
  <c r="T82" i="16"/>
  <c r="S82" i="16"/>
  <c r="R82" i="16"/>
  <c r="Q82" i="16"/>
  <c r="R74" i="16"/>
  <c r="Q74" i="16"/>
  <c r="T74" i="16"/>
  <c r="S74" i="16"/>
  <c r="S63" i="16"/>
  <c r="R63" i="16"/>
  <c r="Q63" i="16"/>
  <c r="T63" i="16"/>
  <c r="T52" i="16"/>
  <c r="S52" i="16"/>
  <c r="R52" i="16"/>
  <c r="Q52" i="16"/>
  <c r="Q46" i="16"/>
  <c r="T46" i="16"/>
  <c r="S46" i="16"/>
  <c r="R46" i="16"/>
  <c r="S23" i="16"/>
  <c r="R23" i="16"/>
  <c r="Q23" i="16"/>
  <c r="T23" i="16"/>
  <c r="Q32" i="16"/>
  <c r="T32" i="16"/>
  <c r="S32" i="16"/>
  <c r="R32" i="16"/>
  <c r="S25" i="16"/>
  <c r="R25" i="16"/>
  <c r="Q25" i="16"/>
  <c r="T25" i="16"/>
  <c r="T93" i="16"/>
  <c r="S93" i="16"/>
  <c r="R93" i="16"/>
  <c r="Q93" i="16"/>
  <c r="R85" i="16"/>
  <c r="Q85" i="16"/>
  <c r="T85" i="16"/>
  <c r="S85" i="16"/>
  <c r="T101" i="16"/>
  <c r="S101" i="16"/>
  <c r="R101" i="16"/>
  <c r="Q101" i="16"/>
  <c r="R92" i="16"/>
  <c r="Q92" i="16"/>
  <c r="T92" i="16"/>
  <c r="S92" i="16"/>
  <c r="T88" i="16"/>
  <c r="S88" i="16"/>
  <c r="R88" i="16"/>
  <c r="Q88" i="16"/>
  <c r="T84" i="16"/>
  <c r="S84" i="16"/>
  <c r="R84" i="16"/>
  <c r="Q84" i="16"/>
  <c r="T76" i="16"/>
  <c r="R76" i="16"/>
  <c r="S76" i="16"/>
  <c r="Q76" i="16"/>
  <c r="R72" i="16"/>
  <c r="T72" i="16"/>
  <c r="S72" i="16"/>
  <c r="Q72" i="16"/>
  <c r="S65" i="16"/>
  <c r="R65" i="16"/>
  <c r="Q65" i="16"/>
  <c r="T65" i="16"/>
  <c r="R98" i="16"/>
  <c r="Q98" i="16"/>
  <c r="T98" i="16"/>
  <c r="S98" i="16"/>
  <c r="R94" i="16"/>
  <c r="Q94" i="16"/>
  <c r="T94" i="16"/>
  <c r="S94" i="16"/>
  <c r="T91" i="16"/>
  <c r="R91" i="16"/>
  <c r="Q91" i="16"/>
  <c r="S91" i="16"/>
  <c r="R87" i="16"/>
  <c r="Q87" i="16"/>
  <c r="T87" i="16"/>
  <c r="S87" i="16"/>
  <c r="R83" i="16"/>
  <c r="Q83" i="16"/>
  <c r="T83" i="16"/>
  <c r="S83" i="16"/>
  <c r="T78" i="16"/>
  <c r="S78" i="16"/>
  <c r="R78" i="16"/>
  <c r="Q78" i="16"/>
  <c r="T75" i="16"/>
  <c r="S75" i="16"/>
  <c r="R75" i="16"/>
  <c r="Q75" i="16"/>
  <c r="T71" i="16"/>
  <c r="S71" i="16"/>
  <c r="R71" i="16"/>
  <c r="Q71" i="16"/>
  <c r="S67" i="16"/>
  <c r="R67" i="16"/>
  <c r="Q67" i="16"/>
  <c r="T67" i="16"/>
  <c r="Q62" i="16"/>
  <c r="T62" i="16"/>
  <c r="S62" i="16"/>
  <c r="R62" i="16"/>
  <c r="S59" i="16"/>
  <c r="R59" i="16"/>
  <c r="Q59" i="16"/>
  <c r="T59" i="16"/>
  <c r="R55" i="16"/>
  <c r="Q55" i="16"/>
  <c r="S55" i="16"/>
  <c r="T55" i="16"/>
  <c r="S51" i="16"/>
  <c r="R51" i="16"/>
  <c r="T51" i="16"/>
  <c r="Q51" i="16"/>
  <c r="S47" i="16"/>
  <c r="R47" i="16"/>
  <c r="Q47" i="16"/>
  <c r="T47" i="16"/>
  <c r="S43" i="16"/>
  <c r="R43" i="16"/>
  <c r="Q43" i="16"/>
  <c r="T43" i="16"/>
  <c r="S27" i="16"/>
  <c r="R27" i="16"/>
  <c r="Q27" i="16"/>
  <c r="T27" i="16"/>
  <c r="S19" i="16"/>
  <c r="R19" i="16"/>
  <c r="Q19" i="16"/>
  <c r="T19" i="16"/>
  <c r="S13" i="16"/>
  <c r="R13" i="16"/>
  <c r="Q13" i="16"/>
  <c r="T13" i="16"/>
  <c r="Q12" i="16"/>
  <c r="T12" i="16"/>
  <c r="S12" i="16"/>
  <c r="R12" i="16"/>
  <c r="S39" i="16"/>
  <c r="R39" i="16"/>
  <c r="Q39" i="16"/>
  <c r="T39" i="16"/>
  <c r="Q36" i="16"/>
  <c r="T36" i="16"/>
  <c r="S36" i="16"/>
  <c r="R36" i="16"/>
  <c r="S21" i="16"/>
  <c r="R21" i="16"/>
  <c r="Q21" i="16"/>
  <c r="T21" i="16"/>
  <c r="R102" i="16"/>
  <c r="Q102" i="16"/>
  <c r="T102" i="16"/>
  <c r="S102" i="16"/>
  <c r="F92" i="12"/>
  <c r="F266" i="12"/>
  <c r="F95" i="11"/>
  <c r="Q85" i="10"/>
  <c r="T85" i="10"/>
  <c r="S85" i="10"/>
  <c r="R85" i="10"/>
  <c r="R88" i="10"/>
  <c r="T88" i="10"/>
  <c r="S88" i="10"/>
  <c r="Q88" i="10"/>
  <c r="G92" i="10"/>
  <c r="G13" i="10"/>
  <c r="G12" i="10"/>
  <c r="G14" i="10"/>
  <c r="K14" i="10" s="1"/>
  <c r="P14" i="10" s="1"/>
  <c r="G15" i="10"/>
  <c r="K15" i="10" s="1"/>
  <c r="P15" i="10" s="1"/>
  <c r="G16" i="10"/>
  <c r="K16" i="10" s="1"/>
  <c r="P16" i="10" s="1"/>
  <c r="G18" i="10"/>
  <c r="K18" i="10" s="1"/>
  <c r="P18" i="10" s="1"/>
  <c r="G17" i="10"/>
  <c r="K17" i="10" s="1"/>
  <c r="P17" i="10" s="1"/>
  <c r="G21" i="10"/>
  <c r="G20" i="10"/>
  <c r="G23" i="10"/>
  <c r="G19" i="10"/>
  <c r="G22" i="10"/>
  <c r="G26" i="10"/>
  <c r="G24" i="10"/>
  <c r="G25" i="10"/>
  <c r="G27" i="10"/>
  <c r="G28" i="10"/>
  <c r="G29" i="10"/>
  <c r="G31" i="10"/>
  <c r="G30" i="10"/>
  <c r="G32" i="10"/>
  <c r="G33" i="10"/>
  <c r="G35" i="10"/>
  <c r="K35" i="10" s="1"/>
  <c r="P35" i="10" s="1"/>
  <c r="G34" i="10"/>
  <c r="K34" i="10" s="1"/>
  <c r="P34" i="10" s="1"/>
  <c r="G37" i="10"/>
  <c r="K37" i="10" s="1"/>
  <c r="P37" i="10" s="1"/>
  <c r="G36" i="10"/>
  <c r="K36" i="10" s="1"/>
  <c r="P36" i="10" s="1"/>
  <c r="G40" i="10"/>
  <c r="G39" i="10"/>
  <c r="G41" i="10"/>
  <c r="G38" i="10"/>
  <c r="K38" i="10" s="1"/>
  <c r="P38" i="10" s="1"/>
  <c r="G43" i="10"/>
  <c r="G42" i="10"/>
  <c r="G47" i="10"/>
  <c r="G44" i="10"/>
  <c r="G45" i="10"/>
  <c r="G46" i="10"/>
  <c r="G48" i="10"/>
  <c r="G50" i="10"/>
  <c r="G49" i="10"/>
  <c r="G55" i="10"/>
  <c r="G52" i="10"/>
  <c r="G51" i="10"/>
  <c r="G53" i="10"/>
  <c r="G54" i="10"/>
  <c r="G58" i="10"/>
  <c r="K58" i="10" s="1"/>
  <c r="P58" i="10" s="1"/>
  <c r="G57" i="10"/>
  <c r="K57" i="10" s="1"/>
  <c r="P57" i="10" s="1"/>
  <c r="G56" i="10"/>
  <c r="G60" i="10"/>
  <c r="K60" i="10" s="1"/>
  <c r="P60" i="10" s="1"/>
  <c r="G63" i="10"/>
  <c r="K63" i="10" s="1"/>
  <c r="P63" i="10" s="1"/>
  <c r="G59" i="10"/>
  <c r="K59" i="10" s="1"/>
  <c r="P59" i="10" s="1"/>
  <c r="G61" i="10"/>
  <c r="K61" i="10" s="1"/>
  <c r="P61" i="10" s="1"/>
  <c r="G64" i="10"/>
  <c r="G66" i="10"/>
  <c r="G62" i="10"/>
  <c r="K62" i="10" s="1"/>
  <c r="P62" i="10" s="1"/>
  <c r="G65" i="10"/>
  <c r="G67" i="10"/>
  <c r="G68" i="10"/>
  <c r="G69" i="10"/>
  <c r="G70" i="10"/>
  <c r="G71" i="10"/>
  <c r="G72" i="10"/>
  <c r="G73" i="10"/>
  <c r="G77" i="10"/>
  <c r="G74" i="10"/>
  <c r="G75" i="10"/>
  <c r="G79" i="10"/>
  <c r="G76" i="10"/>
  <c r="G78" i="10"/>
  <c r="G80" i="10"/>
  <c r="G82" i="10"/>
  <c r="K82" i="10" s="1"/>
  <c r="P82" i="10" s="1"/>
  <c r="G81" i="10"/>
  <c r="K81" i="10" s="1"/>
  <c r="P81" i="10" s="1"/>
  <c r="G84" i="10"/>
  <c r="K84" i="10" s="1"/>
  <c r="P84" i="10" s="1"/>
  <c r="G90" i="10"/>
  <c r="G89" i="10"/>
  <c r="G83" i="10"/>
  <c r="K83" i="10" s="1"/>
  <c r="P83" i="10" s="1"/>
  <c r="G86" i="10"/>
  <c r="K86" i="10" s="1"/>
  <c r="P86" i="10" s="1"/>
  <c r="S87" i="10"/>
  <c r="Q87" i="10"/>
  <c r="T87" i="10"/>
  <c r="R87" i="10"/>
  <c r="F91" i="5"/>
  <c r="F91" i="4"/>
  <c r="T121" i="16" l="1"/>
  <c r="F122" i="18"/>
  <c r="Z21" i="16"/>
  <c r="V21" i="16"/>
  <c r="AA21" i="16" s="1"/>
  <c r="Z39" i="16"/>
  <c r="V39" i="16"/>
  <c r="Z13" i="16"/>
  <c r="V13" i="16"/>
  <c r="AA13" i="16" s="1"/>
  <c r="Z27" i="16"/>
  <c r="V27" i="16"/>
  <c r="Z51" i="16"/>
  <c r="V51" i="16"/>
  <c r="AA51" i="16" s="1"/>
  <c r="Z67" i="16"/>
  <c r="V67" i="16"/>
  <c r="Z76" i="16"/>
  <c r="V76" i="16"/>
  <c r="AA76" i="16" s="1"/>
  <c r="Z25" i="16"/>
  <c r="V25" i="16"/>
  <c r="Z23" i="16"/>
  <c r="V23" i="16"/>
  <c r="AA23" i="16" s="1"/>
  <c r="Z45" i="16"/>
  <c r="V45" i="16"/>
  <c r="Z33" i="16"/>
  <c r="V33" i="16"/>
  <c r="AA33" i="16" s="1"/>
  <c r="Z35" i="16"/>
  <c r="V35" i="16"/>
  <c r="Z17" i="16"/>
  <c r="V17" i="16"/>
  <c r="AA17" i="16" s="1"/>
  <c r="Z31" i="16"/>
  <c r="V31" i="16"/>
  <c r="Z29" i="16"/>
  <c r="V29" i="16"/>
  <c r="AA29" i="16" s="1"/>
  <c r="Z15" i="16"/>
  <c r="V15" i="16"/>
  <c r="Z61" i="16"/>
  <c r="V61" i="16"/>
  <c r="AA61" i="16" s="1"/>
  <c r="Z69" i="16"/>
  <c r="V69" i="16"/>
  <c r="Z37" i="16"/>
  <c r="V37" i="16"/>
  <c r="AA37" i="16" s="1"/>
  <c r="Z102" i="16"/>
  <c r="V102" i="16"/>
  <c r="Z55" i="16"/>
  <c r="V55" i="16"/>
  <c r="AA55" i="16" s="1"/>
  <c r="Z83" i="16"/>
  <c r="V83" i="16"/>
  <c r="Z87" i="16"/>
  <c r="V87" i="16"/>
  <c r="AA87" i="16" s="1"/>
  <c r="Z94" i="16"/>
  <c r="V94" i="16"/>
  <c r="Z98" i="16"/>
  <c r="V98" i="16"/>
  <c r="AA98" i="16" s="1"/>
  <c r="Z72" i="16"/>
  <c r="V72" i="16"/>
  <c r="Z92" i="16"/>
  <c r="V92" i="16"/>
  <c r="AA92" i="16" s="1"/>
  <c r="Z85" i="16"/>
  <c r="V85" i="16"/>
  <c r="Z74" i="16"/>
  <c r="V74" i="16"/>
  <c r="AA74" i="16" s="1"/>
  <c r="Z90" i="16"/>
  <c r="V90" i="16"/>
  <c r="Z53" i="16"/>
  <c r="V53" i="16"/>
  <c r="AA53" i="16" s="1"/>
  <c r="Z81" i="16"/>
  <c r="V81" i="16"/>
  <c r="Z96" i="16"/>
  <c r="V96" i="16"/>
  <c r="AA96" i="16" s="1"/>
  <c r="Z77" i="16"/>
  <c r="V77" i="16"/>
  <c r="Z100" i="16"/>
  <c r="V100" i="16"/>
  <c r="AA100" i="16" s="1"/>
  <c r="Z79" i="16"/>
  <c r="V79" i="16"/>
  <c r="Z89" i="16"/>
  <c r="V89" i="16"/>
  <c r="AA89" i="16" s="1"/>
  <c r="Z57" i="16"/>
  <c r="V57" i="16"/>
  <c r="Z43" i="16"/>
  <c r="V43" i="16"/>
  <c r="AA43" i="16" s="1"/>
  <c r="Z65" i="16"/>
  <c r="V65" i="16"/>
  <c r="Z36" i="16"/>
  <c r="V36" i="16"/>
  <c r="AA36" i="16" s="1"/>
  <c r="R121" i="16"/>
  <c r="Z12" i="16"/>
  <c r="V12" i="16"/>
  <c r="Z62" i="16"/>
  <c r="V62" i="16"/>
  <c r="Z32" i="16"/>
  <c r="V32" i="16"/>
  <c r="Z46" i="16"/>
  <c r="V46" i="16"/>
  <c r="Z30" i="16"/>
  <c r="V30" i="16"/>
  <c r="Z28" i="16"/>
  <c r="V28" i="16"/>
  <c r="Z20" i="16"/>
  <c r="V20" i="16"/>
  <c r="Z24" i="16"/>
  <c r="V24" i="16"/>
  <c r="Z14" i="16"/>
  <c r="V14" i="16"/>
  <c r="Z38" i="16"/>
  <c r="V38" i="16"/>
  <c r="Z48" i="16"/>
  <c r="V48" i="16"/>
  <c r="Z60" i="16"/>
  <c r="V60" i="16"/>
  <c r="Z68" i="16"/>
  <c r="V68" i="16"/>
  <c r="Z16" i="16"/>
  <c r="V16" i="16"/>
  <c r="Z26" i="16"/>
  <c r="V26" i="16"/>
  <c r="Z66" i="16"/>
  <c r="V66" i="16"/>
  <c r="Z18" i="16"/>
  <c r="V18" i="16"/>
  <c r="Z40" i="16"/>
  <c r="V40" i="16"/>
  <c r="Z44" i="16"/>
  <c r="V44" i="16"/>
  <c r="Z64" i="16"/>
  <c r="V64" i="16"/>
  <c r="Z73" i="16"/>
  <c r="V73" i="16"/>
  <c r="Z34" i="16"/>
  <c r="V34" i="16"/>
  <c r="Z42" i="16"/>
  <c r="V42" i="16"/>
  <c r="Z70" i="16"/>
  <c r="V70" i="16"/>
  <c r="Z19" i="16"/>
  <c r="V19" i="16"/>
  <c r="Z47" i="16"/>
  <c r="V47" i="16"/>
  <c r="Z59" i="16"/>
  <c r="V59" i="16"/>
  <c r="Z91" i="16"/>
  <c r="V91" i="16"/>
  <c r="Z63" i="16"/>
  <c r="V63" i="16"/>
  <c r="Z41" i="16"/>
  <c r="V41" i="16"/>
  <c r="S121" i="16"/>
  <c r="Z71" i="16"/>
  <c r="V71" i="16"/>
  <c r="AA71" i="16" s="1"/>
  <c r="Z75" i="16"/>
  <c r="V75" i="16"/>
  <c r="Z78" i="16"/>
  <c r="V78" i="16"/>
  <c r="AA78" i="16" s="1"/>
  <c r="Z84" i="16"/>
  <c r="V84" i="16"/>
  <c r="Z88" i="16"/>
  <c r="V88" i="16"/>
  <c r="AA88" i="16" s="1"/>
  <c r="Z101" i="16"/>
  <c r="V101" i="16"/>
  <c r="Z93" i="16"/>
  <c r="V93" i="16"/>
  <c r="AA93" i="16" s="1"/>
  <c r="Z52" i="16"/>
  <c r="V52" i="16"/>
  <c r="Z82" i="16"/>
  <c r="V82" i="16"/>
  <c r="AA82" i="16" s="1"/>
  <c r="Z95" i="16"/>
  <c r="V95" i="16"/>
  <c r="Z58" i="16"/>
  <c r="V58" i="16"/>
  <c r="AA58" i="16" s="1"/>
  <c r="Z80" i="16"/>
  <c r="V80" i="16"/>
  <c r="Z97" i="16"/>
  <c r="V97" i="16"/>
  <c r="AA97" i="16" s="1"/>
  <c r="Z50" i="16"/>
  <c r="V50" i="16"/>
  <c r="Z49" i="16"/>
  <c r="V49" i="16"/>
  <c r="AA49" i="16" s="1"/>
  <c r="Z54" i="16"/>
  <c r="V54" i="16"/>
  <c r="Z56" i="16"/>
  <c r="V56" i="16"/>
  <c r="AA56" i="16" s="1"/>
  <c r="Z86" i="16"/>
  <c r="V86" i="16"/>
  <c r="F93" i="12"/>
  <c r="F267" i="12"/>
  <c r="F96" i="11"/>
  <c r="S83" i="10"/>
  <c r="R83" i="10"/>
  <c r="T83" i="10"/>
  <c r="Q83" i="10"/>
  <c r="Q35" i="10"/>
  <c r="T35" i="10"/>
  <c r="R35" i="10"/>
  <c r="S35" i="10"/>
  <c r="S17" i="10"/>
  <c r="R17" i="10"/>
  <c r="Q17" i="10"/>
  <c r="T17" i="10"/>
  <c r="S62" i="10"/>
  <c r="R62" i="10"/>
  <c r="T62" i="10"/>
  <c r="Q62" i="10"/>
  <c r="T57" i="10"/>
  <c r="Q57" i="10"/>
  <c r="R57" i="10"/>
  <c r="S57" i="10"/>
  <c r="R38" i="10"/>
  <c r="T38" i="10"/>
  <c r="Q38" i="10"/>
  <c r="S38" i="10"/>
  <c r="R18" i="10"/>
  <c r="S18" i="10"/>
  <c r="T18" i="10"/>
  <c r="Q18" i="10"/>
  <c r="R63" i="10"/>
  <c r="S63" i="10"/>
  <c r="T63" i="10"/>
  <c r="Q63" i="10"/>
  <c r="S58" i="10"/>
  <c r="T58" i="10"/>
  <c r="R58" i="10"/>
  <c r="Q58" i="10"/>
  <c r="S37" i="10"/>
  <c r="Q37" i="10"/>
  <c r="T37" i="10"/>
  <c r="R37" i="10"/>
  <c r="T16" i="10"/>
  <c r="R16" i="10"/>
  <c r="S16" i="10"/>
  <c r="Q16" i="10"/>
  <c r="Q81" i="10"/>
  <c r="S81" i="10"/>
  <c r="T81" i="10"/>
  <c r="R81" i="10"/>
  <c r="T61" i="10"/>
  <c r="R61" i="10"/>
  <c r="Q61" i="10"/>
  <c r="S61" i="10"/>
  <c r="R14" i="10"/>
  <c r="Q14" i="10"/>
  <c r="T14" i="10"/>
  <c r="S14" i="10"/>
  <c r="Z85" i="10"/>
  <c r="V85" i="10"/>
  <c r="T82" i="10"/>
  <c r="Q82" i="10"/>
  <c r="S82" i="10"/>
  <c r="R82" i="10"/>
  <c r="R59" i="10"/>
  <c r="Q59" i="10"/>
  <c r="T59" i="10"/>
  <c r="S59" i="10"/>
  <c r="T36" i="10"/>
  <c r="S36" i="10"/>
  <c r="Q36" i="10"/>
  <c r="R36" i="10"/>
  <c r="Z87" i="10"/>
  <c r="V87" i="10"/>
  <c r="T86" i="10"/>
  <c r="S86" i="10"/>
  <c r="Q86" i="10"/>
  <c r="R86" i="10"/>
  <c r="R84" i="10"/>
  <c r="S84" i="10"/>
  <c r="Q84" i="10"/>
  <c r="T84" i="10"/>
  <c r="Q60" i="10"/>
  <c r="T60" i="10"/>
  <c r="S60" i="10"/>
  <c r="R60" i="10"/>
  <c r="R34" i="10"/>
  <c r="S34" i="10"/>
  <c r="T34" i="10"/>
  <c r="Q34" i="10"/>
  <c r="Q15" i="10"/>
  <c r="S15" i="10"/>
  <c r="R15" i="10"/>
  <c r="T15" i="10"/>
  <c r="Z88" i="10"/>
  <c r="V88" i="10"/>
  <c r="F92" i="5"/>
  <c r="F92" i="4"/>
  <c r="AA87" i="10" l="1"/>
  <c r="S97" i="10"/>
  <c r="AA41" i="16"/>
  <c r="AA91" i="16"/>
  <c r="AA47" i="16"/>
  <c r="AA70" i="16"/>
  <c r="AA34" i="16"/>
  <c r="AA64" i="16"/>
  <c r="AA40" i="16"/>
  <c r="AA66" i="16"/>
  <c r="AA16" i="16"/>
  <c r="AA60" i="16"/>
  <c r="AA38" i="16"/>
  <c r="AA24" i="16"/>
  <c r="AA28" i="16"/>
  <c r="AA46" i="16"/>
  <c r="AA62" i="16"/>
  <c r="F123" i="18"/>
  <c r="AA86" i="16"/>
  <c r="AA54" i="16"/>
  <c r="AA50" i="16"/>
  <c r="AA80" i="16"/>
  <c r="AA95" i="16"/>
  <c r="AA52" i="16"/>
  <c r="AA101" i="16"/>
  <c r="AA84" i="16"/>
  <c r="AA75" i="16"/>
  <c r="Z121" i="16"/>
  <c r="AA65" i="16"/>
  <c r="AA57" i="16"/>
  <c r="AA79" i="16"/>
  <c r="AA77" i="16"/>
  <c r="AA81" i="16"/>
  <c r="AA90" i="16"/>
  <c r="AA85" i="16"/>
  <c r="AA72" i="16"/>
  <c r="AA94" i="16"/>
  <c r="AA83" i="16"/>
  <c r="AA102" i="16"/>
  <c r="AA69" i="16"/>
  <c r="AA15" i="16"/>
  <c r="AA31" i="16"/>
  <c r="AA35" i="16"/>
  <c r="AA45" i="16"/>
  <c r="AA25" i="16"/>
  <c r="AA67" i="16"/>
  <c r="AA27" i="16"/>
  <c r="AA39" i="16"/>
  <c r="AA63" i="16"/>
  <c r="AA59" i="16"/>
  <c r="AA19" i="16"/>
  <c r="AA42" i="16"/>
  <c r="AA73" i="16"/>
  <c r="AA44" i="16"/>
  <c r="AA18" i="16"/>
  <c r="AA26" i="16"/>
  <c r="AA68" i="16"/>
  <c r="AA48" i="16"/>
  <c r="AA14" i="16"/>
  <c r="AA20" i="16"/>
  <c r="AA30" i="16"/>
  <c r="AA32" i="16"/>
  <c r="V121" i="16"/>
  <c r="U121" i="16" s="1"/>
  <c r="AA12" i="16"/>
  <c r="AA121" i="16" s="1"/>
  <c r="C18" i="1" s="1"/>
  <c r="F94" i="12"/>
  <c r="F268" i="12"/>
  <c r="F97" i="11"/>
  <c r="Z81" i="10"/>
  <c r="V81" i="10"/>
  <c r="Z37" i="10"/>
  <c r="V37" i="10"/>
  <c r="Z15" i="10"/>
  <c r="V15" i="10"/>
  <c r="V59" i="10"/>
  <c r="Z59" i="10"/>
  <c r="V57" i="10"/>
  <c r="AA57" i="10" s="1"/>
  <c r="Z57" i="10"/>
  <c r="Z35" i="10"/>
  <c r="V35" i="10"/>
  <c r="AA35" i="10" s="1"/>
  <c r="AA88" i="10"/>
  <c r="Z36" i="10"/>
  <c r="V36" i="10"/>
  <c r="AA36" i="10" s="1"/>
  <c r="V82" i="10"/>
  <c r="Z82" i="10"/>
  <c r="AA85" i="10"/>
  <c r="V61" i="10"/>
  <c r="Z61" i="10"/>
  <c r="V16" i="10"/>
  <c r="AA16" i="10" s="1"/>
  <c r="Z16" i="10"/>
  <c r="V62" i="10"/>
  <c r="Z62" i="10"/>
  <c r="V17" i="10"/>
  <c r="AA17" i="10" s="1"/>
  <c r="Z17" i="10"/>
  <c r="Z83" i="10"/>
  <c r="V83" i="10"/>
  <c r="Z60" i="10"/>
  <c r="V60" i="10"/>
  <c r="Z86" i="10"/>
  <c r="V86" i="10"/>
  <c r="T97" i="10"/>
  <c r="Z58" i="10"/>
  <c r="V58" i="10"/>
  <c r="AA58" i="10" s="1"/>
  <c r="V34" i="10"/>
  <c r="Z34" i="10"/>
  <c r="V84" i="10"/>
  <c r="Z84" i="10"/>
  <c r="Z14" i="10"/>
  <c r="V14" i="10"/>
  <c r="R97" i="10"/>
  <c r="V63" i="10"/>
  <c r="Z63" i="10"/>
  <c r="V18" i="10"/>
  <c r="AA18" i="10" s="1"/>
  <c r="Z18" i="10"/>
  <c r="Z38" i="10"/>
  <c r="V38" i="10"/>
  <c r="F93" i="5"/>
  <c r="F93" i="4"/>
  <c r="AA38" i="10" l="1"/>
  <c r="AA86" i="10"/>
  <c r="AA83" i="10"/>
  <c r="AA37" i="10"/>
  <c r="F124" i="18"/>
  <c r="G268" i="12"/>
  <c r="K268" i="12" s="1"/>
  <c r="P268" i="12" s="1"/>
  <c r="G185" i="12"/>
  <c r="K185" i="12" s="1"/>
  <c r="P185" i="12" s="1"/>
  <c r="G184" i="12"/>
  <c r="G186" i="12"/>
  <c r="K186" i="12" s="1"/>
  <c r="P186" i="12" s="1"/>
  <c r="G188" i="12"/>
  <c r="K188" i="12" s="1"/>
  <c r="P188" i="12" s="1"/>
  <c r="G187" i="12"/>
  <c r="K187" i="12" s="1"/>
  <c r="P187" i="12" s="1"/>
  <c r="G189" i="12"/>
  <c r="K189" i="12" s="1"/>
  <c r="P189" i="12" s="1"/>
  <c r="G192" i="12"/>
  <c r="K192" i="12" s="1"/>
  <c r="P192" i="12" s="1"/>
  <c r="G191" i="12"/>
  <c r="K191" i="12" s="1"/>
  <c r="P191" i="12" s="1"/>
  <c r="G194" i="12"/>
  <c r="K194" i="12" s="1"/>
  <c r="P194" i="12" s="1"/>
  <c r="G190" i="12"/>
  <c r="K190" i="12" s="1"/>
  <c r="P190" i="12" s="1"/>
  <c r="G193" i="12"/>
  <c r="K193" i="12" s="1"/>
  <c r="P193" i="12" s="1"/>
  <c r="G195" i="12"/>
  <c r="K195" i="12" s="1"/>
  <c r="P195" i="12" s="1"/>
  <c r="G197" i="12"/>
  <c r="K197" i="12" s="1"/>
  <c r="P197" i="12" s="1"/>
  <c r="G196" i="12"/>
  <c r="K196" i="12" s="1"/>
  <c r="P196" i="12" s="1"/>
  <c r="G201" i="12"/>
  <c r="K201" i="12" s="1"/>
  <c r="P201" i="12" s="1"/>
  <c r="G198" i="12"/>
  <c r="K198" i="12" s="1"/>
  <c r="P198" i="12" s="1"/>
  <c r="G199" i="12"/>
  <c r="K199" i="12" s="1"/>
  <c r="P199" i="12" s="1"/>
  <c r="G200" i="12"/>
  <c r="K200" i="12" s="1"/>
  <c r="P200" i="12" s="1"/>
  <c r="G202" i="12"/>
  <c r="K202" i="12" s="1"/>
  <c r="P202" i="12" s="1"/>
  <c r="G205" i="12"/>
  <c r="K205" i="12" s="1"/>
  <c r="P205" i="12" s="1"/>
  <c r="G204" i="12"/>
  <c r="K204" i="12" s="1"/>
  <c r="P204" i="12" s="1"/>
  <c r="G203" i="12"/>
  <c r="K203" i="12" s="1"/>
  <c r="P203" i="12" s="1"/>
  <c r="G206" i="12"/>
  <c r="K206" i="12" s="1"/>
  <c r="P206" i="12" s="1"/>
  <c r="G208" i="12"/>
  <c r="K208" i="12" s="1"/>
  <c r="P208" i="12" s="1"/>
  <c r="G207" i="12"/>
  <c r="K207" i="12" s="1"/>
  <c r="P207" i="12" s="1"/>
  <c r="G210" i="12"/>
  <c r="G209" i="12"/>
  <c r="K209" i="12" s="1"/>
  <c r="P209" i="12" s="1"/>
  <c r="G211" i="12"/>
  <c r="G212" i="12"/>
  <c r="G213" i="12"/>
  <c r="G216" i="12"/>
  <c r="K216" i="12" s="1"/>
  <c r="P216" i="12" s="1"/>
  <c r="G214" i="12"/>
  <c r="K214" i="12" s="1"/>
  <c r="P214" i="12" s="1"/>
  <c r="G215" i="12"/>
  <c r="K215" i="12" s="1"/>
  <c r="P215" i="12" s="1"/>
  <c r="G217" i="12"/>
  <c r="K217" i="12" s="1"/>
  <c r="P217" i="12" s="1"/>
  <c r="G219" i="12"/>
  <c r="K219" i="12" s="1"/>
  <c r="P219" i="12" s="1"/>
  <c r="G220" i="12"/>
  <c r="K220" i="12" s="1"/>
  <c r="P220" i="12" s="1"/>
  <c r="G222" i="12"/>
  <c r="K222" i="12" s="1"/>
  <c r="P222" i="12" s="1"/>
  <c r="G218" i="12"/>
  <c r="K218" i="12" s="1"/>
  <c r="P218" i="12" s="1"/>
  <c r="G221" i="12"/>
  <c r="K221" i="12" s="1"/>
  <c r="P221" i="12" s="1"/>
  <c r="G223" i="12"/>
  <c r="K223" i="12" s="1"/>
  <c r="P223" i="12" s="1"/>
  <c r="G225" i="12"/>
  <c r="K225" i="12" s="1"/>
  <c r="P225" i="12" s="1"/>
  <c r="G226" i="12"/>
  <c r="K226" i="12" s="1"/>
  <c r="P226" i="12" s="1"/>
  <c r="G224" i="12"/>
  <c r="K224" i="12" s="1"/>
  <c r="P224" i="12" s="1"/>
  <c r="G227" i="12"/>
  <c r="K227" i="12" s="1"/>
  <c r="P227" i="12" s="1"/>
  <c r="G228" i="12"/>
  <c r="K228" i="12" s="1"/>
  <c r="P228" i="12" s="1"/>
  <c r="G229" i="12"/>
  <c r="K229" i="12" s="1"/>
  <c r="P229" i="12" s="1"/>
  <c r="G230" i="12"/>
  <c r="K230" i="12" s="1"/>
  <c r="P230" i="12" s="1"/>
  <c r="G233" i="12"/>
  <c r="K233" i="12" s="1"/>
  <c r="P233" i="12" s="1"/>
  <c r="G231" i="12"/>
  <c r="K231" i="12" s="1"/>
  <c r="P231" i="12" s="1"/>
  <c r="G232" i="12"/>
  <c r="G235" i="12"/>
  <c r="K235" i="12" s="1"/>
  <c r="P235" i="12" s="1"/>
  <c r="G234" i="12"/>
  <c r="K234" i="12" s="1"/>
  <c r="P234" i="12" s="1"/>
  <c r="G236" i="12"/>
  <c r="K236" i="12" s="1"/>
  <c r="P236" i="12" s="1"/>
  <c r="G239" i="12"/>
  <c r="G237" i="12"/>
  <c r="K237" i="12" s="1"/>
  <c r="P237" i="12" s="1"/>
  <c r="G238" i="12"/>
  <c r="K238" i="12" s="1"/>
  <c r="P238" i="12" s="1"/>
  <c r="G240" i="12"/>
  <c r="G242" i="12"/>
  <c r="K242" i="12" s="1"/>
  <c r="P242" i="12" s="1"/>
  <c r="G241" i="12"/>
  <c r="G244" i="12"/>
  <c r="K244" i="12" s="1"/>
  <c r="P244" i="12" s="1"/>
  <c r="G243" i="12"/>
  <c r="K243" i="12" s="1"/>
  <c r="P243" i="12" s="1"/>
  <c r="G245" i="12"/>
  <c r="K245" i="12" s="1"/>
  <c r="P245" i="12" s="1"/>
  <c r="G247" i="12"/>
  <c r="K247" i="12" s="1"/>
  <c r="P247" i="12" s="1"/>
  <c r="G246" i="12"/>
  <c r="K246" i="12" s="1"/>
  <c r="P246" i="12" s="1"/>
  <c r="G248" i="12"/>
  <c r="K248" i="12" s="1"/>
  <c r="P248" i="12" s="1"/>
  <c r="G250" i="12"/>
  <c r="K250" i="12" s="1"/>
  <c r="P250" i="12" s="1"/>
  <c r="G249" i="12"/>
  <c r="K249" i="12" s="1"/>
  <c r="P249" i="12" s="1"/>
  <c r="G254" i="12"/>
  <c r="K254" i="12" s="1"/>
  <c r="P254" i="12" s="1"/>
  <c r="G252" i="12"/>
  <c r="K252" i="12" s="1"/>
  <c r="P252" i="12" s="1"/>
  <c r="G251" i="12"/>
  <c r="K251" i="12" s="1"/>
  <c r="P251" i="12" s="1"/>
  <c r="G253" i="12"/>
  <c r="K253" i="12" s="1"/>
  <c r="P253" i="12" s="1"/>
  <c r="G255" i="12"/>
  <c r="K255" i="12" s="1"/>
  <c r="P255" i="12" s="1"/>
  <c r="G256" i="12"/>
  <c r="K256" i="12" s="1"/>
  <c r="P256" i="12" s="1"/>
  <c r="G258" i="12"/>
  <c r="K258" i="12" s="1"/>
  <c r="P258" i="12" s="1"/>
  <c r="G257" i="12"/>
  <c r="K257" i="12" s="1"/>
  <c r="P257" i="12" s="1"/>
  <c r="G260" i="12"/>
  <c r="K260" i="12" s="1"/>
  <c r="P260" i="12" s="1"/>
  <c r="G261" i="12"/>
  <c r="K261" i="12" s="1"/>
  <c r="P261" i="12" s="1"/>
  <c r="G265" i="12"/>
  <c r="G259" i="12"/>
  <c r="K259" i="12" s="1"/>
  <c r="P259" i="12" s="1"/>
  <c r="G264" i="12"/>
  <c r="G266" i="12"/>
  <c r="K266" i="12" s="1"/>
  <c r="P266" i="12" s="1"/>
  <c r="F95" i="12"/>
  <c r="G263" i="12"/>
  <c r="G262" i="12"/>
  <c r="G267" i="12"/>
  <c r="K267" i="12" s="1"/>
  <c r="P267" i="12" s="1"/>
  <c r="F98" i="11"/>
  <c r="AA14" i="10"/>
  <c r="V97" i="10"/>
  <c r="U97" i="10" s="1"/>
  <c r="AA34" i="10"/>
  <c r="AA82" i="10"/>
  <c r="AA63" i="10"/>
  <c r="AA62" i="10"/>
  <c r="AA61" i="10"/>
  <c r="AA59" i="10"/>
  <c r="AA84" i="10"/>
  <c r="AA60" i="10"/>
  <c r="AA15" i="10"/>
  <c r="AA81" i="10"/>
  <c r="F94" i="5"/>
  <c r="F94" i="4"/>
  <c r="F125" i="18" l="1"/>
  <c r="S259" i="12"/>
  <c r="R259" i="12"/>
  <c r="Q259" i="12"/>
  <c r="T259" i="12"/>
  <c r="Q257" i="12"/>
  <c r="T257" i="12"/>
  <c r="S257" i="12"/>
  <c r="R257" i="12"/>
  <c r="R252" i="12"/>
  <c r="Q252" i="12"/>
  <c r="S252" i="12"/>
  <c r="T252" i="12"/>
  <c r="T249" i="12"/>
  <c r="R249" i="12"/>
  <c r="S249" i="12"/>
  <c r="Q249" i="12"/>
  <c r="S246" i="12"/>
  <c r="T246" i="12"/>
  <c r="Q246" i="12"/>
  <c r="R246" i="12"/>
  <c r="T245" i="12"/>
  <c r="R245" i="12"/>
  <c r="S245" i="12"/>
  <c r="Q245" i="12"/>
  <c r="Q244" i="12"/>
  <c r="S244" i="12"/>
  <c r="R244" i="12"/>
  <c r="T244" i="12"/>
  <c r="S235" i="12"/>
  <c r="Q235" i="12"/>
  <c r="R235" i="12"/>
  <c r="T235" i="12"/>
  <c r="Q233" i="12"/>
  <c r="S233" i="12"/>
  <c r="T233" i="12"/>
  <c r="R233" i="12"/>
  <c r="Q228" i="12"/>
  <c r="T228" i="12"/>
  <c r="S228" i="12"/>
  <c r="R228" i="12"/>
  <c r="S226" i="12"/>
  <c r="R226" i="12"/>
  <c r="Q226" i="12"/>
  <c r="T226" i="12"/>
  <c r="S222" i="12"/>
  <c r="R222" i="12"/>
  <c r="Q222" i="12"/>
  <c r="T222" i="12"/>
  <c r="T217" i="12"/>
  <c r="S217" i="12"/>
  <c r="R217" i="12"/>
  <c r="Q217" i="12"/>
  <c r="S214" i="12"/>
  <c r="R214" i="12"/>
  <c r="Q214" i="12"/>
  <c r="T214" i="12"/>
  <c r="S206" i="12"/>
  <c r="R206" i="12"/>
  <c r="Q206" i="12"/>
  <c r="T206" i="12"/>
  <c r="T205" i="12"/>
  <c r="S205" i="12"/>
  <c r="R205" i="12"/>
  <c r="Q205" i="12"/>
  <c r="S198" i="12"/>
  <c r="R198" i="12"/>
  <c r="Q198" i="12"/>
  <c r="T198" i="12"/>
  <c r="R195" i="12"/>
  <c r="Q195" i="12"/>
  <c r="S195" i="12"/>
  <c r="T195" i="12"/>
  <c r="Q191" i="12"/>
  <c r="R191" i="12"/>
  <c r="T191" i="12"/>
  <c r="S191" i="12"/>
  <c r="S188" i="12"/>
  <c r="T188" i="12"/>
  <c r="R188" i="12"/>
  <c r="Q188" i="12"/>
  <c r="R268" i="12"/>
  <c r="Q268" i="12"/>
  <c r="S268" i="12"/>
  <c r="T268" i="12"/>
  <c r="T266" i="12"/>
  <c r="S266" i="12"/>
  <c r="R266" i="12"/>
  <c r="Q266" i="12"/>
  <c r="T258" i="12"/>
  <c r="S258" i="12"/>
  <c r="R258" i="12"/>
  <c r="Q258" i="12"/>
  <c r="S250" i="12"/>
  <c r="T250" i="12"/>
  <c r="Q250" i="12"/>
  <c r="R250" i="12"/>
  <c r="R243" i="12"/>
  <c r="S243" i="12"/>
  <c r="Q243" i="12"/>
  <c r="T243" i="12"/>
  <c r="T238" i="12"/>
  <c r="R238" i="12"/>
  <c r="Q238" i="12"/>
  <c r="S238" i="12"/>
  <c r="Q237" i="12"/>
  <c r="S237" i="12"/>
  <c r="T237" i="12"/>
  <c r="R237" i="12"/>
  <c r="R236" i="12"/>
  <c r="T236" i="12"/>
  <c r="S236" i="12"/>
  <c r="Q236" i="12"/>
  <c r="S229" i="12"/>
  <c r="T229" i="12"/>
  <c r="R229" i="12"/>
  <c r="Q229" i="12"/>
  <c r="T225" i="12"/>
  <c r="S225" i="12"/>
  <c r="R225" i="12"/>
  <c r="Q225" i="12"/>
  <c r="Q220" i="12"/>
  <c r="T220" i="12"/>
  <c r="S220" i="12"/>
  <c r="R220" i="12"/>
  <c r="R215" i="12"/>
  <c r="Q215" i="12"/>
  <c r="S215" i="12"/>
  <c r="T215" i="12"/>
  <c r="R207" i="12"/>
  <c r="Q207" i="12"/>
  <c r="S207" i="12"/>
  <c r="T207" i="12"/>
  <c r="S202" i="12"/>
  <c r="R202" i="12"/>
  <c r="Q202" i="12"/>
  <c r="T202" i="12"/>
  <c r="T201" i="12"/>
  <c r="S201" i="12"/>
  <c r="R201" i="12"/>
  <c r="Q201" i="12"/>
  <c r="S193" i="12"/>
  <c r="R193" i="12"/>
  <c r="Q193" i="12"/>
  <c r="T193" i="12"/>
  <c r="T192" i="12"/>
  <c r="Q192" i="12"/>
  <c r="S192" i="12"/>
  <c r="R192" i="12"/>
  <c r="Q186" i="12"/>
  <c r="S186" i="12"/>
  <c r="R186" i="12"/>
  <c r="T186" i="12"/>
  <c r="S267" i="12"/>
  <c r="R267" i="12"/>
  <c r="Q267" i="12"/>
  <c r="T267" i="12"/>
  <c r="F96" i="12"/>
  <c r="Q261" i="12"/>
  <c r="T261" i="12"/>
  <c r="S261" i="12"/>
  <c r="R261" i="12"/>
  <c r="S255" i="12"/>
  <c r="R255" i="12"/>
  <c r="Q255" i="12"/>
  <c r="T255" i="12"/>
  <c r="T254" i="12"/>
  <c r="S254" i="12"/>
  <c r="R254" i="12"/>
  <c r="Q254" i="12"/>
  <c r="Q248" i="12"/>
  <c r="S248" i="12"/>
  <c r="T248" i="12"/>
  <c r="R248" i="12"/>
  <c r="R247" i="12"/>
  <c r="S247" i="12"/>
  <c r="T247" i="12"/>
  <c r="Q247" i="12"/>
  <c r="S242" i="12"/>
  <c r="T242" i="12"/>
  <c r="Q242" i="12"/>
  <c r="R242" i="12"/>
  <c r="T230" i="12"/>
  <c r="R230" i="12"/>
  <c r="Q230" i="12"/>
  <c r="S230" i="12"/>
  <c r="T221" i="12"/>
  <c r="S221" i="12"/>
  <c r="R221" i="12"/>
  <c r="Q221" i="12"/>
  <c r="Q216" i="12"/>
  <c r="T216" i="12"/>
  <c r="S216" i="12"/>
  <c r="R216" i="12"/>
  <c r="R203" i="12"/>
  <c r="Q203" i="12"/>
  <c r="S203" i="12"/>
  <c r="T203" i="12"/>
  <c r="Q200" i="12"/>
  <c r="T200" i="12"/>
  <c r="S200" i="12"/>
  <c r="R200" i="12"/>
  <c r="Q196" i="12"/>
  <c r="T196" i="12"/>
  <c r="S196" i="12"/>
  <c r="R196" i="12"/>
  <c r="R190" i="12"/>
  <c r="T190" i="12"/>
  <c r="Q190" i="12"/>
  <c r="S190" i="12"/>
  <c r="S189" i="12"/>
  <c r="R189" i="12"/>
  <c r="Q189" i="12"/>
  <c r="T189" i="12"/>
  <c r="R260" i="12"/>
  <c r="Q260" i="12"/>
  <c r="S260" i="12"/>
  <c r="T260" i="12"/>
  <c r="R256" i="12"/>
  <c r="Q256" i="12"/>
  <c r="S256" i="12"/>
  <c r="T256" i="12"/>
  <c r="Q253" i="12"/>
  <c r="T253" i="12"/>
  <c r="S253" i="12"/>
  <c r="R253" i="12"/>
  <c r="S251" i="12"/>
  <c r="R251" i="12"/>
  <c r="Q251" i="12"/>
  <c r="T251" i="12"/>
  <c r="T234" i="12"/>
  <c r="R234" i="12"/>
  <c r="S234" i="12"/>
  <c r="Q234" i="12"/>
  <c r="S231" i="12"/>
  <c r="Q231" i="12"/>
  <c r="T231" i="12"/>
  <c r="R231" i="12"/>
  <c r="R227" i="12"/>
  <c r="Q227" i="12"/>
  <c r="S227" i="12"/>
  <c r="T227" i="12"/>
  <c r="Q224" i="12"/>
  <c r="T224" i="12"/>
  <c r="S224" i="12"/>
  <c r="R224" i="12"/>
  <c r="R223" i="12"/>
  <c r="Q223" i="12"/>
  <c r="S223" i="12"/>
  <c r="T223" i="12"/>
  <c r="S218" i="12"/>
  <c r="R218" i="12"/>
  <c r="Q218" i="12"/>
  <c r="T218" i="12"/>
  <c r="R219" i="12"/>
  <c r="Q219" i="12"/>
  <c r="S219" i="12"/>
  <c r="T219" i="12"/>
  <c r="T209" i="12"/>
  <c r="S209" i="12"/>
  <c r="R209" i="12"/>
  <c r="Q209" i="12"/>
  <c r="Q208" i="12"/>
  <c r="T208" i="12"/>
  <c r="S208" i="12"/>
  <c r="R208" i="12"/>
  <c r="Q204" i="12"/>
  <c r="T204" i="12"/>
  <c r="S204" i="12"/>
  <c r="R204" i="12"/>
  <c r="R199" i="12"/>
  <c r="Q199" i="12"/>
  <c r="S199" i="12"/>
  <c r="T199" i="12"/>
  <c r="T197" i="12"/>
  <c r="S197" i="12"/>
  <c r="R197" i="12"/>
  <c r="Q197" i="12"/>
  <c r="S194" i="12"/>
  <c r="R194" i="12"/>
  <c r="Q194" i="12"/>
  <c r="T194" i="12"/>
  <c r="T187" i="12"/>
  <c r="R187" i="12"/>
  <c r="Q187" i="12"/>
  <c r="S187" i="12"/>
  <c r="R185" i="12"/>
  <c r="T185" i="12"/>
  <c r="S185" i="12"/>
  <c r="Q185" i="12"/>
  <c r="F99" i="11"/>
  <c r="AA97" i="10"/>
  <c r="F95" i="5"/>
  <c r="G92" i="5"/>
  <c r="M92" i="5" s="1"/>
  <c r="R92" i="5" s="1"/>
  <c r="F95" i="4"/>
  <c r="Z97" i="10" l="1"/>
  <c r="C12" i="1"/>
  <c r="F126" i="18"/>
  <c r="Z185" i="12"/>
  <c r="V185" i="12"/>
  <c r="Z199" i="12"/>
  <c r="V199" i="12"/>
  <c r="Z224" i="12"/>
  <c r="V224" i="12"/>
  <c r="Z234" i="12"/>
  <c r="V234" i="12"/>
  <c r="Z251" i="12"/>
  <c r="V251" i="12"/>
  <c r="Z190" i="12"/>
  <c r="V190" i="12"/>
  <c r="Z203" i="12"/>
  <c r="V203" i="12"/>
  <c r="Z230" i="12"/>
  <c r="V230" i="12"/>
  <c r="Z248" i="12"/>
  <c r="V248" i="12"/>
  <c r="Z207" i="12"/>
  <c r="V207" i="12"/>
  <c r="Z215" i="12"/>
  <c r="V215" i="12"/>
  <c r="Z236" i="12"/>
  <c r="V236" i="12"/>
  <c r="Z243" i="12"/>
  <c r="V243" i="12"/>
  <c r="Z268" i="12"/>
  <c r="V268" i="12"/>
  <c r="Z195" i="12"/>
  <c r="V195" i="12"/>
  <c r="Z252" i="12"/>
  <c r="V252" i="12"/>
  <c r="Z204" i="12"/>
  <c r="V204" i="12"/>
  <c r="Z208" i="12"/>
  <c r="V208" i="12"/>
  <c r="Z218" i="12"/>
  <c r="V218" i="12"/>
  <c r="Z256" i="12"/>
  <c r="V256" i="12"/>
  <c r="Z260" i="12"/>
  <c r="V260" i="12"/>
  <c r="Z196" i="12"/>
  <c r="V196" i="12"/>
  <c r="Z200" i="12"/>
  <c r="V200" i="12"/>
  <c r="Z254" i="12"/>
  <c r="V254" i="12"/>
  <c r="Z192" i="12"/>
  <c r="V192" i="12"/>
  <c r="Z220" i="12"/>
  <c r="V220" i="12"/>
  <c r="Z237" i="12"/>
  <c r="V237" i="12"/>
  <c r="Z250" i="12"/>
  <c r="V250" i="12"/>
  <c r="Z228" i="12"/>
  <c r="V228" i="12"/>
  <c r="Z233" i="12"/>
  <c r="V233" i="12"/>
  <c r="Z246" i="12"/>
  <c r="V246" i="12"/>
  <c r="Z257" i="12"/>
  <c r="V257" i="12"/>
  <c r="Z197" i="12"/>
  <c r="V197" i="12"/>
  <c r="Z209" i="12"/>
  <c r="V209" i="12"/>
  <c r="Z219" i="12"/>
  <c r="V219" i="12"/>
  <c r="Z231" i="12"/>
  <c r="V231" i="12"/>
  <c r="Z253" i="12"/>
  <c r="V253" i="12"/>
  <c r="Z221" i="12"/>
  <c r="V221" i="12"/>
  <c r="Z242" i="12"/>
  <c r="V242" i="12"/>
  <c r="Z247" i="12"/>
  <c r="V247" i="12"/>
  <c r="Z261" i="12"/>
  <c r="V261" i="12"/>
  <c r="Z186" i="12"/>
  <c r="V186" i="12"/>
  <c r="Z201" i="12"/>
  <c r="V201" i="12"/>
  <c r="Z225" i="12"/>
  <c r="V225" i="12"/>
  <c r="Z229" i="12"/>
  <c r="V229" i="12"/>
  <c r="Z258" i="12"/>
  <c r="V258" i="12"/>
  <c r="Z266" i="12"/>
  <c r="V266" i="12"/>
  <c r="Z188" i="12"/>
  <c r="V188" i="12"/>
  <c r="Z205" i="12"/>
  <c r="V205" i="12"/>
  <c r="Z217" i="12"/>
  <c r="V217" i="12"/>
  <c r="Z235" i="12"/>
  <c r="V235" i="12"/>
  <c r="Z244" i="12"/>
  <c r="V244" i="12"/>
  <c r="Z187" i="12"/>
  <c r="V187" i="12"/>
  <c r="Z194" i="12"/>
  <c r="V194" i="12"/>
  <c r="AA194" i="12" s="1"/>
  <c r="Z223" i="12"/>
  <c r="V223" i="12"/>
  <c r="Z227" i="12"/>
  <c r="V227" i="12"/>
  <c r="AA227" i="12" s="1"/>
  <c r="Z189" i="12"/>
  <c r="V189" i="12"/>
  <c r="Z216" i="12"/>
  <c r="V216" i="12"/>
  <c r="AA216" i="12" s="1"/>
  <c r="Z255" i="12"/>
  <c r="V255" i="12"/>
  <c r="F97" i="12"/>
  <c r="Z267" i="12"/>
  <c r="V267" i="12"/>
  <c r="Z193" i="12"/>
  <c r="V193" i="12"/>
  <c r="AA193" i="12" s="1"/>
  <c r="Z202" i="12"/>
  <c r="V202" i="12"/>
  <c r="Z238" i="12"/>
  <c r="V238" i="12"/>
  <c r="AA238" i="12" s="1"/>
  <c r="Z191" i="12"/>
  <c r="V191" i="12"/>
  <c r="Z198" i="12"/>
  <c r="V198" i="12"/>
  <c r="AA198" i="12" s="1"/>
  <c r="Z206" i="12"/>
  <c r="V206" i="12"/>
  <c r="Z214" i="12"/>
  <c r="V214" i="12"/>
  <c r="AA214" i="12" s="1"/>
  <c r="Z222" i="12"/>
  <c r="V222" i="12"/>
  <c r="Z226" i="12"/>
  <c r="V226" i="12"/>
  <c r="AA226" i="12" s="1"/>
  <c r="Z245" i="12"/>
  <c r="V245" i="12"/>
  <c r="Z249" i="12"/>
  <c r="V249" i="12"/>
  <c r="AA249" i="12" s="1"/>
  <c r="Z259" i="12"/>
  <c r="V259" i="12"/>
  <c r="F100" i="11"/>
  <c r="U92" i="5"/>
  <c r="T92" i="5"/>
  <c r="S92" i="5"/>
  <c r="V92" i="5"/>
  <c r="G95" i="5"/>
  <c r="M95" i="5" s="1"/>
  <c r="R95" i="5" s="1"/>
  <c r="G11" i="5"/>
  <c r="G15" i="5"/>
  <c r="M15" i="5" s="1"/>
  <c r="R15" i="5" s="1"/>
  <c r="G12" i="5"/>
  <c r="M12" i="5" s="1"/>
  <c r="R12" i="5" s="1"/>
  <c r="G13" i="5"/>
  <c r="M13" i="5" s="1"/>
  <c r="R13" i="5" s="1"/>
  <c r="G14" i="5"/>
  <c r="M14" i="5" s="1"/>
  <c r="R14" i="5" s="1"/>
  <c r="G16" i="5"/>
  <c r="M16" i="5" s="1"/>
  <c r="R16" i="5" s="1"/>
  <c r="G17" i="5"/>
  <c r="M17" i="5" s="1"/>
  <c r="R17" i="5" s="1"/>
  <c r="G19" i="5"/>
  <c r="M19" i="5" s="1"/>
  <c r="R19" i="5" s="1"/>
  <c r="G18" i="5"/>
  <c r="M18" i="5" s="1"/>
  <c r="R18" i="5" s="1"/>
  <c r="G21" i="5"/>
  <c r="M21" i="5" s="1"/>
  <c r="R21" i="5" s="1"/>
  <c r="G20" i="5"/>
  <c r="M20" i="5" s="1"/>
  <c r="R20" i="5" s="1"/>
  <c r="G22" i="5"/>
  <c r="M22" i="5" s="1"/>
  <c r="R22" i="5" s="1"/>
  <c r="G23" i="5"/>
  <c r="M23" i="5" s="1"/>
  <c r="R23" i="5" s="1"/>
  <c r="G25" i="5"/>
  <c r="M25" i="5" s="1"/>
  <c r="R25" i="5" s="1"/>
  <c r="G24" i="5"/>
  <c r="M24" i="5" s="1"/>
  <c r="R24" i="5" s="1"/>
  <c r="G26" i="5"/>
  <c r="M26" i="5" s="1"/>
  <c r="R26" i="5" s="1"/>
  <c r="G29" i="5"/>
  <c r="M29" i="5" s="1"/>
  <c r="R29" i="5" s="1"/>
  <c r="G27" i="5"/>
  <c r="M27" i="5" s="1"/>
  <c r="R27" i="5" s="1"/>
  <c r="G28" i="5"/>
  <c r="M28" i="5" s="1"/>
  <c r="R28" i="5" s="1"/>
  <c r="G30" i="5"/>
  <c r="M30" i="5" s="1"/>
  <c r="R30" i="5" s="1"/>
  <c r="G31" i="5"/>
  <c r="M31" i="5" s="1"/>
  <c r="R31" i="5" s="1"/>
  <c r="G33" i="5"/>
  <c r="M33" i="5" s="1"/>
  <c r="R33" i="5" s="1"/>
  <c r="G32" i="5"/>
  <c r="M32" i="5" s="1"/>
  <c r="R32" i="5" s="1"/>
  <c r="G34" i="5"/>
  <c r="M34" i="5" s="1"/>
  <c r="R34" i="5" s="1"/>
  <c r="G39" i="5"/>
  <c r="M39" i="5" s="1"/>
  <c r="R39" i="5" s="1"/>
  <c r="G38" i="5"/>
  <c r="M38" i="5" s="1"/>
  <c r="R38" i="5" s="1"/>
  <c r="G36" i="5"/>
  <c r="M36" i="5" s="1"/>
  <c r="R36" i="5" s="1"/>
  <c r="G37" i="5"/>
  <c r="M37" i="5" s="1"/>
  <c r="R37" i="5" s="1"/>
  <c r="G35" i="5"/>
  <c r="M35" i="5" s="1"/>
  <c r="R35" i="5" s="1"/>
  <c r="G40" i="5"/>
  <c r="M40" i="5" s="1"/>
  <c r="R40" i="5" s="1"/>
  <c r="G41" i="5"/>
  <c r="M41" i="5" s="1"/>
  <c r="R41" i="5" s="1"/>
  <c r="G44" i="5"/>
  <c r="M44" i="5" s="1"/>
  <c r="R44" i="5" s="1"/>
  <c r="G43" i="5"/>
  <c r="M43" i="5" s="1"/>
  <c r="R43" i="5" s="1"/>
  <c r="G42" i="5"/>
  <c r="M42" i="5" s="1"/>
  <c r="R42" i="5" s="1"/>
  <c r="G47" i="5"/>
  <c r="M47" i="5" s="1"/>
  <c r="R47" i="5" s="1"/>
  <c r="G48" i="5"/>
  <c r="M48" i="5" s="1"/>
  <c r="R48" i="5" s="1"/>
  <c r="G45" i="5"/>
  <c r="M45" i="5" s="1"/>
  <c r="R45" i="5" s="1"/>
  <c r="G46" i="5"/>
  <c r="M46" i="5" s="1"/>
  <c r="R46" i="5" s="1"/>
  <c r="G49" i="5"/>
  <c r="M49" i="5" s="1"/>
  <c r="R49" i="5" s="1"/>
  <c r="G50" i="5"/>
  <c r="M50" i="5" s="1"/>
  <c r="R50" i="5" s="1"/>
  <c r="G51" i="5"/>
  <c r="M51" i="5" s="1"/>
  <c r="R51" i="5" s="1"/>
  <c r="G54" i="5"/>
  <c r="M54" i="5" s="1"/>
  <c r="R54" i="5" s="1"/>
  <c r="G52" i="5"/>
  <c r="M52" i="5" s="1"/>
  <c r="R52" i="5" s="1"/>
  <c r="G53" i="5"/>
  <c r="M53" i="5" s="1"/>
  <c r="R53" i="5" s="1"/>
  <c r="G55" i="5"/>
  <c r="M55" i="5" s="1"/>
  <c r="R55" i="5" s="1"/>
  <c r="G56" i="5"/>
  <c r="M56" i="5" s="1"/>
  <c r="R56" i="5" s="1"/>
  <c r="G57" i="5"/>
  <c r="M57" i="5" s="1"/>
  <c r="R57" i="5" s="1"/>
  <c r="G58" i="5"/>
  <c r="M58" i="5" s="1"/>
  <c r="R58" i="5" s="1"/>
  <c r="G59" i="5"/>
  <c r="M59" i="5" s="1"/>
  <c r="R59" i="5" s="1"/>
  <c r="G60" i="5"/>
  <c r="M60" i="5" s="1"/>
  <c r="R60" i="5" s="1"/>
  <c r="G62" i="5"/>
  <c r="M62" i="5" s="1"/>
  <c r="R62" i="5" s="1"/>
  <c r="G61" i="5"/>
  <c r="M61" i="5" s="1"/>
  <c r="R61" i="5" s="1"/>
  <c r="G64" i="5"/>
  <c r="M64" i="5" s="1"/>
  <c r="R64" i="5" s="1"/>
  <c r="G63" i="5"/>
  <c r="M63" i="5" s="1"/>
  <c r="R63" i="5" s="1"/>
  <c r="G65" i="5"/>
  <c r="M65" i="5" s="1"/>
  <c r="R65" i="5" s="1"/>
  <c r="G66" i="5"/>
  <c r="M66" i="5" s="1"/>
  <c r="R66" i="5" s="1"/>
  <c r="G68" i="5"/>
  <c r="M68" i="5" s="1"/>
  <c r="R68" i="5" s="1"/>
  <c r="G67" i="5"/>
  <c r="M67" i="5" s="1"/>
  <c r="R67" i="5" s="1"/>
  <c r="G70" i="5"/>
  <c r="M70" i="5" s="1"/>
  <c r="R70" i="5" s="1"/>
  <c r="G69" i="5"/>
  <c r="M69" i="5" s="1"/>
  <c r="R69" i="5" s="1"/>
  <c r="G71" i="5"/>
  <c r="M71" i="5" s="1"/>
  <c r="R71" i="5" s="1"/>
  <c r="G72" i="5"/>
  <c r="M72" i="5" s="1"/>
  <c r="R72" i="5" s="1"/>
  <c r="G74" i="5"/>
  <c r="M74" i="5" s="1"/>
  <c r="R74" i="5" s="1"/>
  <c r="G73" i="5"/>
  <c r="M73" i="5" s="1"/>
  <c r="R73" i="5" s="1"/>
  <c r="G75" i="5"/>
  <c r="M75" i="5" s="1"/>
  <c r="R75" i="5" s="1"/>
  <c r="G76" i="5"/>
  <c r="M76" i="5" s="1"/>
  <c r="R76" i="5" s="1"/>
  <c r="G78" i="5"/>
  <c r="M78" i="5" s="1"/>
  <c r="R78" i="5" s="1"/>
  <c r="G77" i="5"/>
  <c r="M77" i="5" s="1"/>
  <c r="R77" i="5" s="1"/>
  <c r="G79" i="5"/>
  <c r="M79" i="5" s="1"/>
  <c r="R79" i="5" s="1"/>
  <c r="G80" i="5"/>
  <c r="M80" i="5" s="1"/>
  <c r="R80" i="5" s="1"/>
  <c r="G81" i="5"/>
  <c r="M81" i="5" s="1"/>
  <c r="R81" i="5" s="1"/>
  <c r="G82" i="5"/>
  <c r="M82" i="5" s="1"/>
  <c r="R82" i="5" s="1"/>
  <c r="G83" i="5"/>
  <c r="M83" i="5" s="1"/>
  <c r="R83" i="5" s="1"/>
  <c r="G84" i="5"/>
  <c r="M84" i="5" s="1"/>
  <c r="R84" i="5" s="1"/>
  <c r="G88" i="5"/>
  <c r="M88" i="5" s="1"/>
  <c r="R88" i="5" s="1"/>
  <c r="G89" i="5"/>
  <c r="M89" i="5" s="1"/>
  <c r="R89" i="5" s="1"/>
  <c r="G91" i="5"/>
  <c r="M91" i="5" s="1"/>
  <c r="R91" i="5" s="1"/>
  <c r="G90" i="5"/>
  <c r="M90" i="5" s="1"/>
  <c r="R90" i="5" s="1"/>
  <c r="G93" i="5"/>
  <c r="M93" i="5" s="1"/>
  <c r="R93" i="5" s="1"/>
  <c r="G85" i="5"/>
  <c r="M85" i="5" s="1"/>
  <c r="R85" i="5" s="1"/>
  <c r="G87" i="5"/>
  <c r="M87" i="5" s="1"/>
  <c r="R87" i="5" s="1"/>
  <c r="G86" i="5"/>
  <c r="M86" i="5" s="1"/>
  <c r="R86" i="5" s="1"/>
  <c r="G94" i="5"/>
  <c r="M94" i="5" s="1"/>
  <c r="R94" i="5" s="1"/>
  <c r="F96" i="4"/>
  <c r="AA244" i="12" l="1"/>
  <c r="AA217" i="12"/>
  <c r="AA188" i="12"/>
  <c r="AA258" i="12"/>
  <c r="AA225" i="12"/>
  <c r="AA186" i="12"/>
  <c r="AA247" i="12"/>
  <c r="AA221" i="12"/>
  <c r="AA231" i="12"/>
  <c r="AA209" i="12"/>
  <c r="AA257" i="12"/>
  <c r="AA233" i="12"/>
  <c r="AA250" i="12"/>
  <c r="AA220" i="12"/>
  <c r="AA254" i="12"/>
  <c r="AA196" i="12"/>
  <c r="AA256" i="12"/>
  <c r="AA208" i="12"/>
  <c r="AA252" i="12"/>
  <c r="AA268" i="12"/>
  <c r="AA236" i="12"/>
  <c r="AA207" i="12"/>
  <c r="AA230" i="12"/>
  <c r="AA190" i="12"/>
  <c r="AA234" i="12"/>
  <c r="AA199" i="12"/>
  <c r="F127" i="18"/>
  <c r="F98" i="12"/>
  <c r="AA259" i="12"/>
  <c r="AA245" i="12"/>
  <c r="AA222" i="12"/>
  <c r="AA206" i="12"/>
  <c r="AA191" i="12"/>
  <c r="AA202" i="12"/>
  <c r="AA267" i="12"/>
  <c r="AA255" i="12"/>
  <c r="AA189" i="12"/>
  <c r="AA223" i="12"/>
  <c r="AA187" i="12"/>
  <c r="AA235" i="12"/>
  <c r="AA205" i="12"/>
  <c r="AA266" i="12"/>
  <c r="AA229" i="12"/>
  <c r="AA201" i="12"/>
  <c r="AA261" i="12"/>
  <c r="AA242" i="12"/>
  <c r="AA253" i="12"/>
  <c r="AA219" i="12"/>
  <c r="AA197" i="12"/>
  <c r="AA246" i="12"/>
  <c r="AA228" i="12"/>
  <c r="AA237" i="12"/>
  <c r="AA192" i="12"/>
  <c r="AA200" i="12"/>
  <c r="AA260" i="12"/>
  <c r="AA218" i="12"/>
  <c r="AA204" i="12"/>
  <c r="AA195" i="12"/>
  <c r="AA243" i="12"/>
  <c r="AA215" i="12"/>
  <c r="AA248" i="12"/>
  <c r="AA203" i="12"/>
  <c r="AA251" i="12"/>
  <c r="AA224" i="12"/>
  <c r="AA185" i="12"/>
  <c r="F101" i="11"/>
  <c r="U84" i="5"/>
  <c r="T84" i="5"/>
  <c r="V84" i="5"/>
  <c r="S84" i="5"/>
  <c r="U76" i="5"/>
  <c r="T76" i="5"/>
  <c r="V76" i="5"/>
  <c r="S76" i="5"/>
  <c r="V63" i="5"/>
  <c r="U63" i="5"/>
  <c r="T63" i="5"/>
  <c r="S63" i="5"/>
  <c r="U56" i="5"/>
  <c r="T56" i="5"/>
  <c r="S56" i="5"/>
  <c r="V56" i="5"/>
  <c r="S42" i="5"/>
  <c r="V42" i="5"/>
  <c r="U42" i="5"/>
  <c r="T42" i="5"/>
  <c r="S25" i="5"/>
  <c r="V25" i="5"/>
  <c r="T25" i="5"/>
  <c r="U25" i="5"/>
  <c r="T16" i="5"/>
  <c r="S16" i="5"/>
  <c r="V16" i="5"/>
  <c r="U16" i="5"/>
  <c r="S94" i="5"/>
  <c r="V94" i="5"/>
  <c r="U94" i="5"/>
  <c r="T94" i="5"/>
  <c r="T93" i="5"/>
  <c r="S93" i="5"/>
  <c r="V93" i="5"/>
  <c r="U93" i="5"/>
  <c r="U88" i="5"/>
  <c r="T88" i="5"/>
  <c r="V88" i="5"/>
  <c r="S88" i="5"/>
  <c r="T81" i="5"/>
  <c r="S81" i="5"/>
  <c r="U81" i="5"/>
  <c r="V81" i="5"/>
  <c r="S78" i="5"/>
  <c r="V78" i="5"/>
  <c r="U78" i="5"/>
  <c r="T78" i="5"/>
  <c r="U74" i="5"/>
  <c r="T74" i="5"/>
  <c r="S74" i="5"/>
  <c r="V74" i="5"/>
  <c r="U70" i="5"/>
  <c r="T70" i="5"/>
  <c r="V70" i="5"/>
  <c r="S70" i="5"/>
  <c r="V65" i="5"/>
  <c r="U65" i="5"/>
  <c r="T65" i="5"/>
  <c r="S65" i="5"/>
  <c r="S62" i="5"/>
  <c r="V62" i="5"/>
  <c r="T62" i="5"/>
  <c r="U62" i="5"/>
  <c r="T57" i="5"/>
  <c r="S57" i="5"/>
  <c r="V57" i="5"/>
  <c r="U57" i="5"/>
  <c r="U52" i="5"/>
  <c r="T52" i="5"/>
  <c r="V52" i="5"/>
  <c r="S52" i="5"/>
  <c r="T49" i="5"/>
  <c r="S49" i="5"/>
  <c r="V49" i="5"/>
  <c r="U49" i="5"/>
  <c r="V47" i="5"/>
  <c r="U47" i="5"/>
  <c r="T47" i="5"/>
  <c r="S47" i="5"/>
  <c r="T41" i="5"/>
  <c r="S41" i="5"/>
  <c r="V41" i="5"/>
  <c r="U41" i="5"/>
  <c r="U36" i="5"/>
  <c r="T36" i="5"/>
  <c r="V36" i="5"/>
  <c r="S36" i="5"/>
  <c r="U32" i="5"/>
  <c r="T32" i="5"/>
  <c r="S32" i="5"/>
  <c r="V32" i="5"/>
  <c r="T28" i="5"/>
  <c r="S28" i="5"/>
  <c r="V28" i="5"/>
  <c r="U28" i="5"/>
  <c r="T24" i="5"/>
  <c r="S24" i="5"/>
  <c r="U24" i="5"/>
  <c r="V24" i="5"/>
  <c r="T20" i="5"/>
  <c r="S20" i="5"/>
  <c r="V20" i="5"/>
  <c r="U20" i="5"/>
  <c r="S17" i="5"/>
  <c r="V17" i="5"/>
  <c r="U17" i="5"/>
  <c r="T17" i="5"/>
  <c r="T12" i="5"/>
  <c r="S12" i="5"/>
  <c r="V12" i="5"/>
  <c r="U12" i="5"/>
  <c r="S90" i="5"/>
  <c r="V90" i="5"/>
  <c r="T90" i="5"/>
  <c r="U90" i="5"/>
  <c r="S72" i="5"/>
  <c r="V72" i="5"/>
  <c r="T72" i="5"/>
  <c r="U72" i="5"/>
  <c r="U60" i="5"/>
  <c r="T60" i="5"/>
  <c r="V60" i="5"/>
  <c r="S60" i="5"/>
  <c r="S54" i="5"/>
  <c r="V54" i="5"/>
  <c r="T54" i="5"/>
  <c r="U54" i="5"/>
  <c r="S38" i="5"/>
  <c r="V38" i="5"/>
  <c r="T38" i="5"/>
  <c r="U38" i="5"/>
  <c r="U27" i="5"/>
  <c r="T27" i="5"/>
  <c r="S27" i="5"/>
  <c r="V27" i="5"/>
  <c r="S21" i="5"/>
  <c r="V21" i="5"/>
  <c r="U21" i="5"/>
  <c r="T21" i="5"/>
  <c r="V87" i="5"/>
  <c r="U87" i="5"/>
  <c r="S87" i="5"/>
  <c r="T87" i="5"/>
  <c r="V91" i="5"/>
  <c r="U91" i="5"/>
  <c r="T91" i="5"/>
  <c r="S91" i="5"/>
  <c r="V83" i="5"/>
  <c r="U83" i="5"/>
  <c r="T83" i="5"/>
  <c r="S83" i="5"/>
  <c r="V79" i="5"/>
  <c r="U79" i="5"/>
  <c r="S79" i="5"/>
  <c r="T79" i="5"/>
  <c r="V75" i="5"/>
  <c r="U75" i="5"/>
  <c r="T75" i="5"/>
  <c r="S75" i="5"/>
  <c r="T71" i="5"/>
  <c r="S71" i="5"/>
  <c r="V71" i="5"/>
  <c r="U71" i="5"/>
  <c r="S68" i="5"/>
  <c r="V68" i="5"/>
  <c r="U68" i="5"/>
  <c r="T68" i="5"/>
  <c r="V64" i="5"/>
  <c r="U64" i="5"/>
  <c r="T64" i="5"/>
  <c r="S64" i="5"/>
  <c r="V59" i="5"/>
  <c r="U59" i="5"/>
  <c r="T59" i="5"/>
  <c r="S59" i="5"/>
  <c r="V55" i="5"/>
  <c r="U55" i="5"/>
  <c r="T55" i="5"/>
  <c r="S55" i="5"/>
  <c r="V51" i="5"/>
  <c r="U51" i="5"/>
  <c r="T51" i="5"/>
  <c r="S51" i="5"/>
  <c r="T45" i="5"/>
  <c r="S45" i="5"/>
  <c r="U45" i="5"/>
  <c r="V45" i="5"/>
  <c r="V43" i="5"/>
  <c r="U43" i="5"/>
  <c r="T43" i="5"/>
  <c r="S43" i="5"/>
  <c r="V35" i="5"/>
  <c r="U35" i="5"/>
  <c r="T35" i="5"/>
  <c r="S35" i="5"/>
  <c r="V39" i="5"/>
  <c r="U39" i="5"/>
  <c r="S39" i="5"/>
  <c r="T39" i="5"/>
  <c r="V31" i="5"/>
  <c r="U31" i="5"/>
  <c r="T31" i="5"/>
  <c r="S31" i="5"/>
  <c r="S29" i="5"/>
  <c r="V29" i="5"/>
  <c r="U29" i="5"/>
  <c r="T29" i="5"/>
  <c r="U23" i="5"/>
  <c r="T23" i="5"/>
  <c r="V23" i="5"/>
  <c r="S23" i="5"/>
  <c r="V18" i="5"/>
  <c r="U18" i="5"/>
  <c r="T18" i="5"/>
  <c r="S18" i="5"/>
  <c r="V14" i="5"/>
  <c r="U14" i="5"/>
  <c r="S14" i="5"/>
  <c r="T14" i="5"/>
  <c r="X92" i="5"/>
  <c r="AB92" i="5"/>
  <c r="S86" i="5"/>
  <c r="V86" i="5"/>
  <c r="U86" i="5"/>
  <c r="T86" i="5"/>
  <c r="U80" i="5"/>
  <c r="T80" i="5"/>
  <c r="V80" i="5"/>
  <c r="S80" i="5"/>
  <c r="T67" i="5"/>
  <c r="S67" i="5"/>
  <c r="V67" i="5"/>
  <c r="U67" i="5"/>
  <c r="S46" i="5"/>
  <c r="V46" i="5"/>
  <c r="T46" i="5"/>
  <c r="U46" i="5"/>
  <c r="U40" i="5"/>
  <c r="T40" i="5"/>
  <c r="S40" i="5"/>
  <c r="V40" i="5"/>
  <c r="T33" i="5"/>
  <c r="S33" i="5"/>
  <c r="V33" i="5"/>
  <c r="U33" i="5"/>
  <c r="U15" i="5"/>
  <c r="T15" i="5"/>
  <c r="V15" i="5"/>
  <c r="S15" i="5"/>
  <c r="T85" i="5"/>
  <c r="S85" i="5"/>
  <c r="V85" i="5"/>
  <c r="U85" i="5"/>
  <c r="T89" i="5"/>
  <c r="S89" i="5"/>
  <c r="V89" i="5"/>
  <c r="U89" i="5"/>
  <c r="S82" i="5"/>
  <c r="V82" i="5"/>
  <c r="U82" i="5"/>
  <c r="T82" i="5"/>
  <c r="T77" i="5"/>
  <c r="S77" i="5"/>
  <c r="V77" i="5"/>
  <c r="U77" i="5"/>
  <c r="V73" i="5"/>
  <c r="U73" i="5"/>
  <c r="T73" i="5"/>
  <c r="S73" i="5"/>
  <c r="V69" i="5"/>
  <c r="U69" i="5"/>
  <c r="S69" i="5"/>
  <c r="T69" i="5"/>
  <c r="U66" i="5"/>
  <c r="T66" i="5"/>
  <c r="V66" i="5"/>
  <c r="S66" i="5"/>
  <c r="T61" i="5"/>
  <c r="S61" i="5"/>
  <c r="U61" i="5"/>
  <c r="V61" i="5"/>
  <c r="S58" i="5"/>
  <c r="V58" i="5"/>
  <c r="U58" i="5"/>
  <c r="T58" i="5"/>
  <c r="T53" i="5"/>
  <c r="S53" i="5"/>
  <c r="U53" i="5"/>
  <c r="V53" i="5"/>
  <c r="S50" i="5"/>
  <c r="V50" i="5"/>
  <c r="U50" i="5"/>
  <c r="T50" i="5"/>
  <c r="U48" i="5"/>
  <c r="T48" i="5"/>
  <c r="S48" i="5"/>
  <c r="V48" i="5"/>
  <c r="U44" i="5"/>
  <c r="T44" i="5"/>
  <c r="V44" i="5"/>
  <c r="S44" i="5"/>
  <c r="T37" i="5"/>
  <c r="S37" i="5"/>
  <c r="U37" i="5"/>
  <c r="V37" i="5"/>
  <c r="S34" i="5"/>
  <c r="V34" i="5"/>
  <c r="U34" i="5"/>
  <c r="T34" i="5"/>
  <c r="S30" i="5"/>
  <c r="V30" i="5"/>
  <c r="T30" i="5"/>
  <c r="U30" i="5"/>
  <c r="V26" i="5"/>
  <c r="U26" i="5"/>
  <c r="T26" i="5"/>
  <c r="S26" i="5"/>
  <c r="V22" i="5"/>
  <c r="U22" i="5"/>
  <c r="T22" i="5"/>
  <c r="S22" i="5"/>
  <c r="U19" i="5"/>
  <c r="T19" i="5"/>
  <c r="V19" i="5"/>
  <c r="S19" i="5"/>
  <c r="S13" i="5"/>
  <c r="V13" i="5"/>
  <c r="U13" i="5"/>
  <c r="T13" i="5"/>
  <c r="V95" i="5"/>
  <c r="U95" i="5"/>
  <c r="S95" i="5"/>
  <c r="T95" i="5"/>
  <c r="F97" i="4"/>
  <c r="F128" i="18" l="1"/>
  <c r="F99" i="12"/>
  <c r="F102" i="11"/>
  <c r="AB89" i="5"/>
  <c r="X89" i="5"/>
  <c r="AB67" i="5"/>
  <c r="X67" i="5"/>
  <c r="AB18" i="5"/>
  <c r="X18" i="5"/>
  <c r="AB43" i="5"/>
  <c r="X43" i="5"/>
  <c r="AB51" i="5"/>
  <c r="X51" i="5"/>
  <c r="AB59" i="5"/>
  <c r="X59" i="5"/>
  <c r="X75" i="5"/>
  <c r="AB75" i="5"/>
  <c r="X83" i="5"/>
  <c r="AB83" i="5"/>
  <c r="AB54" i="5"/>
  <c r="X54" i="5"/>
  <c r="AB72" i="5"/>
  <c r="X72" i="5"/>
  <c r="AC72" i="5" s="1"/>
  <c r="AB90" i="5"/>
  <c r="X90" i="5"/>
  <c r="AB62" i="5"/>
  <c r="X62" i="5"/>
  <c r="AC62" i="5" s="1"/>
  <c r="AB25" i="5"/>
  <c r="X25" i="5"/>
  <c r="X63" i="5"/>
  <c r="AB63" i="5"/>
  <c r="AB95" i="5"/>
  <c r="X95" i="5"/>
  <c r="AB34" i="5"/>
  <c r="X34" i="5"/>
  <c r="AC34" i="5" s="1"/>
  <c r="AB50" i="5"/>
  <c r="X50" i="5"/>
  <c r="AB58" i="5"/>
  <c r="X58" i="5"/>
  <c r="AC58" i="5" s="1"/>
  <c r="AB69" i="5"/>
  <c r="X69" i="5"/>
  <c r="AB82" i="5"/>
  <c r="X82" i="5"/>
  <c r="AC82" i="5" s="1"/>
  <c r="AB86" i="5"/>
  <c r="X86" i="5"/>
  <c r="X23" i="5"/>
  <c r="AB23" i="5"/>
  <c r="X60" i="5"/>
  <c r="AB60" i="5"/>
  <c r="X36" i="5"/>
  <c r="AB36" i="5"/>
  <c r="X52" i="5"/>
  <c r="AB52" i="5"/>
  <c r="AB74" i="5"/>
  <c r="X74" i="5"/>
  <c r="AC74" i="5" s="1"/>
  <c r="AB88" i="5"/>
  <c r="X88" i="5"/>
  <c r="AC88" i="5" s="1"/>
  <c r="X84" i="5"/>
  <c r="AB84" i="5"/>
  <c r="X19" i="5"/>
  <c r="AB19" i="5"/>
  <c r="X44" i="5"/>
  <c r="AB44" i="5"/>
  <c r="AB48" i="5"/>
  <c r="X48" i="5"/>
  <c r="AC48" i="5" s="1"/>
  <c r="X66" i="5"/>
  <c r="AB66" i="5"/>
  <c r="AB15" i="5"/>
  <c r="X15" i="5"/>
  <c r="AC15" i="5" s="1"/>
  <c r="AB40" i="5"/>
  <c r="X40" i="5"/>
  <c r="AC40" i="5" s="1"/>
  <c r="AB80" i="5"/>
  <c r="X80" i="5"/>
  <c r="AC80" i="5" s="1"/>
  <c r="AB14" i="5"/>
  <c r="X14" i="5"/>
  <c r="AC14" i="5" s="1"/>
  <c r="AB29" i="5"/>
  <c r="X29" i="5"/>
  <c r="AC29" i="5" s="1"/>
  <c r="X39" i="5"/>
  <c r="AB39" i="5"/>
  <c r="AB68" i="5"/>
  <c r="X68" i="5"/>
  <c r="AC68" i="5" s="1"/>
  <c r="AB79" i="5"/>
  <c r="X79" i="5"/>
  <c r="AC79" i="5" s="1"/>
  <c r="AB87" i="5"/>
  <c r="X87" i="5"/>
  <c r="AC87" i="5" s="1"/>
  <c r="AB21" i="5"/>
  <c r="X21" i="5"/>
  <c r="AC21" i="5" s="1"/>
  <c r="U99" i="5"/>
  <c r="AB17" i="5"/>
  <c r="X17" i="5"/>
  <c r="AB78" i="5"/>
  <c r="X78" i="5"/>
  <c r="AB94" i="5"/>
  <c r="X94" i="5"/>
  <c r="AB42" i="5"/>
  <c r="X42" i="5"/>
  <c r="AB37" i="5"/>
  <c r="X37" i="5"/>
  <c r="AB53" i="5"/>
  <c r="X53" i="5"/>
  <c r="AB61" i="5"/>
  <c r="X61" i="5"/>
  <c r="AB77" i="5"/>
  <c r="X77" i="5"/>
  <c r="AB85" i="5"/>
  <c r="X85" i="5"/>
  <c r="AB33" i="5"/>
  <c r="X33" i="5"/>
  <c r="X31" i="5"/>
  <c r="AC31" i="5" s="1"/>
  <c r="AB31" i="5"/>
  <c r="AB35" i="5"/>
  <c r="X35" i="5"/>
  <c r="X55" i="5"/>
  <c r="AC55" i="5" s="1"/>
  <c r="AB55" i="5"/>
  <c r="AB64" i="5"/>
  <c r="X64" i="5"/>
  <c r="X91" i="5"/>
  <c r="AC91" i="5" s="1"/>
  <c r="AB91" i="5"/>
  <c r="AB38" i="5"/>
  <c r="X38" i="5"/>
  <c r="V99" i="5"/>
  <c r="X47" i="5"/>
  <c r="AB47" i="5"/>
  <c r="X65" i="5"/>
  <c r="AB65" i="5"/>
  <c r="AB13" i="5"/>
  <c r="X13" i="5"/>
  <c r="AC13" i="5" s="1"/>
  <c r="AB27" i="5"/>
  <c r="X27" i="5"/>
  <c r="AB32" i="5"/>
  <c r="X32" i="5"/>
  <c r="AC32" i="5" s="1"/>
  <c r="AB70" i="5"/>
  <c r="X70" i="5"/>
  <c r="AC70" i="5" s="1"/>
  <c r="AB56" i="5"/>
  <c r="X56" i="5"/>
  <c r="AC56" i="5" s="1"/>
  <c r="X76" i="5"/>
  <c r="AB76" i="5"/>
  <c r="X22" i="5"/>
  <c r="AB22" i="5"/>
  <c r="X26" i="5"/>
  <c r="AB26" i="5"/>
  <c r="AB30" i="5"/>
  <c r="X30" i="5"/>
  <c r="AC30" i="5" s="1"/>
  <c r="X73" i="5"/>
  <c r="AB73" i="5"/>
  <c r="AB46" i="5"/>
  <c r="X46" i="5"/>
  <c r="AC46" i="5" s="1"/>
  <c r="AC92" i="5"/>
  <c r="AB45" i="5"/>
  <c r="X45" i="5"/>
  <c r="AB71" i="5"/>
  <c r="X71" i="5"/>
  <c r="AB12" i="5"/>
  <c r="X12" i="5"/>
  <c r="T99" i="5"/>
  <c r="AB20" i="5"/>
  <c r="X20" i="5"/>
  <c r="AC20" i="5" s="1"/>
  <c r="AB24" i="5"/>
  <c r="X24" i="5"/>
  <c r="AC24" i="5" s="1"/>
  <c r="AB28" i="5"/>
  <c r="X28" i="5"/>
  <c r="AC28" i="5" s="1"/>
  <c r="AB41" i="5"/>
  <c r="X41" i="5"/>
  <c r="AC41" i="5" s="1"/>
  <c r="AB49" i="5"/>
  <c r="X49" i="5"/>
  <c r="AC49" i="5" s="1"/>
  <c r="AB57" i="5"/>
  <c r="X57" i="5"/>
  <c r="AC57" i="5" s="1"/>
  <c r="AB81" i="5"/>
  <c r="X81" i="5"/>
  <c r="AC81" i="5" s="1"/>
  <c r="AB93" i="5"/>
  <c r="X93" i="5"/>
  <c r="AC93" i="5" s="1"/>
  <c r="AB16" i="5"/>
  <c r="X16" i="5"/>
  <c r="AC16" i="5" s="1"/>
  <c r="F98" i="4"/>
  <c r="AC71" i="5" l="1"/>
  <c r="AC38" i="5"/>
  <c r="AC64" i="5"/>
  <c r="AC35" i="5"/>
  <c r="AC33" i="5"/>
  <c r="AC77" i="5"/>
  <c r="AC53" i="5"/>
  <c r="AC42" i="5"/>
  <c r="AC78" i="5"/>
  <c r="AC59" i="5"/>
  <c r="AC43" i="5"/>
  <c r="AC67" i="5"/>
  <c r="AC86" i="5"/>
  <c r="AC69" i="5"/>
  <c r="AC50" i="5"/>
  <c r="AC95" i="5"/>
  <c r="AC25" i="5"/>
  <c r="AC90" i="5"/>
  <c r="AC54" i="5"/>
  <c r="AC51" i="5"/>
  <c r="AC18" i="5"/>
  <c r="AC89" i="5"/>
  <c r="F129" i="18"/>
  <c r="F100" i="12"/>
  <c r="F103" i="11"/>
  <c r="AC12" i="5"/>
  <c r="X99" i="5"/>
  <c r="W99" i="5" s="1"/>
  <c r="AC45" i="5"/>
  <c r="AC22" i="5"/>
  <c r="AC47" i="5"/>
  <c r="AC85" i="5"/>
  <c r="AC61" i="5"/>
  <c r="AC37" i="5"/>
  <c r="AC94" i="5"/>
  <c r="AC17" i="5"/>
  <c r="AC39" i="5"/>
  <c r="AC66" i="5"/>
  <c r="AC44" i="5"/>
  <c r="AC84" i="5"/>
  <c r="AC36" i="5"/>
  <c r="AC23" i="5"/>
  <c r="AC63" i="5"/>
  <c r="AC83" i="5"/>
  <c r="AB99" i="5"/>
  <c r="AC27" i="5"/>
  <c r="AC73" i="5"/>
  <c r="AC26" i="5"/>
  <c r="AC76" i="5"/>
  <c r="AC65" i="5"/>
  <c r="AC19" i="5"/>
  <c r="AC52" i="5"/>
  <c r="AC60" i="5"/>
  <c r="AC75" i="5"/>
  <c r="F99" i="4"/>
  <c r="F130" i="18" l="1"/>
  <c r="F101" i="12"/>
  <c r="F104" i="11"/>
  <c r="AC99" i="5"/>
  <c r="C7" i="1" s="1"/>
  <c r="F100" i="4"/>
  <c r="F131" i="18" l="1"/>
  <c r="F102" i="12"/>
  <c r="F105" i="11"/>
  <c r="F101" i="4"/>
  <c r="F132" i="18" l="1"/>
  <c r="F103" i="12"/>
  <c r="F106" i="11"/>
  <c r="F102" i="4"/>
  <c r="F133" i="18" l="1"/>
  <c r="F104" i="12"/>
  <c r="F107" i="11"/>
  <c r="F103" i="4"/>
  <c r="F134" i="18" l="1"/>
  <c r="F105" i="12"/>
  <c r="F108" i="11"/>
  <c r="F104" i="4"/>
  <c r="F135" i="18" l="1"/>
  <c r="F106" i="12"/>
  <c r="F109" i="11"/>
  <c r="F105" i="4"/>
  <c r="F136" i="18" l="1"/>
  <c r="F107" i="12"/>
  <c r="F110" i="11"/>
  <c r="F106" i="4"/>
  <c r="F137" i="18" l="1"/>
  <c r="F108" i="12"/>
  <c r="F111" i="11"/>
  <c r="F107" i="4"/>
  <c r="F138" i="18" l="1"/>
  <c r="F109" i="12"/>
  <c r="F112" i="11"/>
  <c r="F108" i="4"/>
  <c r="F139" i="18" l="1"/>
  <c r="F110" i="12"/>
  <c r="F113" i="11"/>
  <c r="F109" i="4"/>
  <c r="F140" i="18" l="1"/>
  <c r="F111" i="12"/>
  <c r="F114" i="11"/>
  <c r="F110" i="4"/>
  <c r="F141" i="18" l="1"/>
  <c r="F112" i="12"/>
  <c r="F115" i="11"/>
  <c r="F111" i="4"/>
  <c r="F142" i="18" l="1"/>
  <c r="F113" i="12"/>
  <c r="F116" i="11"/>
  <c r="F112" i="4"/>
  <c r="F143" i="18" l="1"/>
  <c r="G12" i="18"/>
  <c r="K12" i="18" s="1"/>
  <c r="P12" i="18" s="1"/>
  <c r="F114" i="12"/>
  <c r="F117" i="11"/>
  <c r="F113" i="4"/>
  <c r="S12" i="18" l="1"/>
  <c r="R12" i="18"/>
  <c r="Q12" i="18"/>
  <c r="T12" i="18"/>
  <c r="F144" i="18"/>
  <c r="G13" i="18"/>
  <c r="K13" i="18" s="1"/>
  <c r="P13" i="18" s="1"/>
  <c r="F115" i="12"/>
  <c r="F118" i="11"/>
  <c r="F114" i="4"/>
  <c r="R13" i="18" l="1"/>
  <c r="T13" i="18"/>
  <c r="S13" i="18"/>
  <c r="Q13" i="18"/>
  <c r="F145" i="18"/>
  <c r="G14" i="18"/>
  <c r="K14" i="18" s="1"/>
  <c r="P14" i="18" s="1"/>
  <c r="Z12" i="18"/>
  <c r="V12" i="18"/>
  <c r="F116" i="12"/>
  <c r="F119" i="11"/>
  <c r="F115" i="4"/>
  <c r="AA12" i="18" l="1"/>
  <c r="Q14" i="18"/>
  <c r="R14" i="18"/>
  <c r="T14" i="18"/>
  <c r="S14" i="18"/>
  <c r="F146" i="18"/>
  <c r="G15" i="18"/>
  <c r="K15" i="18" s="1"/>
  <c r="P15" i="18" s="1"/>
  <c r="Z13" i="18"/>
  <c r="V13" i="18"/>
  <c r="F117" i="12"/>
  <c r="F120" i="11"/>
  <c r="F116" i="4"/>
  <c r="T15" i="18" l="1"/>
  <c r="Q15" i="18"/>
  <c r="R15" i="18"/>
  <c r="S15" i="18"/>
  <c r="F147" i="18"/>
  <c r="G16" i="18"/>
  <c r="K16" i="18" s="1"/>
  <c r="P16" i="18" s="1"/>
  <c r="AA13" i="18"/>
  <c r="Z14" i="18"/>
  <c r="V14" i="18"/>
  <c r="F118" i="12"/>
  <c r="F121" i="11"/>
  <c r="F117" i="4"/>
  <c r="AA14" i="18" l="1"/>
  <c r="S16" i="18"/>
  <c r="R16" i="18"/>
  <c r="Q16" i="18"/>
  <c r="T16" i="18"/>
  <c r="F148" i="18"/>
  <c r="G17" i="18"/>
  <c r="K17" i="18" s="1"/>
  <c r="P17" i="18" s="1"/>
  <c r="Z15" i="18"/>
  <c r="V15" i="18"/>
  <c r="F119" i="12"/>
  <c r="F122" i="11"/>
  <c r="G114" i="11" s="1"/>
  <c r="K114" i="11" s="1"/>
  <c r="P114" i="11" s="1"/>
  <c r="G118" i="11"/>
  <c r="K118" i="11" s="1"/>
  <c r="P118" i="11" s="1"/>
  <c r="F118" i="4"/>
  <c r="G115" i="11" l="1"/>
  <c r="K115" i="11" s="1"/>
  <c r="P115" i="11" s="1"/>
  <c r="T115" i="11" s="1"/>
  <c r="G117" i="11"/>
  <c r="K117" i="11" s="1"/>
  <c r="P117" i="11" s="1"/>
  <c r="T117" i="11" s="1"/>
  <c r="G116" i="11"/>
  <c r="K116" i="11" s="1"/>
  <c r="P116" i="11" s="1"/>
  <c r="S116" i="11" s="1"/>
  <c r="R17" i="18"/>
  <c r="T17" i="18"/>
  <c r="Q17" i="18"/>
  <c r="S17" i="18"/>
  <c r="AA15" i="18"/>
  <c r="F149" i="18"/>
  <c r="G18" i="18"/>
  <c r="K18" i="18" s="1"/>
  <c r="P18" i="18" s="1"/>
  <c r="Z16" i="18"/>
  <c r="V16" i="18"/>
  <c r="F120" i="12"/>
  <c r="T114" i="11"/>
  <c r="R114" i="11"/>
  <c r="S114" i="11"/>
  <c r="Q114" i="11"/>
  <c r="T118" i="11"/>
  <c r="R118" i="11"/>
  <c r="S118" i="11"/>
  <c r="Q118" i="11"/>
  <c r="S115" i="11"/>
  <c r="Q115" i="11"/>
  <c r="R115" i="11"/>
  <c r="T116" i="11"/>
  <c r="Q117" i="11"/>
  <c r="S117" i="11"/>
  <c r="G122" i="11"/>
  <c r="K122" i="11" s="1"/>
  <c r="P122" i="11" s="1"/>
  <c r="G17" i="11"/>
  <c r="K17" i="11" s="1"/>
  <c r="P17" i="11" s="1"/>
  <c r="G18" i="11"/>
  <c r="K18" i="11" s="1"/>
  <c r="P18" i="11" s="1"/>
  <c r="G12" i="11"/>
  <c r="K12" i="11" s="1"/>
  <c r="P12" i="11" s="1"/>
  <c r="G19" i="11"/>
  <c r="K19" i="11" s="1"/>
  <c r="P19" i="11" s="1"/>
  <c r="G21" i="11"/>
  <c r="K21" i="11" s="1"/>
  <c r="P21" i="11" s="1"/>
  <c r="G22" i="11"/>
  <c r="K22" i="11" s="1"/>
  <c r="P22" i="11" s="1"/>
  <c r="G20" i="11"/>
  <c r="K20" i="11" s="1"/>
  <c r="P20" i="11" s="1"/>
  <c r="G15" i="11"/>
  <c r="K15" i="11" s="1"/>
  <c r="P15" i="11" s="1"/>
  <c r="G16" i="11"/>
  <c r="K16" i="11" s="1"/>
  <c r="P16" i="11" s="1"/>
  <c r="G14" i="11"/>
  <c r="K14" i="11" s="1"/>
  <c r="P14" i="11" s="1"/>
  <c r="G26" i="11"/>
  <c r="K26" i="11" s="1"/>
  <c r="P26" i="11" s="1"/>
  <c r="G23" i="11"/>
  <c r="K23" i="11" s="1"/>
  <c r="P23" i="11" s="1"/>
  <c r="G13" i="11"/>
  <c r="K13" i="11" s="1"/>
  <c r="P13" i="11" s="1"/>
  <c r="G24" i="11"/>
  <c r="K24" i="11" s="1"/>
  <c r="P24" i="11" s="1"/>
  <c r="G27" i="11"/>
  <c r="K27" i="11" s="1"/>
  <c r="P27" i="11" s="1"/>
  <c r="G25" i="11"/>
  <c r="K25" i="11" s="1"/>
  <c r="P25" i="11" s="1"/>
  <c r="G28" i="11"/>
  <c r="K28" i="11" s="1"/>
  <c r="P28" i="11" s="1"/>
  <c r="G29" i="11"/>
  <c r="K29" i="11" s="1"/>
  <c r="P29" i="11" s="1"/>
  <c r="G30" i="11"/>
  <c r="K30" i="11" s="1"/>
  <c r="P30" i="11" s="1"/>
  <c r="G31" i="11"/>
  <c r="K31" i="11" s="1"/>
  <c r="P31" i="11" s="1"/>
  <c r="G32" i="11"/>
  <c r="K32" i="11" s="1"/>
  <c r="P32" i="11" s="1"/>
  <c r="G34" i="11"/>
  <c r="K34" i="11" s="1"/>
  <c r="P34" i="11" s="1"/>
  <c r="G33" i="11"/>
  <c r="K33" i="11" s="1"/>
  <c r="P33" i="11" s="1"/>
  <c r="G35" i="11"/>
  <c r="K35" i="11" s="1"/>
  <c r="P35" i="11" s="1"/>
  <c r="G36" i="11"/>
  <c r="K36" i="11" s="1"/>
  <c r="P36" i="11" s="1"/>
  <c r="G37" i="11"/>
  <c r="K37" i="11" s="1"/>
  <c r="P37" i="11" s="1"/>
  <c r="G38" i="11"/>
  <c r="K38" i="11" s="1"/>
  <c r="P38" i="11" s="1"/>
  <c r="G39" i="11"/>
  <c r="K39" i="11" s="1"/>
  <c r="P39" i="11" s="1"/>
  <c r="G41" i="11"/>
  <c r="K41" i="11" s="1"/>
  <c r="P41" i="11" s="1"/>
  <c r="G40" i="11"/>
  <c r="K40" i="11" s="1"/>
  <c r="P40" i="11" s="1"/>
  <c r="G43" i="11"/>
  <c r="K43" i="11" s="1"/>
  <c r="P43" i="11" s="1"/>
  <c r="G42" i="11"/>
  <c r="K42" i="11" s="1"/>
  <c r="P42" i="11" s="1"/>
  <c r="G44" i="11"/>
  <c r="K44" i="11" s="1"/>
  <c r="P44" i="11" s="1"/>
  <c r="G45" i="11"/>
  <c r="K45" i="11" s="1"/>
  <c r="P45" i="11" s="1"/>
  <c r="G47" i="11"/>
  <c r="K47" i="11" s="1"/>
  <c r="P47" i="11" s="1"/>
  <c r="G46" i="11"/>
  <c r="K46" i="11" s="1"/>
  <c r="P46" i="11" s="1"/>
  <c r="G48" i="11"/>
  <c r="K48" i="11" s="1"/>
  <c r="P48" i="11" s="1"/>
  <c r="G50" i="11"/>
  <c r="K50" i="11" s="1"/>
  <c r="P50" i="11" s="1"/>
  <c r="G49" i="11"/>
  <c r="K49" i="11" s="1"/>
  <c r="P49" i="11" s="1"/>
  <c r="G52" i="11"/>
  <c r="K52" i="11" s="1"/>
  <c r="P52" i="11" s="1"/>
  <c r="G51" i="11"/>
  <c r="K51" i="11" s="1"/>
  <c r="P51" i="11" s="1"/>
  <c r="G54" i="11"/>
  <c r="K54" i="11" s="1"/>
  <c r="P54" i="11" s="1"/>
  <c r="G53" i="11"/>
  <c r="K53" i="11" s="1"/>
  <c r="P53" i="11" s="1"/>
  <c r="G55" i="11"/>
  <c r="K55" i="11" s="1"/>
  <c r="P55" i="11" s="1"/>
  <c r="G56" i="11"/>
  <c r="K56" i="11" s="1"/>
  <c r="P56" i="11" s="1"/>
  <c r="G57" i="11"/>
  <c r="K57" i="11" s="1"/>
  <c r="P57" i="11" s="1"/>
  <c r="G58" i="11"/>
  <c r="K58" i="11" s="1"/>
  <c r="P58" i="11" s="1"/>
  <c r="G59" i="11"/>
  <c r="K59" i="11" s="1"/>
  <c r="P59" i="11" s="1"/>
  <c r="G60" i="11"/>
  <c r="K60" i="11" s="1"/>
  <c r="P60" i="11" s="1"/>
  <c r="G62" i="11"/>
  <c r="K62" i="11" s="1"/>
  <c r="P62" i="11" s="1"/>
  <c r="G61" i="11"/>
  <c r="K61" i="11" s="1"/>
  <c r="P61" i="11" s="1"/>
  <c r="G64" i="11"/>
  <c r="K64" i="11" s="1"/>
  <c r="P64" i="11" s="1"/>
  <c r="G63" i="11"/>
  <c r="K63" i="11" s="1"/>
  <c r="P63" i="11" s="1"/>
  <c r="G65" i="11"/>
  <c r="K65" i="11" s="1"/>
  <c r="P65" i="11" s="1"/>
  <c r="G66" i="11"/>
  <c r="K66" i="11" s="1"/>
  <c r="P66" i="11" s="1"/>
  <c r="G68" i="11"/>
  <c r="K68" i="11" s="1"/>
  <c r="P68" i="11" s="1"/>
  <c r="G67" i="11"/>
  <c r="K67" i="11" s="1"/>
  <c r="P67" i="11" s="1"/>
  <c r="G69" i="11"/>
  <c r="K69" i="11" s="1"/>
  <c r="P69" i="11" s="1"/>
  <c r="G70" i="11"/>
  <c r="K70" i="11" s="1"/>
  <c r="P70" i="11" s="1"/>
  <c r="G72" i="11"/>
  <c r="K72" i="11" s="1"/>
  <c r="P72" i="11" s="1"/>
  <c r="G73" i="11"/>
  <c r="K73" i="11" s="1"/>
  <c r="P73" i="11" s="1"/>
  <c r="G71" i="11"/>
  <c r="K71" i="11" s="1"/>
  <c r="P71" i="11" s="1"/>
  <c r="G74" i="11"/>
  <c r="K74" i="11" s="1"/>
  <c r="P74" i="11" s="1"/>
  <c r="G75" i="11"/>
  <c r="K75" i="11" s="1"/>
  <c r="P75" i="11" s="1"/>
  <c r="G76" i="11"/>
  <c r="K76" i="11" s="1"/>
  <c r="P76" i="11" s="1"/>
  <c r="G77" i="11"/>
  <c r="K77" i="11" s="1"/>
  <c r="P77" i="11" s="1"/>
  <c r="G78" i="11"/>
  <c r="K78" i="11" s="1"/>
  <c r="P78" i="11" s="1"/>
  <c r="G80" i="11"/>
  <c r="K80" i="11" s="1"/>
  <c r="P80" i="11" s="1"/>
  <c r="G81" i="11"/>
  <c r="K81" i="11" s="1"/>
  <c r="P81" i="11" s="1"/>
  <c r="G79" i="11"/>
  <c r="K79" i="11" s="1"/>
  <c r="P79" i="11" s="1"/>
  <c r="G82" i="11"/>
  <c r="K82" i="11" s="1"/>
  <c r="P82" i="11" s="1"/>
  <c r="G84" i="11"/>
  <c r="K84" i="11" s="1"/>
  <c r="P84" i="11" s="1"/>
  <c r="G85" i="11"/>
  <c r="K85" i="11" s="1"/>
  <c r="P85" i="11" s="1"/>
  <c r="G83" i="11"/>
  <c r="K83" i="11" s="1"/>
  <c r="P83" i="11" s="1"/>
  <c r="G86" i="11"/>
  <c r="K86" i="11" s="1"/>
  <c r="P86" i="11" s="1"/>
  <c r="G87" i="11"/>
  <c r="K87" i="11" s="1"/>
  <c r="P87" i="11" s="1"/>
  <c r="G88" i="11"/>
  <c r="K88" i="11" s="1"/>
  <c r="P88" i="11" s="1"/>
  <c r="G89" i="11"/>
  <c r="K89" i="11" s="1"/>
  <c r="P89" i="11" s="1"/>
  <c r="G90" i="11"/>
  <c r="K90" i="11" s="1"/>
  <c r="P90" i="11" s="1"/>
  <c r="G93" i="11"/>
  <c r="K93" i="11" s="1"/>
  <c r="P93" i="11" s="1"/>
  <c r="G91" i="11"/>
  <c r="K91" i="11" s="1"/>
  <c r="P91" i="11" s="1"/>
  <c r="G92" i="11"/>
  <c r="K92" i="11" s="1"/>
  <c r="P92" i="11" s="1"/>
  <c r="G94" i="11"/>
  <c r="K94" i="11" s="1"/>
  <c r="P94" i="11" s="1"/>
  <c r="G95" i="11"/>
  <c r="K95" i="11" s="1"/>
  <c r="P95" i="11" s="1"/>
  <c r="G97" i="11"/>
  <c r="K97" i="11" s="1"/>
  <c r="P97" i="11" s="1"/>
  <c r="G96" i="11"/>
  <c r="K96" i="11" s="1"/>
  <c r="P96" i="11" s="1"/>
  <c r="G99" i="11"/>
  <c r="K99" i="11" s="1"/>
  <c r="P99" i="11" s="1"/>
  <c r="G98" i="11"/>
  <c r="K98" i="11" s="1"/>
  <c r="P98" i="11" s="1"/>
  <c r="G103" i="11"/>
  <c r="K103" i="11" s="1"/>
  <c r="P103" i="11" s="1"/>
  <c r="G100" i="11"/>
  <c r="K100" i="11" s="1"/>
  <c r="P100" i="11" s="1"/>
  <c r="G101" i="11"/>
  <c r="K101" i="11" s="1"/>
  <c r="P101" i="11" s="1"/>
  <c r="G102" i="11"/>
  <c r="K102" i="11" s="1"/>
  <c r="P102" i="11" s="1"/>
  <c r="G106" i="11"/>
  <c r="K106" i="11" s="1"/>
  <c r="P106" i="11" s="1"/>
  <c r="G104" i="11"/>
  <c r="K104" i="11" s="1"/>
  <c r="P104" i="11" s="1"/>
  <c r="G108" i="11"/>
  <c r="K108" i="11" s="1"/>
  <c r="P108" i="11" s="1"/>
  <c r="G107" i="11"/>
  <c r="K107" i="11" s="1"/>
  <c r="P107" i="11" s="1"/>
  <c r="G105" i="11"/>
  <c r="K105" i="11" s="1"/>
  <c r="P105" i="11" s="1"/>
  <c r="G110" i="11"/>
  <c r="K110" i="11" s="1"/>
  <c r="P110" i="11" s="1"/>
  <c r="G109" i="11"/>
  <c r="K109" i="11" s="1"/>
  <c r="P109" i="11" s="1"/>
  <c r="G113" i="11"/>
  <c r="K113" i="11" s="1"/>
  <c r="P113" i="11" s="1"/>
  <c r="G111" i="11"/>
  <c r="K111" i="11" s="1"/>
  <c r="P111" i="11" s="1"/>
  <c r="G112" i="11"/>
  <c r="K112" i="11" s="1"/>
  <c r="P112" i="11" s="1"/>
  <c r="G119" i="11"/>
  <c r="K119" i="11" s="1"/>
  <c r="P119" i="11" s="1"/>
  <c r="G120" i="11"/>
  <c r="K120" i="11" s="1"/>
  <c r="P120" i="11" s="1"/>
  <c r="G121" i="11"/>
  <c r="K121" i="11" s="1"/>
  <c r="P121" i="11" s="1"/>
  <c r="F119" i="4"/>
  <c r="R116" i="11" l="1"/>
  <c r="R117" i="11"/>
  <c r="V117" i="11" s="1"/>
  <c r="Q116" i="11"/>
  <c r="F150" i="18"/>
  <c r="G19" i="18"/>
  <c r="K19" i="18" s="1"/>
  <c r="P19" i="18" s="1"/>
  <c r="AA16" i="18"/>
  <c r="Q18" i="18"/>
  <c r="R18" i="18"/>
  <c r="S18" i="18"/>
  <c r="T18" i="18"/>
  <c r="V17" i="18"/>
  <c r="Z17" i="18"/>
  <c r="F121" i="12"/>
  <c r="S119" i="11"/>
  <c r="Q119" i="11"/>
  <c r="T119" i="11"/>
  <c r="R119" i="11"/>
  <c r="R109" i="11"/>
  <c r="Q109" i="11"/>
  <c r="S109" i="11"/>
  <c r="T109" i="11"/>
  <c r="S108" i="11"/>
  <c r="R108" i="11"/>
  <c r="Q108" i="11"/>
  <c r="T108" i="11"/>
  <c r="R101" i="11"/>
  <c r="Q101" i="11"/>
  <c r="S101" i="11"/>
  <c r="T101" i="11"/>
  <c r="T99" i="11"/>
  <c r="S99" i="11"/>
  <c r="R99" i="11"/>
  <c r="Q99" i="11"/>
  <c r="T94" i="11"/>
  <c r="R94" i="11"/>
  <c r="Q94" i="11"/>
  <c r="S94" i="11"/>
  <c r="T90" i="11"/>
  <c r="R90" i="11"/>
  <c r="Q90" i="11"/>
  <c r="S90" i="11"/>
  <c r="T86" i="11"/>
  <c r="R86" i="11"/>
  <c r="Q86" i="11"/>
  <c r="S86" i="11"/>
  <c r="T82" i="11"/>
  <c r="R82" i="11"/>
  <c r="Q82" i="11"/>
  <c r="S82" i="11"/>
  <c r="T78" i="11"/>
  <c r="R78" i="11"/>
  <c r="Q78" i="11"/>
  <c r="S78" i="11"/>
  <c r="T74" i="11"/>
  <c r="R74" i="11"/>
  <c r="Q74" i="11"/>
  <c r="S74" i="11"/>
  <c r="T70" i="11"/>
  <c r="R70" i="11"/>
  <c r="Q70" i="11"/>
  <c r="S70" i="11"/>
  <c r="T66" i="11"/>
  <c r="R66" i="11"/>
  <c r="Q66" i="11"/>
  <c r="S66" i="11"/>
  <c r="Q61" i="11"/>
  <c r="S61" i="11"/>
  <c r="R61" i="11"/>
  <c r="T61" i="11"/>
  <c r="T58" i="11"/>
  <c r="R58" i="11"/>
  <c r="Q58" i="11"/>
  <c r="S58" i="11"/>
  <c r="Q53" i="11"/>
  <c r="R53" i="11"/>
  <c r="T53" i="11"/>
  <c r="S53" i="11"/>
  <c r="R49" i="11"/>
  <c r="T49" i="11"/>
  <c r="S49" i="11"/>
  <c r="Q49" i="11"/>
  <c r="T47" i="11"/>
  <c r="R47" i="11"/>
  <c r="S47" i="11"/>
  <c r="Q47" i="11"/>
  <c r="T43" i="11"/>
  <c r="R43" i="11"/>
  <c r="S43" i="11"/>
  <c r="Q43" i="11"/>
  <c r="Q38" i="11"/>
  <c r="S38" i="11"/>
  <c r="R38" i="11"/>
  <c r="T38" i="11"/>
  <c r="R33" i="11"/>
  <c r="T33" i="11"/>
  <c r="S33" i="11"/>
  <c r="Q33" i="11"/>
  <c r="Q30" i="11"/>
  <c r="S30" i="11"/>
  <c r="T30" i="11"/>
  <c r="R30" i="11"/>
  <c r="T27" i="11"/>
  <c r="R27" i="11"/>
  <c r="S27" i="11"/>
  <c r="Q27" i="11"/>
  <c r="Q26" i="11"/>
  <c r="S26" i="11"/>
  <c r="T26" i="11"/>
  <c r="R26" i="11"/>
  <c r="S20" i="11"/>
  <c r="Q20" i="11"/>
  <c r="T20" i="11"/>
  <c r="R20" i="11"/>
  <c r="S12" i="11"/>
  <c r="Q12" i="11"/>
  <c r="R12" i="11"/>
  <c r="T12" i="11"/>
  <c r="Z115" i="11"/>
  <c r="V115" i="11"/>
  <c r="R112" i="11"/>
  <c r="T112" i="11"/>
  <c r="Q112" i="11"/>
  <c r="S112" i="11"/>
  <c r="T110" i="11"/>
  <c r="R110" i="11"/>
  <c r="S110" i="11"/>
  <c r="Q110" i="11"/>
  <c r="S104" i="11"/>
  <c r="R104" i="11"/>
  <c r="Q104" i="11"/>
  <c r="T104" i="11"/>
  <c r="R92" i="11"/>
  <c r="S92" i="11"/>
  <c r="Q92" i="11"/>
  <c r="T92" i="11"/>
  <c r="S83" i="11"/>
  <c r="T83" i="11"/>
  <c r="Q83" i="11"/>
  <c r="R83" i="11"/>
  <c r="S71" i="11"/>
  <c r="T71" i="11"/>
  <c r="Q71" i="11"/>
  <c r="R71" i="11"/>
  <c r="T62" i="11"/>
  <c r="R62" i="11"/>
  <c r="Q62" i="11"/>
  <c r="S62" i="11"/>
  <c r="T54" i="11"/>
  <c r="Q54" i="11"/>
  <c r="S54" i="11"/>
  <c r="R54" i="11"/>
  <c r="R45" i="11"/>
  <c r="T45" i="11"/>
  <c r="Q45" i="11"/>
  <c r="S45" i="11"/>
  <c r="R37" i="11"/>
  <c r="T37" i="11"/>
  <c r="S37" i="11"/>
  <c r="Q37" i="11"/>
  <c r="R29" i="11"/>
  <c r="T29" i="11"/>
  <c r="Q29" i="11"/>
  <c r="S29" i="11"/>
  <c r="Q14" i="11"/>
  <c r="R14" i="11"/>
  <c r="T14" i="11"/>
  <c r="S14" i="11"/>
  <c r="Q22" i="11"/>
  <c r="S22" i="11"/>
  <c r="R22" i="11"/>
  <c r="T22" i="11"/>
  <c r="Q121" i="11"/>
  <c r="S121" i="11"/>
  <c r="R121" i="11"/>
  <c r="T121" i="11"/>
  <c r="S111" i="11"/>
  <c r="Q111" i="11"/>
  <c r="T111" i="11"/>
  <c r="R111" i="11"/>
  <c r="R105" i="11"/>
  <c r="Q105" i="11"/>
  <c r="S105" i="11"/>
  <c r="T105" i="11"/>
  <c r="Q106" i="11"/>
  <c r="T106" i="11"/>
  <c r="S106" i="11"/>
  <c r="R106" i="11"/>
  <c r="T103" i="11"/>
  <c r="S103" i="11"/>
  <c r="R103" i="11"/>
  <c r="Q103" i="11"/>
  <c r="Q97" i="11"/>
  <c r="S97" i="11"/>
  <c r="T97" i="11"/>
  <c r="R97" i="11"/>
  <c r="S91" i="11"/>
  <c r="T91" i="11"/>
  <c r="Q91" i="11"/>
  <c r="R91" i="11"/>
  <c r="R88" i="11"/>
  <c r="S88" i="11"/>
  <c r="Q88" i="11"/>
  <c r="T88" i="11"/>
  <c r="Q85" i="11"/>
  <c r="S85" i="11"/>
  <c r="R85" i="11"/>
  <c r="T85" i="11"/>
  <c r="Q81" i="11"/>
  <c r="S81" i="11"/>
  <c r="R81" i="11"/>
  <c r="T81" i="11"/>
  <c r="R76" i="11"/>
  <c r="S76" i="11"/>
  <c r="Q76" i="11"/>
  <c r="T76" i="11"/>
  <c r="Q73" i="11"/>
  <c r="S73" i="11"/>
  <c r="R73" i="11"/>
  <c r="T73" i="11"/>
  <c r="S67" i="11"/>
  <c r="T67" i="11"/>
  <c r="Q67" i="11"/>
  <c r="R67" i="11"/>
  <c r="S63" i="11"/>
  <c r="Q63" i="11"/>
  <c r="R63" i="11"/>
  <c r="T63" i="11"/>
  <c r="R60" i="11"/>
  <c r="T60" i="11"/>
  <c r="Q60" i="11"/>
  <c r="S60" i="11"/>
  <c r="R56" i="11"/>
  <c r="T56" i="11"/>
  <c r="Q56" i="11"/>
  <c r="S56" i="11"/>
  <c r="S51" i="11"/>
  <c r="R51" i="11"/>
  <c r="T51" i="11"/>
  <c r="Q51" i="11"/>
  <c r="S48" i="11"/>
  <c r="Q48" i="11"/>
  <c r="T48" i="11"/>
  <c r="R48" i="11"/>
  <c r="S44" i="11"/>
  <c r="Q44" i="11"/>
  <c r="T44" i="11"/>
  <c r="R44" i="11"/>
  <c r="R41" i="11"/>
  <c r="T41" i="11"/>
  <c r="Q41" i="11"/>
  <c r="S41" i="11"/>
  <c r="S36" i="11"/>
  <c r="Q36" i="11"/>
  <c r="T36" i="11"/>
  <c r="R36" i="11"/>
  <c r="S32" i="11"/>
  <c r="Q32" i="11"/>
  <c r="T32" i="11"/>
  <c r="R32" i="11"/>
  <c r="S28" i="11"/>
  <c r="Q28" i="11"/>
  <c r="T28" i="11"/>
  <c r="R28" i="11"/>
  <c r="R13" i="11"/>
  <c r="T13" i="11"/>
  <c r="S13" i="11"/>
  <c r="Q13" i="11"/>
  <c r="Q16" i="11"/>
  <c r="S16" i="11"/>
  <c r="R16" i="11"/>
  <c r="T16" i="11"/>
  <c r="R21" i="11"/>
  <c r="T21" i="11"/>
  <c r="S21" i="11"/>
  <c r="Q21" i="11"/>
  <c r="T17" i="11"/>
  <c r="R17" i="11"/>
  <c r="S17" i="11"/>
  <c r="Q17" i="11"/>
  <c r="Z118" i="11"/>
  <c r="V118" i="11"/>
  <c r="Z114" i="11"/>
  <c r="V114" i="11"/>
  <c r="AA114" i="11" s="1"/>
  <c r="S100" i="11"/>
  <c r="R100" i="11"/>
  <c r="Q100" i="11"/>
  <c r="T100" i="11"/>
  <c r="R96" i="11"/>
  <c r="S96" i="11"/>
  <c r="T96" i="11"/>
  <c r="Q96" i="11"/>
  <c r="Q89" i="11"/>
  <c r="S89" i="11"/>
  <c r="R89" i="11"/>
  <c r="T89" i="11"/>
  <c r="S79" i="11"/>
  <c r="T79" i="11"/>
  <c r="Q79" i="11"/>
  <c r="R79" i="11"/>
  <c r="Q77" i="11"/>
  <c r="S77" i="11"/>
  <c r="R77" i="11"/>
  <c r="T77" i="11"/>
  <c r="Q69" i="11"/>
  <c r="S69" i="11"/>
  <c r="R69" i="11"/>
  <c r="T69" i="11"/>
  <c r="Q65" i="11"/>
  <c r="S65" i="11"/>
  <c r="R65" i="11"/>
  <c r="T65" i="11"/>
  <c r="Q57" i="11"/>
  <c r="S57" i="11"/>
  <c r="R57" i="11"/>
  <c r="T57" i="11"/>
  <c r="T50" i="11"/>
  <c r="Q50" i="11"/>
  <c r="S50" i="11"/>
  <c r="R50" i="11"/>
  <c r="S40" i="11"/>
  <c r="Q40" i="11"/>
  <c r="T40" i="11"/>
  <c r="R40" i="11"/>
  <c r="Q34" i="11"/>
  <c r="S34" i="11"/>
  <c r="R34" i="11"/>
  <c r="T34" i="11"/>
  <c r="S24" i="11"/>
  <c r="Q24" i="11"/>
  <c r="T24" i="11"/>
  <c r="R24" i="11"/>
  <c r="S18" i="11"/>
  <c r="T18" i="11"/>
  <c r="Q18" i="11"/>
  <c r="R18" i="11"/>
  <c r="R120" i="11"/>
  <c r="T120" i="11"/>
  <c r="Q120" i="11"/>
  <c r="S120" i="11"/>
  <c r="Q113" i="11"/>
  <c r="S113" i="11"/>
  <c r="R113" i="11"/>
  <c r="T113" i="11"/>
  <c r="T107" i="11"/>
  <c r="S107" i="11"/>
  <c r="R107" i="11"/>
  <c r="Q107" i="11"/>
  <c r="Q102" i="11"/>
  <c r="T102" i="11"/>
  <c r="S102" i="11"/>
  <c r="R102" i="11"/>
  <c r="T98" i="11"/>
  <c r="R98" i="11"/>
  <c r="Q98" i="11"/>
  <c r="S98" i="11"/>
  <c r="S95" i="11"/>
  <c r="T95" i="11"/>
  <c r="Q95" i="11"/>
  <c r="R95" i="11"/>
  <c r="Q93" i="11"/>
  <c r="S93" i="11"/>
  <c r="R93" i="11"/>
  <c r="T93" i="11"/>
  <c r="S87" i="11"/>
  <c r="T87" i="11"/>
  <c r="Q87" i="11"/>
  <c r="R87" i="11"/>
  <c r="R84" i="11"/>
  <c r="S84" i="11"/>
  <c r="Q84" i="11"/>
  <c r="T84" i="11"/>
  <c r="R80" i="11"/>
  <c r="S80" i="11"/>
  <c r="Q80" i="11"/>
  <c r="T80" i="11"/>
  <c r="S75" i="11"/>
  <c r="T75" i="11"/>
  <c r="Q75" i="11"/>
  <c r="R75" i="11"/>
  <c r="R72" i="11"/>
  <c r="S72" i="11"/>
  <c r="Q72" i="11"/>
  <c r="T72" i="11"/>
  <c r="R68" i="11"/>
  <c r="S68" i="11"/>
  <c r="Q68" i="11"/>
  <c r="T68" i="11"/>
  <c r="R64" i="11"/>
  <c r="T64" i="11"/>
  <c r="Q64" i="11"/>
  <c r="S64" i="11"/>
  <c r="S59" i="11"/>
  <c r="Q59" i="11"/>
  <c r="R59" i="11"/>
  <c r="T59" i="11"/>
  <c r="S55" i="11"/>
  <c r="Q55" i="11"/>
  <c r="R55" i="11"/>
  <c r="T55" i="11"/>
  <c r="R52" i="11"/>
  <c r="T52" i="11"/>
  <c r="Q52" i="11"/>
  <c r="S52" i="11"/>
  <c r="Q46" i="11"/>
  <c r="S46" i="11"/>
  <c r="R46" i="11"/>
  <c r="T46" i="11"/>
  <c r="Q42" i="11"/>
  <c r="S42" i="11"/>
  <c r="T42" i="11"/>
  <c r="R42" i="11"/>
  <c r="T39" i="11"/>
  <c r="R39" i="11"/>
  <c r="S39" i="11"/>
  <c r="Q39" i="11"/>
  <c r="T35" i="11"/>
  <c r="R35" i="11"/>
  <c r="S35" i="11"/>
  <c r="Q35" i="11"/>
  <c r="T31" i="11"/>
  <c r="R31" i="11"/>
  <c r="S31" i="11"/>
  <c r="Q31" i="11"/>
  <c r="R25" i="11"/>
  <c r="T25" i="11"/>
  <c r="S25" i="11"/>
  <c r="Q25" i="11"/>
  <c r="T23" i="11"/>
  <c r="R23" i="11"/>
  <c r="S23" i="11"/>
  <c r="Q23" i="11"/>
  <c r="R15" i="11"/>
  <c r="Q15" i="11"/>
  <c r="T15" i="11"/>
  <c r="S15" i="11"/>
  <c r="R19" i="11"/>
  <c r="T19" i="11"/>
  <c r="S19" i="11"/>
  <c r="Q19" i="11"/>
  <c r="T122" i="11"/>
  <c r="R122" i="11"/>
  <c r="S122" i="11"/>
  <c r="Q122" i="11"/>
  <c r="Z116" i="11"/>
  <c r="V116" i="11"/>
  <c r="F120" i="4"/>
  <c r="Z117" i="11" l="1"/>
  <c r="AA117" i="11" s="1"/>
  <c r="T19" i="18"/>
  <c r="Q19" i="18"/>
  <c r="R19" i="18"/>
  <c r="S19" i="18"/>
  <c r="AA17" i="18"/>
  <c r="Z18" i="18"/>
  <c r="V18" i="18"/>
  <c r="F151" i="18"/>
  <c r="G20" i="18"/>
  <c r="K20" i="18" s="1"/>
  <c r="P20" i="18" s="1"/>
  <c r="F122" i="12"/>
  <c r="Z42" i="11"/>
  <c r="V42" i="11"/>
  <c r="Z87" i="11"/>
  <c r="V87" i="11"/>
  <c r="Z18" i="11"/>
  <c r="V18" i="11"/>
  <c r="V50" i="11"/>
  <c r="Z50" i="11"/>
  <c r="Z79" i="11"/>
  <c r="V79" i="11"/>
  <c r="Z32" i="11"/>
  <c r="V32" i="11"/>
  <c r="Z36" i="11"/>
  <c r="V36" i="11"/>
  <c r="Z44" i="11"/>
  <c r="V44" i="11"/>
  <c r="Z48" i="11"/>
  <c r="V48" i="11"/>
  <c r="Z97" i="11"/>
  <c r="V97" i="11"/>
  <c r="Z106" i="11"/>
  <c r="V106" i="11"/>
  <c r="Z111" i="11"/>
  <c r="V111" i="11"/>
  <c r="Z14" i="11"/>
  <c r="V14" i="11"/>
  <c r="Z62" i="11"/>
  <c r="V62" i="11"/>
  <c r="Z104" i="11"/>
  <c r="V104" i="11"/>
  <c r="Z110" i="11"/>
  <c r="V110" i="11"/>
  <c r="Z20" i="11"/>
  <c r="V20" i="11"/>
  <c r="Z26" i="11"/>
  <c r="V26" i="11"/>
  <c r="Z30" i="11"/>
  <c r="V30" i="11"/>
  <c r="Z119" i="11"/>
  <c r="V119" i="11"/>
  <c r="Z59" i="11"/>
  <c r="V59" i="11"/>
  <c r="Z93" i="11"/>
  <c r="V93" i="11"/>
  <c r="Z107" i="11"/>
  <c r="V107" i="11"/>
  <c r="Z65" i="11"/>
  <c r="V65" i="11"/>
  <c r="Z69" i="11"/>
  <c r="V69" i="11"/>
  <c r="Z77" i="11"/>
  <c r="V77" i="11"/>
  <c r="Z16" i="11"/>
  <c r="V16" i="11"/>
  <c r="Z63" i="11"/>
  <c r="V63" i="11"/>
  <c r="Z73" i="11"/>
  <c r="V73" i="11"/>
  <c r="Z81" i="11"/>
  <c r="V81" i="11"/>
  <c r="Z85" i="11"/>
  <c r="V85" i="11"/>
  <c r="Z103" i="11"/>
  <c r="V103" i="11"/>
  <c r="Z121" i="11"/>
  <c r="V121" i="11"/>
  <c r="Z29" i="11"/>
  <c r="V29" i="11"/>
  <c r="Z37" i="11"/>
  <c r="V37" i="11"/>
  <c r="Z45" i="11"/>
  <c r="V45" i="11"/>
  <c r="Z92" i="11"/>
  <c r="V92" i="11"/>
  <c r="Z112" i="11"/>
  <c r="V112" i="11"/>
  <c r="R165" i="11"/>
  <c r="Z12" i="11"/>
  <c r="V12" i="11"/>
  <c r="Z38" i="11"/>
  <c r="V38" i="11"/>
  <c r="Z61" i="11"/>
  <c r="V61" i="11"/>
  <c r="V99" i="11"/>
  <c r="Z99" i="11"/>
  <c r="AA116" i="11"/>
  <c r="Z122" i="11"/>
  <c r="V122" i="11"/>
  <c r="V23" i="11"/>
  <c r="Z23" i="11"/>
  <c r="Z31" i="11"/>
  <c r="V31" i="11"/>
  <c r="Z35" i="11"/>
  <c r="V35" i="11"/>
  <c r="Z39" i="11"/>
  <c r="V39" i="11"/>
  <c r="Z98" i="11"/>
  <c r="V98" i="11"/>
  <c r="Z100" i="11"/>
  <c r="V100" i="11"/>
  <c r="AA118" i="11"/>
  <c r="Z17" i="11"/>
  <c r="V17" i="11"/>
  <c r="Z51" i="11"/>
  <c r="V51" i="11"/>
  <c r="Z54" i="11"/>
  <c r="V54" i="11"/>
  <c r="Z71" i="11"/>
  <c r="V71" i="11"/>
  <c r="Z83" i="11"/>
  <c r="V83" i="11"/>
  <c r="AA115" i="11"/>
  <c r="Z27" i="11"/>
  <c r="V27" i="11"/>
  <c r="Z43" i="11"/>
  <c r="V43" i="11"/>
  <c r="Z47" i="11"/>
  <c r="V47" i="11"/>
  <c r="Z53" i="11"/>
  <c r="V53" i="11"/>
  <c r="Z58" i="11"/>
  <c r="V58" i="11"/>
  <c r="Z66" i="11"/>
  <c r="V66" i="11"/>
  <c r="Z70" i="11"/>
  <c r="V70" i="11"/>
  <c r="Z74" i="11"/>
  <c r="V74" i="11"/>
  <c r="Z78" i="11"/>
  <c r="V78" i="11"/>
  <c r="Z82" i="11"/>
  <c r="V82" i="11"/>
  <c r="Z86" i="11"/>
  <c r="V86" i="11"/>
  <c r="Z90" i="11"/>
  <c r="V90" i="11"/>
  <c r="Z94" i="11"/>
  <c r="V94" i="11"/>
  <c r="Z108" i="11"/>
  <c r="V108" i="11"/>
  <c r="Z75" i="11"/>
  <c r="V75" i="11"/>
  <c r="Z95" i="11"/>
  <c r="V95" i="11"/>
  <c r="Z102" i="11"/>
  <c r="V102" i="11"/>
  <c r="Z24" i="11"/>
  <c r="V24" i="11"/>
  <c r="Z40" i="11"/>
  <c r="V40" i="11"/>
  <c r="Z28" i="11"/>
  <c r="V28" i="11"/>
  <c r="Z67" i="11"/>
  <c r="V67" i="11"/>
  <c r="Z91" i="11"/>
  <c r="V91" i="11"/>
  <c r="T165" i="11"/>
  <c r="Z46" i="11"/>
  <c r="V46" i="11"/>
  <c r="Z55" i="11"/>
  <c r="V55" i="11"/>
  <c r="Z113" i="11"/>
  <c r="V113" i="11"/>
  <c r="Z34" i="11"/>
  <c r="V34" i="11"/>
  <c r="Z57" i="11"/>
  <c r="V57" i="11"/>
  <c r="Z89" i="11"/>
  <c r="V89" i="11"/>
  <c r="Z19" i="11"/>
  <c r="V19" i="11"/>
  <c r="Z15" i="11"/>
  <c r="V15" i="11"/>
  <c r="Z25" i="11"/>
  <c r="V25" i="11"/>
  <c r="Z52" i="11"/>
  <c r="V52" i="11"/>
  <c r="Z64" i="11"/>
  <c r="V64" i="11"/>
  <c r="Z68" i="11"/>
  <c r="V68" i="11"/>
  <c r="Z72" i="11"/>
  <c r="V72" i="11"/>
  <c r="Z80" i="11"/>
  <c r="V80" i="11"/>
  <c r="Z84" i="11"/>
  <c r="V84" i="11"/>
  <c r="V120" i="11"/>
  <c r="Z120" i="11"/>
  <c r="Z96" i="11"/>
  <c r="V96" i="11"/>
  <c r="Z21" i="11"/>
  <c r="V21" i="11"/>
  <c r="Z13" i="11"/>
  <c r="V13" i="11"/>
  <c r="Z41" i="11"/>
  <c r="V41" i="11"/>
  <c r="Z56" i="11"/>
  <c r="V56" i="11"/>
  <c r="Z60" i="11"/>
  <c r="V60" i="11"/>
  <c r="Z76" i="11"/>
  <c r="V76" i="11"/>
  <c r="Z88" i="11"/>
  <c r="V88" i="11"/>
  <c r="Z105" i="11"/>
  <c r="V105" i="11"/>
  <c r="Z22" i="11"/>
  <c r="V22" i="11"/>
  <c r="S165" i="11"/>
  <c r="Z33" i="11"/>
  <c r="V33" i="11"/>
  <c r="Z49" i="11"/>
  <c r="V49" i="11"/>
  <c r="Z101" i="11"/>
  <c r="V101" i="11"/>
  <c r="Z109" i="11"/>
  <c r="V109" i="11"/>
  <c r="F121" i="4"/>
  <c r="AA101" i="11" l="1"/>
  <c r="AA33" i="11"/>
  <c r="AA120" i="11"/>
  <c r="AA91" i="11"/>
  <c r="AA28" i="11"/>
  <c r="AA24" i="11"/>
  <c r="AA95" i="11"/>
  <c r="AA108" i="11"/>
  <c r="AA90" i="11"/>
  <c r="AA82" i="11"/>
  <c r="AA74" i="11"/>
  <c r="AA66" i="11"/>
  <c r="AA53" i="11"/>
  <c r="AA43" i="11"/>
  <c r="AA100" i="11"/>
  <c r="AA39" i="11"/>
  <c r="AA31" i="11"/>
  <c r="AA122" i="11"/>
  <c r="AA99" i="11"/>
  <c r="AA112" i="11"/>
  <c r="AA45" i="11"/>
  <c r="AA29" i="11"/>
  <c r="AA103" i="11"/>
  <c r="AA81" i="11"/>
  <c r="AA63" i="11"/>
  <c r="AA77" i="11"/>
  <c r="AA65" i="11"/>
  <c r="AA93" i="11"/>
  <c r="AA119" i="11"/>
  <c r="AA26" i="11"/>
  <c r="AA110" i="11"/>
  <c r="AA62" i="11"/>
  <c r="AA111" i="11"/>
  <c r="AA97" i="11"/>
  <c r="AA44" i="11"/>
  <c r="AA32" i="11"/>
  <c r="AA87" i="11"/>
  <c r="AA105" i="11"/>
  <c r="AA76" i="11"/>
  <c r="AA56" i="11"/>
  <c r="AA13" i="11"/>
  <c r="AA96" i="11"/>
  <c r="AA84" i="11"/>
  <c r="AA72" i="11"/>
  <c r="AA64" i="11"/>
  <c r="AA25" i="11"/>
  <c r="AA19" i="11"/>
  <c r="AA57" i="11"/>
  <c r="AA113" i="11"/>
  <c r="AA46" i="11"/>
  <c r="AA83" i="11"/>
  <c r="AA54" i="11"/>
  <c r="AA17" i="11"/>
  <c r="AA61" i="11"/>
  <c r="AA23" i="11"/>
  <c r="AA18" i="18"/>
  <c r="S20" i="18"/>
  <c r="R20" i="18"/>
  <c r="Q20" i="18"/>
  <c r="T20" i="18"/>
  <c r="Z19" i="18"/>
  <c r="V19" i="18"/>
  <c r="F152" i="18"/>
  <c r="G21" i="18"/>
  <c r="K21" i="18" s="1"/>
  <c r="P21" i="18" s="1"/>
  <c r="F123" i="12"/>
  <c r="V165" i="11"/>
  <c r="AA12" i="11"/>
  <c r="AA50" i="11"/>
  <c r="AA109" i="11"/>
  <c r="AA49" i="11"/>
  <c r="AA67" i="11"/>
  <c r="AA40" i="11"/>
  <c r="AA102" i="11"/>
  <c r="AA75" i="11"/>
  <c r="AA94" i="11"/>
  <c r="AA86" i="11"/>
  <c r="AA78" i="11"/>
  <c r="AA70" i="11"/>
  <c r="AA58" i="11"/>
  <c r="AA47" i="11"/>
  <c r="AA27" i="11"/>
  <c r="AA98" i="11"/>
  <c r="AA35" i="11"/>
  <c r="Z165" i="11"/>
  <c r="AA92" i="11"/>
  <c r="AA37" i="11"/>
  <c r="AA121" i="11"/>
  <c r="AA85" i="11"/>
  <c r="AA73" i="11"/>
  <c r="AA16" i="11"/>
  <c r="AA69" i="11"/>
  <c r="AA107" i="11"/>
  <c r="AA59" i="11"/>
  <c r="AA30" i="11"/>
  <c r="AA20" i="11"/>
  <c r="AA104" i="11"/>
  <c r="AA14" i="11"/>
  <c r="AA106" i="11"/>
  <c r="AA48" i="11"/>
  <c r="AA36" i="11"/>
  <c r="AA79" i="11"/>
  <c r="AA18" i="11"/>
  <c r="AA42" i="11"/>
  <c r="AA22" i="11"/>
  <c r="AA88" i="11"/>
  <c r="AA60" i="11"/>
  <c r="AA41" i="11"/>
  <c r="AA21" i="11"/>
  <c r="AA80" i="11"/>
  <c r="AA68" i="11"/>
  <c r="AA52" i="11"/>
  <c r="AA15" i="11"/>
  <c r="AA89" i="11"/>
  <c r="AA34" i="11"/>
  <c r="AA55" i="11"/>
  <c r="AA71" i="11"/>
  <c r="AA51" i="11"/>
  <c r="AA38" i="11"/>
  <c r="F122" i="4"/>
  <c r="R21" i="18" l="1"/>
  <c r="T21" i="18"/>
  <c r="S21" i="18"/>
  <c r="Q21" i="18"/>
  <c r="AA19" i="18"/>
  <c r="V20" i="18"/>
  <c r="Z20" i="18"/>
  <c r="F153" i="18"/>
  <c r="G22" i="18"/>
  <c r="K22" i="18" s="1"/>
  <c r="P22" i="18" s="1"/>
  <c r="F124" i="12"/>
  <c r="AA165" i="11"/>
  <c r="F123" i="4"/>
  <c r="AA166" i="11" l="1"/>
  <c r="C13" i="1"/>
  <c r="Q22" i="18"/>
  <c r="R22" i="18"/>
  <c r="T22" i="18"/>
  <c r="S22" i="18"/>
  <c r="Z21" i="18"/>
  <c r="V21" i="18"/>
  <c r="AA21" i="18" s="1"/>
  <c r="F154" i="18"/>
  <c r="G23" i="18"/>
  <c r="K23" i="18" s="1"/>
  <c r="P23" i="18" s="1"/>
  <c r="AA20" i="18"/>
  <c r="F125" i="12"/>
  <c r="F124" i="4"/>
  <c r="G123" i="4" s="1"/>
  <c r="K123" i="4" s="1"/>
  <c r="P123" i="4" s="1"/>
  <c r="G119" i="4"/>
  <c r="F155" i="18" l="1"/>
  <c r="G24" i="18"/>
  <c r="K24" i="18" s="1"/>
  <c r="P24" i="18" s="1"/>
  <c r="Z22" i="18"/>
  <c r="V22" i="18"/>
  <c r="AA22" i="18" s="1"/>
  <c r="T23" i="18"/>
  <c r="Q23" i="18"/>
  <c r="R23" i="18"/>
  <c r="S23" i="18"/>
  <c r="F126" i="12"/>
  <c r="S123" i="4"/>
  <c r="R123" i="4"/>
  <c r="T123" i="4"/>
  <c r="Q123" i="4"/>
  <c r="G120" i="4"/>
  <c r="G124" i="4"/>
  <c r="K124" i="4" s="1"/>
  <c r="P124" i="4" s="1"/>
  <c r="G26" i="4"/>
  <c r="G27" i="4"/>
  <c r="G28" i="4"/>
  <c r="G29" i="4"/>
  <c r="G31" i="4"/>
  <c r="G33" i="4"/>
  <c r="G30" i="4"/>
  <c r="G35" i="4"/>
  <c r="G32" i="4"/>
  <c r="G34" i="4"/>
  <c r="G36" i="4"/>
  <c r="G39" i="4"/>
  <c r="G37" i="4"/>
  <c r="G38" i="4"/>
  <c r="G41" i="4"/>
  <c r="G40" i="4"/>
  <c r="G44" i="4"/>
  <c r="G43" i="4"/>
  <c r="G42" i="4"/>
  <c r="G45" i="4"/>
  <c r="G46" i="4"/>
  <c r="G48" i="4"/>
  <c r="G47" i="4"/>
  <c r="G49" i="4"/>
  <c r="G50" i="4"/>
  <c r="G53" i="4"/>
  <c r="G52" i="4"/>
  <c r="G51" i="4"/>
  <c r="G55" i="4"/>
  <c r="G54" i="4"/>
  <c r="G57" i="4"/>
  <c r="K57" i="4" s="1"/>
  <c r="P57" i="4" s="1"/>
  <c r="G58" i="4"/>
  <c r="K58" i="4" s="1"/>
  <c r="P58" i="4" s="1"/>
  <c r="G56" i="4"/>
  <c r="G60" i="4"/>
  <c r="K60" i="4" s="1"/>
  <c r="P60" i="4" s="1"/>
  <c r="G59" i="4"/>
  <c r="K59" i="4" s="1"/>
  <c r="P59" i="4" s="1"/>
  <c r="G61" i="4"/>
  <c r="K61" i="4" s="1"/>
  <c r="P61" i="4" s="1"/>
  <c r="G62" i="4"/>
  <c r="K62" i="4" s="1"/>
  <c r="P62" i="4" s="1"/>
  <c r="G63" i="4"/>
  <c r="K63" i="4" s="1"/>
  <c r="P63" i="4" s="1"/>
  <c r="G64" i="4"/>
  <c r="G67" i="4"/>
  <c r="G66" i="4"/>
  <c r="G65" i="4"/>
  <c r="G68" i="4"/>
  <c r="G70" i="4"/>
  <c r="G69" i="4"/>
  <c r="G72" i="4"/>
  <c r="G71" i="4"/>
  <c r="G74" i="4"/>
  <c r="G73" i="4"/>
  <c r="G75" i="4"/>
  <c r="G76" i="4"/>
  <c r="G77" i="4"/>
  <c r="G78" i="4"/>
  <c r="G79" i="4"/>
  <c r="G80" i="4"/>
  <c r="G81" i="4"/>
  <c r="G82" i="4"/>
  <c r="G84" i="4"/>
  <c r="G83" i="4"/>
  <c r="G88" i="4"/>
  <c r="G87" i="4"/>
  <c r="G86" i="4"/>
  <c r="K86" i="4" s="1"/>
  <c r="P86" i="4" s="1"/>
  <c r="G85" i="4"/>
  <c r="G89" i="4"/>
  <c r="G91" i="4"/>
  <c r="G90" i="4"/>
  <c r="G93" i="4"/>
  <c r="G92" i="4"/>
  <c r="G94" i="4"/>
  <c r="G95" i="4"/>
  <c r="G96" i="4"/>
  <c r="G97" i="4"/>
  <c r="G98" i="4"/>
  <c r="G99" i="4"/>
  <c r="G100" i="4"/>
  <c r="G101" i="4"/>
  <c r="G103" i="4"/>
  <c r="G102" i="4"/>
  <c r="G106" i="4"/>
  <c r="G105" i="4"/>
  <c r="G107" i="4"/>
  <c r="G104" i="4"/>
  <c r="G108" i="4"/>
  <c r="G109" i="4"/>
  <c r="G110" i="4"/>
  <c r="G111" i="4"/>
  <c r="G112" i="4"/>
  <c r="G113" i="4"/>
  <c r="G114" i="4"/>
  <c r="G115" i="4"/>
  <c r="G116" i="4"/>
  <c r="G121" i="4"/>
  <c r="G118" i="4"/>
  <c r="G117" i="4"/>
  <c r="G122" i="4"/>
  <c r="S24" i="18" l="1"/>
  <c r="R24" i="18"/>
  <c r="Q24" i="18"/>
  <c r="T24" i="18"/>
  <c r="Z23" i="18"/>
  <c r="V23" i="18"/>
  <c r="AA23" i="18" s="1"/>
  <c r="F156" i="18"/>
  <c r="G25" i="18"/>
  <c r="K25" i="18" s="1"/>
  <c r="P25" i="18" s="1"/>
  <c r="F127" i="12"/>
  <c r="R86" i="4"/>
  <c r="T86" i="4"/>
  <c r="Q86" i="4"/>
  <c r="S86" i="4"/>
  <c r="Q63" i="4"/>
  <c r="T63" i="4"/>
  <c r="S63" i="4"/>
  <c r="R63" i="4"/>
  <c r="S60" i="4"/>
  <c r="R60" i="4"/>
  <c r="T60" i="4"/>
  <c r="Q60" i="4"/>
  <c r="S62" i="4"/>
  <c r="R62" i="4"/>
  <c r="Q62" i="4"/>
  <c r="T62" i="4"/>
  <c r="Q61" i="4"/>
  <c r="T61" i="4"/>
  <c r="R61" i="4"/>
  <c r="S61" i="4"/>
  <c r="S58" i="4"/>
  <c r="R58" i="4"/>
  <c r="T58" i="4"/>
  <c r="Q58" i="4"/>
  <c r="Q124" i="4"/>
  <c r="T124" i="4"/>
  <c r="R124" i="4"/>
  <c r="S124" i="4"/>
  <c r="Z123" i="4"/>
  <c r="V123" i="4"/>
  <c r="Q59" i="4"/>
  <c r="T59" i="4"/>
  <c r="S59" i="4"/>
  <c r="R59" i="4"/>
  <c r="Q57" i="4"/>
  <c r="T57" i="4"/>
  <c r="S57" i="4"/>
  <c r="R57" i="4"/>
  <c r="AA123" i="4" l="1"/>
  <c r="S163" i="4"/>
  <c r="F157" i="18"/>
  <c r="G26" i="18"/>
  <c r="K26" i="18" s="1"/>
  <c r="P26" i="18" s="1"/>
  <c r="Z24" i="18"/>
  <c r="V24" i="18"/>
  <c r="AA24" i="18" s="1"/>
  <c r="R25" i="18"/>
  <c r="T25" i="18"/>
  <c r="S25" i="18"/>
  <c r="Q25" i="18"/>
  <c r="F128" i="12"/>
  <c r="V63" i="4"/>
  <c r="AA63" i="4" s="1"/>
  <c r="Z63" i="4"/>
  <c r="V124" i="4"/>
  <c r="Z124" i="4"/>
  <c r="R163" i="4"/>
  <c r="V61" i="4"/>
  <c r="Z61" i="4"/>
  <c r="T163" i="4"/>
  <c r="Z58" i="4"/>
  <c r="V58" i="4"/>
  <c r="Z62" i="4"/>
  <c r="V62" i="4"/>
  <c r="Z60" i="4"/>
  <c r="V60" i="4"/>
  <c r="Z57" i="4"/>
  <c r="V57" i="4"/>
  <c r="Z59" i="4"/>
  <c r="V59" i="4"/>
  <c r="Z86" i="4"/>
  <c r="V86" i="4"/>
  <c r="AA86" i="4" l="1"/>
  <c r="AA57" i="4"/>
  <c r="AA62" i="4"/>
  <c r="Z25" i="18"/>
  <c r="V25" i="18"/>
  <c r="AA25" i="18" s="1"/>
  <c r="Q26" i="18"/>
  <c r="R26" i="18"/>
  <c r="T26" i="18"/>
  <c r="S26" i="18"/>
  <c r="F158" i="18"/>
  <c r="G27" i="18"/>
  <c r="K27" i="18" s="1"/>
  <c r="P27" i="18" s="1"/>
  <c r="F129" i="12"/>
  <c r="AA124" i="4"/>
  <c r="V163" i="4"/>
  <c r="AA59" i="4"/>
  <c r="AA60" i="4"/>
  <c r="AA58" i="4"/>
  <c r="AA61" i="4"/>
  <c r="Z163" i="4"/>
  <c r="U163" i="4"/>
  <c r="Z26" i="18" l="1"/>
  <c r="V26" i="18"/>
  <c r="AA26" i="18" s="1"/>
  <c r="F159" i="18"/>
  <c r="G28" i="18"/>
  <c r="K28" i="18" s="1"/>
  <c r="P28" i="18" s="1"/>
  <c r="T27" i="18"/>
  <c r="Q27" i="18"/>
  <c r="R27" i="18"/>
  <c r="S27" i="18"/>
  <c r="F130" i="12"/>
  <c r="AA163" i="4"/>
  <c r="C6" i="1" s="1"/>
  <c r="F160" i="18" l="1"/>
  <c r="G29" i="18"/>
  <c r="K29" i="18" s="1"/>
  <c r="P29" i="18" s="1"/>
  <c r="Z27" i="18"/>
  <c r="V27" i="18"/>
  <c r="AA27" i="18" s="1"/>
  <c r="S28" i="18"/>
  <c r="R28" i="18"/>
  <c r="T28" i="18"/>
  <c r="Q28" i="18"/>
  <c r="F131" i="12"/>
  <c r="R29" i="18" l="1"/>
  <c r="T29" i="18"/>
  <c r="Q29" i="18"/>
  <c r="S29" i="18"/>
  <c r="Z28" i="18"/>
  <c r="V28" i="18"/>
  <c r="AA28" i="18" s="1"/>
  <c r="F161" i="18"/>
  <c r="G30" i="18"/>
  <c r="K30" i="18" s="1"/>
  <c r="P30" i="18" s="1"/>
  <c r="F132" i="12"/>
  <c r="F162" i="18" l="1"/>
  <c r="G31" i="18"/>
  <c r="K31" i="18" s="1"/>
  <c r="P31" i="18" s="1"/>
  <c r="Q30" i="18"/>
  <c r="R30" i="18"/>
  <c r="S30" i="18"/>
  <c r="T30" i="18"/>
  <c r="Z29" i="18"/>
  <c r="V29" i="18"/>
  <c r="AA29" i="18" s="1"/>
  <c r="F133" i="12"/>
  <c r="T31" i="18" l="1"/>
  <c r="Q31" i="18"/>
  <c r="R31" i="18"/>
  <c r="S31" i="18"/>
  <c r="Z30" i="18"/>
  <c r="V30" i="18"/>
  <c r="AA30" i="18" s="1"/>
  <c r="F163" i="18"/>
  <c r="F134" i="12"/>
  <c r="Z31" i="18" l="1"/>
  <c r="V31" i="18"/>
  <c r="F164" i="18"/>
  <c r="F135" i="12"/>
  <c r="F165" i="18" l="1"/>
  <c r="AA31" i="18"/>
  <c r="F136" i="12"/>
  <c r="F166" i="18" l="1"/>
  <c r="F137" i="12"/>
  <c r="F167" i="18" l="1"/>
  <c r="F138" i="12"/>
  <c r="F168" i="18" l="1"/>
  <c r="F139" i="12"/>
  <c r="F169" i="18" l="1"/>
  <c r="F140" i="12"/>
  <c r="F170" i="18" l="1"/>
  <c r="F141" i="12"/>
  <c r="F171" i="18" l="1"/>
  <c r="F142" i="12"/>
  <c r="F172" i="18" l="1"/>
  <c r="F143" i="12"/>
  <c r="G12" i="12"/>
  <c r="F173" i="18" l="1"/>
  <c r="F144" i="12"/>
  <c r="G13" i="12"/>
  <c r="K13" i="12" s="1"/>
  <c r="P13" i="12" s="1"/>
  <c r="F174" i="18" l="1"/>
  <c r="T13" i="12"/>
  <c r="R13" i="12"/>
  <c r="Q13" i="12"/>
  <c r="S13" i="12"/>
  <c r="F145" i="12"/>
  <c r="G14" i="12"/>
  <c r="K14" i="12" s="1"/>
  <c r="P14" i="12" s="1"/>
  <c r="F175" i="18" l="1"/>
  <c r="S14" i="12"/>
  <c r="Q14" i="12"/>
  <c r="R14" i="12"/>
  <c r="T14" i="12"/>
  <c r="Z13" i="12"/>
  <c r="V13" i="12"/>
  <c r="F146" i="12"/>
  <c r="G15" i="12"/>
  <c r="K15" i="12" s="1"/>
  <c r="P15" i="12" s="1"/>
  <c r="F176" i="18" l="1"/>
  <c r="F147" i="12"/>
  <c r="G16" i="12"/>
  <c r="K16" i="12" s="1"/>
  <c r="P16" i="12" s="1"/>
  <c r="R15" i="12"/>
  <c r="T15" i="12"/>
  <c r="S15" i="12"/>
  <c r="Q15" i="12"/>
  <c r="AA13" i="12"/>
  <c r="Z14" i="12"/>
  <c r="V14" i="12"/>
  <c r="AA14" i="12" s="1"/>
  <c r="F177" i="18" l="1"/>
  <c r="F148" i="12"/>
  <c r="G17" i="12"/>
  <c r="K17" i="12" s="1"/>
  <c r="P17" i="12" s="1"/>
  <c r="Z15" i="12"/>
  <c r="V15" i="12"/>
  <c r="Q16" i="12"/>
  <c r="S16" i="12"/>
  <c r="T16" i="12"/>
  <c r="R16" i="12"/>
  <c r="F178" i="18" l="1"/>
  <c r="AA15" i="12"/>
  <c r="F149" i="12"/>
  <c r="G18" i="12"/>
  <c r="K18" i="12" s="1"/>
  <c r="P18" i="12" s="1"/>
  <c r="Z16" i="12"/>
  <c r="V16" i="12"/>
  <c r="AA16" i="12" s="1"/>
  <c r="T17" i="12"/>
  <c r="R17" i="12"/>
  <c r="Q17" i="12"/>
  <c r="S17" i="12"/>
  <c r="F179" i="18" l="1"/>
  <c r="F150" i="12"/>
  <c r="G19" i="12"/>
  <c r="K19" i="12" s="1"/>
  <c r="P19" i="12" s="1"/>
  <c r="S18" i="12"/>
  <c r="Q18" i="12"/>
  <c r="R18" i="12"/>
  <c r="T18" i="12"/>
  <c r="Z17" i="12"/>
  <c r="V17" i="12"/>
  <c r="AA17" i="12" l="1"/>
  <c r="F180" i="18"/>
  <c r="R19" i="12"/>
  <c r="T19" i="12"/>
  <c r="S19" i="12"/>
  <c r="Q19" i="12"/>
  <c r="F151" i="12"/>
  <c r="G20" i="12"/>
  <c r="K20" i="12" s="1"/>
  <c r="P20" i="12" s="1"/>
  <c r="Z18" i="12"/>
  <c r="V18" i="12"/>
  <c r="F181" i="18" l="1"/>
  <c r="Q20" i="12"/>
  <c r="S20" i="12"/>
  <c r="T20" i="12"/>
  <c r="R20" i="12"/>
  <c r="F152" i="12"/>
  <c r="G21" i="12"/>
  <c r="K21" i="12" s="1"/>
  <c r="P21" i="12" s="1"/>
  <c r="AA18" i="12"/>
  <c r="Z19" i="12"/>
  <c r="V19" i="12"/>
  <c r="F182" i="18" l="1"/>
  <c r="Z20" i="12"/>
  <c r="V20" i="12"/>
  <c r="T21" i="12"/>
  <c r="R21" i="12"/>
  <c r="Q21" i="12"/>
  <c r="S21" i="12"/>
  <c r="F153" i="12"/>
  <c r="G22" i="12"/>
  <c r="K22" i="12" s="1"/>
  <c r="P22" i="12" s="1"/>
  <c r="AA19" i="12"/>
  <c r="F183" i="18" l="1"/>
  <c r="Z21" i="12"/>
  <c r="V21" i="12"/>
  <c r="F154" i="12"/>
  <c r="G23" i="12"/>
  <c r="K23" i="12" s="1"/>
  <c r="P23" i="12" s="1"/>
  <c r="AA20" i="12"/>
  <c r="S22" i="12"/>
  <c r="Q22" i="12"/>
  <c r="R22" i="12"/>
  <c r="T22" i="12"/>
  <c r="F184" i="18" l="1"/>
  <c r="F155" i="12"/>
  <c r="G24" i="12"/>
  <c r="K24" i="12" s="1"/>
  <c r="P24" i="12" s="1"/>
  <c r="Z22" i="12"/>
  <c r="V22" i="12"/>
  <c r="AA21" i="12"/>
  <c r="T23" i="12"/>
  <c r="Q23" i="12"/>
  <c r="S23" i="12"/>
  <c r="R23" i="12"/>
  <c r="AA22" i="12" l="1"/>
  <c r="F185" i="18"/>
  <c r="V23" i="12"/>
  <c r="Z23" i="12"/>
  <c r="S24" i="12"/>
  <c r="R24" i="12"/>
  <c r="Q24" i="12"/>
  <c r="T24" i="12"/>
  <c r="F156" i="12"/>
  <c r="G25" i="12"/>
  <c r="K25" i="12" s="1"/>
  <c r="P25" i="12" s="1"/>
  <c r="AA23" i="12" l="1"/>
  <c r="F186" i="18"/>
  <c r="R25" i="12"/>
  <c r="T25" i="12"/>
  <c r="Q25" i="12"/>
  <c r="S25" i="12"/>
  <c r="F157" i="12"/>
  <c r="G26" i="12"/>
  <c r="K26" i="12" s="1"/>
  <c r="P26" i="12" s="1"/>
  <c r="Z24" i="12"/>
  <c r="V24" i="12"/>
  <c r="F187" i="18" l="1"/>
  <c r="F158" i="12"/>
  <c r="G27" i="12"/>
  <c r="K27" i="12" s="1"/>
  <c r="P27" i="12" s="1"/>
  <c r="Z25" i="12"/>
  <c r="V25" i="12"/>
  <c r="Q26" i="12"/>
  <c r="R26" i="12"/>
  <c r="T26" i="12"/>
  <c r="S26" i="12"/>
  <c r="AA24" i="12"/>
  <c r="AA25" i="12" l="1"/>
  <c r="F188" i="18"/>
  <c r="Z26" i="12"/>
  <c r="V26" i="12"/>
  <c r="T27" i="12"/>
  <c r="Q27" i="12"/>
  <c r="S27" i="12"/>
  <c r="R27" i="12"/>
  <c r="F159" i="12"/>
  <c r="G28" i="12"/>
  <c r="K28" i="12" s="1"/>
  <c r="P28" i="12" s="1"/>
  <c r="F189" i="18" l="1"/>
  <c r="S28" i="12"/>
  <c r="R28" i="12"/>
  <c r="T28" i="12"/>
  <c r="Q28" i="12"/>
  <c r="F160" i="12"/>
  <c r="G29" i="12"/>
  <c r="K29" i="12" s="1"/>
  <c r="P29" i="12" s="1"/>
  <c r="Z27" i="12"/>
  <c r="V27" i="12"/>
  <c r="AA26" i="12"/>
  <c r="AA27" i="12" l="1"/>
  <c r="F190" i="18"/>
  <c r="R29" i="12"/>
  <c r="T29" i="12"/>
  <c r="Q29" i="12"/>
  <c r="S29" i="12"/>
  <c r="F161" i="12"/>
  <c r="G30" i="12"/>
  <c r="K30" i="12" s="1"/>
  <c r="P30" i="12" s="1"/>
  <c r="Z28" i="12"/>
  <c r="V28" i="12"/>
  <c r="F191" i="18" l="1"/>
  <c r="Q30" i="12"/>
  <c r="R30" i="12"/>
  <c r="T30" i="12"/>
  <c r="S30" i="12"/>
  <c r="AA28" i="12"/>
  <c r="F162" i="12"/>
  <c r="G31" i="12"/>
  <c r="K31" i="12" s="1"/>
  <c r="P31" i="12" s="1"/>
  <c r="Z29" i="12"/>
  <c r="V29" i="12"/>
  <c r="AA29" i="12" s="1"/>
  <c r="F192" i="18" l="1"/>
  <c r="F163" i="12"/>
  <c r="Z30" i="12"/>
  <c r="V30" i="12"/>
  <c r="T31" i="12"/>
  <c r="Q31" i="12"/>
  <c r="S31" i="12"/>
  <c r="R31" i="12"/>
  <c r="F193" i="18" l="1"/>
  <c r="F164" i="12"/>
  <c r="V31" i="12"/>
  <c r="Z31" i="12"/>
  <c r="AA30" i="12"/>
  <c r="F194" i="18" l="1"/>
  <c r="AA31" i="12"/>
  <c r="F165" i="12"/>
  <c r="F195" i="18" l="1"/>
  <c r="F166" i="12"/>
  <c r="F196" i="18" l="1"/>
  <c r="F167" i="12"/>
  <c r="F197" i="18" l="1"/>
  <c r="F168" i="12"/>
  <c r="F198" i="18" l="1"/>
  <c r="F169" i="12"/>
  <c r="F199" i="18" l="1"/>
  <c r="F170" i="12"/>
  <c r="F200" i="18" l="1"/>
  <c r="F171" i="12"/>
  <c r="F201" i="18" l="1"/>
  <c r="F172" i="12"/>
  <c r="F202" i="18" l="1"/>
  <c r="F173" i="12"/>
  <c r="F203" i="18" l="1"/>
  <c r="F174" i="12"/>
  <c r="F204" i="18" l="1"/>
  <c r="F175" i="12"/>
  <c r="F205" i="18" l="1"/>
  <c r="F176" i="12"/>
  <c r="F206" i="18" l="1"/>
  <c r="F177" i="12"/>
  <c r="F207" i="18" l="1"/>
  <c r="F178" i="12"/>
  <c r="F208" i="18" l="1"/>
  <c r="F179" i="12"/>
  <c r="F209" i="18" l="1"/>
  <c r="F180" i="12"/>
  <c r="F210" i="18" l="1"/>
  <c r="F181" i="12"/>
  <c r="F211" i="18" l="1"/>
  <c r="F182" i="12"/>
  <c r="G181" i="12" s="1"/>
  <c r="K181" i="12" s="1"/>
  <c r="P181" i="12" s="1"/>
  <c r="G178" i="12" l="1"/>
  <c r="K178" i="12" s="1"/>
  <c r="P178" i="12" s="1"/>
  <c r="S178" i="12" s="1"/>
  <c r="G176" i="12"/>
  <c r="K176" i="12" s="1"/>
  <c r="P176" i="12" s="1"/>
  <c r="T176" i="12" s="1"/>
  <c r="G179" i="12"/>
  <c r="K179" i="12" s="1"/>
  <c r="P179" i="12" s="1"/>
  <c r="R179" i="12" s="1"/>
  <c r="F212" i="18"/>
  <c r="S181" i="12"/>
  <c r="R181" i="12"/>
  <c r="T181" i="12"/>
  <c r="Q181" i="12"/>
  <c r="R178" i="12"/>
  <c r="Q178" i="12"/>
  <c r="T178" i="12"/>
  <c r="S176" i="12"/>
  <c r="G177" i="12"/>
  <c r="K177" i="12" s="1"/>
  <c r="P177" i="12" s="1"/>
  <c r="Q179" i="12"/>
  <c r="T179" i="12"/>
  <c r="S179" i="12"/>
  <c r="G182" i="12"/>
  <c r="K182" i="12" s="1"/>
  <c r="P182" i="12" s="1"/>
  <c r="G87" i="12"/>
  <c r="K87" i="12" s="1"/>
  <c r="P87" i="12" s="1"/>
  <c r="G89" i="12"/>
  <c r="K89" i="12" s="1"/>
  <c r="P89" i="12" s="1"/>
  <c r="G92" i="12"/>
  <c r="K92" i="12" s="1"/>
  <c r="P92" i="12" s="1"/>
  <c r="G90" i="12"/>
  <c r="K90" i="12" s="1"/>
  <c r="P90" i="12" s="1"/>
  <c r="G91" i="12"/>
  <c r="K91" i="12" s="1"/>
  <c r="P91" i="12" s="1"/>
  <c r="G53" i="12"/>
  <c r="K53" i="12" s="1"/>
  <c r="P53" i="12" s="1"/>
  <c r="G88" i="12"/>
  <c r="K88" i="12" s="1"/>
  <c r="P88" i="12" s="1"/>
  <c r="G66" i="12"/>
  <c r="K66" i="12" s="1"/>
  <c r="P66" i="12" s="1"/>
  <c r="G46" i="12"/>
  <c r="K46" i="12" s="1"/>
  <c r="P46" i="12" s="1"/>
  <c r="G33" i="12"/>
  <c r="K33" i="12" s="1"/>
  <c r="P33" i="12" s="1"/>
  <c r="G60" i="12"/>
  <c r="K60" i="12" s="1"/>
  <c r="P60" i="12" s="1"/>
  <c r="G62" i="12"/>
  <c r="K62" i="12" s="1"/>
  <c r="P62" i="12" s="1"/>
  <c r="G84" i="12"/>
  <c r="K84" i="12" s="1"/>
  <c r="P84" i="12" s="1"/>
  <c r="G94" i="12"/>
  <c r="K94" i="12" s="1"/>
  <c r="P94" i="12" s="1"/>
  <c r="G61" i="12"/>
  <c r="K61" i="12" s="1"/>
  <c r="P61" i="12" s="1"/>
  <c r="G48" i="12"/>
  <c r="K48" i="12" s="1"/>
  <c r="P48" i="12" s="1"/>
  <c r="G42" i="12"/>
  <c r="K42" i="12" s="1"/>
  <c r="P42" i="12" s="1"/>
  <c r="G75" i="12"/>
  <c r="K75" i="12" s="1"/>
  <c r="P75" i="12" s="1"/>
  <c r="G67" i="12"/>
  <c r="K67" i="12" s="1"/>
  <c r="P67" i="12" s="1"/>
  <c r="G34" i="12"/>
  <c r="K34" i="12" s="1"/>
  <c r="P34" i="12" s="1"/>
  <c r="G93" i="12"/>
  <c r="K93" i="12" s="1"/>
  <c r="P93" i="12" s="1"/>
  <c r="G78" i="12"/>
  <c r="K78" i="12" s="1"/>
  <c r="P78" i="12" s="1"/>
  <c r="G36" i="12"/>
  <c r="K36" i="12" s="1"/>
  <c r="P36" i="12" s="1"/>
  <c r="G35" i="12"/>
  <c r="K35" i="12" s="1"/>
  <c r="P35" i="12" s="1"/>
  <c r="G41" i="12"/>
  <c r="K41" i="12" s="1"/>
  <c r="P41" i="12" s="1"/>
  <c r="G69" i="12"/>
  <c r="K69" i="12" s="1"/>
  <c r="P69" i="12" s="1"/>
  <c r="G74" i="12"/>
  <c r="K74" i="12" s="1"/>
  <c r="P74" i="12" s="1"/>
  <c r="G71" i="12"/>
  <c r="K71" i="12" s="1"/>
  <c r="P71" i="12" s="1"/>
  <c r="G83" i="12"/>
  <c r="K83" i="12" s="1"/>
  <c r="P83" i="12" s="1"/>
  <c r="G64" i="12"/>
  <c r="K64" i="12" s="1"/>
  <c r="P64" i="12" s="1"/>
  <c r="G56" i="12"/>
  <c r="K56" i="12" s="1"/>
  <c r="P56" i="12" s="1"/>
  <c r="G55" i="12"/>
  <c r="K55" i="12" s="1"/>
  <c r="P55" i="12" s="1"/>
  <c r="G68" i="12"/>
  <c r="K68" i="12" s="1"/>
  <c r="P68" i="12" s="1"/>
  <c r="G85" i="12"/>
  <c r="K85" i="12" s="1"/>
  <c r="P85" i="12" s="1"/>
  <c r="G39" i="12"/>
  <c r="K39" i="12" s="1"/>
  <c r="P39" i="12" s="1"/>
  <c r="G76" i="12"/>
  <c r="K76" i="12" s="1"/>
  <c r="P76" i="12" s="1"/>
  <c r="G54" i="12"/>
  <c r="K54" i="12" s="1"/>
  <c r="P54" i="12" s="1"/>
  <c r="G80" i="12"/>
  <c r="K80" i="12" s="1"/>
  <c r="P80" i="12" s="1"/>
  <c r="G73" i="12"/>
  <c r="K73" i="12" s="1"/>
  <c r="P73" i="12" s="1"/>
  <c r="G63" i="12"/>
  <c r="K63" i="12" s="1"/>
  <c r="P63" i="12" s="1"/>
  <c r="G45" i="12"/>
  <c r="K45" i="12" s="1"/>
  <c r="P45" i="12" s="1"/>
  <c r="G49" i="12"/>
  <c r="K49" i="12" s="1"/>
  <c r="P49" i="12" s="1"/>
  <c r="G58" i="12"/>
  <c r="K58" i="12" s="1"/>
  <c r="P58" i="12" s="1"/>
  <c r="G57" i="12"/>
  <c r="K57" i="12" s="1"/>
  <c r="P57" i="12" s="1"/>
  <c r="G77" i="12"/>
  <c r="K77" i="12" s="1"/>
  <c r="P77" i="12" s="1"/>
  <c r="G52" i="12"/>
  <c r="K52" i="12" s="1"/>
  <c r="P52" i="12" s="1"/>
  <c r="G65" i="12"/>
  <c r="K65" i="12" s="1"/>
  <c r="P65" i="12" s="1"/>
  <c r="G44" i="12"/>
  <c r="K44" i="12" s="1"/>
  <c r="P44" i="12" s="1"/>
  <c r="G79" i="12"/>
  <c r="K79" i="12" s="1"/>
  <c r="P79" i="12" s="1"/>
  <c r="G47" i="12"/>
  <c r="K47" i="12" s="1"/>
  <c r="P47" i="12" s="1"/>
  <c r="G43" i="12"/>
  <c r="K43" i="12" s="1"/>
  <c r="P43" i="12" s="1"/>
  <c r="G37" i="12"/>
  <c r="K37" i="12" s="1"/>
  <c r="P37" i="12" s="1"/>
  <c r="G50" i="12"/>
  <c r="K50" i="12" s="1"/>
  <c r="P50" i="12" s="1"/>
  <c r="G70" i="12"/>
  <c r="K70" i="12" s="1"/>
  <c r="P70" i="12" s="1"/>
  <c r="G72" i="12"/>
  <c r="K72" i="12" s="1"/>
  <c r="P72" i="12" s="1"/>
  <c r="G82" i="12"/>
  <c r="K82" i="12" s="1"/>
  <c r="P82" i="12" s="1"/>
  <c r="G38" i="12"/>
  <c r="K38" i="12" s="1"/>
  <c r="P38" i="12" s="1"/>
  <c r="G81" i="12"/>
  <c r="K81" i="12" s="1"/>
  <c r="P81" i="12" s="1"/>
  <c r="G59" i="12"/>
  <c r="K59" i="12" s="1"/>
  <c r="P59" i="12" s="1"/>
  <c r="G96" i="12"/>
  <c r="K96" i="12" s="1"/>
  <c r="P96" i="12" s="1"/>
  <c r="G32" i="12"/>
  <c r="K32" i="12" s="1"/>
  <c r="P32" i="12" s="1"/>
  <c r="G86" i="12"/>
  <c r="K86" i="12" s="1"/>
  <c r="P86" i="12" s="1"/>
  <c r="G40" i="12"/>
  <c r="K40" i="12" s="1"/>
  <c r="P40" i="12" s="1"/>
  <c r="G95" i="12"/>
  <c r="K95" i="12" s="1"/>
  <c r="P95" i="12" s="1"/>
  <c r="G51" i="12"/>
  <c r="K51" i="12" s="1"/>
  <c r="P51" i="12" s="1"/>
  <c r="G97" i="12"/>
  <c r="K97" i="12" s="1"/>
  <c r="P97" i="12" s="1"/>
  <c r="G98" i="12"/>
  <c r="K98" i="12" s="1"/>
  <c r="P98" i="12" s="1"/>
  <c r="G99" i="12"/>
  <c r="K99" i="12" s="1"/>
  <c r="P99" i="12" s="1"/>
  <c r="G100" i="12"/>
  <c r="K100" i="12" s="1"/>
  <c r="P100" i="12" s="1"/>
  <c r="G101" i="12"/>
  <c r="K101" i="12" s="1"/>
  <c r="P101" i="12" s="1"/>
  <c r="G102" i="12"/>
  <c r="K102" i="12" s="1"/>
  <c r="P102" i="12" s="1"/>
  <c r="G103" i="12"/>
  <c r="K103" i="12" s="1"/>
  <c r="P103" i="12" s="1"/>
  <c r="G104" i="12"/>
  <c r="K104" i="12" s="1"/>
  <c r="P104" i="12" s="1"/>
  <c r="G105" i="12"/>
  <c r="K105" i="12" s="1"/>
  <c r="P105" i="12" s="1"/>
  <c r="G106" i="12"/>
  <c r="K106" i="12" s="1"/>
  <c r="P106" i="12" s="1"/>
  <c r="G108" i="12"/>
  <c r="K108" i="12" s="1"/>
  <c r="P108" i="12" s="1"/>
  <c r="G107" i="12"/>
  <c r="K107" i="12" s="1"/>
  <c r="P107" i="12" s="1"/>
  <c r="G109" i="12"/>
  <c r="K109" i="12" s="1"/>
  <c r="P109" i="12" s="1"/>
  <c r="G110" i="12"/>
  <c r="K110" i="12" s="1"/>
  <c r="P110" i="12" s="1"/>
  <c r="G112" i="12"/>
  <c r="K112" i="12" s="1"/>
  <c r="P112" i="12" s="1"/>
  <c r="G111" i="12"/>
  <c r="K111" i="12" s="1"/>
  <c r="P111" i="12" s="1"/>
  <c r="G116" i="12"/>
  <c r="K116" i="12" s="1"/>
  <c r="P116" i="12" s="1"/>
  <c r="G113" i="12"/>
  <c r="K113" i="12" s="1"/>
  <c r="P113" i="12" s="1"/>
  <c r="G114" i="12"/>
  <c r="K114" i="12" s="1"/>
  <c r="P114" i="12" s="1"/>
  <c r="G115" i="12"/>
  <c r="K115" i="12" s="1"/>
  <c r="P115" i="12" s="1"/>
  <c r="G120" i="12"/>
  <c r="K120" i="12" s="1"/>
  <c r="P120" i="12" s="1"/>
  <c r="G117" i="12"/>
  <c r="K117" i="12" s="1"/>
  <c r="P117" i="12" s="1"/>
  <c r="G118" i="12"/>
  <c r="K118" i="12" s="1"/>
  <c r="P118" i="12" s="1"/>
  <c r="G122" i="12"/>
  <c r="K122" i="12" s="1"/>
  <c r="P122" i="12" s="1"/>
  <c r="G119" i="12"/>
  <c r="K119" i="12" s="1"/>
  <c r="P119" i="12" s="1"/>
  <c r="G121" i="12"/>
  <c r="K121" i="12" s="1"/>
  <c r="P121" i="12" s="1"/>
  <c r="G123" i="12"/>
  <c r="K123" i="12" s="1"/>
  <c r="P123" i="12" s="1"/>
  <c r="G124" i="12"/>
  <c r="K124" i="12" s="1"/>
  <c r="P124" i="12" s="1"/>
  <c r="G126" i="12"/>
  <c r="K126" i="12" s="1"/>
  <c r="P126" i="12" s="1"/>
  <c r="G125" i="12"/>
  <c r="K125" i="12" s="1"/>
  <c r="P125" i="12" s="1"/>
  <c r="G127" i="12"/>
  <c r="K127" i="12" s="1"/>
  <c r="P127" i="12" s="1"/>
  <c r="G128" i="12"/>
  <c r="K128" i="12" s="1"/>
  <c r="P128" i="12" s="1"/>
  <c r="G130" i="12"/>
  <c r="K130" i="12" s="1"/>
  <c r="P130" i="12" s="1"/>
  <c r="G131" i="12"/>
  <c r="K131" i="12" s="1"/>
  <c r="P131" i="12" s="1"/>
  <c r="G129" i="12"/>
  <c r="K129" i="12" s="1"/>
  <c r="P129" i="12" s="1"/>
  <c r="G132" i="12"/>
  <c r="K132" i="12" s="1"/>
  <c r="P132" i="12" s="1"/>
  <c r="G133" i="12"/>
  <c r="K133" i="12" s="1"/>
  <c r="P133" i="12" s="1"/>
  <c r="G134" i="12"/>
  <c r="K134" i="12" s="1"/>
  <c r="P134" i="12" s="1"/>
  <c r="G136" i="12"/>
  <c r="K136" i="12" s="1"/>
  <c r="P136" i="12" s="1"/>
  <c r="G139" i="12"/>
  <c r="K139" i="12" s="1"/>
  <c r="P139" i="12" s="1"/>
  <c r="G135" i="12"/>
  <c r="K135" i="12" s="1"/>
  <c r="P135" i="12" s="1"/>
  <c r="G138" i="12"/>
  <c r="K138" i="12" s="1"/>
  <c r="P138" i="12" s="1"/>
  <c r="G140" i="12"/>
  <c r="K140" i="12" s="1"/>
  <c r="P140" i="12" s="1"/>
  <c r="G137" i="12"/>
  <c r="K137" i="12" s="1"/>
  <c r="P137" i="12" s="1"/>
  <c r="G141" i="12"/>
  <c r="K141" i="12" s="1"/>
  <c r="P141" i="12" s="1"/>
  <c r="G142" i="12"/>
  <c r="K142" i="12" s="1"/>
  <c r="P142" i="12" s="1"/>
  <c r="G144" i="12"/>
  <c r="K144" i="12" s="1"/>
  <c r="P144" i="12" s="1"/>
  <c r="G143" i="12"/>
  <c r="K143" i="12" s="1"/>
  <c r="P143" i="12" s="1"/>
  <c r="G145" i="12"/>
  <c r="K145" i="12" s="1"/>
  <c r="P145" i="12" s="1"/>
  <c r="G146" i="12"/>
  <c r="K146" i="12" s="1"/>
  <c r="P146" i="12" s="1"/>
  <c r="G147" i="12"/>
  <c r="K147" i="12" s="1"/>
  <c r="P147" i="12" s="1"/>
  <c r="G148" i="12"/>
  <c r="K148" i="12" s="1"/>
  <c r="P148" i="12" s="1"/>
  <c r="G150" i="12"/>
  <c r="K150" i="12" s="1"/>
  <c r="P150" i="12" s="1"/>
  <c r="G149" i="12"/>
  <c r="K149" i="12" s="1"/>
  <c r="P149" i="12" s="1"/>
  <c r="G151" i="12"/>
  <c r="K151" i="12" s="1"/>
  <c r="P151" i="12" s="1"/>
  <c r="G153" i="12"/>
  <c r="K153" i="12" s="1"/>
  <c r="P153" i="12" s="1"/>
  <c r="G152" i="12"/>
  <c r="K152" i="12" s="1"/>
  <c r="P152" i="12" s="1"/>
  <c r="G154" i="12"/>
  <c r="K154" i="12" s="1"/>
  <c r="P154" i="12" s="1"/>
  <c r="G155" i="12"/>
  <c r="K155" i="12" s="1"/>
  <c r="P155" i="12" s="1"/>
  <c r="G157" i="12"/>
  <c r="K157" i="12" s="1"/>
  <c r="P157" i="12" s="1"/>
  <c r="G156" i="12"/>
  <c r="K156" i="12" s="1"/>
  <c r="P156" i="12" s="1"/>
  <c r="G158" i="12"/>
  <c r="K158" i="12" s="1"/>
  <c r="P158" i="12" s="1"/>
  <c r="G160" i="12"/>
  <c r="K160" i="12" s="1"/>
  <c r="P160" i="12" s="1"/>
  <c r="G159" i="12"/>
  <c r="K159" i="12" s="1"/>
  <c r="P159" i="12" s="1"/>
  <c r="G161" i="12"/>
  <c r="K161" i="12" s="1"/>
  <c r="P161" i="12" s="1"/>
  <c r="G164" i="12"/>
  <c r="K164" i="12" s="1"/>
  <c r="P164" i="12" s="1"/>
  <c r="G162" i="12"/>
  <c r="K162" i="12" s="1"/>
  <c r="P162" i="12" s="1"/>
  <c r="G163" i="12"/>
  <c r="K163" i="12" s="1"/>
  <c r="P163" i="12" s="1"/>
  <c r="G166" i="12"/>
  <c r="K166" i="12" s="1"/>
  <c r="P166" i="12" s="1"/>
  <c r="G165" i="12"/>
  <c r="K165" i="12" s="1"/>
  <c r="P165" i="12" s="1"/>
  <c r="G168" i="12"/>
  <c r="K168" i="12" s="1"/>
  <c r="P168" i="12" s="1"/>
  <c r="G167" i="12"/>
  <c r="K167" i="12" s="1"/>
  <c r="P167" i="12" s="1"/>
  <c r="G170" i="12"/>
  <c r="K170" i="12" s="1"/>
  <c r="P170" i="12" s="1"/>
  <c r="G169" i="12"/>
  <c r="K169" i="12" s="1"/>
  <c r="P169" i="12" s="1"/>
  <c r="G173" i="12"/>
  <c r="K173" i="12" s="1"/>
  <c r="P173" i="12" s="1"/>
  <c r="G171" i="12"/>
  <c r="K171" i="12" s="1"/>
  <c r="P171" i="12" s="1"/>
  <c r="G172" i="12"/>
  <c r="K172" i="12" s="1"/>
  <c r="P172" i="12" s="1"/>
  <c r="G180" i="12"/>
  <c r="K180" i="12" s="1"/>
  <c r="P180" i="12" s="1"/>
  <c r="G175" i="12"/>
  <c r="K175" i="12" s="1"/>
  <c r="P175" i="12" s="1"/>
  <c r="G174" i="12"/>
  <c r="K174" i="12" s="1"/>
  <c r="P174" i="12" s="1"/>
  <c r="R176" i="12" l="1"/>
  <c r="Q176" i="12"/>
  <c r="F213" i="18"/>
  <c r="T172" i="12"/>
  <c r="S172" i="12"/>
  <c r="Q172" i="12"/>
  <c r="R172" i="12"/>
  <c r="R166" i="12"/>
  <c r="Q166" i="12"/>
  <c r="T166" i="12"/>
  <c r="S166" i="12"/>
  <c r="S161" i="12"/>
  <c r="R161" i="12"/>
  <c r="T161" i="12"/>
  <c r="Q161" i="12"/>
  <c r="T156" i="12"/>
  <c r="S156" i="12"/>
  <c r="Q156" i="12"/>
  <c r="R156" i="12"/>
  <c r="T152" i="12"/>
  <c r="S152" i="12"/>
  <c r="Q152" i="12"/>
  <c r="R152" i="12"/>
  <c r="R150" i="12"/>
  <c r="Q150" i="12"/>
  <c r="T150" i="12"/>
  <c r="S150" i="12"/>
  <c r="R145" i="12"/>
  <c r="S145" i="12"/>
  <c r="T145" i="12"/>
  <c r="Q145" i="12"/>
  <c r="R141" i="12"/>
  <c r="S141" i="12"/>
  <c r="Q141" i="12"/>
  <c r="T141" i="12"/>
  <c r="T135" i="12"/>
  <c r="R135" i="12"/>
  <c r="S135" i="12"/>
  <c r="Q135" i="12"/>
  <c r="R133" i="12"/>
  <c r="S133" i="12"/>
  <c r="T133" i="12"/>
  <c r="Q133" i="12"/>
  <c r="Q130" i="12"/>
  <c r="S130" i="12"/>
  <c r="T130" i="12"/>
  <c r="R130" i="12"/>
  <c r="Q126" i="12"/>
  <c r="S126" i="12"/>
  <c r="T126" i="12"/>
  <c r="R126" i="12"/>
  <c r="T119" i="12"/>
  <c r="R119" i="12"/>
  <c r="Q119" i="12"/>
  <c r="S119" i="12"/>
  <c r="S120" i="12"/>
  <c r="T120" i="12"/>
  <c r="R120" i="12"/>
  <c r="Q120" i="12"/>
  <c r="S116" i="12"/>
  <c r="T116" i="12"/>
  <c r="R116" i="12"/>
  <c r="Q116" i="12"/>
  <c r="S109" i="12"/>
  <c r="R109" i="12"/>
  <c r="T109" i="12"/>
  <c r="Q109" i="12"/>
  <c r="S105" i="12"/>
  <c r="R105" i="12"/>
  <c r="T105" i="12"/>
  <c r="Q105" i="12"/>
  <c r="S101" i="12"/>
  <c r="R101" i="12"/>
  <c r="T101" i="12"/>
  <c r="Q101" i="12"/>
  <c r="S97" i="12"/>
  <c r="R97" i="12"/>
  <c r="T97" i="12"/>
  <c r="Q97" i="12"/>
  <c r="R86" i="12"/>
  <c r="Q86" i="12"/>
  <c r="T86" i="12"/>
  <c r="S86" i="12"/>
  <c r="S81" i="12"/>
  <c r="R81" i="12"/>
  <c r="T81" i="12"/>
  <c r="Q81" i="12"/>
  <c r="R70" i="12"/>
  <c r="Q70" i="12"/>
  <c r="T70" i="12"/>
  <c r="S70" i="12"/>
  <c r="T47" i="12"/>
  <c r="Q47" i="12"/>
  <c r="S47" i="12"/>
  <c r="R47" i="12"/>
  <c r="S52" i="12"/>
  <c r="R52" i="12"/>
  <c r="T52" i="12"/>
  <c r="Q52" i="12"/>
  <c r="R49" i="12"/>
  <c r="T49" i="12"/>
  <c r="Q49" i="12"/>
  <c r="S49" i="12"/>
  <c r="T80" i="12"/>
  <c r="S80" i="12"/>
  <c r="Q80" i="12"/>
  <c r="R80" i="12"/>
  <c r="S85" i="12"/>
  <c r="R85" i="12"/>
  <c r="T85" i="12"/>
  <c r="Q85" i="12"/>
  <c r="S64" i="12"/>
  <c r="R64" i="12"/>
  <c r="T64" i="12"/>
  <c r="Q64" i="12"/>
  <c r="R69" i="12"/>
  <c r="T69" i="12"/>
  <c r="Q69" i="12"/>
  <c r="S69" i="12"/>
  <c r="R78" i="12"/>
  <c r="Q78" i="12"/>
  <c r="T78" i="12"/>
  <c r="S78" i="12"/>
  <c r="Q75" i="12"/>
  <c r="T75" i="12"/>
  <c r="R75" i="12"/>
  <c r="S75" i="12"/>
  <c r="R94" i="12"/>
  <c r="Q94" i="12"/>
  <c r="T94" i="12"/>
  <c r="S94" i="12"/>
  <c r="R33" i="12"/>
  <c r="T33" i="12"/>
  <c r="Q33" i="12"/>
  <c r="S33" i="12"/>
  <c r="R53" i="12"/>
  <c r="T53" i="12"/>
  <c r="Q53" i="12"/>
  <c r="S53" i="12"/>
  <c r="S89" i="12"/>
  <c r="R89" i="12"/>
  <c r="T89" i="12"/>
  <c r="Q89" i="12"/>
  <c r="Z179" i="12"/>
  <c r="V179" i="12"/>
  <c r="Z176" i="12"/>
  <c r="V176" i="12"/>
  <c r="R174" i="12"/>
  <c r="Q174" i="12"/>
  <c r="T174" i="12"/>
  <c r="S174" i="12"/>
  <c r="Q171" i="12"/>
  <c r="T171" i="12"/>
  <c r="R171" i="12"/>
  <c r="S171" i="12"/>
  <c r="Q167" i="12"/>
  <c r="T167" i="12"/>
  <c r="R167" i="12"/>
  <c r="S167" i="12"/>
  <c r="Q163" i="12"/>
  <c r="T163" i="12"/>
  <c r="R163" i="12"/>
  <c r="S163" i="12"/>
  <c r="Q159" i="12"/>
  <c r="T159" i="12"/>
  <c r="R159" i="12"/>
  <c r="S159" i="12"/>
  <c r="S157" i="12"/>
  <c r="R157" i="12"/>
  <c r="T157" i="12"/>
  <c r="Q157" i="12"/>
  <c r="S153" i="12"/>
  <c r="R153" i="12"/>
  <c r="T153" i="12"/>
  <c r="Q153" i="12"/>
  <c r="T148" i="12"/>
  <c r="S148" i="12"/>
  <c r="Q148" i="12"/>
  <c r="R148" i="12"/>
  <c r="T143" i="12"/>
  <c r="R143" i="12"/>
  <c r="S143" i="12"/>
  <c r="Q143" i="12"/>
  <c r="R137" i="12"/>
  <c r="S137" i="12"/>
  <c r="T137" i="12"/>
  <c r="Q137" i="12"/>
  <c r="T139" i="12"/>
  <c r="R139" i="12"/>
  <c r="S139" i="12"/>
  <c r="Q139" i="12"/>
  <c r="S132" i="12"/>
  <c r="Q132" i="12"/>
  <c r="T132" i="12"/>
  <c r="R132" i="12"/>
  <c r="S128" i="12"/>
  <c r="Q128" i="12"/>
  <c r="T128" i="12"/>
  <c r="R128" i="12"/>
  <c r="S124" i="12"/>
  <c r="Q124" i="12"/>
  <c r="T124" i="12"/>
  <c r="R124" i="12"/>
  <c r="Q122" i="12"/>
  <c r="S122" i="12"/>
  <c r="R122" i="12"/>
  <c r="T122" i="12"/>
  <c r="T115" i="12"/>
  <c r="R115" i="12"/>
  <c r="S115" i="12"/>
  <c r="Q115" i="12"/>
  <c r="Q111" i="12"/>
  <c r="T111" i="12"/>
  <c r="R111" i="12"/>
  <c r="S111" i="12"/>
  <c r="Q107" i="12"/>
  <c r="T107" i="12"/>
  <c r="R107" i="12"/>
  <c r="S107" i="12"/>
  <c r="T104" i="12"/>
  <c r="S104" i="12"/>
  <c r="R104" i="12"/>
  <c r="Q104" i="12"/>
  <c r="T100" i="12"/>
  <c r="S100" i="12"/>
  <c r="R100" i="12"/>
  <c r="Q100" i="12"/>
  <c r="T51" i="12"/>
  <c r="Q51" i="12"/>
  <c r="S51" i="12"/>
  <c r="R51" i="12"/>
  <c r="S32" i="12"/>
  <c r="R32" i="12"/>
  <c r="Q32" i="12"/>
  <c r="T32" i="12"/>
  <c r="Q38" i="12"/>
  <c r="R38" i="12"/>
  <c r="T38" i="12"/>
  <c r="S38" i="12"/>
  <c r="Q50" i="12"/>
  <c r="R50" i="12"/>
  <c r="T50" i="12"/>
  <c r="S50" i="12"/>
  <c r="Q79" i="12"/>
  <c r="T79" i="12"/>
  <c r="R79" i="12"/>
  <c r="S79" i="12"/>
  <c r="S77" i="12"/>
  <c r="R77" i="12"/>
  <c r="T77" i="12"/>
  <c r="Q77" i="12"/>
  <c r="R45" i="12"/>
  <c r="T45" i="12"/>
  <c r="Q45" i="12"/>
  <c r="S45" i="12"/>
  <c r="Q54" i="12"/>
  <c r="R54" i="12"/>
  <c r="T54" i="12"/>
  <c r="S54" i="12"/>
  <c r="S68" i="12"/>
  <c r="R68" i="12"/>
  <c r="T68" i="12"/>
  <c r="Q68" i="12"/>
  <c r="Q83" i="12"/>
  <c r="T83" i="12"/>
  <c r="R83" i="12"/>
  <c r="S83" i="12"/>
  <c r="R41" i="12"/>
  <c r="T41" i="12"/>
  <c r="Q41" i="12"/>
  <c r="S41" i="12"/>
  <c r="S93" i="12"/>
  <c r="R93" i="12"/>
  <c r="T93" i="12"/>
  <c r="Q93" i="12"/>
  <c r="Q42" i="12"/>
  <c r="R42" i="12"/>
  <c r="T42" i="12"/>
  <c r="S42" i="12"/>
  <c r="T84" i="12"/>
  <c r="S84" i="12"/>
  <c r="R84" i="12"/>
  <c r="Q84" i="12"/>
  <c r="Q46" i="12"/>
  <c r="R46" i="12"/>
  <c r="T46" i="12"/>
  <c r="S46" i="12"/>
  <c r="Q91" i="12"/>
  <c r="T91" i="12"/>
  <c r="R91" i="12"/>
  <c r="S91" i="12"/>
  <c r="Q87" i="12"/>
  <c r="T87" i="12"/>
  <c r="R87" i="12"/>
  <c r="S87" i="12"/>
  <c r="R170" i="12"/>
  <c r="Q170" i="12"/>
  <c r="T170" i="12"/>
  <c r="S170" i="12"/>
  <c r="Q175" i="12"/>
  <c r="T175" i="12"/>
  <c r="R175" i="12"/>
  <c r="S175" i="12"/>
  <c r="S173" i="12"/>
  <c r="R173" i="12"/>
  <c r="T173" i="12"/>
  <c r="Q173" i="12"/>
  <c r="T168" i="12"/>
  <c r="S168" i="12"/>
  <c r="Q168" i="12"/>
  <c r="R168" i="12"/>
  <c r="R162" i="12"/>
  <c r="Q162" i="12"/>
  <c r="T162" i="12"/>
  <c r="S162" i="12"/>
  <c r="T160" i="12"/>
  <c r="S160" i="12"/>
  <c r="Q160" i="12"/>
  <c r="R160" i="12"/>
  <c r="Q155" i="12"/>
  <c r="T155" i="12"/>
  <c r="R155" i="12"/>
  <c r="S155" i="12"/>
  <c r="Q151" i="12"/>
  <c r="T151" i="12"/>
  <c r="R151" i="12"/>
  <c r="S151" i="12"/>
  <c r="Q147" i="12"/>
  <c r="T147" i="12"/>
  <c r="R147" i="12"/>
  <c r="S147" i="12"/>
  <c r="S144" i="12"/>
  <c r="Q144" i="12"/>
  <c r="T144" i="12"/>
  <c r="R144" i="12"/>
  <c r="S140" i="12"/>
  <c r="Q140" i="12"/>
  <c r="T140" i="12"/>
  <c r="R140" i="12"/>
  <c r="S136" i="12"/>
  <c r="Q136" i="12"/>
  <c r="T136" i="12"/>
  <c r="R136" i="12"/>
  <c r="R129" i="12"/>
  <c r="S129" i="12"/>
  <c r="T129" i="12"/>
  <c r="Q129" i="12"/>
  <c r="T127" i="12"/>
  <c r="R127" i="12"/>
  <c r="S127" i="12"/>
  <c r="Q127" i="12"/>
  <c r="T123" i="12"/>
  <c r="R123" i="12"/>
  <c r="S123" i="12"/>
  <c r="Q123" i="12"/>
  <c r="Q118" i="12"/>
  <c r="S118" i="12"/>
  <c r="T118" i="12"/>
  <c r="R118" i="12"/>
  <c r="Q114" i="12"/>
  <c r="S114" i="12"/>
  <c r="T114" i="12"/>
  <c r="R114" i="12"/>
  <c r="T112" i="12"/>
  <c r="S112" i="12"/>
  <c r="R112" i="12"/>
  <c r="Q112" i="12"/>
  <c r="T108" i="12"/>
  <c r="S108" i="12"/>
  <c r="R108" i="12"/>
  <c r="Q108" i="12"/>
  <c r="Q103" i="12"/>
  <c r="T103" i="12"/>
  <c r="R103" i="12"/>
  <c r="S103" i="12"/>
  <c r="Q99" i="12"/>
  <c r="T99" i="12"/>
  <c r="R99" i="12"/>
  <c r="S99" i="12"/>
  <c r="Q95" i="12"/>
  <c r="T95" i="12"/>
  <c r="R95" i="12"/>
  <c r="S95" i="12"/>
  <c r="T96" i="12"/>
  <c r="S96" i="12"/>
  <c r="R96" i="12"/>
  <c r="Q96" i="12"/>
  <c r="R82" i="12"/>
  <c r="Q82" i="12"/>
  <c r="T82" i="12"/>
  <c r="S82" i="12"/>
  <c r="R37" i="12"/>
  <c r="T37" i="12"/>
  <c r="Q37" i="12"/>
  <c r="S37" i="12"/>
  <c r="S44" i="12"/>
  <c r="R44" i="12"/>
  <c r="T44" i="12"/>
  <c r="Q44" i="12"/>
  <c r="R57" i="12"/>
  <c r="T57" i="12"/>
  <c r="Q57" i="12"/>
  <c r="S57" i="12"/>
  <c r="T63" i="12"/>
  <c r="Q63" i="12"/>
  <c r="S63" i="12"/>
  <c r="R63" i="12"/>
  <c r="T76" i="12"/>
  <c r="S76" i="12"/>
  <c r="Q76" i="12"/>
  <c r="R76" i="12"/>
  <c r="T55" i="12"/>
  <c r="Q55" i="12"/>
  <c r="S55" i="12"/>
  <c r="R55" i="12"/>
  <c r="Q71" i="12"/>
  <c r="T71" i="12"/>
  <c r="R71" i="12"/>
  <c r="S71" i="12"/>
  <c r="T35" i="12"/>
  <c r="Q35" i="12"/>
  <c r="S35" i="12"/>
  <c r="R35" i="12"/>
  <c r="Q34" i="12"/>
  <c r="R34" i="12"/>
  <c r="T34" i="12"/>
  <c r="S34" i="12"/>
  <c r="S48" i="12"/>
  <c r="R48" i="12"/>
  <c r="T48" i="12"/>
  <c r="Q48" i="12"/>
  <c r="Q62" i="12"/>
  <c r="R62" i="12"/>
  <c r="T62" i="12"/>
  <c r="S62" i="12"/>
  <c r="Q66" i="12"/>
  <c r="R66" i="12"/>
  <c r="T66" i="12"/>
  <c r="S66" i="12"/>
  <c r="R90" i="12"/>
  <c r="Q90" i="12"/>
  <c r="T90" i="12"/>
  <c r="S90" i="12"/>
  <c r="T182" i="12"/>
  <c r="R182" i="12"/>
  <c r="Q182" i="12"/>
  <c r="S182" i="12"/>
  <c r="Z181" i="12"/>
  <c r="V181" i="12"/>
  <c r="T180" i="12"/>
  <c r="S180" i="12"/>
  <c r="Q180" i="12"/>
  <c r="R180" i="12"/>
  <c r="S169" i="12"/>
  <c r="R169" i="12"/>
  <c r="T169" i="12"/>
  <c r="Q169" i="12"/>
  <c r="S165" i="12"/>
  <c r="R165" i="12"/>
  <c r="T165" i="12"/>
  <c r="Q165" i="12"/>
  <c r="T164" i="12"/>
  <c r="S164" i="12"/>
  <c r="Q164" i="12"/>
  <c r="R164" i="12"/>
  <c r="R158" i="12"/>
  <c r="Q158" i="12"/>
  <c r="T158" i="12"/>
  <c r="S158" i="12"/>
  <c r="R154" i="12"/>
  <c r="Q154" i="12"/>
  <c r="T154" i="12"/>
  <c r="S154" i="12"/>
  <c r="S149" i="12"/>
  <c r="R149" i="12"/>
  <c r="T149" i="12"/>
  <c r="Q149" i="12"/>
  <c r="R146" i="12"/>
  <c r="Q146" i="12"/>
  <c r="T146" i="12"/>
  <c r="S146" i="12"/>
  <c r="Q142" i="12"/>
  <c r="S142" i="12"/>
  <c r="T142" i="12"/>
  <c r="R142" i="12"/>
  <c r="Q138" i="12"/>
  <c r="S138" i="12"/>
  <c r="R138" i="12"/>
  <c r="T138" i="12"/>
  <c r="Q134" i="12"/>
  <c r="S134" i="12"/>
  <c r="T134" i="12"/>
  <c r="R134" i="12"/>
  <c r="T131" i="12"/>
  <c r="R131" i="12"/>
  <c r="S131" i="12"/>
  <c r="Q131" i="12"/>
  <c r="R125" i="12"/>
  <c r="S125" i="12"/>
  <c r="Q125" i="12"/>
  <c r="T125" i="12"/>
  <c r="R121" i="12"/>
  <c r="T121" i="12"/>
  <c r="S121" i="12"/>
  <c r="Q121" i="12"/>
  <c r="R117" i="12"/>
  <c r="S117" i="12"/>
  <c r="Q117" i="12"/>
  <c r="T117" i="12"/>
  <c r="Q113" i="12"/>
  <c r="R113" i="12"/>
  <c r="S113" i="12"/>
  <c r="T113" i="12"/>
  <c r="R110" i="12"/>
  <c r="Q110" i="12"/>
  <c r="T110" i="12"/>
  <c r="S110" i="12"/>
  <c r="R106" i="12"/>
  <c r="Q106" i="12"/>
  <c r="T106" i="12"/>
  <c r="S106" i="12"/>
  <c r="R102" i="12"/>
  <c r="Q102" i="12"/>
  <c r="T102" i="12"/>
  <c r="S102" i="12"/>
  <c r="R98" i="12"/>
  <c r="Q98" i="12"/>
  <c r="T98" i="12"/>
  <c r="S98" i="12"/>
  <c r="S40" i="12"/>
  <c r="R40" i="12"/>
  <c r="T40" i="12"/>
  <c r="Q40" i="12"/>
  <c r="T59" i="12"/>
  <c r="Q59" i="12"/>
  <c r="S59" i="12"/>
  <c r="R59" i="12"/>
  <c r="T72" i="12"/>
  <c r="S72" i="12"/>
  <c r="Q72" i="12"/>
  <c r="R72" i="12"/>
  <c r="T43" i="12"/>
  <c r="Q43" i="12"/>
  <c r="S43" i="12"/>
  <c r="R43" i="12"/>
  <c r="R65" i="12"/>
  <c r="T65" i="12"/>
  <c r="Q65" i="12"/>
  <c r="S65" i="12"/>
  <c r="Q58" i="12"/>
  <c r="R58" i="12"/>
  <c r="T58" i="12"/>
  <c r="S58" i="12"/>
  <c r="S73" i="12"/>
  <c r="R73" i="12"/>
  <c r="T73" i="12"/>
  <c r="Q73" i="12"/>
  <c r="T39" i="12"/>
  <c r="Q39" i="12"/>
  <c r="S39" i="12"/>
  <c r="R39" i="12"/>
  <c r="S56" i="12"/>
  <c r="R56" i="12"/>
  <c r="T56" i="12"/>
  <c r="Q56" i="12"/>
  <c r="R74" i="12"/>
  <c r="Q74" i="12"/>
  <c r="T74" i="12"/>
  <c r="S74" i="12"/>
  <c r="S36" i="12"/>
  <c r="R36" i="12"/>
  <c r="T36" i="12"/>
  <c r="Q36" i="12"/>
  <c r="T67" i="12"/>
  <c r="Q67" i="12"/>
  <c r="S67" i="12"/>
  <c r="R67" i="12"/>
  <c r="R61" i="12"/>
  <c r="T61" i="12"/>
  <c r="Q61" i="12"/>
  <c r="S61" i="12"/>
  <c r="S60" i="12"/>
  <c r="R60" i="12"/>
  <c r="T60" i="12"/>
  <c r="Q60" i="12"/>
  <c r="T88" i="12"/>
  <c r="S88" i="12"/>
  <c r="R88" i="12"/>
  <c r="Q88" i="12"/>
  <c r="T92" i="12"/>
  <c r="S92" i="12"/>
  <c r="R92" i="12"/>
  <c r="Q92" i="12"/>
  <c r="S177" i="12"/>
  <c r="R177" i="12"/>
  <c r="T177" i="12"/>
  <c r="Q177" i="12"/>
  <c r="Z178" i="12"/>
  <c r="V178" i="12"/>
  <c r="AA178" i="12" l="1"/>
  <c r="AA176" i="12"/>
  <c r="F214" i="18"/>
  <c r="G211" i="18" s="1"/>
  <c r="K211" i="18" s="1"/>
  <c r="P211" i="18" s="1"/>
  <c r="G207" i="18"/>
  <c r="K207" i="18" s="1"/>
  <c r="P207" i="18" s="1"/>
  <c r="G206" i="18"/>
  <c r="K206" i="18" s="1"/>
  <c r="P206" i="18" s="1"/>
  <c r="G209" i="18"/>
  <c r="K209" i="18" s="1"/>
  <c r="P209" i="18" s="1"/>
  <c r="Z36" i="12"/>
  <c r="V36" i="12"/>
  <c r="Z58" i="12"/>
  <c r="V58" i="12"/>
  <c r="AA58" i="12" s="1"/>
  <c r="Z149" i="12"/>
  <c r="V149" i="12"/>
  <c r="Z165" i="12"/>
  <c r="V165" i="12"/>
  <c r="AA165" i="12" s="1"/>
  <c r="Z169" i="12"/>
  <c r="V169" i="12"/>
  <c r="Z35" i="12"/>
  <c r="V35" i="12"/>
  <c r="AA35" i="12" s="1"/>
  <c r="Z55" i="12"/>
  <c r="V55" i="12"/>
  <c r="Z63" i="12"/>
  <c r="V63" i="12"/>
  <c r="AA63" i="12" s="1"/>
  <c r="Z118" i="12"/>
  <c r="V118" i="12"/>
  <c r="Z136" i="12"/>
  <c r="V136" i="12"/>
  <c r="AA136" i="12" s="1"/>
  <c r="Z144" i="12"/>
  <c r="V144" i="12"/>
  <c r="Z160" i="12"/>
  <c r="V160" i="12"/>
  <c r="AA160" i="12" s="1"/>
  <c r="Z168" i="12"/>
  <c r="V168" i="12"/>
  <c r="Z124" i="12"/>
  <c r="V124" i="12"/>
  <c r="AA124" i="12" s="1"/>
  <c r="Z132" i="12"/>
  <c r="V132" i="12"/>
  <c r="Z80" i="12"/>
  <c r="V80" i="12"/>
  <c r="AA80" i="12" s="1"/>
  <c r="Z126" i="12"/>
  <c r="V126" i="12"/>
  <c r="Z130" i="12"/>
  <c r="V130" i="12"/>
  <c r="AA130" i="12" s="1"/>
  <c r="Z152" i="12"/>
  <c r="V152" i="12"/>
  <c r="Z156" i="12"/>
  <c r="V156" i="12"/>
  <c r="AA156" i="12" s="1"/>
  <c r="Z172" i="12"/>
  <c r="V172" i="12"/>
  <c r="Z74" i="12"/>
  <c r="V74" i="12"/>
  <c r="AA74" i="12" s="1"/>
  <c r="Z98" i="12"/>
  <c r="V98" i="12"/>
  <c r="Z106" i="12"/>
  <c r="V106" i="12"/>
  <c r="AA106" i="12" s="1"/>
  <c r="Z121" i="12"/>
  <c r="V121" i="12"/>
  <c r="Z146" i="12"/>
  <c r="V146" i="12"/>
  <c r="AA146" i="12" s="1"/>
  <c r="Z154" i="12"/>
  <c r="V154" i="12"/>
  <c r="Z71" i="12"/>
  <c r="V71" i="12"/>
  <c r="AA71" i="12" s="1"/>
  <c r="Z96" i="12"/>
  <c r="V96" i="12"/>
  <c r="Z99" i="12"/>
  <c r="V99" i="12"/>
  <c r="AA99" i="12" s="1"/>
  <c r="Z108" i="12"/>
  <c r="V108" i="12"/>
  <c r="Z147" i="12"/>
  <c r="V147" i="12"/>
  <c r="AA147" i="12" s="1"/>
  <c r="Z155" i="12"/>
  <c r="V155" i="12"/>
  <c r="Z175" i="12"/>
  <c r="V175" i="12"/>
  <c r="AA175" i="12" s="1"/>
  <c r="Z87" i="12"/>
  <c r="V87" i="12"/>
  <c r="Z91" i="12"/>
  <c r="V91" i="12"/>
  <c r="AA91" i="12" s="1"/>
  <c r="Z84" i="12"/>
  <c r="V84" i="12"/>
  <c r="Z83" i="12"/>
  <c r="V83" i="12"/>
  <c r="AA83" i="12" s="1"/>
  <c r="Z79" i="12"/>
  <c r="V79" i="12"/>
  <c r="Z100" i="12"/>
  <c r="V100" i="12"/>
  <c r="AA100" i="12" s="1"/>
  <c r="Z104" i="12"/>
  <c r="V104" i="12"/>
  <c r="Z107" i="12"/>
  <c r="V107" i="12"/>
  <c r="AA107" i="12" s="1"/>
  <c r="Z111" i="12"/>
  <c r="V111" i="12"/>
  <c r="Z122" i="12"/>
  <c r="V122" i="12"/>
  <c r="AA122" i="12" s="1"/>
  <c r="Z159" i="12"/>
  <c r="V159" i="12"/>
  <c r="Z163" i="12"/>
  <c r="V163" i="12"/>
  <c r="AA163" i="12" s="1"/>
  <c r="Z167" i="12"/>
  <c r="V167" i="12"/>
  <c r="Z171" i="12"/>
  <c r="V171" i="12"/>
  <c r="AA171" i="12" s="1"/>
  <c r="Z75" i="12"/>
  <c r="V75" i="12"/>
  <c r="Z116" i="12"/>
  <c r="V116" i="12"/>
  <c r="AA116" i="12" s="1"/>
  <c r="Z120" i="12"/>
  <c r="V120" i="12"/>
  <c r="Z67" i="12"/>
  <c r="V67" i="12"/>
  <c r="AA67" i="12" s="1"/>
  <c r="Z39" i="12"/>
  <c r="V39" i="12"/>
  <c r="Z43" i="12"/>
  <c r="V43" i="12"/>
  <c r="AA43" i="12" s="1"/>
  <c r="Z72" i="12"/>
  <c r="V72" i="12"/>
  <c r="Z59" i="12"/>
  <c r="V59" i="12"/>
  <c r="AA59" i="12" s="1"/>
  <c r="Z134" i="12"/>
  <c r="V134" i="12"/>
  <c r="Z142" i="12"/>
  <c r="V142" i="12"/>
  <c r="AA142" i="12" s="1"/>
  <c r="Z164" i="12"/>
  <c r="V164" i="12"/>
  <c r="Z180" i="12"/>
  <c r="V180" i="12"/>
  <c r="AA180" i="12" s="1"/>
  <c r="AA181" i="12"/>
  <c r="Z182" i="12"/>
  <c r="V182" i="12"/>
  <c r="R271" i="12"/>
  <c r="Z66" i="12"/>
  <c r="V66" i="12"/>
  <c r="Z62" i="12"/>
  <c r="V62" i="12"/>
  <c r="AA62" i="12" s="1"/>
  <c r="Z48" i="12"/>
  <c r="V48" i="12"/>
  <c r="Z34" i="12"/>
  <c r="V34" i="12"/>
  <c r="AA34" i="12" s="1"/>
  <c r="Z44" i="12"/>
  <c r="V44" i="12"/>
  <c r="Z123" i="12"/>
  <c r="V123" i="12"/>
  <c r="AA123" i="12" s="1"/>
  <c r="Z127" i="12"/>
  <c r="V127" i="12"/>
  <c r="Z173" i="12"/>
  <c r="V173" i="12"/>
  <c r="AA173" i="12" s="1"/>
  <c r="Z46" i="12"/>
  <c r="V46" i="12"/>
  <c r="Z42" i="12"/>
  <c r="V42" i="12"/>
  <c r="AA42" i="12" s="1"/>
  <c r="Z93" i="12"/>
  <c r="V93" i="12"/>
  <c r="Z68" i="12"/>
  <c r="V68" i="12"/>
  <c r="AA68" i="12" s="1"/>
  <c r="Z54" i="12"/>
  <c r="V54" i="12"/>
  <c r="V77" i="12"/>
  <c r="Z77" i="12"/>
  <c r="Z50" i="12"/>
  <c r="V50" i="12"/>
  <c r="Z38" i="12"/>
  <c r="V38" i="12"/>
  <c r="AA38" i="12" s="1"/>
  <c r="Z32" i="12"/>
  <c r="V32" i="12"/>
  <c r="Z115" i="12"/>
  <c r="V115" i="12"/>
  <c r="AA115" i="12" s="1"/>
  <c r="Z139" i="12"/>
  <c r="V139" i="12"/>
  <c r="Z143" i="12"/>
  <c r="V143" i="12"/>
  <c r="AA143" i="12" s="1"/>
  <c r="Z153" i="12"/>
  <c r="V153" i="12"/>
  <c r="Z157" i="12"/>
  <c r="V157" i="12"/>
  <c r="AA157" i="12" s="1"/>
  <c r="AA179" i="12"/>
  <c r="Z89" i="12"/>
  <c r="V89" i="12"/>
  <c r="Z64" i="12"/>
  <c r="V64" i="12"/>
  <c r="V85" i="12"/>
  <c r="Z85" i="12"/>
  <c r="Z52" i="12"/>
  <c r="V52" i="12"/>
  <c r="V81" i="12"/>
  <c r="Z81" i="12"/>
  <c r="V97" i="12"/>
  <c r="AA97" i="12" s="1"/>
  <c r="Z97" i="12"/>
  <c r="Z101" i="12"/>
  <c r="V101" i="12"/>
  <c r="V105" i="12"/>
  <c r="AA105" i="12" s="1"/>
  <c r="Z105" i="12"/>
  <c r="Z109" i="12"/>
  <c r="V109" i="12"/>
  <c r="Z119" i="12"/>
  <c r="V119" i="12"/>
  <c r="Z135" i="12"/>
  <c r="V135" i="12"/>
  <c r="Z161" i="12"/>
  <c r="V161" i="12"/>
  <c r="Z177" i="12"/>
  <c r="V177" i="12"/>
  <c r="Z60" i="12"/>
  <c r="V60" i="12"/>
  <c r="Z56" i="12"/>
  <c r="V56" i="12"/>
  <c r="Z73" i="12"/>
  <c r="V73" i="12"/>
  <c r="Z40" i="12"/>
  <c r="V40" i="12"/>
  <c r="Z113" i="12"/>
  <c r="V113" i="12"/>
  <c r="Z131" i="12"/>
  <c r="V131" i="12"/>
  <c r="S271" i="12"/>
  <c r="Z76" i="12"/>
  <c r="V76" i="12"/>
  <c r="Z114" i="12"/>
  <c r="V114" i="12"/>
  <c r="AA114" i="12" s="1"/>
  <c r="Z140" i="12"/>
  <c r="V140" i="12"/>
  <c r="Z51" i="12"/>
  <c r="V51" i="12"/>
  <c r="AA51" i="12" s="1"/>
  <c r="Z128" i="12"/>
  <c r="V128" i="12"/>
  <c r="Z148" i="12"/>
  <c r="V148" i="12"/>
  <c r="AA148" i="12" s="1"/>
  <c r="Z47" i="12"/>
  <c r="V47" i="12"/>
  <c r="Z61" i="12"/>
  <c r="V61" i="12"/>
  <c r="AA61" i="12" s="1"/>
  <c r="Z65" i="12"/>
  <c r="V65" i="12"/>
  <c r="Z102" i="12"/>
  <c r="V102" i="12"/>
  <c r="AA102" i="12" s="1"/>
  <c r="Z110" i="12"/>
  <c r="V110" i="12"/>
  <c r="Z117" i="12"/>
  <c r="V117" i="12"/>
  <c r="AA117" i="12" s="1"/>
  <c r="Z125" i="12"/>
  <c r="V125" i="12"/>
  <c r="Z158" i="12"/>
  <c r="V158" i="12"/>
  <c r="AA158" i="12" s="1"/>
  <c r="Z95" i="12"/>
  <c r="V95" i="12"/>
  <c r="Z103" i="12"/>
  <c r="V103" i="12"/>
  <c r="AA103" i="12" s="1"/>
  <c r="Z112" i="12"/>
  <c r="V112" i="12"/>
  <c r="Z151" i="12"/>
  <c r="V151" i="12"/>
  <c r="AA151" i="12" s="1"/>
  <c r="Z92" i="12"/>
  <c r="V92" i="12"/>
  <c r="Z88" i="12"/>
  <c r="V88" i="12"/>
  <c r="AA88" i="12" s="1"/>
  <c r="Z138" i="12"/>
  <c r="V138" i="12"/>
  <c r="T271" i="12"/>
  <c r="Z90" i="12"/>
  <c r="V90" i="12"/>
  <c r="Z57" i="12"/>
  <c r="V57" i="12"/>
  <c r="Z37" i="12"/>
  <c r="V37" i="12"/>
  <c r="Z82" i="12"/>
  <c r="V82" i="12"/>
  <c r="Z129" i="12"/>
  <c r="V129" i="12"/>
  <c r="Z162" i="12"/>
  <c r="V162" i="12"/>
  <c r="Z170" i="12"/>
  <c r="V170" i="12"/>
  <c r="Z41" i="12"/>
  <c r="V41" i="12"/>
  <c r="Z45" i="12"/>
  <c r="V45" i="12"/>
  <c r="Z137" i="12"/>
  <c r="V137" i="12"/>
  <c r="Z174" i="12"/>
  <c r="V174" i="12"/>
  <c r="Z53" i="12"/>
  <c r="V53" i="12"/>
  <c r="V33" i="12"/>
  <c r="AA33" i="12" s="1"/>
  <c r="Z33" i="12"/>
  <c r="Z94" i="12"/>
  <c r="V94" i="12"/>
  <c r="Z78" i="12"/>
  <c r="V78" i="12"/>
  <c r="Z69" i="12"/>
  <c r="V69" i="12"/>
  <c r="Z49" i="12"/>
  <c r="V49" i="12"/>
  <c r="Z70" i="12"/>
  <c r="V70" i="12"/>
  <c r="Z86" i="12"/>
  <c r="V86" i="12"/>
  <c r="Z133" i="12"/>
  <c r="V133" i="12"/>
  <c r="Z141" i="12"/>
  <c r="V141" i="12"/>
  <c r="Z145" i="12"/>
  <c r="V145" i="12"/>
  <c r="Z150" i="12"/>
  <c r="V150" i="12"/>
  <c r="Z166" i="12"/>
  <c r="V166" i="12"/>
  <c r="AA166" i="12" l="1"/>
  <c r="AA145" i="12"/>
  <c r="AA133" i="12"/>
  <c r="AA70" i="12"/>
  <c r="AA69" i="12"/>
  <c r="AA94" i="12"/>
  <c r="AA53" i="12"/>
  <c r="AA137" i="12"/>
  <c r="AA41" i="12"/>
  <c r="AA162" i="12"/>
  <c r="AA82" i="12"/>
  <c r="AA57" i="12"/>
  <c r="AA131" i="12"/>
  <c r="AA40" i="12"/>
  <c r="AA56" i="12"/>
  <c r="AA177" i="12"/>
  <c r="AA135" i="12"/>
  <c r="AA109" i="12"/>
  <c r="AA101" i="12"/>
  <c r="AA89" i="12"/>
  <c r="G213" i="18"/>
  <c r="K213" i="18" s="1"/>
  <c r="P213" i="18" s="1"/>
  <c r="T211" i="18"/>
  <c r="Q211" i="18"/>
  <c r="S211" i="18"/>
  <c r="R211" i="18"/>
  <c r="R209" i="18"/>
  <c r="T209" i="18"/>
  <c r="Q209" i="18"/>
  <c r="S209" i="18"/>
  <c r="G214" i="18"/>
  <c r="K214" i="18" s="1"/>
  <c r="P214" i="18" s="1"/>
  <c r="G42" i="18"/>
  <c r="K42" i="18" s="1"/>
  <c r="P42" i="18" s="1"/>
  <c r="G40" i="18"/>
  <c r="G41" i="18"/>
  <c r="K41" i="18" s="1"/>
  <c r="P41" i="18" s="1"/>
  <c r="G43" i="18"/>
  <c r="K43" i="18" s="1"/>
  <c r="P43" i="18" s="1"/>
  <c r="G44" i="18"/>
  <c r="K44" i="18" s="1"/>
  <c r="P44" i="18" s="1"/>
  <c r="G45" i="18"/>
  <c r="K45" i="18" s="1"/>
  <c r="P45" i="18" s="1"/>
  <c r="G46" i="18"/>
  <c r="K46" i="18" s="1"/>
  <c r="P46" i="18" s="1"/>
  <c r="G48" i="18"/>
  <c r="K48" i="18" s="1"/>
  <c r="P48" i="18" s="1"/>
  <c r="G50" i="18"/>
  <c r="K50" i="18" s="1"/>
  <c r="P50" i="18" s="1"/>
  <c r="G49" i="18"/>
  <c r="K49" i="18" s="1"/>
  <c r="P49" i="18" s="1"/>
  <c r="G47" i="18"/>
  <c r="K47" i="18" s="1"/>
  <c r="P47" i="18" s="1"/>
  <c r="G52" i="18"/>
  <c r="K52" i="18" s="1"/>
  <c r="P52" i="18" s="1"/>
  <c r="G51" i="18"/>
  <c r="K51" i="18" s="1"/>
  <c r="P51" i="18" s="1"/>
  <c r="G53" i="18"/>
  <c r="K53" i="18" s="1"/>
  <c r="P53" i="18" s="1"/>
  <c r="G55" i="18"/>
  <c r="K55" i="18" s="1"/>
  <c r="P55" i="18" s="1"/>
  <c r="G54" i="18"/>
  <c r="K54" i="18" s="1"/>
  <c r="P54" i="18" s="1"/>
  <c r="G56" i="18"/>
  <c r="K56" i="18" s="1"/>
  <c r="P56" i="18" s="1"/>
  <c r="G57" i="18"/>
  <c r="K57" i="18" s="1"/>
  <c r="P57" i="18" s="1"/>
  <c r="G59" i="18"/>
  <c r="K59" i="18" s="1"/>
  <c r="P59" i="18" s="1"/>
  <c r="G58" i="18"/>
  <c r="K58" i="18" s="1"/>
  <c r="P58" i="18" s="1"/>
  <c r="G63" i="18"/>
  <c r="K63" i="18" s="1"/>
  <c r="P63" i="18" s="1"/>
  <c r="G60" i="18"/>
  <c r="K60" i="18" s="1"/>
  <c r="P60" i="18" s="1"/>
  <c r="G62" i="18"/>
  <c r="K62" i="18" s="1"/>
  <c r="P62" i="18" s="1"/>
  <c r="G34" i="18"/>
  <c r="K34" i="18" s="1"/>
  <c r="P34" i="18" s="1"/>
  <c r="G32" i="18"/>
  <c r="K32" i="18" s="1"/>
  <c r="P32" i="18" s="1"/>
  <c r="G61" i="18"/>
  <c r="K61" i="18" s="1"/>
  <c r="P61" i="18" s="1"/>
  <c r="G33" i="18"/>
  <c r="K33" i="18" s="1"/>
  <c r="P33" i="18" s="1"/>
  <c r="G35" i="18"/>
  <c r="K35" i="18" s="1"/>
  <c r="P35" i="18" s="1"/>
  <c r="G36" i="18"/>
  <c r="K36" i="18" s="1"/>
  <c r="P36" i="18" s="1"/>
  <c r="G37" i="18"/>
  <c r="K37" i="18" s="1"/>
  <c r="P37" i="18" s="1"/>
  <c r="G64" i="18"/>
  <c r="K64" i="18" s="1"/>
  <c r="P64" i="18" s="1"/>
  <c r="G65" i="18"/>
  <c r="K65" i="18" s="1"/>
  <c r="P65" i="18" s="1"/>
  <c r="G67" i="18"/>
  <c r="K67" i="18" s="1"/>
  <c r="P67" i="18" s="1"/>
  <c r="G39" i="18"/>
  <c r="K39" i="18" s="1"/>
  <c r="P39" i="18" s="1"/>
  <c r="G38" i="18"/>
  <c r="K38" i="18" s="1"/>
  <c r="P38" i="18" s="1"/>
  <c r="G66" i="18"/>
  <c r="K66" i="18" s="1"/>
  <c r="P66" i="18" s="1"/>
  <c r="G71" i="18"/>
  <c r="K71" i="18" s="1"/>
  <c r="P71" i="18" s="1"/>
  <c r="G68" i="18"/>
  <c r="K68" i="18" s="1"/>
  <c r="P68" i="18" s="1"/>
  <c r="G70" i="18"/>
  <c r="K70" i="18" s="1"/>
  <c r="P70" i="18" s="1"/>
  <c r="G69" i="18"/>
  <c r="K69" i="18" s="1"/>
  <c r="P69" i="18" s="1"/>
  <c r="G72" i="18"/>
  <c r="K72" i="18" s="1"/>
  <c r="P72" i="18" s="1"/>
  <c r="G74" i="18"/>
  <c r="K74" i="18" s="1"/>
  <c r="P74" i="18" s="1"/>
  <c r="G73" i="18"/>
  <c r="K73" i="18" s="1"/>
  <c r="P73" i="18" s="1"/>
  <c r="G77" i="18"/>
  <c r="K77" i="18" s="1"/>
  <c r="P77" i="18" s="1"/>
  <c r="G75" i="18"/>
  <c r="K75" i="18" s="1"/>
  <c r="P75" i="18" s="1"/>
  <c r="G79" i="18"/>
  <c r="K79" i="18" s="1"/>
  <c r="P79" i="18" s="1"/>
  <c r="G76" i="18"/>
  <c r="K76" i="18" s="1"/>
  <c r="P76" i="18" s="1"/>
  <c r="G78" i="18"/>
  <c r="K78" i="18" s="1"/>
  <c r="P78" i="18" s="1"/>
  <c r="G81" i="18"/>
  <c r="K81" i="18" s="1"/>
  <c r="P81" i="18" s="1"/>
  <c r="G83" i="18"/>
  <c r="K83" i="18" s="1"/>
  <c r="P83" i="18" s="1"/>
  <c r="G80" i="18"/>
  <c r="K80" i="18" s="1"/>
  <c r="P80" i="18" s="1"/>
  <c r="G82" i="18"/>
  <c r="K82" i="18" s="1"/>
  <c r="P82" i="18" s="1"/>
  <c r="G84" i="18"/>
  <c r="K84" i="18" s="1"/>
  <c r="P84" i="18" s="1"/>
  <c r="G86" i="18"/>
  <c r="K86" i="18" s="1"/>
  <c r="P86" i="18" s="1"/>
  <c r="G85" i="18"/>
  <c r="K85" i="18" s="1"/>
  <c r="P85" i="18" s="1"/>
  <c r="G89" i="18"/>
  <c r="K89" i="18" s="1"/>
  <c r="P89" i="18" s="1"/>
  <c r="G90" i="18"/>
  <c r="K90" i="18" s="1"/>
  <c r="P90" i="18" s="1"/>
  <c r="G87" i="18"/>
  <c r="K87" i="18" s="1"/>
  <c r="P87" i="18" s="1"/>
  <c r="G88" i="18"/>
  <c r="K88" i="18" s="1"/>
  <c r="P88" i="18" s="1"/>
  <c r="G91" i="18"/>
  <c r="K91" i="18" s="1"/>
  <c r="P91" i="18" s="1"/>
  <c r="G93" i="18"/>
  <c r="K93" i="18" s="1"/>
  <c r="P93" i="18" s="1"/>
  <c r="G92" i="18"/>
  <c r="K92" i="18" s="1"/>
  <c r="P92" i="18" s="1"/>
  <c r="G94" i="18"/>
  <c r="K94" i="18" s="1"/>
  <c r="P94" i="18" s="1"/>
  <c r="G95" i="18"/>
  <c r="K95" i="18" s="1"/>
  <c r="P95" i="18" s="1"/>
  <c r="G96" i="18"/>
  <c r="K96" i="18" s="1"/>
  <c r="P96" i="18" s="1"/>
  <c r="G97" i="18"/>
  <c r="K97" i="18" s="1"/>
  <c r="P97" i="18" s="1"/>
  <c r="G98" i="18"/>
  <c r="K98" i="18" s="1"/>
  <c r="P98" i="18" s="1"/>
  <c r="G101" i="18"/>
  <c r="K101" i="18" s="1"/>
  <c r="P101" i="18" s="1"/>
  <c r="G100" i="18"/>
  <c r="K100" i="18" s="1"/>
  <c r="P100" i="18" s="1"/>
  <c r="G103" i="18"/>
  <c r="K103" i="18" s="1"/>
  <c r="P103" i="18" s="1"/>
  <c r="G99" i="18"/>
  <c r="K99" i="18" s="1"/>
  <c r="P99" i="18" s="1"/>
  <c r="G102" i="18"/>
  <c r="K102" i="18" s="1"/>
  <c r="P102" i="18" s="1"/>
  <c r="G105" i="18"/>
  <c r="K105" i="18" s="1"/>
  <c r="P105" i="18" s="1"/>
  <c r="G104" i="18"/>
  <c r="K104" i="18" s="1"/>
  <c r="P104" i="18" s="1"/>
  <c r="G108" i="18"/>
  <c r="K108" i="18" s="1"/>
  <c r="P108" i="18" s="1"/>
  <c r="G106" i="18"/>
  <c r="K106" i="18" s="1"/>
  <c r="P106" i="18" s="1"/>
  <c r="G107" i="18"/>
  <c r="K107" i="18" s="1"/>
  <c r="P107" i="18" s="1"/>
  <c r="G110" i="18"/>
  <c r="K110" i="18" s="1"/>
  <c r="P110" i="18" s="1"/>
  <c r="G111" i="18"/>
  <c r="K111" i="18" s="1"/>
  <c r="P111" i="18" s="1"/>
  <c r="G109" i="18"/>
  <c r="K109" i="18" s="1"/>
  <c r="P109" i="18" s="1"/>
  <c r="G112" i="18"/>
  <c r="K112" i="18" s="1"/>
  <c r="P112" i="18" s="1"/>
  <c r="G113" i="18"/>
  <c r="K113" i="18" s="1"/>
  <c r="P113" i="18" s="1"/>
  <c r="G114" i="18"/>
  <c r="K114" i="18" s="1"/>
  <c r="P114" i="18" s="1"/>
  <c r="G115" i="18"/>
  <c r="K115" i="18" s="1"/>
  <c r="P115" i="18" s="1"/>
  <c r="G117" i="18"/>
  <c r="K117" i="18" s="1"/>
  <c r="P117" i="18" s="1"/>
  <c r="G116" i="18"/>
  <c r="K116" i="18" s="1"/>
  <c r="P116" i="18" s="1"/>
  <c r="G121" i="18"/>
  <c r="K121" i="18" s="1"/>
  <c r="P121" i="18" s="1"/>
  <c r="G118" i="18"/>
  <c r="K118" i="18" s="1"/>
  <c r="P118" i="18" s="1"/>
  <c r="G119" i="18"/>
  <c r="K119" i="18" s="1"/>
  <c r="P119" i="18" s="1"/>
  <c r="G120" i="18"/>
  <c r="K120" i="18" s="1"/>
  <c r="P120" i="18" s="1"/>
  <c r="G122" i="18"/>
  <c r="K122" i="18" s="1"/>
  <c r="P122" i="18" s="1"/>
  <c r="G125" i="18"/>
  <c r="K125" i="18" s="1"/>
  <c r="P125" i="18" s="1"/>
  <c r="G123" i="18"/>
  <c r="K123" i="18" s="1"/>
  <c r="P123" i="18" s="1"/>
  <c r="G124" i="18"/>
  <c r="K124" i="18" s="1"/>
  <c r="P124" i="18" s="1"/>
  <c r="G129" i="18"/>
  <c r="K129" i="18" s="1"/>
  <c r="P129" i="18" s="1"/>
  <c r="G126" i="18"/>
  <c r="K126" i="18" s="1"/>
  <c r="P126" i="18" s="1"/>
  <c r="G127" i="18"/>
  <c r="K127" i="18" s="1"/>
  <c r="P127" i="18" s="1"/>
  <c r="G131" i="18"/>
  <c r="K131" i="18" s="1"/>
  <c r="P131" i="18" s="1"/>
  <c r="G128" i="18"/>
  <c r="K128" i="18" s="1"/>
  <c r="P128" i="18" s="1"/>
  <c r="G130" i="18"/>
  <c r="K130" i="18" s="1"/>
  <c r="P130" i="18" s="1"/>
  <c r="G133" i="18"/>
  <c r="K133" i="18" s="1"/>
  <c r="P133" i="18" s="1"/>
  <c r="G132" i="18"/>
  <c r="K132" i="18" s="1"/>
  <c r="P132" i="18" s="1"/>
  <c r="G137" i="18"/>
  <c r="K137" i="18" s="1"/>
  <c r="P137" i="18" s="1"/>
  <c r="G134" i="18"/>
  <c r="K134" i="18" s="1"/>
  <c r="P134" i="18" s="1"/>
  <c r="G135" i="18"/>
  <c r="K135" i="18" s="1"/>
  <c r="P135" i="18" s="1"/>
  <c r="G138" i="18"/>
  <c r="K138" i="18" s="1"/>
  <c r="P138" i="18" s="1"/>
  <c r="G136" i="18"/>
  <c r="K136" i="18" s="1"/>
  <c r="P136" i="18" s="1"/>
  <c r="G142" i="18"/>
  <c r="K142" i="18" s="1"/>
  <c r="P142" i="18" s="1"/>
  <c r="G140" i="18"/>
  <c r="K140" i="18" s="1"/>
  <c r="P140" i="18" s="1"/>
  <c r="G141" i="18"/>
  <c r="K141" i="18" s="1"/>
  <c r="P141" i="18" s="1"/>
  <c r="G139" i="18"/>
  <c r="K139" i="18" s="1"/>
  <c r="P139" i="18" s="1"/>
  <c r="G144" i="18"/>
  <c r="K144" i="18" s="1"/>
  <c r="P144" i="18" s="1"/>
  <c r="G143" i="18"/>
  <c r="K143" i="18" s="1"/>
  <c r="P143" i="18" s="1"/>
  <c r="G145" i="18"/>
  <c r="K145" i="18" s="1"/>
  <c r="P145" i="18" s="1"/>
  <c r="G147" i="18"/>
  <c r="K147" i="18" s="1"/>
  <c r="P147" i="18" s="1"/>
  <c r="G146" i="18"/>
  <c r="K146" i="18" s="1"/>
  <c r="P146" i="18" s="1"/>
  <c r="G150" i="18"/>
  <c r="K150" i="18" s="1"/>
  <c r="P150" i="18" s="1"/>
  <c r="G148" i="18"/>
  <c r="K148" i="18" s="1"/>
  <c r="P148" i="18" s="1"/>
  <c r="G149" i="18"/>
  <c r="K149" i="18" s="1"/>
  <c r="P149" i="18" s="1"/>
  <c r="G151" i="18"/>
  <c r="K151" i="18" s="1"/>
  <c r="P151" i="18" s="1"/>
  <c r="G153" i="18"/>
  <c r="K153" i="18" s="1"/>
  <c r="P153" i="18" s="1"/>
  <c r="G154" i="18"/>
  <c r="K154" i="18" s="1"/>
  <c r="P154" i="18" s="1"/>
  <c r="G152" i="18"/>
  <c r="K152" i="18" s="1"/>
  <c r="P152" i="18" s="1"/>
  <c r="G155" i="18"/>
  <c r="K155" i="18" s="1"/>
  <c r="P155" i="18" s="1"/>
  <c r="G156" i="18"/>
  <c r="K156" i="18" s="1"/>
  <c r="P156" i="18" s="1"/>
  <c r="G157" i="18"/>
  <c r="K157" i="18" s="1"/>
  <c r="P157" i="18" s="1"/>
  <c r="G158" i="18"/>
  <c r="K158" i="18" s="1"/>
  <c r="P158" i="18" s="1"/>
  <c r="G159" i="18"/>
  <c r="K159" i="18" s="1"/>
  <c r="P159" i="18" s="1"/>
  <c r="G160" i="18"/>
  <c r="K160" i="18" s="1"/>
  <c r="P160" i="18" s="1"/>
  <c r="G161" i="18"/>
  <c r="K161" i="18" s="1"/>
  <c r="P161" i="18" s="1"/>
  <c r="G162" i="18"/>
  <c r="K162" i="18" s="1"/>
  <c r="P162" i="18" s="1"/>
  <c r="G163" i="18"/>
  <c r="K163" i="18" s="1"/>
  <c r="P163" i="18" s="1"/>
  <c r="G164" i="18"/>
  <c r="K164" i="18" s="1"/>
  <c r="P164" i="18" s="1"/>
  <c r="G165" i="18"/>
  <c r="K165" i="18" s="1"/>
  <c r="P165" i="18" s="1"/>
  <c r="G169" i="18"/>
  <c r="K169" i="18" s="1"/>
  <c r="P169" i="18" s="1"/>
  <c r="G166" i="18"/>
  <c r="K166" i="18" s="1"/>
  <c r="P166" i="18" s="1"/>
  <c r="G167" i="18"/>
  <c r="K167" i="18" s="1"/>
  <c r="P167" i="18" s="1"/>
  <c r="G168" i="18"/>
  <c r="K168" i="18" s="1"/>
  <c r="P168" i="18" s="1"/>
  <c r="G170" i="18"/>
  <c r="K170" i="18" s="1"/>
  <c r="P170" i="18" s="1"/>
  <c r="G171" i="18"/>
  <c r="K171" i="18" s="1"/>
  <c r="P171" i="18" s="1"/>
  <c r="G172" i="18"/>
  <c r="K172" i="18" s="1"/>
  <c r="P172" i="18" s="1"/>
  <c r="G174" i="18"/>
  <c r="K174" i="18" s="1"/>
  <c r="P174" i="18" s="1"/>
  <c r="G175" i="18"/>
  <c r="K175" i="18" s="1"/>
  <c r="P175" i="18" s="1"/>
  <c r="G173" i="18"/>
  <c r="K173" i="18" s="1"/>
  <c r="P173" i="18" s="1"/>
  <c r="G179" i="18"/>
  <c r="K179" i="18" s="1"/>
  <c r="P179" i="18" s="1"/>
  <c r="G176" i="18"/>
  <c r="K176" i="18" s="1"/>
  <c r="P176" i="18" s="1"/>
  <c r="G177" i="18"/>
  <c r="K177" i="18" s="1"/>
  <c r="P177" i="18" s="1"/>
  <c r="G178" i="18"/>
  <c r="K178" i="18" s="1"/>
  <c r="P178" i="18" s="1"/>
  <c r="G180" i="18"/>
  <c r="K180" i="18" s="1"/>
  <c r="P180" i="18" s="1"/>
  <c r="G181" i="18"/>
  <c r="K181" i="18" s="1"/>
  <c r="P181" i="18" s="1"/>
  <c r="G182" i="18"/>
  <c r="K182" i="18" s="1"/>
  <c r="P182" i="18" s="1"/>
  <c r="G184" i="18"/>
  <c r="K184" i="18" s="1"/>
  <c r="P184" i="18" s="1"/>
  <c r="G183" i="18"/>
  <c r="K183" i="18" s="1"/>
  <c r="P183" i="18" s="1"/>
  <c r="G185" i="18"/>
  <c r="K185" i="18" s="1"/>
  <c r="P185" i="18" s="1"/>
  <c r="G186" i="18"/>
  <c r="K186" i="18" s="1"/>
  <c r="P186" i="18" s="1"/>
  <c r="G189" i="18"/>
  <c r="K189" i="18" s="1"/>
  <c r="P189" i="18" s="1"/>
  <c r="G187" i="18"/>
  <c r="K187" i="18" s="1"/>
  <c r="P187" i="18" s="1"/>
  <c r="G190" i="18"/>
  <c r="K190" i="18" s="1"/>
  <c r="P190" i="18" s="1"/>
  <c r="G188" i="18"/>
  <c r="K188" i="18" s="1"/>
  <c r="P188" i="18" s="1"/>
  <c r="G191" i="18"/>
  <c r="K191" i="18" s="1"/>
  <c r="P191" i="18" s="1"/>
  <c r="G193" i="18"/>
  <c r="K193" i="18" s="1"/>
  <c r="P193" i="18" s="1"/>
  <c r="G195" i="18"/>
  <c r="K195" i="18" s="1"/>
  <c r="P195" i="18" s="1"/>
  <c r="G192" i="18"/>
  <c r="K192" i="18" s="1"/>
  <c r="P192" i="18" s="1"/>
  <c r="G194" i="18"/>
  <c r="K194" i="18" s="1"/>
  <c r="P194" i="18" s="1"/>
  <c r="G196" i="18"/>
  <c r="K196" i="18" s="1"/>
  <c r="P196" i="18" s="1"/>
  <c r="G197" i="18"/>
  <c r="K197" i="18" s="1"/>
  <c r="P197" i="18" s="1"/>
  <c r="G199" i="18"/>
  <c r="K199" i="18" s="1"/>
  <c r="P199" i="18" s="1"/>
  <c r="G198" i="18"/>
  <c r="K198" i="18" s="1"/>
  <c r="P198" i="18" s="1"/>
  <c r="G200" i="18"/>
  <c r="K200" i="18" s="1"/>
  <c r="P200" i="18" s="1"/>
  <c r="G201" i="18"/>
  <c r="K201" i="18" s="1"/>
  <c r="P201" i="18" s="1"/>
  <c r="G205" i="18"/>
  <c r="K205" i="18" s="1"/>
  <c r="P205" i="18" s="1"/>
  <c r="G202" i="18"/>
  <c r="K202" i="18" s="1"/>
  <c r="P202" i="18" s="1"/>
  <c r="G203" i="18"/>
  <c r="K203" i="18" s="1"/>
  <c r="P203" i="18" s="1"/>
  <c r="G212" i="18"/>
  <c r="K212" i="18" s="1"/>
  <c r="P212" i="18" s="1"/>
  <c r="G210" i="18"/>
  <c r="K210" i="18" s="1"/>
  <c r="P210" i="18" s="1"/>
  <c r="G208" i="18"/>
  <c r="K208" i="18" s="1"/>
  <c r="P208" i="18" s="1"/>
  <c r="G204" i="18"/>
  <c r="K204" i="18" s="1"/>
  <c r="P204" i="18" s="1"/>
  <c r="T207" i="18"/>
  <c r="Q207" i="18"/>
  <c r="S207" i="18"/>
  <c r="R207" i="18"/>
  <c r="Q206" i="18"/>
  <c r="R206" i="18"/>
  <c r="T206" i="18"/>
  <c r="S206" i="18"/>
  <c r="R213" i="18"/>
  <c r="T213" i="18"/>
  <c r="Q213" i="18"/>
  <c r="S213" i="18"/>
  <c r="AA77" i="12"/>
  <c r="AA182" i="12"/>
  <c r="V271" i="12"/>
  <c r="U271" i="12" s="1"/>
  <c r="AA138" i="12"/>
  <c r="AA92" i="12"/>
  <c r="AA112" i="12"/>
  <c r="AA95" i="12"/>
  <c r="AA125" i="12"/>
  <c r="AA110" i="12"/>
  <c r="AA65" i="12"/>
  <c r="AA47" i="12"/>
  <c r="AA128" i="12"/>
  <c r="AA140" i="12"/>
  <c r="AA76" i="12"/>
  <c r="AA81" i="12"/>
  <c r="AA85" i="12"/>
  <c r="AA153" i="12"/>
  <c r="AA139" i="12"/>
  <c r="AA32" i="12"/>
  <c r="AA50" i="12"/>
  <c r="AA54" i="12"/>
  <c r="AA93" i="12"/>
  <c r="AA46" i="12"/>
  <c r="AA127" i="12"/>
  <c r="AA44" i="12"/>
  <c r="AA48" i="12"/>
  <c r="AA66" i="12"/>
  <c r="Z271" i="12"/>
  <c r="AA164" i="12"/>
  <c r="AA134" i="12"/>
  <c r="AA72" i="12"/>
  <c r="AA39" i="12"/>
  <c r="AA120" i="12"/>
  <c r="AA75" i="12"/>
  <c r="AA167" i="12"/>
  <c r="AA159" i="12"/>
  <c r="AA111" i="12"/>
  <c r="AA104" i="12"/>
  <c r="AA79" i="12"/>
  <c r="AA84" i="12"/>
  <c r="AA87" i="12"/>
  <c r="AA155" i="12"/>
  <c r="AA108" i="12"/>
  <c r="AA96" i="12"/>
  <c r="AA154" i="12"/>
  <c r="AA121" i="12"/>
  <c r="AA98" i="12"/>
  <c r="AA172" i="12"/>
  <c r="AA152" i="12"/>
  <c r="AA126" i="12"/>
  <c r="AA132" i="12"/>
  <c r="AA168" i="12"/>
  <c r="AA144" i="12"/>
  <c r="AA118" i="12"/>
  <c r="AA55" i="12"/>
  <c r="AA169" i="12"/>
  <c r="AA149" i="12"/>
  <c r="AA36" i="12"/>
  <c r="AA150" i="12"/>
  <c r="AA141" i="12"/>
  <c r="AA86" i="12"/>
  <c r="AA49" i="12"/>
  <c r="AA78" i="12"/>
  <c r="AA174" i="12"/>
  <c r="AA45" i="12"/>
  <c r="AA170" i="12"/>
  <c r="AA129" i="12"/>
  <c r="AA37" i="12"/>
  <c r="AA90" i="12"/>
  <c r="AA113" i="12"/>
  <c r="AA73" i="12"/>
  <c r="AA60" i="12"/>
  <c r="AA161" i="12"/>
  <c r="AA119" i="12"/>
  <c r="AA52" i="12"/>
  <c r="AA64" i="12"/>
  <c r="Z206" i="18" l="1"/>
  <c r="V206" i="18"/>
  <c r="Q210" i="18"/>
  <c r="R210" i="18"/>
  <c r="T210" i="18"/>
  <c r="S210" i="18"/>
  <c r="T192" i="18"/>
  <c r="R192" i="18"/>
  <c r="S192" i="18"/>
  <c r="Q192" i="18"/>
  <c r="R186" i="18"/>
  <c r="T186" i="18"/>
  <c r="S186" i="18"/>
  <c r="Q186" i="18"/>
  <c r="S177" i="18"/>
  <c r="Q177" i="18"/>
  <c r="T177" i="18"/>
  <c r="R177" i="18"/>
  <c r="Q175" i="18"/>
  <c r="S175" i="18"/>
  <c r="T175" i="18"/>
  <c r="R175" i="18"/>
  <c r="S169" i="18"/>
  <c r="Q169" i="18"/>
  <c r="T169" i="18"/>
  <c r="R169" i="18"/>
  <c r="T152" i="18"/>
  <c r="R152" i="18"/>
  <c r="S152" i="18"/>
  <c r="Q152" i="18"/>
  <c r="Q147" i="18"/>
  <c r="S147" i="18"/>
  <c r="R147" i="18"/>
  <c r="T147" i="18"/>
  <c r="T136" i="18"/>
  <c r="R136" i="18"/>
  <c r="S136" i="18"/>
  <c r="Q136" i="18"/>
  <c r="S137" i="18"/>
  <c r="T137" i="18"/>
  <c r="R137" i="18"/>
  <c r="Q137" i="18"/>
  <c r="R122" i="18"/>
  <c r="S122" i="18"/>
  <c r="T122" i="18"/>
  <c r="Q122" i="18"/>
  <c r="R114" i="18"/>
  <c r="S114" i="18"/>
  <c r="T114" i="18"/>
  <c r="Q114" i="18"/>
  <c r="T108" i="18"/>
  <c r="R108" i="18"/>
  <c r="Q108" i="18"/>
  <c r="S108" i="18"/>
  <c r="Q99" i="18"/>
  <c r="S99" i="18"/>
  <c r="R99" i="18"/>
  <c r="T99" i="18"/>
  <c r="R94" i="18"/>
  <c r="Q94" i="18"/>
  <c r="T94" i="18"/>
  <c r="S94" i="18"/>
  <c r="S85" i="18"/>
  <c r="T85" i="18"/>
  <c r="R85" i="18"/>
  <c r="Q85" i="18"/>
  <c r="R76" i="18"/>
  <c r="Q76" i="18"/>
  <c r="T76" i="18"/>
  <c r="S76" i="18"/>
  <c r="Q38" i="18"/>
  <c r="R38" i="18"/>
  <c r="T38" i="18"/>
  <c r="S38" i="18"/>
  <c r="R64" i="18"/>
  <c r="S64" i="18"/>
  <c r="T64" i="18"/>
  <c r="Q64" i="18"/>
  <c r="T62" i="18"/>
  <c r="R62" i="18"/>
  <c r="S62" i="18"/>
  <c r="Q62" i="18"/>
  <c r="S55" i="18"/>
  <c r="T55" i="18"/>
  <c r="R55" i="18"/>
  <c r="Q55" i="18"/>
  <c r="Q46" i="18"/>
  <c r="R46" i="18"/>
  <c r="S46" i="18"/>
  <c r="T46" i="18"/>
  <c r="S212" i="18"/>
  <c r="R212" i="18"/>
  <c r="Q212" i="18"/>
  <c r="T212" i="18"/>
  <c r="S197" i="18"/>
  <c r="Q197" i="18"/>
  <c r="T197" i="18"/>
  <c r="R197" i="18"/>
  <c r="R190" i="18"/>
  <c r="T190" i="18"/>
  <c r="S190" i="18"/>
  <c r="Q190" i="18"/>
  <c r="S181" i="18"/>
  <c r="Q181" i="18"/>
  <c r="T181" i="18"/>
  <c r="R181" i="18"/>
  <c r="R174" i="18"/>
  <c r="T174" i="18"/>
  <c r="S174" i="18"/>
  <c r="Q174" i="18"/>
  <c r="S165" i="18"/>
  <c r="T165" i="18"/>
  <c r="Q165" i="18"/>
  <c r="R165" i="18"/>
  <c r="S157" i="18"/>
  <c r="T157" i="18"/>
  <c r="Q157" i="18"/>
  <c r="R157" i="18"/>
  <c r="T148" i="18"/>
  <c r="R148" i="18"/>
  <c r="Q148" i="18"/>
  <c r="S148" i="18"/>
  <c r="S141" i="18"/>
  <c r="T141" i="18"/>
  <c r="Q141" i="18"/>
  <c r="R141" i="18"/>
  <c r="T132" i="18"/>
  <c r="R132" i="18"/>
  <c r="Q132" i="18"/>
  <c r="S132" i="18"/>
  <c r="T124" i="18"/>
  <c r="R124" i="18"/>
  <c r="Q124" i="18"/>
  <c r="S124" i="18"/>
  <c r="T116" i="18"/>
  <c r="R116" i="18"/>
  <c r="Q116" i="18"/>
  <c r="S116" i="18"/>
  <c r="R110" i="18"/>
  <c r="Q110" i="18"/>
  <c r="T110" i="18"/>
  <c r="S110" i="18"/>
  <c r="Q103" i="18"/>
  <c r="S103" i="18"/>
  <c r="T103" i="18"/>
  <c r="R103" i="18"/>
  <c r="T92" i="18"/>
  <c r="R92" i="18"/>
  <c r="Q92" i="18"/>
  <c r="S92" i="18"/>
  <c r="R86" i="18"/>
  <c r="T86" i="18"/>
  <c r="Q86" i="18"/>
  <c r="S86" i="18"/>
  <c r="S79" i="18"/>
  <c r="T79" i="18"/>
  <c r="R79" i="18"/>
  <c r="Q79" i="18"/>
  <c r="R68" i="18"/>
  <c r="T68" i="18"/>
  <c r="S68" i="18"/>
  <c r="Q68" i="18"/>
  <c r="R37" i="18"/>
  <c r="T37" i="18"/>
  <c r="Q37" i="18"/>
  <c r="S37" i="18"/>
  <c r="R60" i="18"/>
  <c r="Q60" i="18"/>
  <c r="T60" i="18"/>
  <c r="S60" i="18"/>
  <c r="R53" i="18"/>
  <c r="T53" i="18"/>
  <c r="Q53" i="18"/>
  <c r="S53" i="18"/>
  <c r="R45" i="18"/>
  <c r="T45" i="18"/>
  <c r="Q45" i="18"/>
  <c r="S45" i="18"/>
  <c r="Z207" i="18"/>
  <c r="V207" i="18"/>
  <c r="AA207" i="18" s="1"/>
  <c r="T204" i="18"/>
  <c r="R204" i="18"/>
  <c r="S204" i="18"/>
  <c r="Q204" i="18"/>
  <c r="Q203" i="18"/>
  <c r="S203" i="18"/>
  <c r="R203" i="18"/>
  <c r="T203" i="18"/>
  <c r="T200" i="18"/>
  <c r="R200" i="18"/>
  <c r="S200" i="18"/>
  <c r="Q200" i="18"/>
  <c r="T196" i="18"/>
  <c r="R196" i="18"/>
  <c r="S196" i="18"/>
  <c r="Q196" i="18"/>
  <c r="S193" i="18"/>
  <c r="Q193" i="18"/>
  <c r="T193" i="18"/>
  <c r="R193" i="18"/>
  <c r="Q187" i="18"/>
  <c r="S187" i="18"/>
  <c r="R187" i="18"/>
  <c r="T187" i="18"/>
  <c r="Q183" i="18"/>
  <c r="S183" i="18"/>
  <c r="T183" i="18"/>
  <c r="R183" i="18"/>
  <c r="T180" i="18"/>
  <c r="R180" i="18"/>
  <c r="S180" i="18"/>
  <c r="Q180" i="18"/>
  <c r="Q179" i="18"/>
  <c r="S179" i="18"/>
  <c r="R179" i="18"/>
  <c r="T179" i="18"/>
  <c r="T172" i="18"/>
  <c r="R172" i="18"/>
  <c r="S172" i="18"/>
  <c r="Q172" i="18"/>
  <c r="Q167" i="18"/>
  <c r="S167" i="18"/>
  <c r="T167" i="18"/>
  <c r="R167" i="18"/>
  <c r="T164" i="18"/>
  <c r="R164" i="18"/>
  <c r="Q164" i="18"/>
  <c r="S164" i="18"/>
  <c r="T160" i="18"/>
  <c r="R160" i="18"/>
  <c r="S160" i="18"/>
  <c r="Q160" i="18"/>
  <c r="T156" i="18"/>
  <c r="R156" i="18"/>
  <c r="Q156" i="18"/>
  <c r="S156" i="18"/>
  <c r="S153" i="18"/>
  <c r="T153" i="18"/>
  <c r="R153" i="18"/>
  <c r="Q153" i="18"/>
  <c r="R150" i="18"/>
  <c r="T150" i="18"/>
  <c r="Q150" i="18"/>
  <c r="S150" i="18"/>
  <c r="Q143" i="18"/>
  <c r="S143" i="18"/>
  <c r="T143" i="18"/>
  <c r="R143" i="18"/>
  <c r="T140" i="18"/>
  <c r="R140" i="18"/>
  <c r="Q140" i="18"/>
  <c r="S140" i="18"/>
  <c r="Q135" i="18"/>
  <c r="S135" i="18"/>
  <c r="T135" i="18"/>
  <c r="R135" i="18"/>
  <c r="S133" i="18"/>
  <c r="T133" i="18"/>
  <c r="Q133" i="18"/>
  <c r="R133" i="18"/>
  <c r="Q127" i="18"/>
  <c r="S127" i="18"/>
  <c r="T127" i="18"/>
  <c r="R127" i="18"/>
  <c r="Q123" i="18"/>
  <c r="S123" i="18"/>
  <c r="R123" i="18"/>
  <c r="T123" i="18"/>
  <c r="Q119" i="18"/>
  <c r="S119" i="18"/>
  <c r="T119" i="18"/>
  <c r="R119" i="18"/>
  <c r="S117" i="18"/>
  <c r="T117" i="18"/>
  <c r="Q117" i="18"/>
  <c r="R117" i="18"/>
  <c r="T112" i="18"/>
  <c r="R112" i="18"/>
  <c r="S112" i="18"/>
  <c r="Q112" i="18"/>
  <c r="Q107" i="18"/>
  <c r="S107" i="18"/>
  <c r="R107" i="18"/>
  <c r="T107" i="18"/>
  <c r="S105" i="18"/>
  <c r="T105" i="18"/>
  <c r="R105" i="18"/>
  <c r="Q105" i="18"/>
  <c r="T100" i="18"/>
  <c r="R100" i="18"/>
  <c r="Q100" i="18"/>
  <c r="S100" i="18"/>
  <c r="T96" i="18"/>
  <c r="R96" i="18"/>
  <c r="S96" i="18"/>
  <c r="Q96" i="18"/>
  <c r="S93" i="18"/>
  <c r="T93" i="18"/>
  <c r="Q93" i="18"/>
  <c r="R93" i="18"/>
  <c r="R90" i="18"/>
  <c r="S90" i="18"/>
  <c r="T90" i="18"/>
  <c r="Q90" i="18"/>
  <c r="T84" i="18"/>
  <c r="R84" i="18"/>
  <c r="Q84" i="18"/>
  <c r="S84" i="18"/>
  <c r="S81" i="18"/>
  <c r="T81" i="18"/>
  <c r="R81" i="18"/>
  <c r="Q81" i="18"/>
  <c r="S75" i="18"/>
  <c r="T75" i="18"/>
  <c r="Q75" i="18"/>
  <c r="R75" i="18"/>
  <c r="R72" i="18"/>
  <c r="Q72" i="18"/>
  <c r="T72" i="18"/>
  <c r="S72" i="18"/>
  <c r="S71" i="18"/>
  <c r="T71" i="18"/>
  <c r="R71" i="18"/>
  <c r="Q71" i="18"/>
  <c r="S67" i="18"/>
  <c r="T67" i="18"/>
  <c r="Q67" i="18"/>
  <c r="R67" i="18"/>
  <c r="S36" i="18"/>
  <c r="R36" i="18"/>
  <c r="Q36" i="18"/>
  <c r="T36" i="18"/>
  <c r="S32" i="18"/>
  <c r="R32" i="18"/>
  <c r="Q32" i="18"/>
  <c r="T32" i="18"/>
  <c r="S63" i="18"/>
  <c r="T63" i="18"/>
  <c r="R63" i="18"/>
  <c r="Q63" i="18"/>
  <c r="R56" i="18"/>
  <c r="S56" i="18"/>
  <c r="Q56" i="18"/>
  <c r="T56" i="18"/>
  <c r="T51" i="18"/>
  <c r="Q51" i="18"/>
  <c r="S51" i="18"/>
  <c r="R51" i="18"/>
  <c r="Q50" i="18"/>
  <c r="R50" i="18"/>
  <c r="T50" i="18"/>
  <c r="S50" i="18"/>
  <c r="S44" i="18"/>
  <c r="R44" i="18"/>
  <c r="Q44" i="18"/>
  <c r="T44" i="18"/>
  <c r="Q42" i="18"/>
  <c r="R42" i="18"/>
  <c r="S42" i="18"/>
  <c r="T42" i="18"/>
  <c r="R205" i="18"/>
  <c r="T205" i="18"/>
  <c r="Q205" i="18"/>
  <c r="S205" i="18"/>
  <c r="Q199" i="18"/>
  <c r="S199" i="18"/>
  <c r="T199" i="18"/>
  <c r="R199" i="18"/>
  <c r="T188" i="18"/>
  <c r="R188" i="18"/>
  <c r="S188" i="18"/>
  <c r="Q188" i="18"/>
  <c r="R182" i="18"/>
  <c r="T182" i="18"/>
  <c r="S182" i="18"/>
  <c r="Q182" i="18"/>
  <c r="R170" i="18"/>
  <c r="T170" i="18"/>
  <c r="S170" i="18"/>
  <c r="Q170" i="18"/>
  <c r="R162" i="18"/>
  <c r="S162" i="18"/>
  <c r="Q162" i="18"/>
  <c r="T162" i="18"/>
  <c r="R158" i="18"/>
  <c r="Q158" i="18"/>
  <c r="T158" i="18"/>
  <c r="S158" i="18"/>
  <c r="S149" i="18"/>
  <c r="T149" i="18"/>
  <c r="Q149" i="18"/>
  <c r="R149" i="18"/>
  <c r="Q139" i="18"/>
  <c r="S139" i="18"/>
  <c r="R139" i="18"/>
  <c r="T139" i="18"/>
  <c r="T128" i="18"/>
  <c r="R128" i="18"/>
  <c r="S128" i="18"/>
  <c r="Q128" i="18"/>
  <c r="S129" i="18"/>
  <c r="T129" i="18"/>
  <c r="R129" i="18"/>
  <c r="Q129" i="18"/>
  <c r="S121" i="18"/>
  <c r="T121" i="18"/>
  <c r="R121" i="18"/>
  <c r="Q121" i="18"/>
  <c r="Q111" i="18"/>
  <c r="S111" i="18"/>
  <c r="T111" i="18"/>
  <c r="R111" i="18"/>
  <c r="R98" i="18"/>
  <c r="S98" i="18"/>
  <c r="Q98" i="18"/>
  <c r="T98" i="18"/>
  <c r="T88" i="18"/>
  <c r="R88" i="18"/>
  <c r="S88" i="18"/>
  <c r="Q88" i="18"/>
  <c r="T80" i="18"/>
  <c r="R80" i="18"/>
  <c r="S80" i="18"/>
  <c r="Q80" i="18"/>
  <c r="Q73" i="18"/>
  <c r="S73" i="18"/>
  <c r="R73" i="18"/>
  <c r="T73" i="18"/>
  <c r="T70" i="18"/>
  <c r="R70" i="18"/>
  <c r="S70" i="18"/>
  <c r="Q70" i="18"/>
  <c r="R33" i="18"/>
  <c r="T33" i="18"/>
  <c r="S33" i="18"/>
  <c r="Q33" i="18"/>
  <c r="S59" i="18"/>
  <c r="T59" i="18"/>
  <c r="Q59" i="18"/>
  <c r="R59" i="18"/>
  <c r="T47" i="18"/>
  <c r="Q47" i="18"/>
  <c r="R47" i="18"/>
  <c r="S47" i="18"/>
  <c r="R41" i="18"/>
  <c r="T41" i="18"/>
  <c r="Q41" i="18"/>
  <c r="S41" i="18"/>
  <c r="Z211" i="18"/>
  <c r="V211" i="18"/>
  <c r="Z213" i="18"/>
  <c r="V213" i="18"/>
  <c r="AA213" i="18" s="1"/>
  <c r="S201" i="18"/>
  <c r="Q201" i="18"/>
  <c r="T201" i="18"/>
  <c r="R201" i="18"/>
  <c r="Q195" i="18"/>
  <c r="S195" i="18"/>
  <c r="R195" i="18"/>
  <c r="T195" i="18"/>
  <c r="S185" i="18"/>
  <c r="Q185" i="18"/>
  <c r="T185" i="18"/>
  <c r="R185" i="18"/>
  <c r="T176" i="18"/>
  <c r="R176" i="18"/>
  <c r="S176" i="18"/>
  <c r="Q176" i="18"/>
  <c r="T168" i="18"/>
  <c r="R168" i="18"/>
  <c r="S168" i="18"/>
  <c r="Q168" i="18"/>
  <c r="S161" i="18"/>
  <c r="T161" i="18"/>
  <c r="R161" i="18"/>
  <c r="Q161" i="18"/>
  <c r="R154" i="18"/>
  <c r="S154" i="18"/>
  <c r="T154" i="18"/>
  <c r="Q154" i="18"/>
  <c r="S145" i="18"/>
  <c r="T145" i="18"/>
  <c r="R145" i="18"/>
  <c r="Q145" i="18"/>
  <c r="R138" i="18"/>
  <c r="S138" i="18"/>
  <c r="T138" i="18"/>
  <c r="Q138" i="18"/>
  <c r="Q131" i="18"/>
  <c r="S131" i="18"/>
  <c r="R131" i="18"/>
  <c r="T131" i="18"/>
  <c r="T120" i="18"/>
  <c r="R120" i="18"/>
  <c r="S120" i="18"/>
  <c r="Q120" i="18"/>
  <c r="S113" i="18"/>
  <c r="T113" i="18"/>
  <c r="R113" i="18"/>
  <c r="Q113" i="18"/>
  <c r="T104" i="18"/>
  <c r="R104" i="18"/>
  <c r="S104" i="18"/>
  <c r="Q104" i="18"/>
  <c r="S97" i="18"/>
  <c r="T97" i="18"/>
  <c r="R97" i="18"/>
  <c r="Q97" i="18"/>
  <c r="Q87" i="18"/>
  <c r="S87" i="18"/>
  <c r="T87" i="18"/>
  <c r="R87" i="18"/>
  <c r="Q83" i="18"/>
  <c r="S83" i="18"/>
  <c r="T83" i="18"/>
  <c r="R83" i="18"/>
  <c r="T74" i="18"/>
  <c r="R74" i="18"/>
  <c r="S74" i="18"/>
  <c r="Q74" i="18"/>
  <c r="T39" i="18"/>
  <c r="Q39" i="18"/>
  <c r="S39" i="18"/>
  <c r="R39" i="18"/>
  <c r="Q61" i="18"/>
  <c r="S61" i="18"/>
  <c r="T61" i="18"/>
  <c r="R61" i="18"/>
  <c r="Q57" i="18"/>
  <c r="S57" i="18"/>
  <c r="R57" i="18"/>
  <c r="T57" i="18"/>
  <c r="R49" i="18"/>
  <c r="T49" i="18"/>
  <c r="S49" i="18"/>
  <c r="Q49" i="18"/>
  <c r="S208" i="18"/>
  <c r="R208" i="18"/>
  <c r="T208" i="18"/>
  <c r="Q208" i="18"/>
  <c r="R202" i="18"/>
  <c r="T202" i="18"/>
  <c r="S202" i="18"/>
  <c r="Q202" i="18"/>
  <c r="R198" i="18"/>
  <c r="T198" i="18"/>
  <c r="S198" i="18"/>
  <c r="Q198" i="18"/>
  <c r="R194" i="18"/>
  <c r="T194" i="18"/>
  <c r="S194" i="18"/>
  <c r="Q194" i="18"/>
  <c r="Q191" i="18"/>
  <c r="S191" i="18"/>
  <c r="T191" i="18"/>
  <c r="R191" i="18"/>
  <c r="S189" i="18"/>
  <c r="Q189" i="18"/>
  <c r="T189" i="18"/>
  <c r="R189" i="18"/>
  <c r="T184" i="18"/>
  <c r="R184" i="18"/>
  <c r="S184" i="18"/>
  <c r="Q184" i="18"/>
  <c r="R178" i="18"/>
  <c r="T178" i="18"/>
  <c r="S178" i="18"/>
  <c r="Q178" i="18"/>
  <c r="S173" i="18"/>
  <c r="Q173" i="18"/>
  <c r="T173" i="18"/>
  <c r="R173" i="18"/>
  <c r="Q171" i="18"/>
  <c r="S171" i="18"/>
  <c r="R171" i="18"/>
  <c r="T171" i="18"/>
  <c r="R166" i="18"/>
  <c r="T166" i="18"/>
  <c r="S166" i="18"/>
  <c r="Q166" i="18"/>
  <c r="Q163" i="18"/>
  <c r="S163" i="18"/>
  <c r="R163" i="18"/>
  <c r="T163" i="18"/>
  <c r="Q159" i="18"/>
  <c r="S159" i="18"/>
  <c r="T159" i="18"/>
  <c r="R159" i="18"/>
  <c r="Q155" i="18"/>
  <c r="S155" i="18"/>
  <c r="R155" i="18"/>
  <c r="T155" i="18"/>
  <c r="Q151" i="18"/>
  <c r="S151" i="18"/>
  <c r="T151" i="18"/>
  <c r="R151" i="18"/>
  <c r="R146" i="18"/>
  <c r="S146" i="18"/>
  <c r="T146" i="18"/>
  <c r="Q146" i="18"/>
  <c r="T144" i="18"/>
  <c r="R144" i="18"/>
  <c r="S144" i="18"/>
  <c r="Q144" i="18"/>
  <c r="R142" i="18"/>
  <c r="Q142" i="18"/>
  <c r="T142" i="18"/>
  <c r="S142" i="18"/>
  <c r="R134" i="18"/>
  <c r="T134" i="18"/>
  <c r="Q134" i="18"/>
  <c r="S134" i="18"/>
  <c r="R130" i="18"/>
  <c r="S130" i="18"/>
  <c r="Q130" i="18"/>
  <c r="T130" i="18"/>
  <c r="R126" i="18"/>
  <c r="Q126" i="18"/>
  <c r="T126" i="18"/>
  <c r="S126" i="18"/>
  <c r="S125" i="18"/>
  <c r="T125" i="18"/>
  <c r="Q125" i="18"/>
  <c r="R125" i="18"/>
  <c r="R118" i="18"/>
  <c r="T118" i="18"/>
  <c r="Q118" i="18"/>
  <c r="S118" i="18"/>
  <c r="Q115" i="18"/>
  <c r="S115" i="18"/>
  <c r="R115" i="18"/>
  <c r="T115" i="18"/>
  <c r="S109" i="18"/>
  <c r="T109" i="18"/>
  <c r="Q109" i="18"/>
  <c r="R109" i="18"/>
  <c r="R106" i="18"/>
  <c r="S106" i="18"/>
  <c r="T106" i="18"/>
  <c r="Q106" i="18"/>
  <c r="R102" i="18"/>
  <c r="T102" i="18"/>
  <c r="Q102" i="18"/>
  <c r="S102" i="18"/>
  <c r="S101" i="18"/>
  <c r="T101" i="18"/>
  <c r="Q101" i="18"/>
  <c r="R101" i="18"/>
  <c r="Q95" i="18"/>
  <c r="S95" i="18"/>
  <c r="T95" i="18"/>
  <c r="R95" i="18"/>
  <c r="Q91" i="18"/>
  <c r="S91" i="18"/>
  <c r="R91" i="18"/>
  <c r="T91" i="18"/>
  <c r="S89" i="18"/>
  <c r="T89" i="18"/>
  <c r="R89" i="18"/>
  <c r="Q89" i="18"/>
  <c r="R82" i="18"/>
  <c r="S82" i="18"/>
  <c r="T82" i="18"/>
  <c r="Q82" i="18"/>
  <c r="T78" i="18"/>
  <c r="R78" i="18"/>
  <c r="S78" i="18"/>
  <c r="Q78" i="18"/>
  <c r="Q77" i="18"/>
  <c r="S77" i="18"/>
  <c r="T77" i="18"/>
  <c r="R77" i="18"/>
  <c r="Q69" i="18"/>
  <c r="S69" i="18"/>
  <c r="T69" i="18"/>
  <c r="R69" i="18"/>
  <c r="T66" i="18"/>
  <c r="R66" i="18"/>
  <c r="Q66" i="18"/>
  <c r="S66" i="18"/>
  <c r="Q65" i="18"/>
  <c r="S65" i="18"/>
  <c r="T65" i="18"/>
  <c r="R65" i="18"/>
  <c r="T35" i="18"/>
  <c r="Q35" i="18"/>
  <c r="R35" i="18"/>
  <c r="S35" i="18"/>
  <c r="Q34" i="18"/>
  <c r="R34" i="18"/>
  <c r="T34" i="18"/>
  <c r="S34" i="18"/>
  <c r="T58" i="18"/>
  <c r="R58" i="18"/>
  <c r="Q58" i="18"/>
  <c r="S58" i="18"/>
  <c r="T54" i="18"/>
  <c r="R54" i="18"/>
  <c r="S54" i="18"/>
  <c r="Q54" i="18"/>
  <c r="S52" i="18"/>
  <c r="R52" i="18"/>
  <c r="T52" i="18"/>
  <c r="Q52" i="18"/>
  <c r="S48" i="18"/>
  <c r="R48" i="18"/>
  <c r="T48" i="18"/>
  <c r="Q48" i="18"/>
  <c r="T43" i="18"/>
  <c r="Q43" i="18"/>
  <c r="S43" i="18"/>
  <c r="R43" i="18"/>
  <c r="Q214" i="18"/>
  <c r="R214" i="18"/>
  <c r="T214" i="18"/>
  <c r="S214" i="18"/>
  <c r="Z209" i="18"/>
  <c r="V209" i="18"/>
  <c r="AA271" i="12"/>
  <c r="C14" i="1" s="1"/>
  <c r="S281" i="18" l="1"/>
  <c r="Z43" i="18"/>
  <c r="V43" i="18"/>
  <c r="Z65" i="18"/>
  <c r="V65" i="18"/>
  <c r="AA65" i="18" s="1"/>
  <c r="Z69" i="18"/>
  <c r="V69" i="18"/>
  <c r="Z95" i="18"/>
  <c r="V95" i="18"/>
  <c r="AA95" i="18" s="1"/>
  <c r="Z109" i="18"/>
  <c r="V109" i="18"/>
  <c r="Z125" i="18"/>
  <c r="V125" i="18"/>
  <c r="AA125" i="18" s="1"/>
  <c r="Z159" i="18"/>
  <c r="V159" i="18"/>
  <c r="Z191" i="18"/>
  <c r="V191" i="18"/>
  <c r="AA191" i="18" s="1"/>
  <c r="Z61" i="18"/>
  <c r="V61" i="18"/>
  <c r="Z83" i="18"/>
  <c r="V83" i="18"/>
  <c r="AA83" i="18" s="1"/>
  <c r="Z185" i="18"/>
  <c r="V185" i="18"/>
  <c r="Z201" i="18"/>
  <c r="V201" i="18"/>
  <c r="AA201" i="18" s="1"/>
  <c r="Z59" i="18"/>
  <c r="V59" i="18"/>
  <c r="Z111" i="18"/>
  <c r="V111" i="18"/>
  <c r="AA111" i="18" s="1"/>
  <c r="Z199" i="18"/>
  <c r="V199" i="18"/>
  <c r="Z51" i="18"/>
  <c r="V51" i="18"/>
  <c r="AA51" i="18" s="1"/>
  <c r="Z93" i="18"/>
  <c r="V93" i="18"/>
  <c r="Z117" i="18"/>
  <c r="V117" i="18"/>
  <c r="AA117" i="18" s="1"/>
  <c r="Z127" i="18"/>
  <c r="V127" i="18"/>
  <c r="Z135" i="18"/>
  <c r="V135" i="18"/>
  <c r="AA135" i="18" s="1"/>
  <c r="Z143" i="18"/>
  <c r="V143" i="18"/>
  <c r="Z167" i="18"/>
  <c r="V167" i="18"/>
  <c r="AA167" i="18" s="1"/>
  <c r="Z92" i="18"/>
  <c r="V92" i="18"/>
  <c r="Z124" i="18"/>
  <c r="V124" i="18"/>
  <c r="AA124" i="18" s="1"/>
  <c r="Z148" i="18"/>
  <c r="V148" i="18"/>
  <c r="Z212" i="18"/>
  <c r="V212" i="18"/>
  <c r="AA212" i="18" s="1"/>
  <c r="Z46" i="18"/>
  <c r="V46" i="18"/>
  <c r="Z62" i="18"/>
  <c r="V62" i="18"/>
  <c r="AA62" i="18" s="1"/>
  <c r="Z38" i="18"/>
  <c r="V38" i="18"/>
  <c r="Z108" i="18"/>
  <c r="V108" i="18"/>
  <c r="AA108" i="18" s="1"/>
  <c r="Z136" i="18"/>
  <c r="V136" i="18"/>
  <c r="V152" i="18"/>
  <c r="Z152" i="18"/>
  <c r="Z192" i="18"/>
  <c r="V192" i="18"/>
  <c r="T281" i="18"/>
  <c r="Z35" i="18"/>
  <c r="V35" i="18"/>
  <c r="AA35" i="18" s="1"/>
  <c r="Z89" i="18"/>
  <c r="V89" i="18"/>
  <c r="Z115" i="18"/>
  <c r="V115" i="18"/>
  <c r="AA115" i="18" s="1"/>
  <c r="Z155" i="18"/>
  <c r="V155" i="18"/>
  <c r="Z163" i="18"/>
  <c r="V163" i="18"/>
  <c r="AA163" i="18" s="1"/>
  <c r="Z171" i="18"/>
  <c r="V171" i="18"/>
  <c r="Z113" i="18"/>
  <c r="V113" i="18"/>
  <c r="AA113" i="18" s="1"/>
  <c r="Z131" i="18"/>
  <c r="V131" i="18"/>
  <c r="Z145" i="18"/>
  <c r="V145" i="18"/>
  <c r="AA145" i="18" s="1"/>
  <c r="Z161" i="18"/>
  <c r="V161" i="18"/>
  <c r="Z195" i="18"/>
  <c r="V195" i="18"/>
  <c r="AA195" i="18" s="1"/>
  <c r="Z47" i="18"/>
  <c r="V47" i="18"/>
  <c r="Z73" i="18"/>
  <c r="V73" i="18"/>
  <c r="AA73" i="18" s="1"/>
  <c r="Z121" i="18"/>
  <c r="V121" i="18"/>
  <c r="Z129" i="18"/>
  <c r="V129" i="18"/>
  <c r="AA129" i="18" s="1"/>
  <c r="Z139" i="18"/>
  <c r="V139" i="18"/>
  <c r="V63" i="18"/>
  <c r="Z63" i="18"/>
  <c r="Z71" i="18"/>
  <c r="V71" i="18"/>
  <c r="Z81" i="18"/>
  <c r="V81" i="18"/>
  <c r="AA81" i="18" s="1"/>
  <c r="Z105" i="18"/>
  <c r="V105" i="18"/>
  <c r="Z107" i="18"/>
  <c r="V107" i="18"/>
  <c r="AA107" i="18" s="1"/>
  <c r="Z123" i="18"/>
  <c r="V123" i="18"/>
  <c r="Z153" i="18"/>
  <c r="V153" i="18"/>
  <c r="AA153" i="18" s="1"/>
  <c r="Z179" i="18"/>
  <c r="V179" i="18"/>
  <c r="Z187" i="18"/>
  <c r="V187" i="18"/>
  <c r="AA187" i="18" s="1"/>
  <c r="Z203" i="18"/>
  <c r="V203" i="18"/>
  <c r="Z45" i="18"/>
  <c r="V45" i="18"/>
  <c r="AA45" i="18" s="1"/>
  <c r="Z53" i="18"/>
  <c r="V53" i="18"/>
  <c r="Z60" i="18"/>
  <c r="V60" i="18"/>
  <c r="AA60" i="18" s="1"/>
  <c r="Z37" i="18"/>
  <c r="V37" i="18"/>
  <c r="Z68" i="18"/>
  <c r="V68" i="18"/>
  <c r="AA68" i="18" s="1"/>
  <c r="Z86" i="18"/>
  <c r="V86" i="18"/>
  <c r="Z110" i="18"/>
  <c r="V110" i="18"/>
  <c r="AA110" i="18" s="1"/>
  <c r="Z174" i="18"/>
  <c r="V174" i="18"/>
  <c r="Z190" i="18"/>
  <c r="V190" i="18"/>
  <c r="AA190" i="18" s="1"/>
  <c r="Z64" i="18"/>
  <c r="V64" i="18"/>
  <c r="Z76" i="18"/>
  <c r="V76" i="18"/>
  <c r="AA76" i="18" s="1"/>
  <c r="Z94" i="18"/>
  <c r="V94" i="18"/>
  <c r="Z114" i="18"/>
  <c r="V114" i="18"/>
  <c r="AA114" i="18" s="1"/>
  <c r="Z122" i="18"/>
  <c r="V122" i="18"/>
  <c r="Z186" i="18"/>
  <c r="V186" i="18"/>
  <c r="AA186" i="18" s="1"/>
  <c r="AA209" i="18"/>
  <c r="Z214" i="18"/>
  <c r="V214" i="18"/>
  <c r="R281" i="18"/>
  <c r="V48" i="18"/>
  <c r="Z48" i="18"/>
  <c r="V52" i="18"/>
  <c r="Z52" i="18"/>
  <c r="Z54" i="18"/>
  <c r="V54" i="18"/>
  <c r="Z58" i="18"/>
  <c r="V58" i="18"/>
  <c r="AA58" i="18" s="1"/>
  <c r="Z34" i="18"/>
  <c r="V34" i="18"/>
  <c r="Z66" i="18"/>
  <c r="V66" i="18"/>
  <c r="AA66" i="18" s="1"/>
  <c r="Z78" i="18"/>
  <c r="V78" i="18"/>
  <c r="V144" i="18"/>
  <c r="Z144" i="18"/>
  <c r="Z184" i="18"/>
  <c r="V184" i="18"/>
  <c r="Z208" i="18"/>
  <c r="V208" i="18"/>
  <c r="AA208" i="18" s="1"/>
  <c r="Z74" i="18"/>
  <c r="V74" i="18"/>
  <c r="Z104" i="18"/>
  <c r="V104" i="18"/>
  <c r="AA104" i="18" s="1"/>
  <c r="Z120" i="18"/>
  <c r="V120" i="18"/>
  <c r="Z168" i="18"/>
  <c r="V168" i="18"/>
  <c r="AA168" i="18" s="1"/>
  <c r="Z176" i="18"/>
  <c r="V176" i="18"/>
  <c r="AA211" i="18"/>
  <c r="Z70" i="18"/>
  <c r="V70" i="18"/>
  <c r="Z80" i="18"/>
  <c r="V80" i="18"/>
  <c r="AA80" i="18" s="1"/>
  <c r="Z88" i="18"/>
  <c r="V88" i="18"/>
  <c r="Z128" i="18"/>
  <c r="V128" i="18"/>
  <c r="AA128" i="18" s="1"/>
  <c r="Z188" i="18"/>
  <c r="V188" i="18"/>
  <c r="Z42" i="18"/>
  <c r="V42" i="18"/>
  <c r="AA42" i="18" s="1"/>
  <c r="V44" i="18"/>
  <c r="Z44" i="18"/>
  <c r="Z50" i="18"/>
  <c r="V50" i="18"/>
  <c r="AA50" i="18" s="1"/>
  <c r="Z32" i="18"/>
  <c r="V32" i="18"/>
  <c r="V36" i="18"/>
  <c r="Z36" i="18"/>
  <c r="V84" i="18"/>
  <c r="Z84" i="18"/>
  <c r="Z96" i="18"/>
  <c r="V96" i="18"/>
  <c r="AA96" i="18" s="1"/>
  <c r="Z100" i="18"/>
  <c r="V100" i="18"/>
  <c r="V112" i="18"/>
  <c r="Z112" i="18"/>
  <c r="Z140" i="18"/>
  <c r="V140" i="18"/>
  <c r="Z156" i="18"/>
  <c r="V156" i="18"/>
  <c r="AA156" i="18" s="1"/>
  <c r="Z160" i="18"/>
  <c r="V160" i="18"/>
  <c r="Z164" i="18"/>
  <c r="V164" i="18"/>
  <c r="AA164" i="18" s="1"/>
  <c r="Z172" i="18"/>
  <c r="V172" i="18"/>
  <c r="Z180" i="18"/>
  <c r="V180" i="18"/>
  <c r="AA180" i="18" s="1"/>
  <c r="Z196" i="18"/>
  <c r="V196" i="18"/>
  <c r="Z200" i="18"/>
  <c r="V200" i="18"/>
  <c r="AA200" i="18" s="1"/>
  <c r="V204" i="18"/>
  <c r="Z204" i="18"/>
  <c r="Z103" i="18"/>
  <c r="V103" i="18"/>
  <c r="AA103" i="18" s="1"/>
  <c r="Z141" i="18"/>
  <c r="V141" i="18"/>
  <c r="Z157" i="18"/>
  <c r="V157" i="18"/>
  <c r="AA157" i="18" s="1"/>
  <c r="Z165" i="18"/>
  <c r="V165" i="18"/>
  <c r="Z181" i="18"/>
  <c r="V181" i="18"/>
  <c r="AA181" i="18" s="1"/>
  <c r="Z197" i="18"/>
  <c r="V197" i="18"/>
  <c r="Z169" i="18"/>
  <c r="V169" i="18"/>
  <c r="AA169" i="18" s="1"/>
  <c r="Z175" i="18"/>
  <c r="V175" i="18"/>
  <c r="Z177" i="18"/>
  <c r="V177" i="18"/>
  <c r="AA177" i="18" s="1"/>
  <c r="AA206" i="18"/>
  <c r="Z77" i="18"/>
  <c r="V77" i="18"/>
  <c r="Z101" i="18"/>
  <c r="V101" i="18"/>
  <c r="AA101" i="18" s="1"/>
  <c r="Z151" i="18"/>
  <c r="V151" i="18"/>
  <c r="Z173" i="18"/>
  <c r="V173" i="18"/>
  <c r="AA173" i="18" s="1"/>
  <c r="Z189" i="18"/>
  <c r="V189" i="18"/>
  <c r="Z39" i="18"/>
  <c r="V39" i="18"/>
  <c r="AA39" i="18" s="1"/>
  <c r="Z87" i="18"/>
  <c r="V87" i="18"/>
  <c r="Z149" i="18"/>
  <c r="V149" i="18"/>
  <c r="AA149" i="18" s="1"/>
  <c r="Z67" i="18"/>
  <c r="V67" i="18"/>
  <c r="V75" i="18"/>
  <c r="Z75" i="18"/>
  <c r="Z119" i="18"/>
  <c r="V119" i="18"/>
  <c r="Z133" i="18"/>
  <c r="V133" i="18"/>
  <c r="AA133" i="18" s="1"/>
  <c r="Z183" i="18"/>
  <c r="V183" i="18"/>
  <c r="Z193" i="18"/>
  <c r="V193" i="18"/>
  <c r="AA193" i="18" s="1"/>
  <c r="Z116" i="18"/>
  <c r="V116" i="18"/>
  <c r="Z132" i="18"/>
  <c r="V132" i="18"/>
  <c r="AA132" i="18" s="1"/>
  <c r="Z210" i="18"/>
  <c r="V210" i="18"/>
  <c r="Z91" i="18"/>
  <c r="V91" i="18"/>
  <c r="AA91" i="18" s="1"/>
  <c r="Z57" i="18"/>
  <c r="V57" i="18"/>
  <c r="Z97" i="18"/>
  <c r="V97" i="18"/>
  <c r="AA97" i="18" s="1"/>
  <c r="Z82" i="18"/>
  <c r="V82" i="18"/>
  <c r="Z102" i="18"/>
  <c r="V102" i="18"/>
  <c r="AA102" i="18" s="1"/>
  <c r="Z106" i="18"/>
  <c r="V106" i="18"/>
  <c r="Z118" i="18"/>
  <c r="V118" i="18"/>
  <c r="AA118" i="18" s="1"/>
  <c r="Z126" i="18"/>
  <c r="V126" i="18"/>
  <c r="Z130" i="18"/>
  <c r="V130" i="18"/>
  <c r="AA130" i="18" s="1"/>
  <c r="Z134" i="18"/>
  <c r="V134" i="18"/>
  <c r="Z142" i="18"/>
  <c r="V142" i="18"/>
  <c r="AA142" i="18" s="1"/>
  <c r="Z146" i="18"/>
  <c r="V146" i="18"/>
  <c r="Z166" i="18"/>
  <c r="V166" i="18"/>
  <c r="AA166" i="18" s="1"/>
  <c r="Z178" i="18"/>
  <c r="V178" i="18"/>
  <c r="Z194" i="18"/>
  <c r="V194" i="18"/>
  <c r="AA194" i="18" s="1"/>
  <c r="Z198" i="18"/>
  <c r="V198" i="18"/>
  <c r="Z202" i="18"/>
  <c r="V202" i="18"/>
  <c r="AA202" i="18" s="1"/>
  <c r="V49" i="18"/>
  <c r="AA49" i="18" s="1"/>
  <c r="Z49" i="18"/>
  <c r="Z138" i="18"/>
  <c r="V138" i="18"/>
  <c r="AA138" i="18" s="1"/>
  <c r="Z154" i="18"/>
  <c r="V154" i="18"/>
  <c r="Z41" i="18"/>
  <c r="V41" i="18"/>
  <c r="AA41" i="18" s="1"/>
  <c r="Z33" i="18"/>
  <c r="V33" i="18"/>
  <c r="Z98" i="18"/>
  <c r="V98" i="18"/>
  <c r="AA98" i="18" s="1"/>
  <c r="Z158" i="18"/>
  <c r="V158" i="18"/>
  <c r="Z162" i="18"/>
  <c r="V162" i="18"/>
  <c r="AA162" i="18" s="1"/>
  <c r="Z170" i="18"/>
  <c r="V170" i="18"/>
  <c r="Z182" i="18"/>
  <c r="V182" i="18"/>
  <c r="AA182" i="18" s="1"/>
  <c r="Z205" i="18"/>
  <c r="V205" i="18"/>
  <c r="Z56" i="18"/>
  <c r="V56" i="18"/>
  <c r="AA56" i="18" s="1"/>
  <c r="Z72" i="18"/>
  <c r="V72" i="18"/>
  <c r="Z90" i="18"/>
  <c r="V90" i="18"/>
  <c r="AA90" i="18" s="1"/>
  <c r="Z150" i="18"/>
  <c r="V150" i="18"/>
  <c r="Z79" i="18"/>
  <c r="V79" i="18"/>
  <c r="AA79" i="18" s="1"/>
  <c r="Z55" i="18"/>
  <c r="V55" i="18"/>
  <c r="Z85" i="18"/>
  <c r="V85" i="18"/>
  <c r="AA85" i="18" s="1"/>
  <c r="Z99" i="18"/>
  <c r="V99" i="18"/>
  <c r="V137" i="18"/>
  <c r="Z137" i="18"/>
  <c r="Z147" i="18"/>
  <c r="V147" i="18"/>
  <c r="AA175" i="18" l="1"/>
  <c r="AA197" i="18"/>
  <c r="AA165" i="18"/>
  <c r="AA141" i="18"/>
  <c r="AA196" i="18"/>
  <c r="AA172" i="18"/>
  <c r="AA160" i="18"/>
  <c r="AA140" i="18"/>
  <c r="AA100" i="18"/>
  <c r="AA32" i="18"/>
  <c r="AA188" i="18"/>
  <c r="AA88" i="18"/>
  <c r="AA70" i="18"/>
  <c r="AA48" i="18"/>
  <c r="AA192" i="18"/>
  <c r="AA136" i="18"/>
  <c r="AA38" i="18"/>
  <c r="AA46" i="18"/>
  <c r="AA148" i="18"/>
  <c r="AA92" i="18"/>
  <c r="AA143" i="18"/>
  <c r="AA127" i="18"/>
  <c r="AA93" i="18"/>
  <c r="AA199" i="18"/>
  <c r="AA59" i="18"/>
  <c r="AA185" i="18"/>
  <c r="AA61" i="18"/>
  <c r="AA159" i="18"/>
  <c r="AA109" i="18"/>
  <c r="AA69" i="18"/>
  <c r="AA43" i="18"/>
  <c r="AA204" i="18"/>
  <c r="AA84" i="18"/>
  <c r="AA44" i="18"/>
  <c r="AA137" i="18"/>
  <c r="AA75" i="18"/>
  <c r="AA144" i="18"/>
  <c r="AA52" i="18"/>
  <c r="AA214" i="18"/>
  <c r="V281" i="18"/>
  <c r="U281" i="18" s="1"/>
  <c r="AA63" i="18"/>
  <c r="AA147" i="18"/>
  <c r="AA99" i="18"/>
  <c r="AA55" i="18"/>
  <c r="AA150" i="18"/>
  <c r="AA72" i="18"/>
  <c r="AA205" i="18"/>
  <c r="AA170" i="18"/>
  <c r="AA158" i="18"/>
  <c r="AA33" i="18"/>
  <c r="AA154" i="18"/>
  <c r="AA198" i="18"/>
  <c r="AA178" i="18"/>
  <c r="AA146" i="18"/>
  <c r="AA134" i="18"/>
  <c r="AA126" i="18"/>
  <c r="AA106" i="18"/>
  <c r="AA82" i="18"/>
  <c r="AA57" i="18"/>
  <c r="AA210" i="18"/>
  <c r="AA116" i="18"/>
  <c r="AA183" i="18"/>
  <c r="AA119" i="18"/>
  <c r="AA67" i="18"/>
  <c r="AA87" i="18"/>
  <c r="AA189" i="18"/>
  <c r="AA151" i="18"/>
  <c r="AA77" i="18"/>
  <c r="AA112" i="18"/>
  <c r="AA36" i="18"/>
  <c r="AA176" i="18"/>
  <c r="AA120" i="18"/>
  <c r="AA74" i="18"/>
  <c r="AA184" i="18"/>
  <c r="AA78" i="18"/>
  <c r="AA34" i="18"/>
  <c r="AA54" i="18"/>
  <c r="Z281" i="18"/>
  <c r="AA122" i="18"/>
  <c r="AA94" i="18"/>
  <c r="AA64" i="18"/>
  <c r="AA174" i="18"/>
  <c r="AA86" i="18"/>
  <c r="AA37" i="18"/>
  <c r="AA53" i="18"/>
  <c r="AA203" i="18"/>
  <c r="AA179" i="18"/>
  <c r="AA123" i="18"/>
  <c r="AA105" i="18"/>
  <c r="AA71" i="18"/>
  <c r="AA139" i="18"/>
  <c r="AA121" i="18"/>
  <c r="AA47" i="18"/>
  <c r="AA161" i="18"/>
  <c r="AA131" i="18"/>
  <c r="AA171" i="18"/>
  <c r="AA155" i="18"/>
  <c r="AA89" i="18"/>
  <c r="AA152" i="18"/>
  <c r="AA281" i="18" l="1"/>
  <c r="C20" i="1" s="1"/>
  <c r="C42" i="1" s="1"/>
  <c r="C44" i="1" s="1"/>
  <c r="C45" i="1" s="1"/>
  <c r="E11" i="19" s="1"/>
  <c r="I11" i="19" s="1"/>
</calcChain>
</file>

<file path=xl/comments1.xml><?xml version="1.0" encoding="utf-8"?>
<comments xmlns="http://schemas.openxmlformats.org/spreadsheetml/2006/main">
  <authors>
    <author>Windows User</author>
    <author>AEP</author>
  </authors>
  <commentList>
    <comment ref="B6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The KP share will equal half of Reduction MW from GADS Forced Outage tab.</t>
        </r>
      </text>
    </comment>
    <comment ref="C6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The KP share will equal half of Reduction MW from GADS Forced Outage tab.</t>
        </r>
      </text>
    </comment>
    <comment ref="I6" authorId="1">
      <text>
        <r>
          <rPr>
            <b/>
            <sz val="9"/>
            <color indexed="81"/>
            <rFont val="Tahoma"/>
            <family val="2"/>
          </rPr>
          <t>AEP:</t>
        </r>
        <r>
          <rPr>
            <sz val="9"/>
            <color indexed="81"/>
            <rFont val="Tahoma"/>
            <family val="2"/>
          </rPr>
          <t xml:space="preserve">
AEP:
Pool Flow Detail (Hourly)
Filter on 
(DESCRIPTION LIKE 'Marginal Losses')
Paste Kp Mwh </t>
        </r>
      </text>
    </comment>
  </commentList>
</comments>
</file>

<file path=xl/comments10.xml><?xml version="1.0" encoding="utf-8"?>
<comments xmlns="http://schemas.openxmlformats.org/spreadsheetml/2006/main">
  <authors>
    <author>Windows User</author>
    <author>AEP</author>
  </authors>
  <commentList>
    <comment ref="B6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The KP share will equal half of Reduction MW from GADS Forced Outage tab.</t>
        </r>
      </text>
    </comment>
    <comment ref="C6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The KP share will equal half of Reduction MW from GADS Forced Outage tab.</t>
        </r>
      </text>
    </comment>
    <comment ref="I6" authorId="1">
      <text>
        <r>
          <rPr>
            <b/>
            <sz val="9"/>
            <color indexed="81"/>
            <rFont val="Tahoma"/>
            <family val="2"/>
          </rPr>
          <t>AEP:</t>
        </r>
        <r>
          <rPr>
            <sz val="9"/>
            <color indexed="81"/>
            <rFont val="Tahoma"/>
            <family val="2"/>
          </rPr>
          <t xml:space="preserve">
AEP:
Pool Flow Detail (Hourly)
Filter on 
(DESCRIPTION LIKE 'Marginal Losses')
Paste Kp Mwh </t>
        </r>
      </text>
    </comment>
    <comment ref="S57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Input value (in kWh) into KYFC Power Report, FINAL tab, cell I40
</t>
        </r>
      </text>
    </comment>
    <comment ref="U57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Paste value into KYFC Power Report, FINAL tab, cell G46.
</t>
        </r>
      </text>
    </comment>
  </commentList>
</comments>
</file>

<file path=xl/comments11.xml><?xml version="1.0" encoding="utf-8"?>
<comments xmlns="http://schemas.openxmlformats.org/spreadsheetml/2006/main">
  <authors>
    <author>Windows User</author>
    <author>AEP</author>
  </authors>
  <commentList>
    <comment ref="B6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The KP share will equal half of Reduction MW from GADS Forced Outage tab.</t>
        </r>
      </text>
    </comment>
    <comment ref="C6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The KP share will equal half of Reduction MW from GADS Forced Outage tab.</t>
        </r>
      </text>
    </comment>
    <comment ref="I6" authorId="1">
      <text>
        <r>
          <rPr>
            <b/>
            <sz val="9"/>
            <color indexed="81"/>
            <rFont val="Tahoma"/>
            <family val="2"/>
          </rPr>
          <t>AEP:</t>
        </r>
        <r>
          <rPr>
            <sz val="9"/>
            <color indexed="81"/>
            <rFont val="Tahoma"/>
            <family val="2"/>
          </rPr>
          <t xml:space="preserve">
AEP:
Pool Flow Detail (Hourly)
Filter on 
(DESCRIPTION LIKE 'Marginal Losses')
Paste Kp Mwh </t>
        </r>
      </text>
    </comment>
    <comment ref="U6" authorId="0">
      <text>
        <r>
          <rPr>
            <b/>
            <sz val="9"/>
            <color indexed="81"/>
            <rFont val="Tahoma"/>
            <family val="2"/>
          </rPr>
          <t>Windows User:  
Check mapping of cells for correct price to hour.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281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Input value (in kWh) into KYFC Power Report, FINAL tab, cell I40
</t>
        </r>
      </text>
    </comment>
    <comment ref="U281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Paste value into KYFC Power Report, FINAL tab, cell G46.
</t>
        </r>
      </text>
    </comment>
  </commentList>
</comments>
</file>

<file path=xl/comments2.xml><?xml version="1.0" encoding="utf-8"?>
<comments xmlns="http://schemas.openxmlformats.org/spreadsheetml/2006/main">
  <authors>
    <author>Windows User</author>
    <author>AEP</author>
  </authors>
  <commentList>
    <comment ref="B6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The KP share will equal half of Reduction MW from GADS Forced Outage tab.</t>
        </r>
      </text>
    </comment>
    <comment ref="C6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The KP share will equal half of Reduction MW from GADS Forced Outage tab.</t>
        </r>
      </text>
    </comment>
    <comment ref="I6" authorId="1">
      <text>
        <r>
          <rPr>
            <b/>
            <sz val="9"/>
            <color indexed="81"/>
            <rFont val="Tahoma"/>
            <family val="2"/>
          </rPr>
          <t>AEP:</t>
        </r>
        <r>
          <rPr>
            <sz val="9"/>
            <color indexed="81"/>
            <rFont val="Tahoma"/>
            <family val="2"/>
          </rPr>
          <t xml:space="preserve">
AEP:
Pool Flow Detail (Hourly)
Filter on 
(DESCRIPTION LIKE 'Marginal Losses')
Paste Kp Mwh </t>
        </r>
      </text>
    </comment>
    <comment ref="K6" authorId="1">
      <text>
        <r>
          <rPr>
            <b/>
            <sz val="9"/>
            <color indexed="81"/>
            <rFont val="Tahoma"/>
            <family val="2"/>
          </rPr>
          <t>AEP:</t>
        </r>
        <r>
          <rPr>
            <sz val="9"/>
            <color indexed="81"/>
            <rFont val="Tahoma"/>
            <family val="2"/>
          </rPr>
          <t xml:space="preserve">
AEP:
Pool Flow Detail (Hourly)
Filter on 
(DESCRIPTION LIKE 'Marginal Losses')
Paste Kp Mwh </t>
        </r>
      </text>
    </comment>
  </commentList>
</comments>
</file>

<file path=xl/comments3.xml><?xml version="1.0" encoding="utf-8"?>
<comments xmlns="http://schemas.openxmlformats.org/spreadsheetml/2006/main">
  <authors>
    <author>Windows User</author>
    <author>AEP</author>
  </authors>
  <commentList>
    <comment ref="B6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The KP share will equal half of Reduction MW from GADS Forced Outage tab.</t>
        </r>
      </text>
    </comment>
    <comment ref="C6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The KP share will equal half of Reduction MW from GADS Forced Outage tab.</t>
        </r>
      </text>
    </comment>
    <comment ref="I6" authorId="1">
      <text>
        <r>
          <rPr>
            <b/>
            <sz val="9"/>
            <color indexed="81"/>
            <rFont val="Tahoma"/>
            <family val="2"/>
          </rPr>
          <t>AEP:</t>
        </r>
        <r>
          <rPr>
            <sz val="9"/>
            <color indexed="81"/>
            <rFont val="Tahoma"/>
            <family val="2"/>
          </rPr>
          <t xml:space="preserve">
AEP:
Pool Flow Detail (Hourly)
Filter on 
(DESCRIPTION LIKE 'Marginal Losses')
Paste Kp Mwh </t>
        </r>
      </text>
    </comment>
  </commentList>
</comments>
</file>

<file path=xl/comments4.xml><?xml version="1.0" encoding="utf-8"?>
<comments xmlns="http://schemas.openxmlformats.org/spreadsheetml/2006/main">
  <authors>
    <author>Windows User</author>
    <author>AEP</author>
  </authors>
  <commentList>
    <comment ref="B6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The KP share will equal half of Reduction MW from GADS Forced Outage tab.</t>
        </r>
      </text>
    </comment>
    <comment ref="C6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The KP share will equal half of Reduction MW from GADS Forced Outage tab.</t>
        </r>
      </text>
    </comment>
    <comment ref="I6" authorId="1">
      <text>
        <r>
          <rPr>
            <b/>
            <sz val="9"/>
            <color indexed="81"/>
            <rFont val="Tahoma"/>
            <family val="2"/>
          </rPr>
          <t>AEP:</t>
        </r>
        <r>
          <rPr>
            <sz val="9"/>
            <color indexed="81"/>
            <rFont val="Tahoma"/>
            <family val="2"/>
          </rPr>
          <t xml:space="preserve">
AEP:
Pool Flow Detail (Hourly)
Filter on 
(DESCRIPTION LIKE 'Marginal Losses')
Paste Kp Mwh </t>
        </r>
      </text>
    </comment>
  </commentList>
</comments>
</file>

<file path=xl/comments5.xml><?xml version="1.0" encoding="utf-8"?>
<comments xmlns="http://schemas.openxmlformats.org/spreadsheetml/2006/main">
  <authors>
    <author>Windows User</author>
    <author>AEP</author>
  </authors>
  <commentList>
    <comment ref="B6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The KP share will equal half of Reduction MW from GADS Forced Outage tab.</t>
        </r>
      </text>
    </comment>
    <comment ref="C6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The KP share will equal half of Reduction MW from GADS Forced Outage tab.</t>
        </r>
      </text>
    </comment>
    <comment ref="I6" authorId="1">
      <text>
        <r>
          <rPr>
            <b/>
            <sz val="9"/>
            <color indexed="81"/>
            <rFont val="Tahoma"/>
            <family val="2"/>
          </rPr>
          <t>AEP:</t>
        </r>
        <r>
          <rPr>
            <sz val="9"/>
            <color indexed="81"/>
            <rFont val="Tahoma"/>
            <family val="2"/>
          </rPr>
          <t xml:space="preserve">
AEP:
Pool Flow Detail (Hourly)
Filter on 
(DESCRIPTION LIKE 'Marginal Losses')
Paste Kp Mwh </t>
        </r>
      </text>
    </comment>
  </commentList>
</comments>
</file>

<file path=xl/comments6.xml><?xml version="1.0" encoding="utf-8"?>
<comments xmlns="http://schemas.openxmlformats.org/spreadsheetml/2006/main">
  <authors>
    <author>Windows User</author>
    <author>AEP</author>
  </authors>
  <commentList>
    <comment ref="B6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The KP share will equal half of Reduction MW from GADS Forced Outage tab.</t>
        </r>
      </text>
    </comment>
    <comment ref="C6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The KP share will equal half of Reduction MW from GADS Forced Outage tab.</t>
        </r>
      </text>
    </comment>
    <comment ref="I6" authorId="1">
      <text>
        <r>
          <rPr>
            <b/>
            <sz val="9"/>
            <color indexed="81"/>
            <rFont val="Tahoma"/>
            <family val="2"/>
          </rPr>
          <t>AEP:</t>
        </r>
        <r>
          <rPr>
            <sz val="9"/>
            <color indexed="81"/>
            <rFont val="Tahoma"/>
            <family val="2"/>
          </rPr>
          <t xml:space="preserve">
AEP:
Pool Flow Detail (Hourly)
Filter on 
(DESCRIPTION LIKE 'Marginal Losses')
Paste Kp Mwh </t>
        </r>
      </text>
    </comment>
    <comment ref="S165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Input value (in kWh) into KYFC Power Report, FINAL tab, cell I40
</t>
        </r>
      </text>
    </comment>
    <comment ref="U165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Paste value into KYFC Power Report, FINAL tab, cell G46.
</t>
        </r>
      </text>
    </comment>
  </commentList>
</comments>
</file>

<file path=xl/comments7.xml><?xml version="1.0" encoding="utf-8"?>
<comments xmlns="http://schemas.openxmlformats.org/spreadsheetml/2006/main">
  <authors>
    <author>Windows User</author>
    <author>AEP</author>
  </authors>
  <commentList>
    <comment ref="B6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The KP share will equal half of Reduction MW from GADS Forced Outage tab.</t>
        </r>
      </text>
    </comment>
    <comment ref="C6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The KP share will equal half of Reduction MW from GADS Forced Outage tab.</t>
        </r>
      </text>
    </comment>
    <comment ref="I6" authorId="1">
      <text>
        <r>
          <rPr>
            <b/>
            <sz val="9"/>
            <color indexed="81"/>
            <rFont val="Tahoma"/>
            <family val="2"/>
          </rPr>
          <t>AEP:</t>
        </r>
        <r>
          <rPr>
            <sz val="9"/>
            <color indexed="81"/>
            <rFont val="Tahoma"/>
            <family val="2"/>
          </rPr>
          <t xml:space="preserve">
AEP:
Pool Flow Detail (Hourly)
Filter on 
(DESCRIPTION LIKE 'Marginal Losses')
Paste Kp Mwh </t>
        </r>
      </text>
    </comment>
    <comment ref="S271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Input value (in kWh) into KYFC Power Report, FINAL tab, cell I40
</t>
        </r>
      </text>
    </comment>
    <comment ref="U271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Paste value into KYFC Power Report, FINAL tab, cell G46.
</t>
        </r>
      </text>
    </comment>
  </commentList>
</comments>
</file>

<file path=xl/comments8.xml><?xml version="1.0" encoding="utf-8"?>
<comments xmlns="http://schemas.openxmlformats.org/spreadsheetml/2006/main">
  <authors>
    <author>Windows User</author>
    <author>AEP</author>
  </authors>
  <commentList>
    <comment ref="B6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The KP share will equal half of Reduction MW from GADS Forced Outage tab.</t>
        </r>
      </text>
    </comment>
    <comment ref="C6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The KP share will equal half of Reduction MW from GADS Forced Outage tab.</t>
        </r>
      </text>
    </comment>
    <comment ref="I6" authorId="1">
      <text>
        <r>
          <rPr>
            <b/>
            <sz val="9"/>
            <color indexed="81"/>
            <rFont val="Tahoma"/>
            <family val="2"/>
          </rPr>
          <t>AEP:</t>
        </r>
        <r>
          <rPr>
            <sz val="9"/>
            <color indexed="81"/>
            <rFont val="Tahoma"/>
            <family val="2"/>
          </rPr>
          <t xml:space="preserve">
AEP:
Pool Flow Detail (Hourly)
Filter on 
(DESCRIPTION LIKE 'Marginal Losses')
Paste Kp Mwh </t>
        </r>
      </text>
    </comment>
    <comment ref="S278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Input value (in kWh) into KYFC Power Report, FINAL tab, cell I40
</t>
        </r>
      </text>
    </comment>
    <comment ref="U278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Paste value into KYFC Power Report, FINAL tab, cell G46.
</t>
        </r>
      </text>
    </comment>
  </commentList>
</comments>
</file>

<file path=xl/comments9.xml><?xml version="1.0" encoding="utf-8"?>
<comments xmlns="http://schemas.openxmlformats.org/spreadsheetml/2006/main">
  <authors>
    <author>Windows User</author>
    <author>AEP</author>
  </authors>
  <commentList>
    <comment ref="B6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The KP share will equal half of Reduction MW from GADS Forced Outage tab.</t>
        </r>
      </text>
    </comment>
    <comment ref="C6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The KP share will equal half of Reduction MW from GADS Forced Outage tab.</t>
        </r>
      </text>
    </comment>
    <comment ref="I6" authorId="1">
      <text>
        <r>
          <rPr>
            <b/>
            <sz val="9"/>
            <color indexed="81"/>
            <rFont val="Tahoma"/>
            <family val="2"/>
          </rPr>
          <t>AEP:</t>
        </r>
        <r>
          <rPr>
            <sz val="9"/>
            <color indexed="81"/>
            <rFont val="Tahoma"/>
            <family val="2"/>
          </rPr>
          <t xml:space="preserve">
AEP:
Pool Flow Detail (Hourly)
Filter on 
(DESCRIPTION LIKE 'Marginal Losses')
Paste Kp Mwh </t>
        </r>
      </text>
    </comment>
    <comment ref="S121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Input value (in kWh) into KYFC Power Report, FINAL tab, cell I40
</t>
        </r>
      </text>
    </comment>
    <comment ref="U121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Paste value into KYFC Power Report, FINAL tab, cell G46.
</t>
        </r>
      </text>
    </comment>
  </commentList>
</comments>
</file>

<file path=xl/sharedStrings.xml><?xml version="1.0" encoding="utf-8"?>
<sst xmlns="http://schemas.openxmlformats.org/spreadsheetml/2006/main" count="1586" uniqueCount="625">
  <si>
    <t>STEP 1 &amp; 3</t>
  </si>
  <si>
    <t>STEP 2</t>
  </si>
  <si>
    <t>(1)</t>
  </si>
  <si>
    <t>(5)</t>
  </si>
  <si>
    <t>(11)</t>
  </si>
  <si>
    <t>(2)</t>
  </si>
  <si>
    <t>(3)</t>
  </si>
  <si>
    <t>(4)</t>
  </si>
  <si>
    <t>(6)</t>
  </si>
  <si>
    <t>(7)</t>
  </si>
  <si>
    <t>(8)</t>
  </si>
  <si>
    <t>(9)</t>
  </si>
  <si>
    <t>(10)</t>
  </si>
  <si>
    <t>(12)</t>
  </si>
  <si>
    <t>(3a)</t>
  </si>
  <si>
    <t>(5a)</t>
  </si>
  <si>
    <t>(13)</t>
  </si>
  <si>
    <t>(14)</t>
  </si>
  <si>
    <t>(15)</t>
  </si>
  <si>
    <t>(16)</t>
  </si>
  <si>
    <t>DAY AND HOUR</t>
  </si>
  <si>
    <t>FORCED OUTAGE (FO) VOLUME FROM LASOR</t>
  </si>
  <si>
    <t>TOTAL FO</t>
  </si>
  <si>
    <t>PURCHASES ASSIGNED TO INTERNAL LOAD (MWh)</t>
  </si>
  <si>
    <t xml:space="preserve">MARGINAL LOSSES </t>
  </si>
  <si>
    <t>MINIMUM OF (2) OR (3)</t>
  </si>
  <si>
    <t>INCLUDE ONLY IF FO &gt; 6 HOURS REQUIRES PURCHASES</t>
  </si>
  <si>
    <t>DISPATCHED GENERATION</t>
  </si>
  <si>
    <t>NET AVAILABLE GENERATION RESOURCES</t>
  </si>
  <si>
    <t>INTERNAL LOAD</t>
  </si>
  <si>
    <t>PURCHASES DUE TO DEFICIENCY</t>
  </si>
  <si>
    <t>MIN STEP 1 OR 2</t>
  </si>
  <si>
    <t>Net Position = Gen + losses + purchases - Load</t>
  </si>
  <si>
    <t>MAX FO VOLUME REQUIRING REPLACEMENT POWER</t>
  </si>
  <si>
    <t>AVERAGE PRICE OF PURCHASED POWER</t>
  </si>
  <si>
    <t>TOTAL COST OF REPLACEMENT POWER DUE TO FO</t>
  </si>
  <si>
    <t>FO UNIT FUEL COST FROM MONTHLY NET ENERGY REQUIREMENT REPORT</t>
  </si>
  <si>
    <t>TOTAL ALLOWABLE FO REPLACEMENT COST</t>
  </si>
  <si>
    <t>TOTAL FO REPLACEMENT COST EXCLUDED FROM FAC</t>
  </si>
  <si>
    <t>Mitchell 1</t>
  </si>
  <si>
    <t>Mitchell 2</t>
  </si>
  <si>
    <t>BS 1</t>
  </si>
  <si>
    <t>Total</t>
  </si>
  <si>
    <t>Counter</t>
  </si>
  <si>
    <t>Include</t>
  </si>
  <si>
    <t>INPUT FROM LASOR</t>
  </si>
  <si>
    <t>MIN (2), (3)</t>
  </si>
  <si>
    <t>(4) &gt;0 for &gt; 6 hours</t>
  </si>
  <si>
    <t>INPUT FROM POWER TRACKER</t>
  </si>
  <si>
    <t>MAX [(7)-(6),0]</t>
  </si>
  <si>
    <t>MIN (5),(8)</t>
  </si>
  <si>
    <t>(3) + (3a) + (5a) - (7)</t>
  </si>
  <si>
    <r>
      <t xml:space="preserve"> Σ(11</t>
    </r>
    <r>
      <rPr>
        <vertAlign val="subscript"/>
        <sz val="11"/>
        <color indexed="63"/>
        <rFont val="Calibri"/>
        <family val="2"/>
      </rPr>
      <t>x</t>
    </r>
    <r>
      <rPr>
        <sz val="11"/>
        <color indexed="63"/>
        <rFont val="Calibri"/>
        <family val="2"/>
      </rPr>
      <t>) x (12)</t>
    </r>
  </si>
  <si>
    <t>BS1</t>
  </si>
  <si>
    <r>
      <t xml:space="preserve"> Σ ((11</t>
    </r>
    <r>
      <rPr>
        <vertAlign val="subscript"/>
        <sz val="11"/>
        <color indexed="63"/>
        <rFont val="Calibri"/>
        <family val="2"/>
      </rPr>
      <t>x</t>
    </r>
    <r>
      <rPr>
        <sz val="11"/>
        <color indexed="63"/>
        <rFont val="Calibri"/>
        <family val="2"/>
      </rPr>
      <t>) X (14</t>
    </r>
    <r>
      <rPr>
        <vertAlign val="subscript"/>
        <sz val="11"/>
        <color indexed="63"/>
        <rFont val="Calibri"/>
        <family val="2"/>
      </rPr>
      <t>x</t>
    </r>
    <r>
      <rPr>
        <sz val="11"/>
        <color indexed="63"/>
        <rFont val="Calibri"/>
        <family val="2"/>
      </rPr>
      <t>))</t>
    </r>
  </si>
  <si>
    <t>(13) - (15)</t>
  </si>
  <si>
    <t>Total 01/22/2014</t>
  </si>
  <si>
    <t>Total 02/06/2014</t>
  </si>
  <si>
    <t>Mitchell 1  KP</t>
  </si>
  <si>
    <t>Mitchell 2 KP</t>
  </si>
  <si>
    <t xml:space="preserve">INPUT FROM KP Hourly Purchases Tab </t>
  </si>
  <si>
    <t>INPUT FROM PT</t>
  </si>
  <si>
    <t>03/08/2014 01</t>
  </si>
  <si>
    <t>03/08/2014 02</t>
  </si>
  <si>
    <t>03/08/2014 03</t>
  </si>
  <si>
    <t>03/08/2014 04</t>
  </si>
  <si>
    <t>03/08/2014 05</t>
  </si>
  <si>
    <t>03/08/2014 06</t>
  </si>
  <si>
    <t>03/08/2014 07</t>
  </si>
  <si>
    <t>03/08/2014 08</t>
  </si>
  <si>
    <t>03/08/2014 09</t>
  </si>
  <si>
    <t>03/08/2014 10</t>
  </si>
  <si>
    <t>03/08/2014 11</t>
  </si>
  <si>
    <t>03/08/2014 12</t>
  </si>
  <si>
    <t>03/08/2014 13</t>
  </si>
  <si>
    <t>03/08/2014 14</t>
  </si>
  <si>
    <t>03/08/2014 15</t>
  </si>
  <si>
    <t>03/08/2014 16</t>
  </si>
  <si>
    <t>03/08/2014 17</t>
  </si>
  <si>
    <t>03/08/2014 18</t>
  </si>
  <si>
    <t>03/08/2014 19</t>
  </si>
  <si>
    <t>03/08/2014 20</t>
  </si>
  <si>
    <t>03/08/2014 21</t>
  </si>
  <si>
    <t>03/08/2014 22</t>
  </si>
  <si>
    <t>03/08/2014 23</t>
  </si>
  <si>
    <t>03/09/2014 00</t>
  </si>
  <si>
    <t>03/09/2014 01</t>
  </si>
  <si>
    <t>03/09/2014 03</t>
  </si>
  <si>
    <t>03/09/2014 04</t>
  </si>
  <si>
    <t>03/09/2014 05</t>
  </si>
  <si>
    <t>03/09/2014 06</t>
  </si>
  <si>
    <t>03/09/2014 07</t>
  </si>
  <si>
    <t>03/09/2014 08</t>
  </si>
  <si>
    <t>03/09/2014 09</t>
  </si>
  <si>
    <t>03/09/2014 10</t>
  </si>
  <si>
    <t>03/09/2014 11</t>
  </si>
  <si>
    <t>03/09/2014 12</t>
  </si>
  <si>
    <t>03/09/2014 13</t>
  </si>
  <si>
    <t>03/09/2014 14</t>
  </si>
  <si>
    <t>03/09/2014 15</t>
  </si>
  <si>
    <t>03/09/2014 16</t>
  </si>
  <si>
    <t>03/09/2014 17</t>
  </si>
  <si>
    <t>03/09/2014 18</t>
  </si>
  <si>
    <t>03/09/2014 19</t>
  </si>
  <si>
    <t>03/09/2014 20</t>
  </si>
  <si>
    <t>03/09/2014 21</t>
  </si>
  <si>
    <t>03/09/2014 22</t>
  </si>
  <si>
    <t>03/09/2014 23</t>
  </si>
  <si>
    <t>03/10/2014 00</t>
  </si>
  <si>
    <t>03/10/2014 01</t>
  </si>
  <si>
    <t>03/10/2014 02</t>
  </si>
  <si>
    <t>03/10/2014 03</t>
  </si>
  <si>
    <t>03/10/2014 04</t>
  </si>
  <si>
    <t>03/10/2014 05</t>
  </si>
  <si>
    <t>03/10/2014 06</t>
  </si>
  <si>
    <t>03/10/2014 07</t>
  </si>
  <si>
    <t>03/10/2014 08</t>
  </si>
  <si>
    <t>03/10/2014 09</t>
  </si>
  <si>
    <t>03/10/2014 10</t>
  </si>
  <si>
    <t>03/10/2014 11</t>
  </si>
  <si>
    <t>03/10/2014 12</t>
  </si>
  <si>
    <t>03/10/2014 13</t>
  </si>
  <si>
    <t>03/10/2014 14</t>
  </si>
  <si>
    <t>03/10/2014 15</t>
  </si>
  <si>
    <t>03/10/2014 16</t>
  </si>
  <si>
    <t>03/10/2014 17</t>
  </si>
  <si>
    <t>03/10/2014 18</t>
  </si>
  <si>
    <t>03/10/2014 19</t>
  </si>
  <si>
    <t>03/10/2014 20</t>
  </si>
  <si>
    <t>03/10/2014 21</t>
  </si>
  <si>
    <t>03/10/2014 22</t>
  </si>
  <si>
    <t>03/10/2014 23</t>
  </si>
  <si>
    <t>03/11/2014 00</t>
  </si>
  <si>
    <t>03/11/2014 01</t>
  </si>
  <si>
    <t>03/11/2014 02</t>
  </si>
  <si>
    <t>03/11/2014 03</t>
  </si>
  <si>
    <t>03/11/2014 04</t>
  </si>
  <si>
    <t>03/11/2014 05</t>
  </si>
  <si>
    <t>03/11/2014 06</t>
  </si>
  <si>
    <t>03/11/2014 07</t>
  </si>
  <si>
    <t>03/11/2014 08</t>
  </si>
  <si>
    <t>03/11/2014 09</t>
  </si>
  <si>
    <t>03/11/2014 10</t>
  </si>
  <si>
    <t>03/11/2014 11</t>
  </si>
  <si>
    <t>03/11/2014 12</t>
  </si>
  <si>
    <t>03/11/2014 13</t>
  </si>
  <si>
    <t>03/11/2014 14</t>
  </si>
  <si>
    <t>03/11/2014 15</t>
  </si>
  <si>
    <t>03/11/2014 16</t>
  </si>
  <si>
    <t>03/11/2014 17</t>
  </si>
  <si>
    <t>03/11/2014 18</t>
  </si>
  <si>
    <t>03/11/2014 19</t>
  </si>
  <si>
    <t>03/11/2014 20</t>
  </si>
  <si>
    <t>03/11/2014 21</t>
  </si>
  <si>
    <t>03/11/2014 22</t>
  </si>
  <si>
    <t>03/11/2014 23</t>
  </si>
  <si>
    <t>03/12/2014 00</t>
  </si>
  <si>
    <t>03/12/2014 01</t>
  </si>
  <si>
    <t>03/12/2014 02</t>
  </si>
  <si>
    <t>03/12/2014 03</t>
  </si>
  <si>
    <t>03/12/2014 04</t>
  </si>
  <si>
    <t>03/12/2014 05</t>
  </si>
  <si>
    <t>03/12/2014 06</t>
  </si>
  <si>
    <t>03/12/2014 07</t>
  </si>
  <si>
    <t>03/12/2014 08</t>
  </si>
  <si>
    <t>03/12/2014 09</t>
  </si>
  <si>
    <t>03/12/2014 10</t>
  </si>
  <si>
    <t>03/12/2014 11</t>
  </si>
  <si>
    <t>03/12/2014 12</t>
  </si>
  <si>
    <t>03/12/2014 13</t>
  </si>
  <si>
    <t>03/12/2014 14</t>
  </si>
  <si>
    <t>03/12/2014 15</t>
  </si>
  <si>
    <t>03/12/2014 16</t>
  </si>
  <si>
    <t>03/12/2014 17</t>
  </si>
  <si>
    <t>03/12/2014 18</t>
  </si>
  <si>
    <t>03/12/2014 19</t>
  </si>
  <si>
    <t>03/12/2014 20</t>
  </si>
  <si>
    <t>03/12/2014 21</t>
  </si>
  <si>
    <t>03/12/2014 22</t>
  </si>
  <si>
    <t>03/12/2014 23</t>
  </si>
  <si>
    <t>03/12/2014 24</t>
  </si>
  <si>
    <t>04/26/2014 18</t>
  </si>
  <si>
    <t>04/26/2014 19</t>
  </si>
  <si>
    <t>04/26/2014 20</t>
  </si>
  <si>
    <t>04/26/2014 21</t>
  </si>
  <si>
    <t>04/26/2014 22</t>
  </si>
  <si>
    <t>04/26/2014 23</t>
  </si>
  <si>
    <t>04/27/2014 00</t>
  </si>
  <si>
    <t>04/27/2014 01</t>
  </si>
  <si>
    <t>04/27/2014 02</t>
  </si>
  <si>
    <t>04/27/2014 03</t>
  </si>
  <si>
    <t>04/27/2014 04</t>
  </si>
  <si>
    <t>04/27/2014 05</t>
  </si>
  <si>
    <t>04/27/2014 06</t>
  </si>
  <si>
    <t>04/27/2014 07</t>
  </si>
  <si>
    <t>04/27/2014 08</t>
  </si>
  <si>
    <t>04/27/2014 09</t>
  </si>
  <si>
    <t>04/27/2014 10</t>
  </si>
  <si>
    <t>04/27/2014 11</t>
  </si>
  <si>
    <t>04/27/2014 12</t>
  </si>
  <si>
    <t>04/27/2014 13</t>
  </si>
  <si>
    <t>04/27/2014 14</t>
  </si>
  <si>
    <t>04/27/2014 15</t>
  </si>
  <si>
    <t>04/27/2014 16</t>
  </si>
  <si>
    <t>04/27/2014 17</t>
  </si>
  <si>
    <t>04/27/2014 18</t>
  </si>
  <si>
    <t>04/27/2014 19</t>
  </si>
  <si>
    <t>04/27/2014 20</t>
  </si>
  <si>
    <t>04/27/2014 21</t>
  </si>
  <si>
    <t>04/27/2014 22</t>
  </si>
  <si>
    <t>04/27/2014 23</t>
  </si>
  <si>
    <t>04/28/2014 00</t>
  </si>
  <si>
    <t>04/28/2014 01</t>
  </si>
  <si>
    <t>04/28/2014 02</t>
  </si>
  <si>
    <t>04/28/2014 03</t>
  </si>
  <si>
    <t>04/28/2014 04</t>
  </si>
  <si>
    <t>04/28/2014 05</t>
  </si>
  <si>
    <t>04/28/2014 06</t>
  </si>
  <si>
    <t>04/28/2014 07</t>
  </si>
  <si>
    <t>04/28/2014 08</t>
  </si>
  <si>
    <t>04/28/2014 09</t>
  </si>
  <si>
    <t>04/28/2014 10</t>
  </si>
  <si>
    <t>04/28/2014 11</t>
  </si>
  <si>
    <t>04/28/2014 12</t>
  </si>
  <si>
    <t>04/28/2014 13</t>
  </si>
  <si>
    <t>04/28/2014 14</t>
  </si>
  <si>
    <t>04/28/2014 15</t>
  </si>
  <si>
    <t>04/28/2014 16</t>
  </si>
  <si>
    <t>04/28/2014 17</t>
  </si>
  <si>
    <t>04/28/2014 18</t>
  </si>
  <si>
    <t>04/28/2014 19</t>
  </si>
  <si>
    <t>04/28/2014 20</t>
  </si>
  <si>
    <t>04/28/2014 21</t>
  </si>
  <si>
    <t>04/28/2014 22</t>
  </si>
  <si>
    <t>04/28/2014 23</t>
  </si>
  <si>
    <t>04/29/2014 00</t>
  </si>
  <si>
    <t>04/29/2014 01</t>
  </si>
  <si>
    <t>04/29/2014 02</t>
  </si>
  <si>
    <t>04/29/2014 03</t>
  </si>
  <si>
    <t>04/29/2014 04</t>
  </si>
  <si>
    <t>04/29/2014 05</t>
  </si>
  <si>
    <t>04/29/2014 06</t>
  </si>
  <si>
    <t>04/29/2014 07</t>
  </si>
  <si>
    <t>04/29/2014 08</t>
  </si>
  <si>
    <t>04/29/2014 09</t>
  </si>
  <si>
    <t>04/29/2014 10</t>
  </si>
  <si>
    <t>04/29/2014 11</t>
  </si>
  <si>
    <t>04/29/2014 12</t>
  </si>
  <si>
    <t>04/29/2014 13</t>
  </si>
  <si>
    <t>04/29/2014 14</t>
  </si>
  <si>
    <t>04/29/2014 15</t>
  </si>
  <si>
    <t>04/29/2014 16</t>
  </si>
  <si>
    <t>04/29/2014 17</t>
  </si>
  <si>
    <t>04/29/2014 18</t>
  </si>
  <si>
    <t>04/29/2014 19</t>
  </si>
  <si>
    <t>04/29/2014 20</t>
  </si>
  <si>
    <t>04/29/2014 21</t>
  </si>
  <si>
    <t>04/29/2014 22</t>
  </si>
  <si>
    <t>04/29/2014 23</t>
  </si>
  <si>
    <t>04/30/2014 00</t>
  </si>
  <si>
    <t>04/30/2014 01</t>
  </si>
  <si>
    <t>04/30/2014 02</t>
  </si>
  <si>
    <t>04/30/2014 03</t>
  </si>
  <si>
    <t>04/30/2014 04</t>
  </si>
  <si>
    <t>04/30/2014 05</t>
  </si>
  <si>
    <t>04/30/2014 06</t>
  </si>
  <si>
    <t>No Forced Outages</t>
  </si>
  <si>
    <t>No purchases caused by FO</t>
  </si>
  <si>
    <t>08/20/2014 13</t>
  </si>
  <si>
    <t>08/20/2014 14</t>
  </si>
  <si>
    <t>08/20/2014 15</t>
  </si>
  <si>
    <t>08/20/2014 16</t>
  </si>
  <si>
    <t>08/20/2014 17</t>
  </si>
  <si>
    <t>08/20/2014 18</t>
  </si>
  <si>
    <t>08/20/2014 19</t>
  </si>
  <si>
    <t>08/20/2014 20</t>
  </si>
  <si>
    <t>08/20/2014 21</t>
  </si>
  <si>
    <t>08/20/2014 22</t>
  </si>
  <si>
    <t>08/20/2014 23</t>
  </si>
  <si>
    <t>08/21/2014 00</t>
  </si>
  <si>
    <t>08/21/2014 01</t>
  </si>
  <si>
    <t>08/21/2014 02</t>
  </si>
  <si>
    <t>08/21/2014 03</t>
  </si>
  <si>
    <t>08/21/2014 04</t>
  </si>
  <si>
    <t>08/21/2014 05</t>
  </si>
  <si>
    <t>08/21/2014 06</t>
  </si>
  <si>
    <t>08/21/2014 07</t>
  </si>
  <si>
    <t>08/21/2014 08</t>
  </si>
  <si>
    <t>08/21/2014 09</t>
  </si>
  <si>
    <t>08/21/2014 10</t>
  </si>
  <si>
    <t>08/21/2014 11</t>
  </si>
  <si>
    <t>08/21/2014 12</t>
  </si>
  <si>
    <t>08/21/2014 13</t>
  </si>
  <si>
    <t>08/21/2014 14</t>
  </si>
  <si>
    <t>08/21/2014 15</t>
  </si>
  <si>
    <t>08/21/2014 16</t>
  </si>
  <si>
    <t>08/21/2014 17</t>
  </si>
  <si>
    <t>08/21/2014 18</t>
  </si>
  <si>
    <t>INCLUDE ONLY IF FO &gt; 6 HOURS REQUIRES PURCHASES
(Step 1)</t>
  </si>
  <si>
    <t>PURCHASES DUE TO DEFICIENCY (Step 2)</t>
  </si>
  <si>
    <t>THERE WAS NO SIX HOUR PERIOD DURING THE MITCHELL 1 or 2 FORCED OUTAGES WHERE PURCHASES WERE REQUIRED TO OFFSET A DEFICIENCY (SEE COLUMN 8).  FURTHER ANALYSIS IS NOT REQUIRED.</t>
  </si>
  <si>
    <t>Kentucky Power's own generation was able to cover its load during all but 3 hours when there were forced outages at Mitchell 2.  There was no 6-hour period where purchases were made to cover a deficiency in Kentucky Power generation.</t>
  </si>
  <si>
    <t xml:space="preserve">                         -  </t>
  </si>
  <si>
    <t>11/04/2014 16</t>
  </si>
  <si>
    <t>11/04/2014 17</t>
  </si>
  <si>
    <t>11/04/2014 18</t>
  </si>
  <si>
    <t>11/04/2014 19</t>
  </si>
  <si>
    <t>11/04/2014 20</t>
  </si>
  <si>
    <t>11/04/2014 21</t>
  </si>
  <si>
    <t>11/04/2014 22</t>
  </si>
  <si>
    <t>11/04/2014 23</t>
  </si>
  <si>
    <t>11/05/2014 00</t>
  </si>
  <si>
    <t>11/05/2014 01</t>
  </si>
  <si>
    <t>11/05/2014 02</t>
  </si>
  <si>
    <t>11/05/2014 03</t>
  </si>
  <si>
    <t>11/05/2014 04</t>
  </si>
  <si>
    <t>11/05/2014 05</t>
  </si>
  <si>
    <t>11/05/2014 06</t>
  </si>
  <si>
    <t>11/05/2014 07</t>
  </si>
  <si>
    <t>11/05/2014 08</t>
  </si>
  <si>
    <t>11/05/2014 09</t>
  </si>
  <si>
    <t>11/05/2014 10</t>
  </si>
  <si>
    <t>11/05/2014 11</t>
  </si>
  <si>
    <t>11/05/2014 12</t>
  </si>
  <si>
    <t>11/05/2014 13</t>
  </si>
  <si>
    <t>11/05/2014 14</t>
  </si>
  <si>
    <t>11/05/2014 15</t>
  </si>
  <si>
    <t>11/05/2014 16</t>
  </si>
  <si>
    <t>11/05/2014 17</t>
  </si>
  <si>
    <t>11/05/2014 18</t>
  </si>
  <si>
    <t>11/05/2014 19</t>
  </si>
  <si>
    <t>11/05/2014 20</t>
  </si>
  <si>
    <t>11/05/2014 21</t>
  </si>
  <si>
    <t>11/05/2014 22</t>
  </si>
  <si>
    <t>11/05/2014 23</t>
  </si>
  <si>
    <t>11/06/2014 00</t>
  </si>
  <si>
    <t>11/06/2014 01</t>
  </si>
  <si>
    <t>11/06/2014 02</t>
  </si>
  <si>
    <t>11/06/2014 03</t>
  </si>
  <si>
    <t>11/06/2014 04</t>
  </si>
  <si>
    <t>11/06/2014 05</t>
  </si>
  <si>
    <t>11/06/2014 06</t>
  </si>
  <si>
    <t>11/06/2014 07</t>
  </si>
  <si>
    <t>11/06/2014 08</t>
  </si>
  <si>
    <t>11/06/2014 09</t>
  </si>
  <si>
    <t>11/06/2014 10</t>
  </si>
  <si>
    <t>11/06/2014 11</t>
  </si>
  <si>
    <t>11/06/2014 12</t>
  </si>
  <si>
    <t>11/06/2014 13</t>
  </si>
  <si>
    <t>11/06/2014 14</t>
  </si>
  <si>
    <t>11/06/2014 15</t>
  </si>
  <si>
    <t>11/06/2014 16</t>
  </si>
  <si>
    <t>11/06/2014 17</t>
  </si>
  <si>
    <t>11/06/2014 18</t>
  </si>
  <si>
    <t>11/06/2014 19</t>
  </si>
  <si>
    <t>11/06/2014 20</t>
  </si>
  <si>
    <t>11/06/2014 21</t>
  </si>
  <si>
    <t>11/06/2014 22</t>
  </si>
  <si>
    <t>11/06/2014 23</t>
  </si>
  <si>
    <t>11/07/2014 00</t>
  </si>
  <si>
    <t>11/07/2014 01</t>
  </si>
  <si>
    <t>11/07/2014 02</t>
  </si>
  <si>
    <t>11/07/2014 03</t>
  </si>
  <si>
    <t>11/07/2014 04</t>
  </si>
  <si>
    <t>11/07/2014 05</t>
  </si>
  <si>
    <t>11/07/2014 06</t>
  </si>
  <si>
    <t>11/07/2014 07</t>
  </si>
  <si>
    <t>11/07/2014 08</t>
  </si>
  <si>
    <t>11/07/2014 09</t>
  </si>
  <si>
    <t>11/07/2014 10</t>
  </si>
  <si>
    <t>11/07/2014 11</t>
  </si>
  <si>
    <t>11/07/2014 12</t>
  </si>
  <si>
    <t>11/07/2014 13</t>
  </si>
  <si>
    <t>11/07/2014 14</t>
  </si>
  <si>
    <t>11/07/2014 15</t>
  </si>
  <si>
    <t>11/07/2014 16</t>
  </si>
  <si>
    <t>11/07/2014 17</t>
  </si>
  <si>
    <t>11/07/2014 18</t>
  </si>
  <si>
    <t>11/07/2014 19</t>
  </si>
  <si>
    <t>11/07/2014 20</t>
  </si>
  <si>
    <t>11/07/2014 21</t>
  </si>
  <si>
    <t>11/07/2014 22</t>
  </si>
  <si>
    <t>11/07/2014 23</t>
  </si>
  <si>
    <t>11/08/2014 00</t>
  </si>
  <si>
    <t>11/08/2014 01</t>
  </si>
  <si>
    <t>11/08/2014 02</t>
  </si>
  <si>
    <t>11/08/2014 03</t>
  </si>
  <si>
    <t>11/08/2014 04</t>
  </si>
  <si>
    <t>11/08/2014 05</t>
  </si>
  <si>
    <t>11/08/2014 06</t>
  </si>
  <si>
    <t>11/08/2014 07</t>
  </si>
  <si>
    <t>11/08/2014 08</t>
  </si>
  <si>
    <t>11/08/2014 09</t>
  </si>
  <si>
    <t>11/08/2014 10</t>
  </si>
  <si>
    <t>11/08/2014 11</t>
  </si>
  <si>
    <t>11/08/2014 12</t>
  </si>
  <si>
    <t>11/08/2014 13</t>
  </si>
  <si>
    <t>11/08/2014 14</t>
  </si>
  <si>
    <t>11/08/2014 15</t>
  </si>
  <si>
    <t>11/08/2014 16</t>
  </si>
  <si>
    <t>11/08/2014 17</t>
  </si>
  <si>
    <t>11/08/2014 18</t>
  </si>
  <si>
    <t>11/08/2014 19</t>
  </si>
  <si>
    <t>11/08/2014 20</t>
  </si>
  <si>
    <t>11/08/2014 21</t>
  </si>
  <si>
    <t>11/08/2014 22</t>
  </si>
  <si>
    <t>11/08/2014 23</t>
  </si>
  <si>
    <t>11/09/2014 00</t>
  </si>
  <si>
    <t>11/09/2014 01</t>
  </si>
  <si>
    <t>11/09/2014 02</t>
  </si>
  <si>
    <t>11/09/2014 03</t>
  </si>
  <si>
    <t>11/09/2014 04</t>
  </si>
  <si>
    <t>11/09/2014 05</t>
  </si>
  <si>
    <t>11/09/2014 06</t>
  </si>
  <si>
    <t>11/09/2014 07</t>
  </si>
  <si>
    <t>11/09/2014 08</t>
  </si>
  <si>
    <t>11/09/2014 09</t>
  </si>
  <si>
    <t>11/09/2014 10</t>
  </si>
  <si>
    <t>11/09/2014 11</t>
  </si>
  <si>
    <t>11/09/2014 12</t>
  </si>
  <si>
    <t>11/09/2014 13</t>
  </si>
  <si>
    <t>11/09/2014 14</t>
  </si>
  <si>
    <t>11/09/2014 15</t>
  </si>
  <si>
    <t>11/09/2014 16</t>
  </si>
  <si>
    <t>11/09/2014 17</t>
  </si>
  <si>
    <t>11/09/2014 18</t>
  </si>
  <si>
    <t>11/09/2014 19</t>
  </si>
  <si>
    <t>11/09/2014 20</t>
  </si>
  <si>
    <t>11/09/2014 21</t>
  </si>
  <si>
    <t>11/09/2014 22</t>
  </si>
  <si>
    <t>11/09/2014 23</t>
  </si>
  <si>
    <t>11/10/2014 00</t>
  </si>
  <si>
    <t>11/10/2014 01</t>
  </si>
  <si>
    <t>11/10/2014 02</t>
  </si>
  <si>
    <t>11/10/2014 03</t>
  </si>
  <si>
    <t>11/10/2014 04</t>
  </si>
  <si>
    <t>11/10/2014 05</t>
  </si>
  <si>
    <t>11/10/2014 06</t>
  </si>
  <si>
    <t>11/10/2014 07</t>
  </si>
  <si>
    <t>11/10/2014 08</t>
  </si>
  <si>
    <t>11/10/2014 09</t>
  </si>
  <si>
    <t>11/10/2014 10</t>
  </si>
  <si>
    <t>11/10/2014 11</t>
  </si>
  <si>
    <t>11/10/2014 12</t>
  </si>
  <si>
    <t>11/10/2014 13</t>
  </si>
  <si>
    <t>11/10/2014 14</t>
  </si>
  <si>
    <t>11/10/2014 15</t>
  </si>
  <si>
    <t>11/10/2014 16</t>
  </si>
  <si>
    <t>11/10/2014 17</t>
  </si>
  <si>
    <t>11/10/2014 18</t>
  </si>
  <si>
    <t>11/10/2014 19</t>
  </si>
  <si>
    <t>11/10/2014 20</t>
  </si>
  <si>
    <t>11/10/2014 21</t>
  </si>
  <si>
    <t>11/10/2014 22</t>
  </si>
  <si>
    <t>11/10/2014 23</t>
  </si>
  <si>
    <t>11/11/2014 00</t>
  </si>
  <si>
    <t>11/11/2014 01</t>
  </si>
  <si>
    <t>11/11/2014 02</t>
  </si>
  <si>
    <t>11/11/2014 03</t>
  </si>
  <si>
    <t>11/11/2014 04</t>
  </si>
  <si>
    <t>11/11/2014 05</t>
  </si>
  <si>
    <t>11/11/2014 06</t>
  </si>
  <si>
    <t>11/11/2014 07</t>
  </si>
  <si>
    <t>11/11/2014 08</t>
  </si>
  <si>
    <t>11/11/2014 09</t>
  </si>
  <si>
    <t>11/11/2014 10</t>
  </si>
  <si>
    <t>11/11/2014 11</t>
  </si>
  <si>
    <t>11/11/2014 12</t>
  </si>
  <si>
    <t>11/11/2014 13</t>
  </si>
  <si>
    <t>11/11/2014 14</t>
  </si>
  <si>
    <t>11/11/2014 15</t>
  </si>
  <si>
    <t>11/11/2014 16</t>
  </si>
  <si>
    <t>11/11/2014 17</t>
  </si>
  <si>
    <t>11/11/2014 18</t>
  </si>
  <si>
    <t>11/27/2014 12</t>
  </si>
  <si>
    <t>11/27/2014 13</t>
  </si>
  <si>
    <t>11/27/2014 14</t>
  </si>
  <si>
    <t>11/27/2014 15</t>
  </si>
  <si>
    <t>11/27/2014 16</t>
  </si>
  <si>
    <t>11/27/2014 17</t>
  </si>
  <si>
    <t>11/27/2014 18</t>
  </si>
  <si>
    <t>11/27/2014 19</t>
  </si>
  <si>
    <t>11/27/2014 20</t>
  </si>
  <si>
    <t>11/27/2014 21</t>
  </si>
  <si>
    <t>11/27/2014 22</t>
  </si>
  <si>
    <t>11/27/2014 23</t>
  </si>
  <si>
    <t>11/28/2014 00</t>
  </si>
  <si>
    <t>11/28/2014 01</t>
  </si>
  <si>
    <t>11/28/2014 02</t>
  </si>
  <si>
    <t>11/28/2014 03</t>
  </si>
  <si>
    <t>11/28/2014 04</t>
  </si>
  <si>
    <t>11/28/2014 05</t>
  </si>
  <si>
    <t>11/28/2014 06</t>
  </si>
  <si>
    <t>11/28/2014 07</t>
  </si>
  <si>
    <t>11/28/2014 08</t>
  </si>
  <si>
    <t>11/28/2014 09</t>
  </si>
  <si>
    <t>11/28/2014 10</t>
  </si>
  <si>
    <t>11/28/2014 11</t>
  </si>
  <si>
    <t>11/28/2014 12</t>
  </si>
  <si>
    <t>11/28/2014 13</t>
  </si>
  <si>
    <t>11/28/2014 14</t>
  </si>
  <si>
    <t>11/28/2014 15</t>
  </si>
  <si>
    <t>11/28/2014 16</t>
  </si>
  <si>
    <t>11/28/2014 17</t>
  </si>
  <si>
    <t>11/28/2014 18</t>
  </si>
  <si>
    <t>11/28/2014 19</t>
  </si>
  <si>
    <t>11/28/2014 20</t>
  </si>
  <si>
    <t>11/28/2014 21</t>
  </si>
  <si>
    <t>11/28/2014 22</t>
  </si>
  <si>
    <t>11/28/2014 23</t>
  </si>
  <si>
    <t>11/29/2014 00</t>
  </si>
  <si>
    <t>11/29/2014 01</t>
  </si>
  <si>
    <t>11/29/2014 02</t>
  </si>
  <si>
    <t>11/29/2014 03</t>
  </si>
  <si>
    <t>11/29/2014 04</t>
  </si>
  <si>
    <t>11/29/2014 05</t>
  </si>
  <si>
    <t>11/29/2014 06</t>
  </si>
  <si>
    <t>11/29/2014 07</t>
  </si>
  <si>
    <t>11/29/2014 08</t>
  </si>
  <si>
    <t>11/29/2014 09</t>
  </si>
  <si>
    <t>11/29/2014 10</t>
  </si>
  <si>
    <t>11/29/2014 11</t>
  </si>
  <si>
    <t>11/29/2014 12</t>
  </si>
  <si>
    <t>11/29/2014 13</t>
  </si>
  <si>
    <t>11/29/2014 14</t>
  </si>
  <si>
    <t>11/29/2014 15</t>
  </si>
  <si>
    <t>11/29/2014 16</t>
  </si>
  <si>
    <t>11/29/2014 17</t>
  </si>
  <si>
    <t>11/29/2014 18</t>
  </si>
  <si>
    <t>11/29/2014 19</t>
  </si>
  <si>
    <t>11/29/2014 20</t>
  </si>
  <si>
    <t>11/29/2014 21</t>
  </si>
  <si>
    <t>11/29/2014 22</t>
  </si>
  <si>
    <t>11/29/2014 23</t>
  </si>
  <si>
    <t>11/30/2014 00</t>
  </si>
  <si>
    <t>11/30/2014 01</t>
  </si>
  <si>
    <t>11/30/2014 02</t>
  </si>
  <si>
    <t>11/30/2014 03</t>
  </si>
  <si>
    <t>11/30/2014 04</t>
  </si>
  <si>
    <t>11/30/2014 05</t>
  </si>
  <si>
    <t>11/30/2014 06</t>
  </si>
  <si>
    <t>11/30/2014 07</t>
  </si>
  <si>
    <t>11/30/2014 08</t>
  </si>
  <si>
    <t>11/30/2014 09</t>
  </si>
  <si>
    <t>11/30/2014 10</t>
  </si>
  <si>
    <t>11/30/2014 11</t>
  </si>
  <si>
    <t>11/30/2014 12</t>
  </si>
  <si>
    <t>11/30/2014 13</t>
  </si>
  <si>
    <t>11/30/2014 14</t>
  </si>
  <si>
    <t>11/30/2014 15</t>
  </si>
  <si>
    <t>11/30/2014 16</t>
  </si>
  <si>
    <t>11/30/2014 17</t>
  </si>
  <si>
    <t>11/30/2014 18</t>
  </si>
  <si>
    <t>11/30/2014 19</t>
  </si>
  <si>
    <t>11/30/2014 20</t>
  </si>
  <si>
    <t>11/30/2014 21</t>
  </si>
  <si>
    <t>11/30/2014 22</t>
  </si>
  <si>
    <t>11/30/2014 23</t>
  </si>
  <si>
    <t>12/01/2014 00</t>
  </si>
  <si>
    <t>12/01/2014 01</t>
  </si>
  <si>
    <t>12/01/2014 02</t>
  </si>
  <si>
    <t>12/01/2014 03</t>
  </si>
  <si>
    <t>12/01/2014 04</t>
  </si>
  <si>
    <t>12/01/2014 05</t>
  </si>
  <si>
    <t>12/01/2014 06</t>
  </si>
  <si>
    <t>12/01/2014 07</t>
  </si>
  <si>
    <t>12/01/2014 08</t>
  </si>
  <si>
    <t>12/01/2014 09</t>
  </si>
  <si>
    <t>12/01/2014 10</t>
  </si>
  <si>
    <t>12/01/2014 11</t>
  </si>
  <si>
    <t>12/01/2014 12</t>
  </si>
  <si>
    <t>12/01/2014 13</t>
  </si>
  <si>
    <t>12/01/2014 14</t>
  </si>
  <si>
    <t>12/01/2014 15</t>
  </si>
  <si>
    <t>12/01/2014 16</t>
  </si>
  <si>
    <t>12/01/2014 17</t>
  </si>
  <si>
    <t>12/01/2014 18</t>
  </si>
  <si>
    <t>12/01/2014 19</t>
  </si>
  <si>
    <t>12/01/2014 20</t>
  </si>
  <si>
    <t>12/01/2014 21</t>
  </si>
  <si>
    <t>12/01/2014 22</t>
  </si>
  <si>
    <t>12/01/2014 23</t>
  </si>
  <si>
    <t>12/02/2014 00</t>
  </si>
  <si>
    <t>12/02/2014 01</t>
  </si>
  <si>
    <t>12/02/2014 02</t>
  </si>
  <si>
    <t>12/02/2014 03</t>
  </si>
  <si>
    <t>12/02/2014 04</t>
  </si>
  <si>
    <t>12/02/2014 05</t>
  </si>
  <si>
    <t>12/02/2014 06</t>
  </si>
  <si>
    <t>12/02/2014 07</t>
  </si>
  <si>
    <t>12/02/2014 08</t>
  </si>
  <si>
    <t>12/02/2014 09</t>
  </si>
  <si>
    <t>12/02/2014 10</t>
  </si>
  <si>
    <t>12/02/2014 11</t>
  </si>
  <si>
    <t>12/02/2014 12</t>
  </si>
  <si>
    <t>12/02/2014 13</t>
  </si>
  <si>
    <t>12/02/2014 14</t>
  </si>
  <si>
    <t>12/02/2014 15</t>
  </si>
  <si>
    <t>12/02/2014 16</t>
  </si>
  <si>
    <t>12/02/2014 17</t>
  </si>
  <si>
    <t>12/02/2014 18</t>
  </si>
  <si>
    <t>12/02/2014 19</t>
  </si>
  <si>
    <t>12/02/2014 20</t>
  </si>
  <si>
    <t>12/02/2014 21</t>
  </si>
  <si>
    <t>12/02/2014 22</t>
  </si>
  <si>
    <t>12/02/2014 23</t>
  </si>
  <si>
    <t>12/03/2014 00</t>
  </si>
  <si>
    <t>PUE Adjusted</t>
  </si>
  <si>
    <t>Historic Actuals Adjusted to Remove BS2 Generation</t>
  </si>
  <si>
    <t>Historic Actuals Post BS2 Retirement</t>
  </si>
  <si>
    <t>FO Expense</t>
  </si>
  <si>
    <t>Average Monthly FO Expense</t>
  </si>
  <si>
    <t>Annual FO Expense for Adj</t>
  </si>
  <si>
    <t>Kentucky Power Company</t>
  </si>
  <si>
    <t>LINE   NO.</t>
  </si>
  <si>
    <t>DESCRIPTION</t>
  </si>
  <si>
    <t>KPCO TOTAL COMPANY ADJUSTMENT</t>
  </si>
  <si>
    <t>ALLOCATION METHOD</t>
  </si>
  <si>
    <t>ALLOCATION FACTOR</t>
  </si>
  <si>
    <t>KENTUCKY PSC RETAIL JURISDICTION ADJUSTMENT</t>
  </si>
  <si>
    <t>Purchase Power Expense</t>
  </si>
  <si>
    <t>Specific</t>
  </si>
  <si>
    <t>Increase Purchase Power Expense</t>
  </si>
  <si>
    <t>Adjustment to include forced outage purchase power limitation in base rates</t>
  </si>
  <si>
    <t>Test Year Twelve Months Ended 2/28/17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</si>
</sst>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\ hh:mm:ss"/>
    <numFmt numFmtId="165" formatCode="_(* #,##0_);_(* \(#,##0\);_(* &quot;-&quot;??_);_(@_)"/>
    <numFmt numFmtId="166" formatCode="_(&quot;$&quot;* #,##0.000_);_(&quot;$&quot;* \(#,##0.000\);_(&quot;$&quot;* &quot;-&quot;??_);_(@_)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[$-F400]h:mm:ss\ AM/PM"/>
    <numFmt numFmtId="170" formatCode="mm/dd/yyyy\ hh"/>
    <numFmt numFmtId="171" formatCode="_(* #,##0.0000_);_(* \(#,##0.0000\);_(* &quot;-&quot;??_);_(@_)"/>
    <numFmt numFmtId="172" formatCode="_(* #,##0.000_);_(* \(#,##0.000\);_(* &quot;-&quot;??_);_(@_)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vertAlign val="subscript"/>
      <sz val="11"/>
      <color indexed="63"/>
      <name val="Calibri"/>
      <family val="2"/>
    </font>
    <font>
      <sz val="11"/>
      <color indexed="63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theme="1"/>
      <name val="Calibri"/>
      <family val="2"/>
      <scheme val="minor"/>
    </font>
    <font>
      <b/>
      <sz val="12"/>
      <name val="Arial"/>
      <family val="2"/>
    </font>
    <font>
      <u/>
      <sz val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24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</cellStyleXfs>
  <cellXfs count="170">
    <xf numFmtId="0" fontId="0" fillId="0" borderId="0" xfId="0"/>
    <xf numFmtId="0" fontId="19" fillId="33" borderId="0" xfId="52" applyFill="1"/>
    <xf numFmtId="0" fontId="19" fillId="33" borderId="0" xfId="52" applyFill="1" applyAlignment="1"/>
    <xf numFmtId="0" fontId="0" fillId="33" borderId="0" xfId="0" applyFill="1"/>
    <xf numFmtId="0" fontId="18" fillId="33" borderId="0" xfId="52" applyFont="1" applyFill="1"/>
    <xf numFmtId="0" fontId="19" fillId="33" borderId="0" xfId="52" applyFill="1" applyAlignment="1">
      <alignment horizontal="center"/>
    </xf>
    <xf numFmtId="165" fontId="19" fillId="33" borderId="0" xfId="53" applyNumberFormat="1" applyFont="1" applyFill="1" applyAlignment="1"/>
    <xf numFmtId="165" fontId="19" fillId="33" borderId="0" xfId="53" applyNumberFormat="1" applyFont="1" applyFill="1" applyAlignment="1">
      <alignment horizontal="center"/>
    </xf>
    <xf numFmtId="168" fontId="19" fillId="33" borderId="0" xfId="54" applyNumberFormat="1" applyFont="1" applyFill="1"/>
    <xf numFmtId="0" fontId="26" fillId="33" borderId="0" xfId="52" applyFont="1" applyFill="1"/>
    <xf numFmtId="168" fontId="1" fillId="33" borderId="0" xfId="2" applyNumberFormat="1" applyFont="1" applyFill="1"/>
    <xf numFmtId="43" fontId="19" fillId="33" borderId="0" xfId="1" applyFont="1" applyFill="1" applyAlignment="1">
      <alignment horizontal="center"/>
    </xf>
    <xf numFmtId="0" fontId="19" fillId="33" borderId="39" xfId="52" applyFill="1" applyBorder="1" applyAlignment="1">
      <alignment horizontal="center" vertical="center" wrapText="1"/>
    </xf>
    <xf numFmtId="0" fontId="19" fillId="33" borderId="41" xfId="52" applyFill="1" applyBorder="1" applyAlignment="1">
      <alignment horizontal="center" vertical="center" wrapText="1"/>
    </xf>
    <xf numFmtId="165" fontId="19" fillId="33" borderId="42" xfId="53" applyNumberFormat="1" applyFont="1" applyFill="1" applyBorder="1" applyAlignment="1">
      <alignment horizontal="center"/>
    </xf>
    <xf numFmtId="0" fontId="19" fillId="33" borderId="42" xfId="52" applyFill="1" applyBorder="1"/>
    <xf numFmtId="168" fontId="19" fillId="33" borderId="42" xfId="54" applyNumberFormat="1" applyFont="1" applyFill="1" applyBorder="1"/>
    <xf numFmtId="168" fontId="0" fillId="33" borderId="0" xfId="2" applyNumberFormat="1" applyFont="1" applyFill="1"/>
    <xf numFmtId="17" fontId="0" fillId="33" borderId="0" xfId="0" applyNumberFormat="1" applyFill="1"/>
    <xf numFmtId="17" fontId="0" fillId="33" borderId="0" xfId="0" applyNumberFormat="1" applyFill="1" applyBorder="1"/>
    <xf numFmtId="168" fontId="0" fillId="33" borderId="0" xfId="2" applyNumberFormat="1" applyFont="1" applyFill="1" applyBorder="1"/>
    <xf numFmtId="0" fontId="16" fillId="33" borderId="0" xfId="0" applyFont="1" applyFill="1" applyBorder="1" applyAlignment="1">
      <alignment horizontal="center" vertical="center" textRotation="90"/>
    </xf>
    <xf numFmtId="0" fontId="1" fillId="33" borderId="0" xfId="44" applyFill="1"/>
    <xf numFmtId="0" fontId="16" fillId="33" borderId="10" xfId="44" applyFont="1" applyFill="1" applyBorder="1" applyAlignment="1"/>
    <xf numFmtId="0" fontId="18" fillId="33" borderId="10" xfId="0" applyFont="1" applyFill="1" applyBorder="1" applyAlignment="1"/>
    <xf numFmtId="0" fontId="18" fillId="33" borderId="0" xfId="0" applyFont="1" applyFill="1" applyBorder="1" applyAlignment="1">
      <alignment horizontal="center"/>
    </xf>
    <xf numFmtId="0" fontId="1" fillId="33" borderId="12" xfId="44" quotePrefix="1" applyFill="1" applyBorder="1" applyAlignment="1">
      <alignment horizontal="center" vertical="center" wrapText="1"/>
    </xf>
    <xf numFmtId="0" fontId="1" fillId="33" borderId="11" xfId="44" quotePrefix="1" applyFill="1" applyBorder="1" applyAlignment="1">
      <alignment horizontal="center" vertical="center" wrapText="1"/>
    </xf>
    <xf numFmtId="0" fontId="1" fillId="33" borderId="14" xfId="44" quotePrefix="1" applyFill="1" applyBorder="1" applyAlignment="1">
      <alignment horizontal="center" vertical="center" wrapText="1"/>
    </xf>
    <xf numFmtId="0" fontId="16" fillId="33" borderId="16" xfId="44" applyFont="1" applyFill="1" applyBorder="1" applyAlignment="1">
      <alignment horizontal="center" vertical="center" wrapText="1"/>
    </xf>
    <xf numFmtId="0" fontId="19" fillId="33" borderId="20" xfId="0" applyFont="1" applyFill="1" applyBorder="1" applyAlignment="1">
      <alignment horizontal="center" vertical="center" wrapText="1"/>
    </xf>
    <xf numFmtId="0" fontId="1" fillId="33" borderId="15" xfId="44" applyFill="1" applyBorder="1"/>
    <xf numFmtId="0" fontId="1" fillId="33" borderId="23" xfId="44" applyFill="1" applyBorder="1"/>
    <xf numFmtId="164" fontId="1" fillId="33" borderId="30" xfId="44" applyNumberFormat="1" applyFont="1" applyFill="1" applyBorder="1" applyAlignment="1"/>
    <xf numFmtId="165" fontId="1" fillId="33" borderId="24" xfId="44" applyNumberFormat="1" applyFill="1" applyBorder="1"/>
    <xf numFmtId="0" fontId="1" fillId="33" borderId="31" xfId="44" applyFill="1" applyBorder="1"/>
    <xf numFmtId="165" fontId="1" fillId="33" borderId="24" xfId="44" applyNumberFormat="1" applyFill="1" applyBorder="1" applyAlignment="1"/>
    <xf numFmtId="165" fontId="1" fillId="33" borderId="32" xfId="44" applyNumberFormat="1" applyFill="1" applyBorder="1" applyAlignment="1">
      <alignment horizontal="center"/>
    </xf>
    <xf numFmtId="165" fontId="1" fillId="33" borderId="32" xfId="1" applyNumberFormat="1" applyFont="1" applyFill="1" applyBorder="1" applyAlignment="1">
      <alignment horizontal="center" vertical="center" wrapText="1"/>
    </xf>
    <xf numFmtId="165" fontId="1" fillId="33" borderId="32" xfId="45" applyNumberFormat="1" applyFont="1" applyFill="1" applyBorder="1" applyAlignment="1">
      <alignment horizontal="center" vertical="center" wrapText="1"/>
    </xf>
    <xf numFmtId="41" fontId="1" fillId="33" borderId="32" xfId="46" applyNumberFormat="1" applyFont="1" applyFill="1" applyBorder="1" applyAlignment="1">
      <alignment horizontal="center" vertical="center" wrapText="1"/>
    </xf>
    <xf numFmtId="165" fontId="1" fillId="33" borderId="32" xfId="44" applyNumberFormat="1" applyFill="1" applyBorder="1" applyAlignment="1">
      <alignment horizontal="center" vertical="center" wrapText="1"/>
    </xf>
    <xf numFmtId="43" fontId="1" fillId="33" borderId="32" xfId="1" applyFont="1" applyFill="1" applyBorder="1" applyAlignment="1">
      <alignment horizontal="center" vertical="center" wrapText="1"/>
    </xf>
    <xf numFmtId="8" fontId="1" fillId="33" borderId="32" xfId="46" applyNumberFormat="1" applyFont="1" applyFill="1" applyBorder="1" applyAlignment="1">
      <alignment vertical="center" wrapText="1"/>
    </xf>
    <xf numFmtId="44" fontId="1" fillId="33" borderId="32" xfId="44" applyNumberFormat="1" applyFill="1" applyBorder="1" applyAlignment="1">
      <alignment horizontal="center" vertical="center" wrapText="1"/>
    </xf>
    <xf numFmtId="166" fontId="1" fillId="33" borderId="24" xfId="46" applyNumberFormat="1" applyFont="1" applyFill="1" applyBorder="1" applyAlignment="1">
      <alignment horizontal="center"/>
    </xf>
    <xf numFmtId="166" fontId="1" fillId="33" borderId="26" xfId="46" applyNumberFormat="1" applyFont="1" applyFill="1" applyBorder="1"/>
    <xf numFmtId="166" fontId="1" fillId="33" borderId="27" xfId="46" applyNumberFormat="1" applyFont="1" applyFill="1" applyBorder="1"/>
    <xf numFmtId="44" fontId="1" fillId="33" borderId="32" xfId="46" applyFont="1" applyFill="1" applyBorder="1" applyAlignment="1">
      <alignment horizontal="center" vertical="center" wrapText="1"/>
    </xf>
    <xf numFmtId="44" fontId="1" fillId="33" borderId="30" xfId="44" applyNumberFormat="1" applyFill="1" applyBorder="1" applyAlignment="1">
      <alignment horizontal="center" vertical="center" wrapText="1"/>
    </xf>
    <xf numFmtId="166" fontId="1" fillId="33" borderId="26" xfId="44" applyNumberFormat="1" applyFill="1" applyBorder="1"/>
    <xf numFmtId="166" fontId="1" fillId="33" borderId="27" xfId="44" applyNumberFormat="1" applyFill="1" applyBorder="1"/>
    <xf numFmtId="44" fontId="1" fillId="33" borderId="32" xfId="46" applyFont="1" applyFill="1" applyBorder="1" applyAlignment="1">
      <alignment vertical="center" wrapText="1"/>
    </xf>
    <xf numFmtId="164" fontId="1" fillId="33" borderId="33" xfId="44" applyNumberFormat="1" applyFont="1" applyFill="1" applyBorder="1" applyAlignment="1"/>
    <xf numFmtId="165" fontId="1" fillId="33" borderId="0" xfId="44" applyNumberFormat="1" applyFill="1"/>
    <xf numFmtId="41" fontId="1" fillId="33" borderId="0" xfId="44" applyNumberFormat="1" applyFill="1"/>
    <xf numFmtId="44" fontId="1" fillId="33" borderId="0" xfId="2" applyFont="1" applyFill="1"/>
    <xf numFmtId="44" fontId="1" fillId="33" borderId="0" xfId="44" applyNumberFormat="1" applyFill="1"/>
    <xf numFmtId="167" fontId="16" fillId="33" borderId="14" xfId="44" applyNumberFormat="1" applyFont="1" applyFill="1" applyBorder="1"/>
    <xf numFmtId="168" fontId="16" fillId="33" borderId="14" xfId="44" applyNumberFormat="1" applyFont="1" applyFill="1" applyBorder="1"/>
    <xf numFmtId="169" fontId="1" fillId="33" borderId="30" xfId="44" applyNumberFormat="1" applyFont="1" applyFill="1" applyBorder="1" applyAlignment="1"/>
    <xf numFmtId="44" fontId="16" fillId="33" borderId="14" xfId="44" applyNumberFormat="1" applyFont="1" applyFill="1" applyBorder="1"/>
    <xf numFmtId="44" fontId="1" fillId="33" borderId="14" xfId="44" applyNumberFormat="1" applyFont="1" applyFill="1" applyBorder="1"/>
    <xf numFmtId="0" fontId="0" fillId="33" borderId="30" xfId="0" applyFill="1" applyBorder="1"/>
    <xf numFmtId="165" fontId="1" fillId="33" borderId="35" xfId="44" applyNumberFormat="1" applyFill="1" applyBorder="1"/>
    <xf numFmtId="169" fontId="1" fillId="33" borderId="33" xfId="44" applyNumberFormat="1" applyFont="1" applyFill="1" applyBorder="1" applyAlignment="1"/>
    <xf numFmtId="169" fontId="1" fillId="33" borderId="0" xfId="44" applyNumberFormat="1" applyFont="1" applyFill="1" applyBorder="1" applyAlignment="1"/>
    <xf numFmtId="165" fontId="1" fillId="33" borderId="0" xfId="44" applyNumberFormat="1" applyFill="1" applyBorder="1"/>
    <xf numFmtId="0" fontId="1" fillId="33" borderId="0" xfId="44" applyFill="1" applyBorder="1"/>
    <xf numFmtId="165" fontId="1" fillId="33" borderId="0" xfId="44" applyNumberFormat="1" applyFill="1" applyBorder="1" applyAlignment="1"/>
    <xf numFmtId="165" fontId="1" fillId="33" borderId="0" xfId="44" applyNumberFormat="1" applyFill="1" applyBorder="1" applyAlignment="1">
      <alignment horizontal="center"/>
    </xf>
    <xf numFmtId="165" fontId="1" fillId="33" borderId="0" xfId="1" applyNumberFormat="1" applyFont="1" applyFill="1" applyBorder="1" applyAlignment="1">
      <alignment horizontal="center" vertical="center" wrapText="1"/>
    </xf>
    <xf numFmtId="165" fontId="1" fillId="33" borderId="0" xfId="45" applyNumberFormat="1" applyFont="1" applyFill="1" applyBorder="1" applyAlignment="1">
      <alignment horizontal="center" vertical="center" wrapText="1"/>
    </xf>
    <xf numFmtId="41" fontId="1" fillId="33" borderId="0" xfId="46" applyNumberFormat="1" applyFont="1" applyFill="1" applyBorder="1" applyAlignment="1">
      <alignment horizontal="center" vertical="center" wrapText="1"/>
    </xf>
    <xf numFmtId="165" fontId="1" fillId="33" borderId="0" xfId="44" applyNumberFormat="1" applyFill="1" applyBorder="1" applyAlignment="1">
      <alignment horizontal="center" vertical="center" wrapText="1"/>
    </xf>
    <xf numFmtId="44" fontId="1" fillId="33" borderId="20" xfId="46" applyFont="1" applyFill="1" applyBorder="1" applyAlignment="1">
      <alignment vertical="center" wrapText="1"/>
    </xf>
    <xf numFmtId="44" fontId="1" fillId="33" borderId="20" xfId="44" applyNumberFormat="1" applyFill="1" applyBorder="1" applyAlignment="1">
      <alignment horizontal="center" vertical="center" wrapText="1"/>
    </xf>
    <xf numFmtId="166" fontId="1" fillId="33" borderId="0" xfId="46" applyNumberFormat="1" applyFont="1" applyFill="1" applyBorder="1" applyAlignment="1">
      <alignment horizontal="center"/>
    </xf>
    <xf numFmtId="166" fontId="1" fillId="33" borderId="0" xfId="44" applyNumberFormat="1" applyFill="1" applyBorder="1"/>
    <xf numFmtId="44" fontId="1" fillId="33" borderId="20" xfId="46" applyFont="1" applyFill="1" applyBorder="1" applyAlignment="1">
      <alignment horizontal="center" vertical="center" wrapText="1"/>
    </xf>
    <xf numFmtId="44" fontId="1" fillId="33" borderId="23" xfId="44" applyNumberFormat="1" applyFill="1" applyBorder="1" applyAlignment="1">
      <alignment horizontal="center" vertical="center" wrapText="1"/>
    </xf>
    <xf numFmtId="165" fontId="16" fillId="33" borderId="0" xfId="44" applyNumberFormat="1" applyFont="1" applyFill="1" applyBorder="1"/>
    <xf numFmtId="43" fontId="16" fillId="33" borderId="0" xfId="1" applyFont="1" applyFill="1" applyBorder="1"/>
    <xf numFmtId="0" fontId="1" fillId="33" borderId="30" xfId="44" applyFill="1" applyBorder="1" applyAlignment="1">
      <alignment horizontal="left" vertical="center"/>
    </xf>
    <xf numFmtId="0" fontId="1" fillId="33" borderId="35" xfId="44" applyFill="1" applyBorder="1" applyAlignment="1">
      <alignment horizontal="center" vertical="center" wrapText="1"/>
    </xf>
    <xf numFmtId="0" fontId="1" fillId="33" borderId="24" xfId="44" applyFill="1" applyBorder="1" applyAlignment="1">
      <alignment horizontal="center" vertical="center" wrapText="1"/>
    </xf>
    <xf numFmtId="0" fontId="1" fillId="33" borderId="20" xfId="44" applyFill="1" applyBorder="1" applyAlignment="1">
      <alignment horizontal="center" vertical="center" wrapText="1"/>
    </xf>
    <xf numFmtId="0" fontId="1" fillId="33" borderId="31" xfId="44" applyFill="1" applyBorder="1" applyAlignment="1">
      <alignment horizontal="center" vertical="center" wrapText="1"/>
    </xf>
    <xf numFmtId="0" fontId="1" fillId="33" borderId="32" xfId="44" applyFill="1" applyBorder="1" applyAlignment="1">
      <alignment horizontal="center" vertical="center" wrapText="1"/>
    </xf>
    <xf numFmtId="0" fontId="1" fillId="33" borderId="29" xfId="44" applyFill="1" applyBorder="1" applyAlignment="1">
      <alignment horizontal="center" vertical="center" wrapText="1"/>
    </xf>
    <xf numFmtId="0" fontId="1" fillId="33" borderId="24" xfId="44" applyFill="1" applyBorder="1" applyAlignment="1">
      <alignment vertical="center" wrapText="1"/>
    </xf>
    <xf numFmtId="0" fontId="1" fillId="33" borderId="26" xfId="44" applyFill="1" applyBorder="1" applyAlignment="1">
      <alignment vertical="center" wrapText="1"/>
    </xf>
    <xf numFmtId="0" fontId="1" fillId="33" borderId="27" xfId="44" applyFill="1" applyBorder="1" applyAlignment="1">
      <alignment vertical="center" wrapText="1"/>
    </xf>
    <xf numFmtId="0" fontId="1" fillId="33" borderId="22" xfId="44" applyFill="1" applyBorder="1" applyAlignment="1">
      <alignment horizontal="center" vertical="center" wrapText="1"/>
    </xf>
    <xf numFmtId="0" fontId="19" fillId="33" borderId="30" xfId="0" applyFont="1" applyFill="1" applyBorder="1"/>
    <xf numFmtId="165" fontId="1" fillId="33" borderId="34" xfId="44" applyNumberFormat="1" applyFill="1" applyBorder="1"/>
    <xf numFmtId="165" fontId="1" fillId="33" borderId="30" xfId="44" applyNumberFormat="1" applyFill="1" applyBorder="1"/>
    <xf numFmtId="170" fontId="0" fillId="33" borderId="0" xfId="0" applyNumberFormat="1" applyFont="1" applyFill="1" applyBorder="1" applyAlignment="1"/>
    <xf numFmtId="171" fontId="1" fillId="33" borderId="24" xfId="1" applyNumberFormat="1" applyFont="1" applyFill="1" applyBorder="1"/>
    <xf numFmtId="165" fontId="1" fillId="33" borderId="22" xfId="44" applyNumberFormat="1" applyFill="1" applyBorder="1"/>
    <xf numFmtId="0" fontId="1" fillId="33" borderId="40" xfId="44" applyFill="1" applyBorder="1" applyAlignment="1">
      <alignment horizontal="center" vertical="center" wrapText="1"/>
    </xf>
    <xf numFmtId="0" fontId="1" fillId="33" borderId="26" xfId="44" applyFill="1" applyBorder="1" applyAlignment="1">
      <alignment horizontal="center" vertical="center" wrapText="1"/>
    </xf>
    <xf numFmtId="0" fontId="1" fillId="33" borderId="30" xfId="44" applyFill="1" applyBorder="1" applyAlignment="1">
      <alignment horizontal="center" vertical="center" wrapText="1"/>
    </xf>
    <xf numFmtId="0" fontId="1" fillId="33" borderId="22" xfId="44" applyFill="1" applyBorder="1" applyAlignment="1">
      <alignment horizontal="left" vertical="center"/>
    </xf>
    <xf numFmtId="0" fontId="1" fillId="33" borderId="37" xfId="44" applyFill="1" applyBorder="1" applyAlignment="1">
      <alignment horizontal="center" vertical="center" wrapText="1"/>
    </xf>
    <xf numFmtId="0" fontId="1" fillId="33" borderId="38" xfId="44" applyFill="1" applyBorder="1" applyAlignment="1">
      <alignment horizontal="center" vertical="center" wrapText="1"/>
    </xf>
    <xf numFmtId="0" fontId="1" fillId="33" borderId="39" xfId="44" applyFill="1" applyBorder="1" applyAlignment="1">
      <alignment horizontal="center" vertical="center" wrapText="1"/>
    </xf>
    <xf numFmtId="0" fontId="1" fillId="33" borderId="39" xfId="44" applyFill="1" applyBorder="1" applyAlignment="1">
      <alignment horizontal="left" vertical="center"/>
    </xf>
    <xf numFmtId="170" fontId="0" fillId="33" borderId="26" xfId="0" applyNumberFormat="1" applyFont="1" applyFill="1" applyBorder="1" applyAlignment="1"/>
    <xf numFmtId="172" fontId="1" fillId="33" borderId="24" xfId="44" applyNumberFormat="1" applyFill="1" applyBorder="1"/>
    <xf numFmtId="22" fontId="19" fillId="33" borderId="30" xfId="0" applyNumberFormat="1" applyFont="1" applyFill="1" applyBorder="1"/>
    <xf numFmtId="22" fontId="0" fillId="33" borderId="30" xfId="0" applyNumberFormat="1" applyFill="1" applyBorder="1"/>
    <xf numFmtId="165" fontId="1" fillId="33" borderId="31" xfId="44" applyNumberFormat="1" applyFill="1" applyBorder="1"/>
    <xf numFmtId="43" fontId="1" fillId="33" borderId="24" xfId="44" applyNumberFormat="1" applyFill="1" applyBorder="1"/>
    <xf numFmtId="165" fontId="1" fillId="33" borderId="33" xfId="44" applyNumberFormat="1" applyFill="1" applyBorder="1"/>
    <xf numFmtId="165" fontId="16" fillId="33" borderId="14" xfId="44" applyNumberFormat="1" applyFont="1" applyFill="1" applyBorder="1"/>
    <xf numFmtId="172" fontId="16" fillId="33" borderId="14" xfId="44" applyNumberFormat="1" applyFont="1" applyFill="1" applyBorder="1"/>
    <xf numFmtId="166" fontId="16" fillId="33" borderId="14" xfId="44" applyNumberFormat="1" applyFont="1" applyFill="1" applyBorder="1"/>
    <xf numFmtId="172" fontId="1" fillId="33" borderId="0" xfId="1" applyNumberFormat="1" applyFont="1" applyFill="1"/>
    <xf numFmtId="172" fontId="1" fillId="33" borderId="24" xfId="1" applyNumberFormat="1" applyFont="1" applyFill="1" applyBorder="1" applyAlignment="1">
      <alignment horizontal="center" vertical="center" wrapText="1"/>
    </xf>
    <xf numFmtId="172" fontId="1" fillId="33" borderId="24" xfId="1" applyNumberFormat="1" applyFont="1" applyFill="1" applyBorder="1"/>
    <xf numFmtId="172" fontId="1" fillId="33" borderId="0" xfId="1" applyNumberFormat="1" applyFont="1" applyFill="1" applyBorder="1"/>
    <xf numFmtId="172" fontId="16" fillId="33" borderId="14" xfId="1" applyNumberFormat="1" applyFont="1" applyFill="1" applyBorder="1"/>
    <xf numFmtId="170" fontId="0" fillId="33" borderId="26" xfId="0" applyNumberFormat="1" applyFont="1" applyFill="1" applyBorder="1" applyAlignment="1">
      <alignment horizontal="center"/>
    </xf>
    <xf numFmtId="43" fontId="1" fillId="33" borderId="24" xfId="1" applyNumberFormat="1" applyFont="1" applyFill="1" applyBorder="1"/>
    <xf numFmtId="170" fontId="0" fillId="33" borderId="40" xfId="0" applyNumberFormat="1" applyFont="1" applyFill="1" applyBorder="1" applyAlignment="1">
      <alignment horizontal="center"/>
    </xf>
    <xf numFmtId="0" fontId="25" fillId="33" borderId="0" xfId="52" applyFont="1" applyFill="1" applyAlignment="1">
      <alignment horizontal="center"/>
    </xf>
    <xf numFmtId="0" fontId="18" fillId="33" borderId="0" xfId="52" applyFont="1" applyFill="1" applyAlignment="1">
      <alignment horizontal="center" wrapText="1"/>
    </xf>
    <xf numFmtId="0" fontId="18" fillId="33" borderId="0" xfId="52" applyFont="1" applyFill="1" applyAlignment="1">
      <alignment horizontal="center"/>
    </xf>
    <xf numFmtId="0" fontId="19" fillId="33" borderId="39" xfId="52" applyFill="1" applyBorder="1" applyAlignment="1">
      <alignment horizontal="center" vertical="center" wrapText="1"/>
    </xf>
    <xf numFmtId="0" fontId="16" fillId="33" borderId="40" xfId="0" applyFont="1" applyFill="1" applyBorder="1" applyAlignment="1">
      <alignment horizontal="center" vertical="center" textRotation="90"/>
    </xf>
    <xf numFmtId="0" fontId="16" fillId="33" borderId="43" xfId="0" applyFont="1" applyFill="1" applyBorder="1" applyAlignment="1">
      <alignment horizontal="center" vertical="center" textRotation="90"/>
    </xf>
    <xf numFmtId="0" fontId="16" fillId="33" borderId="44" xfId="0" applyFont="1" applyFill="1" applyBorder="1" applyAlignment="1">
      <alignment horizontal="center" vertical="center" textRotation="90"/>
    </xf>
    <xf numFmtId="0" fontId="1" fillId="33" borderId="24" xfId="44" applyFill="1" applyBorder="1" applyAlignment="1">
      <alignment horizontal="center" vertical="center" wrapText="1"/>
    </xf>
    <xf numFmtId="0" fontId="1" fillId="33" borderId="24" xfId="44" applyFill="1" applyBorder="1" applyAlignment="1">
      <alignment vertical="center" wrapText="1"/>
    </xf>
    <xf numFmtId="0" fontId="1" fillId="33" borderId="26" xfId="44" applyFill="1" applyBorder="1" applyAlignment="1">
      <alignment horizontal="center" vertical="center" wrapText="1"/>
    </xf>
    <xf numFmtId="0" fontId="1" fillId="33" borderId="26" xfId="44" applyFill="1" applyBorder="1" applyAlignment="1">
      <alignment vertical="center" wrapText="1"/>
    </xf>
    <xf numFmtId="0" fontId="1" fillId="33" borderId="27" xfId="44" applyFill="1" applyBorder="1" applyAlignment="1">
      <alignment horizontal="center" vertical="center" wrapText="1"/>
    </xf>
    <xf numFmtId="0" fontId="1" fillId="33" borderId="27" xfId="44" applyFill="1" applyBorder="1" applyAlignment="1">
      <alignment vertical="center" wrapText="1"/>
    </xf>
    <xf numFmtId="0" fontId="1" fillId="33" borderId="25" xfId="44" quotePrefix="1" applyFill="1" applyBorder="1" applyAlignment="1">
      <alignment horizontal="center" vertical="center" wrapText="1"/>
    </xf>
    <xf numFmtId="0" fontId="1" fillId="33" borderId="20" xfId="44" applyFill="1" applyBorder="1" applyAlignment="1">
      <alignment horizontal="center" vertical="center" wrapText="1"/>
    </xf>
    <xf numFmtId="0" fontId="1" fillId="33" borderId="29" xfId="44" applyFill="1" applyBorder="1" applyAlignment="1">
      <alignment horizontal="center" vertical="center" wrapText="1"/>
    </xf>
    <xf numFmtId="0" fontId="1" fillId="33" borderId="28" xfId="44" quotePrefix="1" applyFill="1" applyBorder="1" applyAlignment="1">
      <alignment horizontal="center" vertical="center" wrapText="1"/>
    </xf>
    <xf numFmtId="0" fontId="1" fillId="33" borderId="23" xfId="44" applyFill="1" applyBorder="1" applyAlignment="1">
      <alignment horizontal="center" vertical="center" wrapText="1"/>
    </xf>
    <xf numFmtId="0" fontId="1" fillId="33" borderId="22" xfId="44" applyFill="1" applyBorder="1" applyAlignment="1">
      <alignment horizontal="center" vertical="center" wrapText="1"/>
    </xf>
    <xf numFmtId="0" fontId="16" fillId="33" borderId="15" xfId="44" applyFont="1" applyFill="1" applyBorder="1" applyAlignment="1">
      <alignment horizontal="center" vertical="center" wrapText="1"/>
    </xf>
    <xf numFmtId="0" fontId="16" fillId="33" borderId="23" xfId="44" applyFont="1" applyFill="1" applyBorder="1" applyAlignment="1">
      <alignment horizontal="center" vertical="center" wrapText="1"/>
    </xf>
    <xf numFmtId="0" fontId="16" fillId="33" borderId="16" xfId="44" applyFont="1" applyFill="1" applyBorder="1" applyAlignment="1">
      <alignment horizontal="center" vertical="center" wrapText="1"/>
    </xf>
    <xf numFmtId="0" fontId="1" fillId="33" borderId="20" xfId="44" applyFill="1" applyBorder="1" applyAlignment="1">
      <alignment wrapText="1"/>
    </xf>
    <xf numFmtId="0" fontId="16" fillId="33" borderId="17" xfId="44" applyFont="1" applyFill="1" applyBorder="1" applyAlignment="1">
      <alignment horizontal="center" vertical="center" wrapText="1"/>
    </xf>
    <xf numFmtId="0" fontId="16" fillId="33" borderId="18" xfId="44" applyFont="1" applyFill="1" applyBorder="1" applyAlignment="1">
      <alignment horizontal="center" vertical="center" wrapText="1"/>
    </xf>
    <xf numFmtId="0" fontId="16" fillId="33" borderId="20" xfId="44" applyFont="1" applyFill="1" applyBorder="1" applyAlignment="1">
      <alignment horizontal="center" vertical="center" wrapText="1"/>
    </xf>
    <xf numFmtId="0" fontId="16" fillId="33" borderId="0" xfId="44" applyFont="1" applyFill="1" applyBorder="1" applyAlignment="1">
      <alignment horizontal="center" vertical="center" wrapText="1"/>
    </xf>
    <xf numFmtId="0" fontId="16" fillId="33" borderId="21" xfId="44" applyFont="1" applyFill="1" applyBorder="1" applyAlignment="1">
      <alignment horizontal="center" vertical="center" wrapText="1"/>
    </xf>
    <xf numFmtId="0" fontId="16" fillId="33" borderId="19" xfId="44" applyFont="1" applyFill="1" applyBorder="1" applyAlignment="1">
      <alignment horizontal="center" vertical="center" wrapText="1"/>
    </xf>
    <xf numFmtId="0" fontId="1" fillId="33" borderId="0" xfId="44" applyFill="1" applyBorder="1" applyAlignment="1">
      <alignment horizontal="center" vertical="center" wrapText="1"/>
    </xf>
    <xf numFmtId="0" fontId="1" fillId="33" borderId="21" xfId="44" applyFill="1" applyBorder="1" applyAlignment="1">
      <alignment horizontal="center" vertical="center" wrapText="1"/>
    </xf>
    <xf numFmtId="0" fontId="19" fillId="33" borderId="22" xfId="0" applyFont="1" applyFill="1" applyBorder="1" applyAlignment="1">
      <alignment horizontal="center" vertical="center" wrapText="1"/>
    </xf>
    <xf numFmtId="0" fontId="1" fillId="33" borderId="11" xfId="44" quotePrefix="1" applyFill="1" applyBorder="1" applyAlignment="1">
      <alignment horizontal="center" vertical="center" wrapText="1"/>
    </xf>
    <xf numFmtId="0" fontId="1" fillId="33" borderId="12" xfId="44" quotePrefix="1" applyFill="1" applyBorder="1" applyAlignment="1">
      <alignment horizontal="center" vertical="center" wrapText="1"/>
    </xf>
    <xf numFmtId="0" fontId="1" fillId="33" borderId="13" xfId="44" quotePrefix="1" applyFill="1" applyBorder="1" applyAlignment="1">
      <alignment horizontal="center" vertical="center" wrapText="1"/>
    </xf>
    <xf numFmtId="14" fontId="1" fillId="33" borderId="24" xfId="44" applyNumberFormat="1" applyFill="1" applyBorder="1" applyAlignment="1">
      <alignment horizontal="center" vertical="center" wrapText="1"/>
    </xf>
    <xf numFmtId="0" fontId="16" fillId="33" borderId="10" xfId="44" applyFont="1" applyFill="1" applyBorder="1" applyAlignment="1">
      <alignment horizontal="center"/>
    </xf>
    <xf numFmtId="0" fontId="18" fillId="33" borderId="10" xfId="0" applyFont="1" applyFill="1" applyBorder="1" applyAlignment="1">
      <alignment horizontal="center"/>
    </xf>
    <xf numFmtId="14" fontId="1" fillId="33" borderId="34" xfId="44" applyNumberFormat="1" applyFill="1" applyBorder="1" applyAlignment="1">
      <alignment horizontal="center" vertical="center" wrapText="1"/>
    </xf>
    <xf numFmtId="0" fontId="1" fillId="33" borderId="30" xfId="44" applyFill="1" applyBorder="1" applyAlignment="1">
      <alignment horizontal="center" vertical="center" wrapText="1"/>
    </xf>
    <xf numFmtId="0" fontId="1" fillId="33" borderId="35" xfId="44" applyFill="1" applyBorder="1" applyAlignment="1">
      <alignment horizontal="center" vertical="center" wrapText="1"/>
    </xf>
    <xf numFmtId="0" fontId="1" fillId="33" borderId="28" xfId="44" applyFill="1" applyBorder="1" applyAlignment="1">
      <alignment horizontal="center" vertical="center" wrapText="1"/>
    </xf>
    <xf numFmtId="0" fontId="1" fillId="33" borderId="36" xfId="44" applyFill="1" applyBorder="1" applyAlignment="1">
      <alignment horizontal="center" vertical="center" wrapText="1"/>
    </xf>
    <xf numFmtId="172" fontId="1" fillId="33" borderId="24" xfId="1" applyNumberFormat="1" applyFont="1" applyFill="1" applyBorder="1" applyAlignment="1">
      <alignment horizontal="center" vertical="center" wrapText="1"/>
    </xf>
  </cellXfs>
  <cellStyles count="55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" xfId="1" builtinId="3"/>
    <cellStyle name="Comma 2" xfId="45"/>
    <cellStyle name="Comma 6" xfId="53"/>
    <cellStyle name="Currency" xfId="2" builtinId="4"/>
    <cellStyle name="Currency 2" xfId="46"/>
    <cellStyle name="Currency 36" xfId="54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 102" xfId="52"/>
    <cellStyle name="Normal 2" xfId="47"/>
    <cellStyle name="Normal 2 2" xfId="48"/>
    <cellStyle name="Normal 3" xfId="44"/>
    <cellStyle name="Normal 4" xfId="49"/>
    <cellStyle name="Normal 5" xfId="50"/>
    <cellStyle name="Normal 6" xfId="51"/>
    <cellStyle name="Note" xfId="17" builtinId="10" customBuiltin="1"/>
    <cellStyle name="Output" xfId="12" builtinId="21" customBuiltin="1"/>
    <cellStyle name="Title" xfId="3" builtinId="15" customBuiltin="1"/>
    <cellStyle name="Total" xfId="19" builtinId="25" customBuiltin="1"/>
    <cellStyle name="Warning Text" xfId="16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7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6.xml"/><Relationship Id="rId33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5.xml"/><Relationship Id="rId32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4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3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harenow.sp.aepsc.com/shsvcs/regsvcs/kp/Case%20Documents/2017%20Base%20Case/Workpapers%20for%20KPSC%201-73/Vaughan/FO%20Analysis%20Mar%202014%20KP%20Load%20vs%20Actual%20Ge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harenow.sp.aepsc.com/shsvcs/regsvcs/kp/Case%20Documents/2017%20Base%20Case/Workpapers%20for%20KPSC%201-73/Vaughan/FO%20Analysis%20Apr%202014%20KP%20Load%20vs%20Actual%20Ge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harenow.sp.aepsc.com/shsvcs/regsvcs/kp/Case%20Documents/2017%20Base%20Case/Workpapers%20for%20KPSC%201-73/Vaughan/FO%20Analysis%20September%202014%20KP%20Load%20vs%20Actual%20Ge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harenow.sp.aepsc.com/shsvcs/regsvcs/kp/Case%20Documents/2017%20Base%20Case/Workpapers%20for%20KPSC%201-73/Vaughan/FO%20Analysis%20December%202014%20KP%20Load%20vs%20Actual%20Ge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harenow.sp.aepsc.com/shsvcs/regsvcs/kp/Case%20Documents/2017%20Base%20Case/Workpapers%20for%20KPSC%201-73/Vaughan/FO%20Analysis%20March%202015%20KP%20Load%20vs%20Actual%20Gen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harenow.sp.aepsc.com/shsvcs/regsvcs/kp/Case%20Documents/2017%20Base%20Case/Workpapers%20for%20KPSC%201-73/Vaughan/FO%20Analysis%20April%202015%20KP%20Load%20vs%20Actual%20Gen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harenow.sp.aepsc.com/shsvcs/regsvcs/kp/Case%20Documents/2017%20Base%20Case/Workpapers%20for%20KPSC%201-73/Vaughan/FO%20Analysis%20May%202015%20KP%20Load%20vs%20Actual%20Gen%20-%20PUE%20Adjuste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3-2014"/>
      <sheetName val="03-14 GADS Forced Outages"/>
      <sheetName val="Mar Gen Pivot"/>
      <sheetName val="KPCo Gen Mar 2014.xls"/>
      <sheetName val="Gen less Load"/>
      <sheetName val="Generation (EcoMax)"/>
      <sheetName val="KP Internal Load"/>
      <sheetName val="Gen Data by plant"/>
      <sheetName val="KP Hourly Purchas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4">
          <cell r="K4">
            <v>0</v>
          </cell>
        </row>
        <row r="5">
          <cell r="K5">
            <v>0</v>
          </cell>
        </row>
        <row r="6">
          <cell r="K6">
            <v>0</v>
          </cell>
        </row>
        <row r="7">
          <cell r="K7">
            <v>0</v>
          </cell>
        </row>
        <row r="8">
          <cell r="K8">
            <v>0</v>
          </cell>
        </row>
        <row r="9">
          <cell r="K9">
            <v>52.85</v>
          </cell>
        </row>
        <row r="10">
          <cell r="K10">
            <v>56.6</v>
          </cell>
        </row>
        <row r="11">
          <cell r="K11">
            <v>45.79</v>
          </cell>
        </row>
        <row r="12">
          <cell r="K12">
            <v>47.98</v>
          </cell>
        </row>
        <row r="13">
          <cell r="K13">
            <v>45.79</v>
          </cell>
        </row>
        <row r="14">
          <cell r="K14">
            <v>0</v>
          </cell>
        </row>
        <row r="15">
          <cell r="K15">
            <v>0</v>
          </cell>
        </row>
        <row r="16">
          <cell r="K16">
            <v>0</v>
          </cell>
        </row>
        <row r="17">
          <cell r="K17">
            <v>0</v>
          </cell>
        </row>
        <row r="18">
          <cell r="K18">
            <v>0</v>
          </cell>
        </row>
        <row r="19">
          <cell r="K19">
            <v>0</v>
          </cell>
        </row>
        <row r="20">
          <cell r="K20">
            <v>0</v>
          </cell>
        </row>
        <row r="21">
          <cell r="K21">
            <v>0</v>
          </cell>
        </row>
        <row r="22">
          <cell r="K22">
            <v>0</v>
          </cell>
        </row>
        <row r="23">
          <cell r="K23">
            <v>0</v>
          </cell>
        </row>
        <row r="24">
          <cell r="K24">
            <v>0</v>
          </cell>
        </row>
        <row r="25">
          <cell r="K25">
            <v>0</v>
          </cell>
        </row>
        <row r="26">
          <cell r="K26">
            <v>0</v>
          </cell>
        </row>
        <row r="27">
          <cell r="K27">
            <v>0</v>
          </cell>
        </row>
        <row r="28">
          <cell r="K28">
            <v>0</v>
          </cell>
        </row>
        <row r="29">
          <cell r="K29">
            <v>0</v>
          </cell>
        </row>
        <row r="30">
          <cell r="K30">
            <v>0</v>
          </cell>
        </row>
        <row r="31">
          <cell r="K31">
            <v>0</v>
          </cell>
        </row>
        <row r="32">
          <cell r="K32">
            <v>0</v>
          </cell>
        </row>
        <row r="33">
          <cell r="K33">
            <v>0</v>
          </cell>
        </row>
        <row r="34">
          <cell r="K34">
            <v>0</v>
          </cell>
        </row>
        <row r="35">
          <cell r="K35">
            <v>0</v>
          </cell>
        </row>
        <row r="36">
          <cell r="K36">
            <v>0</v>
          </cell>
        </row>
        <row r="37">
          <cell r="K37">
            <v>0</v>
          </cell>
        </row>
        <row r="38">
          <cell r="K38">
            <v>0</v>
          </cell>
        </row>
        <row r="39">
          <cell r="K39">
            <v>0</v>
          </cell>
        </row>
        <row r="40">
          <cell r="K40">
            <v>0</v>
          </cell>
        </row>
        <row r="41">
          <cell r="K41">
            <v>0</v>
          </cell>
        </row>
        <row r="42">
          <cell r="K42">
            <v>0</v>
          </cell>
        </row>
        <row r="43">
          <cell r="K43">
            <v>0</v>
          </cell>
        </row>
        <row r="44">
          <cell r="K44">
            <v>0</v>
          </cell>
        </row>
        <row r="45">
          <cell r="K45">
            <v>0</v>
          </cell>
        </row>
        <row r="46">
          <cell r="K46">
            <v>0</v>
          </cell>
        </row>
        <row r="47">
          <cell r="K47">
            <v>0</v>
          </cell>
        </row>
        <row r="48">
          <cell r="K48">
            <v>0</v>
          </cell>
        </row>
        <row r="49">
          <cell r="K49">
            <v>0</v>
          </cell>
        </row>
        <row r="50">
          <cell r="K50">
            <v>0</v>
          </cell>
        </row>
        <row r="51">
          <cell r="K51">
            <v>31.63</v>
          </cell>
        </row>
        <row r="52">
          <cell r="K52">
            <v>31.55</v>
          </cell>
        </row>
        <row r="53">
          <cell r="K53">
            <v>31.35</v>
          </cell>
        </row>
        <row r="54">
          <cell r="K54">
            <v>31.61</v>
          </cell>
        </row>
        <row r="55">
          <cell r="K55">
            <v>32.799999999999997</v>
          </cell>
        </row>
        <row r="56">
          <cell r="K56">
            <v>37.840000000000003</v>
          </cell>
        </row>
        <row r="57">
          <cell r="K57">
            <v>56.64</v>
          </cell>
        </row>
        <row r="58">
          <cell r="K58">
            <v>166.69</v>
          </cell>
        </row>
        <row r="59">
          <cell r="K59">
            <v>0</v>
          </cell>
        </row>
        <row r="60">
          <cell r="K60">
            <v>0</v>
          </cell>
        </row>
        <row r="61">
          <cell r="K61">
            <v>0</v>
          </cell>
        </row>
        <row r="62">
          <cell r="K62">
            <v>0</v>
          </cell>
        </row>
        <row r="63">
          <cell r="K63">
            <v>0</v>
          </cell>
        </row>
        <row r="64">
          <cell r="K64">
            <v>0</v>
          </cell>
        </row>
        <row r="65">
          <cell r="K65">
            <v>0</v>
          </cell>
        </row>
        <row r="66">
          <cell r="K66">
            <v>0</v>
          </cell>
        </row>
        <row r="67">
          <cell r="K67">
            <v>0</v>
          </cell>
        </row>
        <row r="68">
          <cell r="K68">
            <v>0</v>
          </cell>
        </row>
        <row r="69">
          <cell r="K69">
            <v>0</v>
          </cell>
        </row>
        <row r="70">
          <cell r="K70">
            <v>0</v>
          </cell>
        </row>
        <row r="71">
          <cell r="K71">
            <v>0</v>
          </cell>
        </row>
        <row r="72">
          <cell r="K72">
            <v>0</v>
          </cell>
        </row>
        <row r="73">
          <cell r="K73">
            <v>0</v>
          </cell>
        </row>
        <row r="74">
          <cell r="K74">
            <v>0</v>
          </cell>
        </row>
        <row r="75">
          <cell r="K75">
            <v>0</v>
          </cell>
        </row>
        <row r="76">
          <cell r="K76">
            <v>0</v>
          </cell>
        </row>
        <row r="77">
          <cell r="K77">
            <v>0</v>
          </cell>
        </row>
        <row r="78">
          <cell r="K78">
            <v>0</v>
          </cell>
        </row>
        <row r="79">
          <cell r="K79">
            <v>0</v>
          </cell>
        </row>
        <row r="80">
          <cell r="K80">
            <v>0</v>
          </cell>
        </row>
        <row r="81">
          <cell r="K81">
            <v>45.61</v>
          </cell>
        </row>
        <row r="82">
          <cell r="K82">
            <v>0</v>
          </cell>
        </row>
        <row r="83">
          <cell r="K83">
            <v>0</v>
          </cell>
        </row>
        <row r="84">
          <cell r="K84">
            <v>0</v>
          </cell>
        </row>
        <row r="85">
          <cell r="K85">
            <v>0</v>
          </cell>
        </row>
        <row r="86">
          <cell r="K86">
            <v>0</v>
          </cell>
        </row>
        <row r="87">
          <cell r="K87">
            <v>0</v>
          </cell>
        </row>
        <row r="88">
          <cell r="K88">
            <v>0</v>
          </cell>
        </row>
        <row r="89">
          <cell r="K89">
            <v>0</v>
          </cell>
        </row>
        <row r="90">
          <cell r="K90">
            <v>0</v>
          </cell>
        </row>
        <row r="91">
          <cell r="K91">
            <v>0</v>
          </cell>
        </row>
        <row r="92">
          <cell r="K92">
            <v>0</v>
          </cell>
        </row>
        <row r="93">
          <cell r="K93">
            <v>0</v>
          </cell>
        </row>
        <row r="94">
          <cell r="K94">
            <v>0</v>
          </cell>
        </row>
        <row r="95">
          <cell r="K95">
            <v>0</v>
          </cell>
        </row>
        <row r="96">
          <cell r="K96">
            <v>0</v>
          </cell>
        </row>
        <row r="97">
          <cell r="K97">
            <v>0</v>
          </cell>
        </row>
        <row r="98">
          <cell r="K98">
            <v>0</v>
          </cell>
        </row>
        <row r="99">
          <cell r="K99">
            <v>0</v>
          </cell>
        </row>
        <row r="100">
          <cell r="K100">
            <v>0</v>
          </cell>
        </row>
        <row r="101">
          <cell r="K101">
            <v>0</v>
          </cell>
        </row>
        <row r="102">
          <cell r="K102">
            <v>0</v>
          </cell>
        </row>
        <row r="103">
          <cell r="K103">
            <v>0</v>
          </cell>
        </row>
        <row r="104">
          <cell r="K104">
            <v>0</v>
          </cell>
        </row>
        <row r="105">
          <cell r="K105">
            <v>0</v>
          </cell>
        </row>
        <row r="106">
          <cell r="K106">
            <v>0</v>
          </cell>
        </row>
        <row r="107">
          <cell r="K107">
            <v>0</v>
          </cell>
        </row>
        <row r="108">
          <cell r="K108">
            <v>0</v>
          </cell>
        </row>
        <row r="109">
          <cell r="K109">
            <v>0</v>
          </cell>
        </row>
        <row r="110">
          <cell r="K110">
            <v>0</v>
          </cell>
        </row>
        <row r="111">
          <cell r="K111">
            <v>0</v>
          </cell>
        </row>
        <row r="112">
          <cell r="K112">
            <v>0</v>
          </cell>
        </row>
        <row r="113">
          <cell r="K113">
            <v>0</v>
          </cell>
        </row>
        <row r="114">
          <cell r="K114">
            <v>0</v>
          </cell>
        </row>
        <row r="115">
          <cell r="K115">
            <v>0</v>
          </cell>
        </row>
        <row r="116">
          <cell r="K116">
            <v>0</v>
          </cell>
        </row>
        <row r="117">
          <cell r="K117">
            <v>0</v>
          </cell>
        </row>
        <row r="118">
          <cell r="K118">
            <v>106.18</v>
          </cell>
        </row>
        <row r="119">
          <cell r="K119">
            <v>67.650000000000006</v>
          </cell>
        </row>
        <row r="120">
          <cell r="K120">
            <v>70.16</v>
          </cell>
        </row>
        <row r="121">
          <cell r="K121">
            <v>47.04</v>
          </cell>
        </row>
        <row r="122">
          <cell r="K12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4-2014"/>
      <sheetName val="04-14 GADS Forced Outages"/>
      <sheetName val="KP Hourly Purchases"/>
      <sheetName val="Apr Gen Pivot"/>
      <sheetName val="Sheet1"/>
      <sheetName val="KPCo Gen Apr 2014.xls"/>
      <sheetName val="Gen less Load"/>
      <sheetName val="Generation (EcoMax)"/>
      <sheetName val="KP Internal Load"/>
      <sheetName val="Gen Data by pla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9-2014"/>
      <sheetName val="09-14 GADS Forced Outages"/>
      <sheetName val="KP Hourly Purchases"/>
      <sheetName val="Gen less Load"/>
      <sheetName val="Generation (EcoMax)"/>
      <sheetName val="KP Internal Load"/>
      <sheetName val="Gen Data by plant"/>
      <sheetName val="Sep Gen Pivot"/>
      <sheetName val="KPCo Gen Sep 2014.xls"/>
    </sheetNames>
    <sheetDataSet>
      <sheetData sheetId="0"/>
      <sheetData sheetId="1"/>
      <sheetData sheetId="2">
        <row r="85">
          <cell r="K85">
            <v>0</v>
          </cell>
        </row>
        <row r="86">
          <cell r="K86">
            <v>0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-2014"/>
      <sheetName val="12-14 GADS Forced Outages"/>
      <sheetName val="KP Hourly Purchases"/>
      <sheetName val="Gen less Load"/>
      <sheetName val="Generation (EcoMax)"/>
      <sheetName val="KP Internal Load"/>
      <sheetName val="Gen Data by plant"/>
      <sheetName val="Dec Gen Pivot"/>
      <sheetName val="KPCo Gen Dec 2014.xls"/>
    </sheetNames>
    <sheetDataSet>
      <sheetData sheetId="0"/>
      <sheetData sheetId="1"/>
      <sheetData sheetId="2">
        <row r="52">
          <cell r="K52">
            <v>0</v>
          </cell>
        </row>
        <row r="53">
          <cell r="K53">
            <v>0</v>
          </cell>
        </row>
        <row r="54">
          <cell r="K54">
            <v>0</v>
          </cell>
        </row>
        <row r="55">
          <cell r="K55">
            <v>0</v>
          </cell>
        </row>
        <row r="56">
          <cell r="K56">
            <v>0</v>
          </cell>
        </row>
        <row r="57">
          <cell r="K57">
            <v>0</v>
          </cell>
        </row>
        <row r="58">
          <cell r="K58">
            <v>0</v>
          </cell>
        </row>
        <row r="59">
          <cell r="K59">
            <v>0</v>
          </cell>
        </row>
        <row r="60">
          <cell r="K60">
            <v>0</v>
          </cell>
        </row>
        <row r="61">
          <cell r="K61">
            <v>0</v>
          </cell>
        </row>
        <row r="62">
          <cell r="K62">
            <v>0</v>
          </cell>
        </row>
        <row r="63">
          <cell r="K63">
            <v>0</v>
          </cell>
        </row>
        <row r="64">
          <cell r="K64">
            <v>0</v>
          </cell>
        </row>
        <row r="65">
          <cell r="K65">
            <v>0</v>
          </cell>
        </row>
        <row r="66">
          <cell r="K66">
            <v>0</v>
          </cell>
        </row>
        <row r="67">
          <cell r="K67">
            <v>0</v>
          </cell>
        </row>
        <row r="68">
          <cell r="K68">
            <v>0</v>
          </cell>
        </row>
        <row r="69">
          <cell r="K69">
            <v>0</v>
          </cell>
        </row>
        <row r="70">
          <cell r="K70">
            <v>0</v>
          </cell>
        </row>
        <row r="71">
          <cell r="K71">
            <v>0</v>
          </cell>
        </row>
        <row r="72">
          <cell r="K72">
            <v>0</v>
          </cell>
        </row>
        <row r="73">
          <cell r="K73">
            <v>0</v>
          </cell>
        </row>
        <row r="74">
          <cell r="K74">
            <v>0</v>
          </cell>
        </row>
        <row r="75">
          <cell r="K75">
            <v>0</v>
          </cell>
        </row>
        <row r="76">
          <cell r="K76">
            <v>0</v>
          </cell>
        </row>
        <row r="77">
          <cell r="K77">
            <v>0</v>
          </cell>
        </row>
        <row r="78">
          <cell r="K78">
            <v>0</v>
          </cell>
        </row>
        <row r="79">
          <cell r="K79">
            <v>0</v>
          </cell>
        </row>
        <row r="80">
          <cell r="K80">
            <v>0</v>
          </cell>
        </row>
        <row r="81">
          <cell r="K81">
            <v>0</v>
          </cell>
        </row>
        <row r="82">
          <cell r="K82">
            <v>0</v>
          </cell>
        </row>
        <row r="83">
          <cell r="K83">
            <v>0</v>
          </cell>
        </row>
        <row r="84">
          <cell r="K84">
            <v>0</v>
          </cell>
        </row>
        <row r="85">
          <cell r="K85">
            <v>0</v>
          </cell>
        </row>
        <row r="86">
          <cell r="K86">
            <v>0</v>
          </cell>
        </row>
        <row r="87">
          <cell r="K87">
            <v>0</v>
          </cell>
        </row>
        <row r="88">
          <cell r="K88">
            <v>0</v>
          </cell>
        </row>
        <row r="89">
          <cell r="K89">
            <v>0</v>
          </cell>
        </row>
        <row r="90">
          <cell r="K90">
            <v>0</v>
          </cell>
        </row>
        <row r="91">
          <cell r="K91">
            <v>0</v>
          </cell>
        </row>
        <row r="92">
          <cell r="K92">
            <v>0</v>
          </cell>
        </row>
        <row r="93">
          <cell r="K93">
            <v>0</v>
          </cell>
        </row>
        <row r="94">
          <cell r="K94">
            <v>0</v>
          </cell>
        </row>
        <row r="95">
          <cell r="K95">
            <v>0</v>
          </cell>
        </row>
        <row r="96">
          <cell r="K96">
            <v>0</v>
          </cell>
        </row>
        <row r="97">
          <cell r="K97">
            <v>0</v>
          </cell>
        </row>
        <row r="98">
          <cell r="K98">
            <v>0</v>
          </cell>
        </row>
        <row r="99">
          <cell r="K99">
            <v>0</v>
          </cell>
        </row>
        <row r="100">
          <cell r="K100">
            <v>0</v>
          </cell>
        </row>
        <row r="101">
          <cell r="K101">
            <v>0</v>
          </cell>
        </row>
        <row r="102">
          <cell r="K102">
            <v>0</v>
          </cell>
        </row>
        <row r="103">
          <cell r="K103">
            <v>0</v>
          </cell>
        </row>
        <row r="104">
          <cell r="K104">
            <v>0</v>
          </cell>
        </row>
        <row r="105">
          <cell r="K105">
            <v>0</v>
          </cell>
        </row>
        <row r="106">
          <cell r="K106">
            <v>0</v>
          </cell>
        </row>
        <row r="107">
          <cell r="K107">
            <v>0</v>
          </cell>
        </row>
        <row r="108">
          <cell r="K108">
            <v>0</v>
          </cell>
        </row>
        <row r="109">
          <cell r="K109">
            <v>0</v>
          </cell>
        </row>
        <row r="110">
          <cell r="K110">
            <v>0</v>
          </cell>
        </row>
        <row r="111">
          <cell r="K111">
            <v>0</v>
          </cell>
        </row>
        <row r="112">
          <cell r="K112">
            <v>0</v>
          </cell>
        </row>
        <row r="113">
          <cell r="K113">
            <v>0</v>
          </cell>
        </row>
        <row r="114">
          <cell r="K114">
            <v>0</v>
          </cell>
        </row>
        <row r="115">
          <cell r="K115">
            <v>0</v>
          </cell>
        </row>
        <row r="116">
          <cell r="K116">
            <v>0</v>
          </cell>
        </row>
        <row r="117">
          <cell r="K117">
            <v>0</v>
          </cell>
        </row>
        <row r="118">
          <cell r="K118">
            <v>0</v>
          </cell>
        </row>
        <row r="119">
          <cell r="K119">
            <v>0</v>
          </cell>
        </row>
        <row r="120">
          <cell r="K120">
            <v>0</v>
          </cell>
        </row>
        <row r="121">
          <cell r="K121">
            <v>0</v>
          </cell>
        </row>
        <row r="122">
          <cell r="K122">
            <v>0</v>
          </cell>
        </row>
        <row r="123">
          <cell r="K123">
            <v>0</v>
          </cell>
        </row>
        <row r="124">
          <cell r="K124">
            <v>0</v>
          </cell>
        </row>
        <row r="125">
          <cell r="K125">
            <v>0</v>
          </cell>
        </row>
        <row r="126">
          <cell r="K126">
            <v>0</v>
          </cell>
        </row>
        <row r="127">
          <cell r="K127">
            <v>0</v>
          </cell>
        </row>
        <row r="128">
          <cell r="K128">
            <v>0</v>
          </cell>
        </row>
        <row r="129">
          <cell r="K129">
            <v>0</v>
          </cell>
        </row>
        <row r="130">
          <cell r="K130">
            <v>0</v>
          </cell>
        </row>
        <row r="131">
          <cell r="K131">
            <v>0</v>
          </cell>
        </row>
        <row r="132">
          <cell r="K132">
            <v>0</v>
          </cell>
        </row>
        <row r="133">
          <cell r="K133">
            <v>0</v>
          </cell>
        </row>
        <row r="134">
          <cell r="K134">
            <v>0</v>
          </cell>
        </row>
        <row r="135">
          <cell r="K135">
            <v>0</v>
          </cell>
        </row>
        <row r="136">
          <cell r="K136">
            <v>0</v>
          </cell>
        </row>
        <row r="137">
          <cell r="K137">
            <v>0</v>
          </cell>
        </row>
        <row r="138">
          <cell r="K138">
            <v>0</v>
          </cell>
        </row>
        <row r="139">
          <cell r="K139">
            <v>0</v>
          </cell>
        </row>
        <row r="140">
          <cell r="K140">
            <v>0</v>
          </cell>
        </row>
        <row r="141">
          <cell r="K141">
            <v>0</v>
          </cell>
        </row>
        <row r="142">
          <cell r="K142">
            <v>0</v>
          </cell>
        </row>
        <row r="143">
          <cell r="K143">
            <v>0</v>
          </cell>
        </row>
        <row r="144">
          <cell r="K144">
            <v>0</v>
          </cell>
        </row>
        <row r="145">
          <cell r="K145">
            <v>0</v>
          </cell>
        </row>
        <row r="146">
          <cell r="K146">
            <v>0</v>
          </cell>
        </row>
        <row r="147">
          <cell r="K147">
            <v>0</v>
          </cell>
        </row>
        <row r="148">
          <cell r="K148">
            <v>0</v>
          </cell>
        </row>
        <row r="149">
          <cell r="K149">
            <v>0</v>
          </cell>
        </row>
        <row r="150">
          <cell r="K150">
            <v>0</v>
          </cell>
        </row>
        <row r="151">
          <cell r="K151">
            <v>0</v>
          </cell>
        </row>
        <row r="152">
          <cell r="K152">
            <v>0</v>
          </cell>
        </row>
        <row r="153">
          <cell r="K153">
            <v>0</v>
          </cell>
        </row>
        <row r="154">
          <cell r="K154">
            <v>0</v>
          </cell>
        </row>
        <row r="155">
          <cell r="K155">
            <v>0</v>
          </cell>
        </row>
        <row r="156">
          <cell r="K156">
            <v>0</v>
          </cell>
        </row>
        <row r="157">
          <cell r="K157">
            <v>0</v>
          </cell>
        </row>
        <row r="158">
          <cell r="K158">
            <v>0</v>
          </cell>
        </row>
        <row r="159">
          <cell r="K159">
            <v>0</v>
          </cell>
        </row>
        <row r="160">
          <cell r="K160">
            <v>0</v>
          </cell>
        </row>
        <row r="161">
          <cell r="K161">
            <v>0</v>
          </cell>
        </row>
        <row r="162">
          <cell r="K162">
            <v>0</v>
          </cell>
        </row>
        <row r="163">
          <cell r="K163">
            <v>0</v>
          </cell>
        </row>
        <row r="164">
          <cell r="K164">
            <v>0</v>
          </cell>
        </row>
        <row r="165">
          <cell r="K165">
            <v>0</v>
          </cell>
        </row>
        <row r="166">
          <cell r="K166">
            <v>0</v>
          </cell>
        </row>
        <row r="167">
          <cell r="K167">
            <v>0</v>
          </cell>
        </row>
        <row r="168">
          <cell r="K168">
            <v>0</v>
          </cell>
        </row>
        <row r="169">
          <cell r="K169">
            <v>0</v>
          </cell>
        </row>
        <row r="170">
          <cell r="K170">
            <v>0</v>
          </cell>
        </row>
        <row r="171">
          <cell r="K171">
            <v>0</v>
          </cell>
        </row>
        <row r="172">
          <cell r="K172">
            <v>0</v>
          </cell>
        </row>
        <row r="173">
          <cell r="K173">
            <v>0</v>
          </cell>
        </row>
        <row r="174">
          <cell r="K174">
            <v>0</v>
          </cell>
        </row>
        <row r="176">
          <cell r="K176">
            <v>0</v>
          </cell>
        </row>
        <row r="177">
          <cell r="K177">
            <v>0</v>
          </cell>
        </row>
        <row r="178">
          <cell r="K178">
            <v>0</v>
          </cell>
        </row>
        <row r="179">
          <cell r="K179">
            <v>0</v>
          </cell>
        </row>
        <row r="180">
          <cell r="K180">
            <v>0</v>
          </cell>
        </row>
        <row r="181">
          <cell r="K181">
            <v>0</v>
          </cell>
        </row>
        <row r="182">
          <cell r="K182">
            <v>0</v>
          </cell>
        </row>
        <row r="183">
          <cell r="K183">
            <v>0</v>
          </cell>
        </row>
        <row r="184">
          <cell r="K184">
            <v>0</v>
          </cell>
        </row>
        <row r="185">
          <cell r="K185">
            <v>0</v>
          </cell>
        </row>
        <row r="186">
          <cell r="K186">
            <v>0</v>
          </cell>
        </row>
        <row r="187">
          <cell r="K187">
            <v>0</v>
          </cell>
        </row>
        <row r="188">
          <cell r="K188">
            <v>0</v>
          </cell>
        </row>
        <row r="189">
          <cell r="K189">
            <v>0</v>
          </cell>
        </row>
        <row r="190">
          <cell r="K190">
            <v>0</v>
          </cell>
        </row>
        <row r="191">
          <cell r="K191">
            <v>0</v>
          </cell>
        </row>
        <row r="192">
          <cell r="K192">
            <v>0</v>
          </cell>
        </row>
        <row r="193">
          <cell r="K193">
            <v>0</v>
          </cell>
        </row>
        <row r="194">
          <cell r="K194">
            <v>0</v>
          </cell>
        </row>
        <row r="195">
          <cell r="K195">
            <v>0</v>
          </cell>
        </row>
        <row r="196">
          <cell r="K196">
            <v>0</v>
          </cell>
        </row>
        <row r="197">
          <cell r="K197">
            <v>0</v>
          </cell>
        </row>
        <row r="198">
          <cell r="K198">
            <v>0</v>
          </cell>
        </row>
        <row r="199">
          <cell r="K199">
            <v>0</v>
          </cell>
        </row>
        <row r="200">
          <cell r="K200">
            <v>0</v>
          </cell>
        </row>
        <row r="201">
          <cell r="K201">
            <v>0</v>
          </cell>
        </row>
        <row r="202">
          <cell r="K202">
            <v>0</v>
          </cell>
        </row>
        <row r="203">
          <cell r="K203">
            <v>0</v>
          </cell>
        </row>
        <row r="204">
          <cell r="K204">
            <v>0</v>
          </cell>
        </row>
        <row r="205">
          <cell r="K205">
            <v>0</v>
          </cell>
        </row>
        <row r="206">
          <cell r="K206">
            <v>0</v>
          </cell>
        </row>
        <row r="207">
          <cell r="K207">
            <v>0</v>
          </cell>
        </row>
        <row r="208">
          <cell r="K208">
            <v>0</v>
          </cell>
        </row>
        <row r="209">
          <cell r="K209">
            <v>0</v>
          </cell>
        </row>
        <row r="210">
          <cell r="K210">
            <v>0</v>
          </cell>
        </row>
        <row r="211">
          <cell r="K211">
            <v>0</v>
          </cell>
        </row>
        <row r="212">
          <cell r="K212">
            <v>0</v>
          </cell>
        </row>
        <row r="213">
          <cell r="K213">
            <v>0</v>
          </cell>
        </row>
        <row r="214">
          <cell r="K214">
            <v>0</v>
          </cell>
        </row>
        <row r="215">
          <cell r="K215">
            <v>0</v>
          </cell>
        </row>
        <row r="216">
          <cell r="K216">
            <v>0</v>
          </cell>
        </row>
        <row r="217">
          <cell r="K217">
            <v>0</v>
          </cell>
        </row>
        <row r="218">
          <cell r="K218">
            <v>0</v>
          </cell>
        </row>
        <row r="219">
          <cell r="K219">
            <v>0</v>
          </cell>
        </row>
        <row r="220">
          <cell r="K220">
            <v>0</v>
          </cell>
        </row>
        <row r="221">
          <cell r="K221">
            <v>0</v>
          </cell>
        </row>
        <row r="222">
          <cell r="K222">
            <v>0</v>
          </cell>
        </row>
        <row r="223">
          <cell r="K223">
            <v>0</v>
          </cell>
        </row>
        <row r="224">
          <cell r="K224">
            <v>0</v>
          </cell>
        </row>
        <row r="225">
          <cell r="K225">
            <v>0</v>
          </cell>
        </row>
        <row r="226">
          <cell r="K226">
            <v>0</v>
          </cell>
        </row>
        <row r="227">
          <cell r="K227">
            <v>0</v>
          </cell>
        </row>
        <row r="228">
          <cell r="K228">
            <v>0</v>
          </cell>
        </row>
        <row r="229">
          <cell r="K229">
            <v>0</v>
          </cell>
        </row>
        <row r="230">
          <cell r="K230">
            <v>0</v>
          </cell>
        </row>
        <row r="231">
          <cell r="K231">
            <v>0</v>
          </cell>
        </row>
        <row r="232">
          <cell r="K232">
            <v>0</v>
          </cell>
        </row>
        <row r="233">
          <cell r="K233">
            <v>0</v>
          </cell>
        </row>
        <row r="234">
          <cell r="K234">
            <v>0</v>
          </cell>
        </row>
        <row r="235">
          <cell r="K235">
            <v>0</v>
          </cell>
        </row>
        <row r="236">
          <cell r="K236">
            <v>0</v>
          </cell>
        </row>
        <row r="237">
          <cell r="K237">
            <v>0</v>
          </cell>
        </row>
        <row r="238">
          <cell r="K238">
            <v>0</v>
          </cell>
        </row>
        <row r="239">
          <cell r="K239">
            <v>0</v>
          </cell>
        </row>
        <row r="240">
          <cell r="K240">
            <v>0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3-2015"/>
      <sheetName val="02-15 GADS Forced Outages"/>
      <sheetName val="KP Hourly Purchases"/>
      <sheetName val="Gen less Load"/>
      <sheetName val="Generation (EcoMax)"/>
      <sheetName val="KP Internal Load"/>
      <sheetName val="Gen Data by plant"/>
      <sheetName val="Mar15 Gen Pivot"/>
      <sheetName val="KPCo Gen Mar 2015.xls"/>
    </sheetNames>
    <sheetDataSet>
      <sheetData sheetId="0"/>
      <sheetData sheetId="1"/>
      <sheetData sheetId="2">
        <row r="4">
          <cell r="B4">
            <v>42073.5</v>
          </cell>
        </row>
        <row r="5">
          <cell r="B5">
            <v>42073.541666666664</v>
          </cell>
        </row>
        <row r="6">
          <cell r="B6">
            <v>42073.583333333336</v>
          </cell>
        </row>
        <row r="7">
          <cell r="B7">
            <v>42073.625</v>
          </cell>
        </row>
        <row r="8">
          <cell r="B8">
            <v>42073.666666666664</v>
          </cell>
        </row>
        <row r="9">
          <cell r="B9">
            <v>42073.708333333336</v>
          </cell>
        </row>
        <row r="10">
          <cell r="B10">
            <v>42073.75</v>
          </cell>
        </row>
        <row r="11">
          <cell r="B11">
            <v>42073.791666666664</v>
          </cell>
        </row>
        <row r="12">
          <cell r="B12">
            <v>42073.833333333336</v>
          </cell>
        </row>
        <row r="13">
          <cell r="B13">
            <v>42073.875</v>
          </cell>
        </row>
        <row r="14">
          <cell r="K14">
            <v>0</v>
          </cell>
        </row>
        <row r="15">
          <cell r="B15">
            <v>42076.375</v>
          </cell>
        </row>
        <row r="16">
          <cell r="B16">
            <v>42076.416666666664</v>
          </cell>
        </row>
        <row r="17">
          <cell r="B17">
            <v>42076.458333333336</v>
          </cell>
        </row>
        <row r="18">
          <cell r="B18">
            <v>42076.5</v>
          </cell>
        </row>
        <row r="19">
          <cell r="B19">
            <v>42076.541666666664</v>
          </cell>
        </row>
        <row r="20">
          <cell r="B20">
            <v>42076.583333333336</v>
          </cell>
        </row>
        <row r="21">
          <cell r="B21">
            <v>42076.625</v>
          </cell>
        </row>
        <row r="22">
          <cell r="B22">
            <v>42076.666666666664</v>
          </cell>
        </row>
        <row r="23">
          <cell r="B23">
            <v>42076.708333333336</v>
          </cell>
        </row>
        <row r="24">
          <cell r="B24">
            <v>42076.75</v>
          </cell>
        </row>
        <row r="25">
          <cell r="B25">
            <v>42076.791666666664</v>
          </cell>
        </row>
        <row r="26">
          <cell r="B26">
            <v>42076.833333333336</v>
          </cell>
        </row>
        <row r="27">
          <cell r="B27">
            <v>42076.875</v>
          </cell>
        </row>
        <row r="28">
          <cell r="B28">
            <v>42076.916666666664</v>
          </cell>
        </row>
        <row r="29">
          <cell r="B29">
            <v>42076.958333333336</v>
          </cell>
        </row>
        <row r="30">
          <cell r="B30">
            <v>42077</v>
          </cell>
        </row>
        <row r="31">
          <cell r="B31">
            <v>42077.041666666664</v>
          </cell>
        </row>
        <row r="32">
          <cell r="B32">
            <v>42077.083333333336</v>
          </cell>
        </row>
        <row r="33">
          <cell r="B33">
            <v>42077.125</v>
          </cell>
        </row>
        <row r="34">
          <cell r="B34">
            <v>42077.166666666664</v>
          </cell>
        </row>
        <row r="35">
          <cell r="B35">
            <v>42077.208333333336</v>
          </cell>
        </row>
        <row r="36">
          <cell r="B36">
            <v>42077.25</v>
          </cell>
        </row>
        <row r="37">
          <cell r="B37">
            <v>42077.291666666664</v>
          </cell>
        </row>
        <row r="38">
          <cell r="B38">
            <v>42077.333333333336</v>
          </cell>
        </row>
        <row r="39">
          <cell r="B39">
            <v>42077.375</v>
          </cell>
        </row>
        <row r="40">
          <cell r="B40">
            <v>42077.416666666664</v>
          </cell>
        </row>
        <row r="41">
          <cell r="B41">
            <v>42077.458333333336</v>
          </cell>
        </row>
        <row r="42">
          <cell r="B42">
            <v>42077.5</v>
          </cell>
        </row>
        <row r="43">
          <cell r="B43">
            <v>42077.541666666664</v>
          </cell>
        </row>
        <row r="44">
          <cell r="B44">
            <v>42077.583333333336</v>
          </cell>
        </row>
        <row r="45">
          <cell r="B45">
            <v>42077.625</v>
          </cell>
        </row>
        <row r="46">
          <cell r="B46">
            <v>42077.666666666664</v>
          </cell>
        </row>
        <row r="47">
          <cell r="B47">
            <v>42077.708333333336</v>
          </cell>
        </row>
        <row r="48">
          <cell r="B48">
            <v>42077.75</v>
          </cell>
        </row>
        <row r="49">
          <cell r="B49">
            <v>42077.791666666664</v>
          </cell>
        </row>
        <row r="50">
          <cell r="B50">
            <v>42077.833333333336</v>
          </cell>
        </row>
        <row r="51">
          <cell r="B51">
            <v>42077.875</v>
          </cell>
        </row>
        <row r="52">
          <cell r="B52">
            <v>42077.916666666664</v>
          </cell>
        </row>
        <row r="53">
          <cell r="B53">
            <v>42077.958333333336</v>
          </cell>
        </row>
        <row r="54">
          <cell r="B54">
            <v>42078</v>
          </cell>
        </row>
        <row r="55">
          <cell r="B55">
            <v>42078.041666666664</v>
          </cell>
        </row>
        <row r="56">
          <cell r="B56">
            <v>42078.083333333336</v>
          </cell>
        </row>
        <row r="57">
          <cell r="B57">
            <v>42078.125</v>
          </cell>
        </row>
        <row r="58">
          <cell r="B58">
            <v>42078.166666666664</v>
          </cell>
        </row>
        <row r="59">
          <cell r="B59">
            <v>42078.208333333336</v>
          </cell>
        </row>
        <row r="60">
          <cell r="B60">
            <v>42078.25</v>
          </cell>
        </row>
        <row r="61">
          <cell r="B61">
            <v>42078.291666666664</v>
          </cell>
        </row>
        <row r="62">
          <cell r="B62">
            <v>42078.333333333336</v>
          </cell>
        </row>
        <row r="63">
          <cell r="B63">
            <v>42078.375</v>
          </cell>
        </row>
        <row r="64">
          <cell r="B64">
            <v>42078.416666666664</v>
          </cell>
        </row>
        <row r="65">
          <cell r="B65">
            <v>42078.458333333336</v>
          </cell>
        </row>
        <row r="66">
          <cell r="B66">
            <v>42078.5</v>
          </cell>
        </row>
        <row r="67">
          <cell r="B67">
            <v>42078.541666666664</v>
          </cell>
        </row>
        <row r="68">
          <cell r="B68">
            <v>42078.583333333336</v>
          </cell>
        </row>
        <row r="69">
          <cell r="B69">
            <v>42078.625</v>
          </cell>
        </row>
        <row r="70">
          <cell r="B70">
            <v>42078.666666666664</v>
          </cell>
        </row>
        <row r="71">
          <cell r="B71">
            <v>42078.708333333336</v>
          </cell>
        </row>
        <row r="72">
          <cell r="B72">
            <v>42078.75</v>
          </cell>
        </row>
        <row r="73">
          <cell r="B73">
            <v>42078.791666666664</v>
          </cell>
        </row>
        <row r="74">
          <cell r="B74">
            <v>42078.833333333336</v>
          </cell>
        </row>
        <row r="75">
          <cell r="B75">
            <v>42078.875</v>
          </cell>
        </row>
        <row r="76">
          <cell r="B76">
            <v>42078.916666666664</v>
          </cell>
        </row>
        <row r="77">
          <cell r="B77">
            <v>42078.958333333336</v>
          </cell>
        </row>
        <row r="78">
          <cell r="B78">
            <v>42079</v>
          </cell>
        </row>
        <row r="79">
          <cell r="B79">
            <v>42079.041666666664</v>
          </cell>
        </row>
        <row r="80">
          <cell r="B80">
            <v>42079.083333333336</v>
          </cell>
        </row>
        <row r="81">
          <cell r="B81">
            <v>42079.125</v>
          </cell>
        </row>
        <row r="82">
          <cell r="B82">
            <v>42079.166666666664</v>
          </cell>
        </row>
        <row r="83">
          <cell r="B83">
            <v>42079.208333333336</v>
          </cell>
        </row>
        <row r="84">
          <cell r="B84">
            <v>42079.25</v>
          </cell>
        </row>
        <row r="85">
          <cell r="B85">
            <v>42079.291666666664</v>
          </cell>
        </row>
        <row r="86">
          <cell r="B86">
            <v>42079.333333333336</v>
          </cell>
        </row>
        <row r="87">
          <cell r="B87">
            <v>42079.375</v>
          </cell>
        </row>
        <row r="88">
          <cell r="B88">
            <v>42079.416666666664</v>
          </cell>
        </row>
        <row r="89">
          <cell r="B89">
            <v>42079.458333333336</v>
          </cell>
        </row>
        <row r="90">
          <cell r="B90">
            <v>42079.5</v>
          </cell>
        </row>
        <row r="91">
          <cell r="B91">
            <v>42079.541666666664</v>
          </cell>
        </row>
        <row r="92">
          <cell r="B92">
            <v>42079.583333333336</v>
          </cell>
        </row>
        <row r="93">
          <cell r="B93">
            <v>42079.625</v>
          </cell>
        </row>
        <row r="94">
          <cell r="B94">
            <v>42079.666666666664</v>
          </cell>
        </row>
        <row r="95">
          <cell r="K95">
            <v>0</v>
          </cell>
        </row>
        <row r="96">
          <cell r="B96">
            <v>42094.5</v>
          </cell>
        </row>
        <row r="97">
          <cell r="B97">
            <v>42094.541666666664</v>
          </cell>
        </row>
        <row r="98">
          <cell r="B98">
            <v>42094.583333333336</v>
          </cell>
        </row>
        <row r="99">
          <cell r="B99">
            <v>42094.625</v>
          </cell>
        </row>
        <row r="100">
          <cell r="B100">
            <v>42094.666666666664</v>
          </cell>
        </row>
        <row r="101">
          <cell r="B101">
            <v>42094.708333333336</v>
          </cell>
        </row>
        <row r="102">
          <cell r="B102">
            <v>42094.75</v>
          </cell>
        </row>
        <row r="103">
          <cell r="B103">
            <v>42094.791666666664</v>
          </cell>
        </row>
        <row r="104">
          <cell r="B104">
            <v>42094.833333333336</v>
          </cell>
        </row>
        <row r="105">
          <cell r="B105">
            <v>42094.875</v>
          </cell>
        </row>
        <row r="106">
          <cell r="B106">
            <v>42094.916666666664</v>
          </cell>
        </row>
        <row r="107">
          <cell r="B107">
            <v>42094.958333333336</v>
          </cell>
        </row>
        <row r="108">
          <cell r="B108">
            <v>42095</v>
          </cell>
        </row>
        <row r="109">
          <cell r="K109">
            <v>0</v>
          </cell>
        </row>
        <row r="154">
          <cell r="K154">
            <v>0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4-2015"/>
      <sheetName val="04-15 GADS Forced Outages"/>
      <sheetName val="KP Hourly Purchases"/>
      <sheetName val="Gen less Load"/>
      <sheetName val="Generation (EcoMax)"/>
      <sheetName val="KP Internal Load"/>
      <sheetName val="Gen Data by plant"/>
      <sheetName val="Mar15 Gen Pivot"/>
      <sheetName val="KPCo Gen Mar 2015.xls"/>
    </sheetNames>
    <sheetDataSet>
      <sheetData sheetId="0"/>
      <sheetData sheetId="1"/>
      <sheetData sheetId="2">
        <row r="45">
          <cell r="K45">
            <v>0</v>
          </cell>
        </row>
        <row r="154">
          <cell r="K154">
            <v>0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5-2015"/>
      <sheetName val="05-15 GADS Forced Outages"/>
      <sheetName val="KP Hourly Purchases"/>
      <sheetName val="Gen less Load"/>
      <sheetName val="Generation (EcoMax)"/>
      <sheetName val="KP Internal Load"/>
      <sheetName val="Gen Data by plant"/>
      <sheetName val="May15 Gen Pivot"/>
      <sheetName val="KPCo Gen May 2015.xls"/>
      <sheetName val="May15 KP Internal Load "/>
    </sheetNames>
    <sheetDataSet>
      <sheetData sheetId="0"/>
      <sheetData sheetId="1"/>
      <sheetData sheetId="2">
        <row r="154">
          <cell r="K154">
            <v>0</v>
          </cell>
        </row>
        <row r="177">
          <cell r="K177">
            <v>0</v>
          </cell>
        </row>
        <row r="178">
          <cell r="K178">
            <v>0</v>
          </cell>
        </row>
        <row r="179">
          <cell r="K179">
            <v>0</v>
          </cell>
        </row>
        <row r="180">
          <cell r="K180">
            <v>0</v>
          </cell>
        </row>
        <row r="181">
          <cell r="K181">
            <v>0</v>
          </cell>
        </row>
        <row r="182">
          <cell r="K182">
            <v>0</v>
          </cell>
        </row>
        <row r="183">
          <cell r="K183">
            <v>0</v>
          </cell>
        </row>
        <row r="184">
          <cell r="K184">
            <v>0</v>
          </cell>
        </row>
        <row r="185">
          <cell r="K185">
            <v>0</v>
          </cell>
        </row>
        <row r="186">
          <cell r="K186">
            <v>0</v>
          </cell>
        </row>
        <row r="187">
          <cell r="K187">
            <v>0</v>
          </cell>
        </row>
        <row r="188">
          <cell r="K188">
            <v>0</v>
          </cell>
        </row>
        <row r="189">
          <cell r="K189">
            <v>0</v>
          </cell>
        </row>
        <row r="190">
          <cell r="K190">
            <v>0</v>
          </cell>
        </row>
        <row r="191">
          <cell r="K191">
            <v>0</v>
          </cell>
        </row>
        <row r="192">
          <cell r="K192">
            <v>0</v>
          </cell>
        </row>
        <row r="193">
          <cell r="K193">
            <v>0</v>
          </cell>
        </row>
        <row r="194">
          <cell r="K194">
            <v>0</v>
          </cell>
        </row>
        <row r="195">
          <cell r="K195">
            <v>0</v>
          </cell>
        </row>
        <row r="196">
          <cell r="K196">
            <v>0</v>
          </cell>
        </row>
        <row r="197">
          <cell r="K197">
            <v>0</v>
          </cell>
        </row>
        <row r="198">
          <cell r="K198">
            <v>0</v>
          </cell>
        </row>
        <row r="199">
          <cell r="K199">
            <v>0</v>
          </cell>
        </row>
        <row r="207">
          <cell r="K207">
            <v>0</v>
          </cell>
        </row>
        <row r="208">
          <cell r="K208">
            <v>0</v>
          </cell>
        </row>
        <row r="209">
          <cell r="K209">
            <v>0</v>
          </cell>
        </row>
        <row r="210">
          <cell r="K210">
            <v>0</v>
          </cell>
        </row>
        <row r="211">
          <cell r="K211">
            <v>0</v>
          </cell>
        </row>
        <row r="212">
          <cell r="K212">
            <v>0</v>
          </cell>
        </row>
        <row r="213">
          <cell r="K213">
            <v>0</v>
          </cell>
        </row>
        <row r="214">
          <cell r="K214">
            <v>0</v>
          </cell>
        </row>
        <row r="215">
          <cell r="K215">
            <v>0</v>
          </cell>
        </row>
        <row r="216">
          <cell r="K216">
            <v>0</v>
          </cell>
        </row>
        <row r="217">
          <cell r="K217">
            <v>0</v>
          </cell>
        </row>
        <row r="218">
          <cell r="K218">
            <v>0</v>
          </cell>
        </row>
        <row r="219">
          <cell r="K219">
            <v>0</v>
          </cell>
        </row>
        <row r="220">
          <cell r="K220">
            <v>0</v>
          </cell>
        </row>
        <row r="221">
          <cell r="K221">
            <v>0</v>
          </cell>
        </row>
        <row r="222">
          <cell r="K222">
            <v>0</v>
          </cell>
        </row>
        <row r="223">
          <cell r="K223">
            <v>0</v>
          </cell>
        </row>
        <row r="224">
          <cell r="K224">
            <v>0</v>
          </cell>
        </row>
        <row r="225">
          <cell r="K225">
            <v>0</v>
          </cell>
        </row>
        <row r="226">
          <cell r="K226">
            <v>0</v>
          </cell>
        </row>
        <row r="227">
          <cell r="K227">
            <v>0</v>
          </cell>
        </row>
        <row r="228">
          <cell r="K228">
            <v>0</v>
          </cell>
        </row>
        <row r="229">
          <cell r="K229">
            <v>0</v>
          </cell>
        </row>
        <row r="230">
          <cell r="K230">
            <v>0</v>
          </cell>
        </row>
        <row r="231">
          <cell r="K231">
            <v>0</v>
          </cell>
        </row>
        <row r="232">
          <cell r="K232">
            <v>0</v>
          </cell>
        </row>
        <row r="233">
          <cell r="K233">
            <v>0</v>
          </cell>
        </row>
        <row r="234">
          <cell r="K234">
            <v>0</v>
          </cell>
        </row>
        <row r="235">
          <cell r="K235">
            <v>0</v>
          </cell>
        </row>
        <row r="236">
          <cell r="K236">
            <v>0</v>
          </cell>
        </row>
        <row r="237">
          <cell r="K237">
            <v>0</v>
          </cell>
        </row>
        <row r="238">
          <cell r="K238">
            <v>0</v>
          </cell>
        </row>
        <row r="239">
          <cell r="K239">
            <v>0</v>
          </cell>
        </row>
        <row r="240">
          <cell r="K240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comments" Target="../comments9.xml"/><Relationship Id="rId1" Type="http://schemas.openxmlformats.org/officeDocument/2006/relationships/vmlDrawing" Target="../drawings/vmlDrawing9.v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comments" Target="../comments10.xml"/><Relationship Id="rId1" Type="http://schemas.openxmlformats.org/officeDocument/2006/relationships/vmlDrawing" Target="../drawings/vmlDrawing10.v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comments" Target="../comments11.xml"/><Relationship Id="rId1" Type="http://schemas.openxmlformats.org/officeDocument/2006/relationships/vmlDrawing" Target="../drawings/vmlDrawing1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"/>
  <sheetViews>
    <sheetView tabSelected="1" zoomScaleNormal="100" workbookViewId="0">
      <selection activeCell="C31" sqref="C31"/>
    </sheetView>
  </sheetViews>
  <sheetFormatPr defaultRowHeight="15" x14ac:dyDescent="0.25"/>
  <cols>
    <col min="1" max="2" width="9.140625" style="3"/>
    <col min="3" max="3" width="30.5703125" style="3" bestFit="1" customWidth="1"/>
    <col min="4" max="4" width="9.140625" style="3"/>
    <col min="5" max="5" width="13.7109375" style="3" customWidth="1"/>
    <col min="6" max="6" width="9.140625" style="3"/>
    <col min="7" max="7" width="13.28515625" style="3" customWidth="1"/>
    <col min="8" max="8" width="13" style="3" customWidth="1"/>
    <col min="9" max="9" width="18.7109375" style="3" customWidth="1"/>
    <col min="10" max="258" width="9.140625" style="3"/>
    <col min="259" max="259" width="30.5703125" style="3" bestFit="1" customWidth="1"/>
    <col min="260" max="260" width="9.140625" style="3"/>
    <col min="261" max="261" width="13.7109375" style="3" customWidth="1"/>
    <col min="262" max="262" width="9.140625" style="3"/>
    <col min="263" max="263" width="13.28515625" style="3" customWidth="1"/>
    <col min="264" max="264" width="13" style="3" customWidth="1"/>
    <col min="265" max="265" width="18.7109375" style="3" customWidth="1"/>
    <col min="266" max="514" width="9.140625" style="3"/>
    <col min="515" max="515" width="30.5703125" style="3" bestFit="1" customWidth="1"/>
    <col min="516" max="516" width="9.140625" style="3"/>
    <col min="517" max="517" width="13.7109375" style="3" customWidth="1"/>
    <col min="518" max="518" width="9.140625" style="3"/>
    <col min="519" max="519" width="13.28515625" style="3" customWidth="1"/>
    <col min="520" max="520" width="13" style="3" customWidth="1"/>
    <col min="521" max="521" width="18.7109375" style="3" customWidth="1"/>
    <col min="522" max="770" width="9.140625" style="3"/>
    <col min="771" max="771" width="30.5703125" style="3" bestFit="1" customWidth="1"/>
    <col min="772" max="772" width="9.140625" style="3"/>
    <col min="773" max="773" width="13.7109375" style="3" customWidth="1"/>
    <col min="774" max="774" width="9.140625" style="3"/>
    <col min="775" max="775" width="13.28515625" style="3" customWidth="1"/>
    <col min="776" max="776" width="13" style="3" customWidth="1"/>
    <col min="777" max="777" width="18.7109375" style="3" customWidth="1"/>
    <col min="778" max="1026" width="9.140625" style="3"/>
    <col min="1027" max="1027" width="30.5703125" style="3" bestFit="1" customWidth="1"/>
    <col min="1028" max="1028" width="9.140625" style="3"/>
    <col min="1029" max="1029" width="13.7109375" style="3" customWidth="1"/>
    <col min="1030" max="1030" width="9.140625" style="3"/>
    <col min="1031" max="1031" width="13.28515625" style="3" customWidth="1"/>
    <col min="1032" max="1032" width="13" style="3" customWidth="1"/>
    <col min="1033" max="1033" width="18.7109375" style="3" customWidth="1"/>
    <col min="1034" max="1282" width="9.140625" style="3"/>
    <col min="1283" max="1283" width="30.5703125" style="3" bestFit="1" customWidth="1"/>
    <col min="1284" max="1284" width="9.140625" style="3"/>
    <col min="1285" max="1285" width="13.7109375" style="3" customWidth="1"/>
    <col min="1286" max="1286" width="9.140625" style="3"/>
    <col min="1287" max="1287" width="13.28515625" style="3" customWidth="1"/>
    <col min="1288" max="1288" width="13" style="3" customWidth="1"/>
    <col min="1289" max="1289" width="18.7109375" style="3" customWidth="1"/>
    <col min="1290" max="1538" width="9.140625" style="3"/>
    <col min="1539" max="1539" width="30.5703125" style="3" bestFit="1" customWidth="1"/>
    <col min="1540" max="1540" width="9.140625" style="3"/>
    <col min="1541" max="1541" width="13.7109375" style="3" customWidth="1"/>
    <col min="1542" max="1542" width="9.140625" style="3"/>
    <col min="1543" max="1543" width="13.28515625" style="3" customWidth="1"/>
    <col min="1544" max="1544" width="13" style="3" customWidth="1"/>
    <col min="1545" max="1545" width="18.7109375" style="3" customWidth="1"/>
    <col min="1546" max="1794" width="9.140625" style="3"/>
    <col min="1795" max="1795" width="30.5703125" style="3" bestFit="1" customWidth="1"/>
    <col min="1796" max="1796" width="9.140625" style="3"/>
    <col min="1797" max="1797" width="13.7109375" style="3" customWidth="1"/>
    <col min="1798" max="1798" width="9.140625" style="3"/>
    <col min="1799" max="1799" width="13.28515625" style="3" customWidth="1"/>
    <col min="1800" max="1800" width="13" style="3" customWidth="1"/>
    <col min="1801" max="1801" width="18.7109375" style="3" customWidth="1"/>
    <col min="1802" max="2050" width="9.140625" style="3"/>
    <col min="2051" max="2051" width="30.5703125" style="3" bestFit="1" customWidth="1"/>
    <col min="2052" max="2052" width="9.140625" style="3"/>
    <col min="2053" max="2053" width="13.7109375" style="3" customWidth="1"/>
    <col min="2054" max="2054" width="9.140625" style="3"/>
    <col min="2055" max="2055" width="13.28515625" style="3" customWidth="1"/>
    <col min="2056" max="2056" width="13" style="3" customWidth="1"/>
    <col min="2057" max="2057" width="18.7109375" style="3" customWidth="1"/>
    <col min="2058" max="2306" width="9.140625" style="3"/>
    <col min="2307" max="2307" width="30.5703125" style="3" bestFit="1" customWidth="1"/>
    <col min="2308" max="2308" width="9.140625" style="3"/>
    <col min="2309" max="2309" width="13.7109375" style="3" customWidth="1"/>
    <col min="2310" max="2310" width="9.140625" style="3"/>
    <col min="2311" max="2311" width="13.28515625" style="3" customWidth="1"/>
    <col min="2312" max="2312" width="13" style="3" customWidth="1"/>
    <col min="2313" max="2313" width="18.7109375" style="3" customWidth="1"/>
    <col min="2314" max="2562" width="9.140625" style="3"/>
    <col min="2563" max="2563" width="30.5703125" style="3" bestFit="1" customWidth="1"/>
    <col min="2564" max="2564" width="9.140625" style="3"/>
    <col min="2565" max="2565" width="13.7109375" style="3" customWidth="1"/>
    <col min="2566" max="2566" width="9.140625" style="3"/>
    <col min="2567" max="2567" width="13.28515625" style="3" customWidth="1"/>
    <col min="2568" max="2568" width="13" style="3" customWidth="1"/>
    <col min="2569" max="2569" width="18.7109375" style="3" customWidth="1"/>
    <col min="2570" max="2818" width="9.140625" style="3"/>
    <col min="2819" max="2819" width="30.5703125" style="3" bestFit="1" customWidth="1"/>
    <col min="2820" max="2820" width="9.140625" style="3"/>
    <col min="2821" max="2821" width="13.7109375" style="3" customWidth="1"/>
    <col min="2822" max="2822" width="9.140625" style="3"/>
    <col min="2823" max="2823" width="13.28515625" style="3" customWidth="1"/>
    <col min="2824" max="2824" width="13" style="3" customWidth="1"/>
    <col min="2825" max="2825" width="18.7109375" style="3" customWidth="1"/>
    <col min="2826" max="3074" width="9.140625" style="3"/>
    <col min="3075" max="3075" width="30.5703125" style="3" bestFit="1" customWidth="1"/>
    <col min="3076" max="3076" width="9.140625" style="3"/>
    <col min="3077" max="3077" width="13.7109375" style="3" customWidth="1"/>
    <col min="3078" max="3078" width="9.140625" style="3"/>
    <col min="3079" max="3079" width="13.28515625" style="3" customWidth="1"/>
    <col min="3080" max="3080" width="13" style="3" customWidth="1"/>
    <col min="3081" max="3081" width="18.7109375" style="3" customWidth="1"/>
    <col min="3082" max="3330" width="9.140625" style="3"/>
    <col min="3331" max="3331" width="30.5703125" style="3" bestFit="1" customWidth="1"/>
    <col min="3332" max="3332" width="9.140625" style="3"/>
    <col min="3333" max="3333" width="13.7109375" style="3" customWidth="1"/>
    <col min="3334" max="3334" width="9.140625" style="3"/>
    <col min="3335" max="3335" width="13.28515625" style="3" customWidth="1"/>
    <col min="3336" max="3336" width="13" style="3" customWidth="1"/>
    <col min="3337" max="3337" width="18.7109375" style="3" customWidth="1"/>
    <col min="3338" max="3586" width="9.140625" style="3"/>
    <col min="3587" max="3587" width="30.5703125" style="3" bestFit="1" customWidth="1"/>
    <col min="3588" max="3588" width="9.140625" style="3"/>
    <col min="3589" max="3589" width="13.7109375" style="3" customWidth="1"/>
    <col min="3590" max="3590" width="9.140625" style="3"/>
    <col min="3591" max="3591" width="13.28515625" style="3" customWidth="1"/>
    <col min="3592" max="3592" width="13" style="3" customWidth="1"/>
    <col min="3593" max="3593" width="18.7109375" style="3" customWidth="1"/>
    <col min="3594" max="3842" width="9.140625" style="3"/>
    <col min="3843" max="3843" width="30.5703125" style="3" bestFit="1" customWidth="1"/>
    <col min="3844" max="3844" width="9.140625" style="3"/>
    <col min="3845" max="3845" width="13.7109375" style="3" customWidth="1"/>
    <col min="3846" max="3846" width="9.140625" style="3"/>
    <col min="3847" max="3847" width="13.28515625" style="3" customWidth="1"/>
    <col min="3848" max="3848" width="13" style="3" customWidth="1"/>
    <col min="3849" max="3849" width="18.7109375" style="3" customWidth="1"/>
    <col min="3850" max="4098" width="9.140625" style="3"/>
    <col min="4099" max="4099" width="30.5703125" style="3" bestFit="1" customWidth="1"/>
    <col min="4100" max="4100" width="9.140625" style="3"/>
    <col min="4101" max="4101" width="13.7109375" style="3" customWidth="1"/>
    <col min="4102" max="4102" width="9.140625" style="3"/>
    <col min="4103" max="4103" width="13.28515625" style="3" customWidth="1"/>
    <col min="4104" max="4104" width="13" style="3" customWidth="1"/>
    <col min="4105" max="4105" width="18.7109375" style="3" customWidth="1"/>
    <col min="4106" max="4354" width="9.140625" style="3"/>
    <col min="4355" max="4355" width="30.5703125" style="3" bestFit="1" customWidth="1"/>
    <col min="4356" max="4356" width="9.140625" style="3"/>
    <col min="4357" max="4357" width="13.7109375" style="3" customWidth="1"/>
    <col min="4358" max="4358" width="9.140625" style="3"/>
    <col min="4359" max="4359" width="13.28515625" style="3" customWidth="1"/>
    <col min="4360" max="4360" width="13" style="3" customWidth="1"/>
    <col min="4361" max="4361" width="18.7109375" style="3" customWidth="1"/>
    <col min="4362" max="4610" width="9.140625" style="3"/>
    <col min="4611" max="4611" width="30.5703125" style="3" bestFit="1" customWidth="1"/>
    <col min="4612" max="4612" width="9.140625" style="3"/>
    <col min="4613" max="4613" width="13.7109375" style="3" customWidth="1"/>
    <col min="4614" max="4614" width="9.140625" style="3"/>
    <col min="4615" max="4615" width="13.28515625" style="3" customWidth="1"/>
    <col min="4616" max="4616" width="13" style="3" customWidth="1"/>
    <col min="4617" max="4617" width="18.7109375" style="3" customWidth="1"/>
    <col min="4618" max="4866" width="9.140625" style="3"/>
    <col min="4867" max="4867" width="30.5703125" style="3" bestFit="1" customWidth="1"/>
    <col min="4868" max="4868" width="9.140625" style="3"/>
    <col min="4869" max="4869" width="13.7109375" style="3" customWidth="1"/>
    <col min="4870" max="4870" width="9.140625" style="3"/>
    <col min="4871" max="4871" width="13.28515625" style="3" customWidth="1"/>
    <col min="4872" max="4872" width="13" style="3" customWidth="1"/>
    <col min="4873" max="4873" width="18.7109375" style="3" customWidth="1"/>
    <col min="4874" max="5122" width="9.140625" style="3"/>
    <col min="5123" max="5123" width="30.5703125" style="3" bestFit="1" customWidth="1"/>
    <col min="5124" max="5124" width="9.140625" style="3"/>
    <col min="5125" max="5125" width="13.7109375" style="3" customWidth="1"/>
    <col min="5126" max="5126" width="9.140625" style="3"/>
    <col min="5127" max="5127" width="13.28515625" style="3" customWidth="1"/>
    <col min="5128" max="5128" width="13" style="3" customWidth="1"/>
    <col min="5129" max="5129" width="18.7109375" style="3" customWidth="1"/>
    <col min="5130" max="5378" width="9.140625" style="3"/>
    <col min="5379" max="5379" width="30.5703125" style="3" bestFit="1" customWidth="1"/>
    <col min="5380" max="5380" width="9.140625" style="3"/>
    <col min="5381" max="5381" width="13.7109375" style="3" customWidth="1"/>
    <col min="5382" max="5382" width="9.140625" style="3"/>
    <col min="5383" max="5383" width="13.28515625" style="3" customWidth="1"/>
    <col min="5384" max="5384" width="13" style="3" customWidth="1"/>
    <col min="5385" max="5385" width="18.7109375" style="3" customWidth="1"/>
    <col min="5386" max="5634" width="9.140625" style="3"/>
    <col min="5635" max="5635" width="30.5703125" style="3" bestFit="1" customWidth="1"/>
    <col min="5636" max="5636" width="9.140625" style="3"/>
    <col min="5637" max="5637" width="13.7109375" style="3" customWidth="1"/>
    <col min="5638" max="5638" width="9.140625" style="3"/>
    <col min="5639" max="5639" width="13.28515625" style="3" customWidth="1"/>
    <col min="5640" max="5640" width="13" style="3" customWidth="1"/>
    <col min="5641" max="5641" width="18.7109375" style="3" customWidth="1"/>
    <col min="5642" max="5890" width="9.140625" style="3"/>
    <col min="5891" max="5891" width="30.5703125" style="3" bestFit="1" customWidth="1"/>
    <col min="5892" max="5892" width="9.140625" style="3"/>
    <col min="5893" max="5893" width="13.7109375" style="3" customWidth="1"/>
    <col min="5894" max="5894" width="9.140625" style="3"/>
    <col min="5895" max="5895" width="13.28515625" style="3" customWidth="1"/>
    <col min="5896" max="5896" width="13" style="3" customWidth="1"/>
    <col min="5897" max="5897" width="18.7109375" style="3" customWidth="1"/>
    <col min="5898" max="6146" width="9.140625" style="3"/>
    <col min="6147" max="6147" width="30.5703125" style="3" bestFit="1" customWidth="1"/>
    <col min="6148" max="6148" width="9.140625" style="3"/>
    <col min="6149" max="6149" width="13.7109375" style="3" customWidth="1"/>
    <col min="6150" max="6150" width="9.140625" style="3"/>
    <col min="6151" max="6151" width="13.28515625" style="3" customWidth="1"/>
    <col min="6152" max="6152" width="13" style="3" customWidth="1"/>
    <col min="6153" max="6153" width="18.7109375" style="3" customWidth="1"/>
    <col min="6154" max="6402" width="9.140625" style="3"/>
    <col min="6403" max="6403" width="30.5703125" style="3" bestFit="1" customWidth="1"/>
    <col min="6404" max="6404" width="9.140625" style="3"/>
    <col min="6405" max="6405" width="13.7109375" style="3" customWidth="1"/>
    <col min="6406" max="6406" width="9.140625" style="3"/>
    <col min="6407" max="6407" width="13.28515625" style="3" customWidth="1"/>
    <col min="6408" max="6408" width="13" style="3" customWidth="1"/>
    <col min="6409" max="6409" width="18.7109375" style="3" customWidth="1"/>
    <col min="6410" max="6658" width="9.140625" style="3"/>
    <col min="6659" max="6659" width="30.5703125" style="3" bestFit="1" customWidth="1"/>
    <col min="6660" max="6660" width="9.140625" style="3"/>
    <col min="6661" max="6661" width="13.7109375" style="3" customWidth="1"/>
    <col min="6662" max="6662" width="9.140625" style="3"/>
    <col min="6663" max="6663" width="13.28515625" style="3" customWidth="1"/>
    <col min="6664" max="6664" width="13" style="3" customWidth="1"/>
    <col min="6665" max="6665" width="18.7109375" style="3" customWidth="1"/>
    <col min="6666" max="6914" width="9.140625" style="3"/>
    <col min="6915" max="6915" width="30.5703125" style="3" bestFit="1" customWidth="1"/>
    <col min="6916" max="6916" width="9.140625" style="3"/>
    <col min="6917" max="6917" width="13.7109375" style="3" customWidth="1"/>
    <col min="6918" max="6918" width="9.140625" style="3"/>
    <col min="6919" max="6919" width="13.28515625" style="3" customWidth="1"/>
    <col min="6920" max="6920" width="13" style="3" customWidth="1"/>
    <col min="6921" max="6921" width="18.7109375" style="3" customWidth="1"/>
    <col min="6922" max="7170" width="9.140625" style="3"/>
    <col min="7171" max="7171" width="30.5703125" style="3" bestFit="1" customWidth="1"/>
    <col min="7172" max="7172" width="9.140625" style="3"/>
    <col min="7173" max="7173" width="13.7109375" style="3" customWidth="1"/>
    <col min="7174" max="7174" width="9.140625" style="3"/>
    <col min="7175" max="7175" width="13.28515625" style="3" customWidth="1"/>
    <col min="7176" max="7176" width="13" style="3" customWidth="1"/>
    <col min="7177" max="7177" width="18.7109375" style="3" customWidth="1"/>
    <col min="7178" max="7426" width="9.140625" style="3"/>
    <col min="7427" max="7427" width="30.5703125" style="3" bestFit="1" customWidth="1"/>
    <col min="7428" max="7428" width="9.140625" style="3"/>
    <col min="7429" max="7429" width="13.7109375" style="3" customWidth="1"/>
    <col min="7430" max="7430" width="9.140625" style="3"/>
    <col min="7431" max="7431" width="13.28515625" style="3" customWidth="1"/>
    <col min="7432" max="7432" width="13" style="3" customWidth="1"/>
    <col min="7433" max="7433" width="18.7109375" style="3" customWidth="1"/>
    <col min="7434" max="7682" width="9.140625" style="3"/>
    <col min="7683" max="7683" width="30.5703125" style="3" bestFit="1" customWidth="1"/>
    <col min="7684" max="7684" width="9.140625" style="3"/>
    <col min="7685" max="7685" width="13.7109375" style="3" customWidth="1"/>
    <col min="7686" max="7686" width="9.140625" style="3"/>
    <col min="7687" max="7687" width="13.28515625" style="3" customWidth="1"/>
    <col min="7688" max="7688" width="13" style="3" customWidth="1"/>
    <col min="7689" max="7689" width="18.7109375" style="3" customWidth="1"/>
    <col min="7690" max="7938" width="9.140625" style="3"/>
    <col min="7939" max="7939" width="30.5703125" style="3" bestFit="1" customWidth="1"/>
    <col min="7940" max="7940" width="9.140625" style="3"/>
    <col min="7941" max="7941" width="13.7109375" style="3" customWidth="1"/>
    <col min="7942" max="7942" width="9.140625" style="3"/>
    <col min="7943" max="7943" width="13.28515625" style="3" customWidth="1"/>
    <col min="7944" max="7944" width="13" style="3" customWidth="1"/>
    <col min="7945" max="7945" width="18.7109375" style="3" customWidth="1"/>
    <col min="7946" max="8194" width="9.140625" style="3"/>
    <col min="8195" max="8195" width="30.5703125" style="3" bestFit="1" customWidth="1"/>
    <col min="8196" max="8196" width="9.140625" style="3"/>
    <col min="8197" max="8197" width="13.7109375" style="3" customWidth="1"/>
    <col min="8198" max="8198" width="9.140625" style="3"/>
    <col min="8199" max="8199" width="13.28515625" style="3" customWidth="1"/>
    <col min="8200" max="8200" width="13" style="3" customWidth="1"/>
    <col min="8201" max="8201" width="18.7109375" style="3" customWidth="1"/>
    <col min="8202" max="8450" width="9.140625" style="3"/>
    <col min="8451" max="8451" width="30.5703125" style="3" bestFit="1" customWidth="1"/>
    <col min="8452" max="8452" width="9.140625" style="3"/>
    <col min="8453" max="8453" width="13.7109375" style="3" customWidth="1"/>
    <col min="8454" max="8454" width="9.140625" style="3"/>
    <col min="8455" max="8455" width="13.28515625" style="3" customWidth="1"/>
    <col min="8456" max="8456" width="13" style="3" customWidth="1"/>
    <col min="8457" max="8457" width="18.7109375" style="3" customWidth="1"/>
    <col min="8458" max="8706" width="9.140625" style="3"/>
    <col min="8707" max="8707" width="30.5703125" style="3" bestFit="1" customWidth="1"/>
    <col min="8708" max="8708" width="9.140625" style="3"/>
    <col min="8709" max="8709" width="13.7109375" style="3" customWidth="1"/>
    <col min="8710" max="8710" width="9.140625" style="3"/>
    <col min="8711" max="8711" width="13.28515625" style="3" customWidth="1"/>
    <col min="8712" max="8712" width="13" style="3" customWidth="1"/>
    <col min="8713" max="8713" width="18.7109375" style="3" customWidth="1"/>
    <col min="8714" max="8962" width="9.140625" style="3"/>
    <col min="8963" max="8963" width="30.5703125" style="3" bestFit="1" customWidth="1"/>
    <col min="8964" max="8964" width="9.140625" style="3"/>
    <col min="8965" max="8965" width="13.7109375" style="3" customWidth="1"/>
    <col min="8966" max="8966" width="9.140625" style="3"/>
    <col min="8967" max="8967" width="13.28515625" style="3" customWidth="1"/>
    <col min="8968" max="8968" width="13" style="3" customWidth="1"/>
    <col min="8969" max="8969" width="18.7109375" style="3" customWidth="1"/>
    <col min="8970" max="9218" width="9.140625" style="3"/>
    <col min="9219" max="9219" width="30.5703125" style="3" bestFit="1" customWidth="1"/>
    <col min="9220" max="9220" width="9.140625" style="3"/>
    <col min="9221" max="9221" width="13.7109375" style="3" customWidth="1"/>
    <col min="9222" max="9222" width="9.140625" style="3"/>
    <col min="9223" max="9223" width="13.28515625" style="3" customWidth="1"/>
    <col min="9224" max="9224" width="13" style="3" customWidth="1"/>
    <col min="9225" max="9225" width="18.7109375" style="3" customWidth="1"/>
    <col min="9226" max="9474" width="9.140625" style="3"/>
    <col min="9475" max="9475" width="30.5703125" style="3" bestFit="1" customWidth="1"/>
    <col min="9476" max="9476" width="9.140625" style="3"/>
    <col min="9477" max="9477" width="13.7109375" style="3" customWidth="1"/>
    <col min="9478" max="9478" width="9.140625" style="3"/>
    <col min="9479" max="9479" width="13.28515625" style="3" customWidth="1"/>
    <col min="9480" max="9480" width="13" style="3" customWidth="1"/>
    <col min="9481" max="9481" width="18.7109375" style="3" customWidth="1"/>
    <col min="9482" max="9730" width="9.140625" style="3"/>
    <col min="9731" max="9731" width="30.5703125" style="3" bestFit="1" customWidth="1"/>
    <col min="9732" max="9732" width="9.140625" style="3"/>
    <col min="9733" max="9733" width="13.7109375" style="3" customWidth="1"/>
    <col min="9734" max="9734" width="9.140625" style="3"/>
    <col min="9735" max="9735" width="13.28515625" style="3" customWidth="1"/>
    <col min="9736" max="9736" width="13" style="3" customWidth="1"/>
    <col min="9737" max="9737" width="18.7109375" style="3" customWidth="1"/>
    <col min="9738" max="9986" width="9.140625" style="3"/>
    <col min="9987" max="9987" width="30.5703125" style="3" bestFit="1" customWidth="1"/>
    <col min="9988" max="9988" width="9.140625" style="3"/>
    <col min="9989" max="9989" width="13.7109375" style="3" customWidth="1"/>
    <col min="9990" max="9990" width="9.140625" style="3"/>
    <col min="9991" max="9991" width="13.28515625" style="3" customWidth="1"/>
    <col min="9992" max="9992" width="13" style="3" customWidth="1"/>
    <col min="9993" max="9993" width="18.7109375" style="3" customWidth="1"/>
    <col min="9994" max="10242" width="9.140625" style="3"/>
    <col min="10243" max="10243" width="30.5703125" style="3" bestFit="1" customWidth="1"/>
    <col min="10244" max="10244" width="9.140625" style="3"/>
    <col min="10245" max="10245" width="13.7109375" style="3" customWidth="1"/>
    <col min="10246" max="10246" width="9.140625" style="3"/>
    <col min="10247" max="10247" width="13.28515625" style="3" customWidth="1"/>
    <col min="10248" max="10248" width="13" style="3" customWidth="1"/>
    <col min="10249" max="10249" width="18.7109375" style="3" customWidth="1"/>
    <col min="10250" max="10498" width="9.140625" style="3"/>
    <col min="10499" max="10499" width="30.5703125" style="3" bestFit="1" customWidth="1"/>
    <col min="10500" max="10500" width="9.140625" style="3"/>
    <col min="10501" max="10501" width="13.7109375" style="3" customWidth="1"/>
    <col min="10502" max="10502" width="9.140625" style="3"/>
    <col min="10503" max="10503" width="13.28515625" style="3" customWidth="1"/>
    <col min="10504" max="10504" width="13" style="3" customWidth="1"/>
    <col min="10505" max="10505" width="18.7109375" style="3" customWidth="1"/>
    <col min="10506" max="10754" width="9.140625" style="3"/>
    <col min="10755" max="10755" width="30.5703125" style="3" bestFit="1" customWidth="1"/>
    <col min="10756" max="10756" width="9.140625" style="3"/>
    <col min="10757" max="10757" width="13.7109375" style="3" customWidth="1"/>
    <col min="10758" max="10758" width="9.140625" style="3"/>
    <col min="10759" max="10759" width="13.28515625" style="3" customWidth="1"/>
    <col min="10760" max="10760" width="13" style="3" customWidth="1"/>
    <col min="10761" max="10761" width="18.7109375" style="3" customWidth="1"/>
    <col min="10762" max="11010" width="9.140625" style="3"/>
    <col min="11011" max="11011" width="30.5703125" style="3" bestFit="1" customWidth="1"/>
    <col min="11012" max="11012" width="9.140625" style="3"/>
    <col min="11013" max="11013" width="13.7109375" style="3" customWidth="1"/>
    <col min="11014" max="11014" width="9.140625" style="3"/>
    <col min="11015" max="11015" width="13.28515625" style="3" customWidth="1"/>
    <col min="11016" max="11016" width="13" style="3" customWidth="1"/>
    <col min="11017" max="11017" width="18.7109375" style="3" customWidth="1"/>
    <col min="11018" max="11266" width="9.140625" style="3"/>
    <col min="11267" max="11267" width="30.5703125" style="3" bestFit="1" customWidth="1"/>
    <col min="11268" max="11268" width="9.140625" style="3"/>
    <col min="11269" max="11269" width="13.7109375" style="3" customWidth="1"/>
    <col min="11270" max="11270" width="9.140625" style="3"/>
    <col min="11271" max="11271" width="13.28515625" style="3" customWidth="1"/>
    <col min="11272" max="11272" width="13" style="3" customWidth="1"/>
    <col min="11273" max="11273" width="18.7109375" style="3" customWidth="1"/>
    <col min="11274" max="11522" width="9.140625" style="3"/>
    <col min="11523" max="11523" width="30.5703125" style="3" bestFit="1" customWidth="1"/>
    <col min="11524" max="11524" width="9.140625" style="3"/>
    <col min="11525" max="11525" width="13.7109375" style="3" customWidth="1"/>
    <col min="11526" max="11526" width="9.140625" style="3"/>
    <col min="11527" max="11527" width="13.28515625" style="3" customWidth="1"/>
    <col min="11528" max="11528" width="13" style="3" customWidth="1"/>
    <col min="11529" max="11529" width="18.7109375" style="3" customWidth="1"/>
    <col min="11530" max="11778" width="9.140625" style="3"/>
    <col min="11779" max="11779" width="30.5703125" style="3" bestFit="1" customWidth="1"/>
    <col min="11780" max="11780" width="9.140625" style="3"/>
    <col min="11781" max="11781" width="13.7109375" style="3" customWidth="1"/>
    <col min="11782" max="11782" width="9.140625" style="3"/>
    <col min="11783" max="11783" width="13.28515625" style="3" customWidth="1"/>
    <col min="11784" max="11784" width="13" style="3" customWidth="1"/>
    <col min="11785" max="11785" width="18.7109375" style="3" customWidth="1"/>
    <col min="11786" max="12034" width="9.140625" style="3"/>
    <col min="12035" max="12035" width="30.5703125" style="3" bestFit="1" customWidth="1"/>
    <col min="12036" max="12036" width="9.140625" style="3"/>
    <col min="12037" max="12037" width="13.7109375" style="3" customWidth="1"/>
    <col min="12038" max="12038" width="9.140625" style="3"/>
    <col min="12039" max="12039" width="13.28515625" style="3" customWidth="1"/>
    <col min="12040" max="12040" width="13" style="3" customWidth="1"/>
    <col min="12041" max="12041" width="18.7109375" style="3" customWidth="1"/>
    <col min="12042" max="12290" width="9.140625" style="3"/>
    <col min="12291" max="12291" width="30.5703125" style="3" bestFit="1" customWidth="1"/>
    <col min="12292" max="12292" width="9.140625" style="3"/>
    <col min="12293" max="12293" width="13.7109375" style="3" customWidth="1"/>
    <col min="12294" max="12294" width="9.140625" style="3"/>
    <col min="12295" max="12295" width="13.28515625" style="3" customWidth="1"/>
    <col min="12296" max="12296" width="13" style="3" customWidth="1"/>
    <col min="12297" max="12297" width="18.7109375" style="3" customWidth="1"/>
    <col min="12298" max="12546" width="9.140625" style="3"/>
    <col min="12547" max="12547" width="30.5703125" style="3" bestFit="1" customWidth="1"/>
    <col min="12548" max="12548" width="9.140625" style="3"/>
    <col min="12549" max="12549" width="13.7109375" style="3" customWidth="1"/>
    <col min="12550" max="12550" width="9.140625" style="3"/>
    <col min="12551" max="12551" width="13.28515625" style="3" customWidth="1"/>
    <col min="12552" max="12552" width="13" style="3" customWidth="1"/>
    <col min="12553" max="12553" width="18.7109375" style="3" customWidth="1"/>
    <col min="12554" max="12802" width="9.140625" style="3"/>
    <col min="12803" max="12803" width="30.5703125" style="3" bestFit="1" customWidth="1"/>
    <col min="12804" max="12804" width="9.140625" style="3"/>
    <col min="12805" max="12805" width="13.7109375" style="3" customWidth="1"/>
    <col min="12806" max="12806" width="9.140625" style="3"/>
    <col min="12807" max="12807" width="13.28515625" style="3" customWidth="1"/>
    <col min="12808" max="12808" width="13" style="3" customWidth="1"/>
    <col min="12809" max="12809" width="18.7109375" style="3" customWidth="1"/>
    <col min="12810" max="13058" width="9.140625" style="3"/>
    <col min="13059" max="13059" width="30.5703125" style="3" bestFit="1" customWidth="1"/>
    <col min="13060" max="13060" width="9.140625" style="3"/>
    <col min="13061" max="13061" width="13.7109375" style="3" customWidth="1"/>
    <col min="13062" max="13062" width="9.140625" style="3"/>
    <col min="13063" max="13063" width="13.28515625" style="3" customWidth="1"/>
    <col min="13064" max="13064" width="13" style="3" customWidth="1"/>
    <col min="13065" max="13065" width="18.7109375" style="3" customWidth="1"/>
    <col min="13066" max="13314" width="9.140625" style="3"/>
    <col min="13315" max="13315" width="30.5703125" style="3" bestFit="1" customWidth="1"/>
    <col min="13316" max="13316" width="9.140625" style="3"/>
    <col min="13317" max="13317" width="13.7109375" style="3" customWidth="1"/>
    <col min="13318" max="13318" width="9.140625" style="3"/>
    <col min="13319" max="13319" width="13.28515625" style="3" customWidth="1"/>
    <col min="13320" max="13320" width="13" style="3" customWidth="1"/>
    <col min="13321" max="13321" width="18.7109375" style="3" customWidth="1"/>
    <col min="13322" max="13570" width="9.140625" style="3"/>
    <col min="13571" max="13571" width="30.5703125" style="3" bestFit="1" customWidth="1"/>
    <col min="13572" max="13572" width="9.140625" style="3"/>
    <col min="13573" max="13573" width="13.7109375" style="3" customWidth="1"/>
    <col min="13574" max="13574" width="9.140625" style="3"/>
    <col min="13575" max="13575" width="13.28515625" style="3" customWidth="1"/>
    <col min="13576" max="13576" width="13" style="3" customWidth="1"/>
    <col min="13577" max="13577" width="18.7109375" style="3" customWidth="1"/>
    <col min="13578" max="13826" width="9.140625" style="3"/>
    <col min="13827" max="13827" width="30.5703125" style="3" bestFit="1" customWidth="1"/>
    <col min="13828" max="13828" width="9.140625" style="3"/>
    <col min="13829" max="13829" width="13.7109375" style="3" customWidth="1"/>
    <col min="13830" max="13830" width="9.140625" style="3"/>
    <col min="13831" max="13831" width="13.28515625" style="3" customWidth="1"/>
    <col min="13832" max="13832" width="13" style="3" customWidth="1"/>
    <col min="13833" max="13833" width="18.7109375" style="3" customWidth="1"/>
    <col min="13834" max="14082" width="9.140625" style="3"/>
    <col min="14083" max="14083" width="30.5703125" style="3" bestFit="1" customWidth="1"/>
    <col min="14084" max="14084" width="9.140625" style="3"/>
    <col min="14085" max="14085" width="13.7109375" style="3" customWidth="1"/>
    <col min="14086" max="14086" width="9.140625" style="3"/>
    <col min="14087" max="14087" width="13.28515625" style="3" customWidth="1"/>
    <col min="14088" max="14088" width="13" style="3" customWidth="1"/>
    <col min="14089" max="14089" width="18.7109375" style="3" customWidth="1"/>
    <col min="14090" max="14338" width="9.140625" style="3"/>
    <col min="14339" max="14339" width="30.5703125" style="3" bestFit="1" customWidth="1"/>
    <col min="14340" max="14340" width="9.140625" style="3"/>
    <col min="14341" max="14341" width="13.7109375" style="3" customWidth="1"/>
    <col min="14342" max="14342" width="9.140625" style="3"/>
    <col min="14343" max="14343" width="13.28515625" style="3" customWidth="1"/>
    <col min="14344" max="14344" width="13" style="3" customWidth="1"/>
    <col min="14345" max="14345" width="18.7109375" style="3" customWidth="1"/>
    <col min="14346" max="14594" width="9.140625" style="3"/>
    <col min="14595" max="14595" width="30.5703125" style="3" bestFit="1" customWidth="1"/>
    <col min="14596" max="14596" width="9.140625" style="3"/>
    <col min="14597" max="14597" width="13.7109375" style="3" customWidth="1"/>
    <col min="14598" max="14598" width="9.140625" style="3"/>
    <col min="14599" max="14599" width="13.28515625" style="3" customWidth="1"/>
    <col min="14600" max="14600" width="13" style="3" customWidth="1"/>
    <col min="14601" max="14601" width="18.7109375" style="3" customWidth="1"/>
    <col min="14602" max="14850" width="9.140625" style="3"/>
    <col min="14851" max="14851" width="30.5703125" style="3" bestFit="1" customWidth="1"/>
    <col min="14852" max="14852" width="9.140625" style="3"/>
    <col min="14853" max="14853" width="13.7109375" style="3" customWidth="1"/>
    <col min="14854" max="14854" width="9.140625" style="3"/>
    <col min="14855" max="14855" width="13.28515625" style="3" customWidth="1"/>
    <col min="14856" max="14856" width="13" style="3" customWidth="1"/>
    <col min="14857" max="14857" width="18.7109375" style="3" customWidth="1"/>
    <col min="14858" max="15106" width="9.140625" style="3"/>
    <col min="15107" max="15107" width="30.5703125" style="3" bestFit="1" customWidth="1"/>
    <col min="15108" max="15108" width="9.140625" style="3"/>
    <col min="15109" max="15109" width="13.7109375" style="3" customWidth="1"/>
    <col min="15110" max="15110" width="9.140625" style="3"/>
    <col min="15111" max="15111" width="13.28515625" style="3" customWidth="1"/>
    <col min="15112" max="15112" width="13" style="3" customWidth="1"/>
    <col min="15113" max="15113" width="18.7109375" style="3" customWidth="1"/>
    <col min="15114" max="15362" width="9.140625" style="3"/>
    <col min="15363" max="15363" width="30.5703125" style="3" bestFit="1" customWidth="1"/>
    <col min="15364" max="15364" width="9.140625" style="3"/>
    <col min="15365" max="15365" width="13.7109375" style="3" customWidth="1"/>
    <col min="15366" max="15366" width="9.140625" style="3"/>
    <col min="15367" max="15367" width="13.28515625" style="3" customWidth="1"/>
    <col min="15368" max="15368" width="13" style="3" customWidth="1"/>
    <col min="15369" max="15369" width="18.7109375" style="3" customWidth="1"/>
    <col min="15370" max="15618" width="9.140625" style="3"/>
    <col min="15619" max="15619" width="30.5703125" style="3" bestFit="1" customWidth="1"/>
    <col min="15620" max="15620" width="9.140625" style="3"/>
    <col min="15621" max="15621" width="13.7109375" style="3" customWidth="1"/>
    <col min="15622" max="15622" width="9.140625" style="3"/>
    <col min="15623" max="15623" width="13.28515625" style="3" customWidth="1"/>
    <col min="15624" max="15624" width="13" style="3" customWidth="1"/>
    <col min="15625" max="15625" width="18.7109375" style="3" customWidth="1"/>
    <col min="15626" max="15874" width="9.140625" style="3"/>
    <col min="15875" max="15875" width="30.5703125" style="3" bestFit="1" customWidth="1"/>
    <col min="15876" max="15876" width="9.140625" style="3"/>
    <col min="15877" max="15877" width="13.7109375" style="3" customWidth="1"/>
    <col min="15878" max="15878" width="9.140625" style="3"/>
    <col min="15879" max="15879" width="13.28515625" style="3" customWidth="1"/>
    <col min="15880" max="15880" width="13" style="3" customWidth="1"/>
    <col min="15881" max="15881" width="18.7109375" style="3" customWidth="1"/>
    <col min="15882" max="16130" width="9.140625" style="3"/>
    <col min="16131" max="16131" width="30.5703125" style="3" bestFit="1" customWidth="1"/>
    <col min="16132" max="16132" width="9.140625" style="3"/>
    <col min="16133" max="16133" width="13.7109375" style="3" customWidth="1"/>
    <col min="16134" max="16134" width="9.140625" style="3"/>
    <col min="16135" max="16135" width="13.28515625" style="3" customWidth="1"/>
    <col min="16136" max="16136" width="13" style="3" customWidth="1"/>
    <col min="16137" max="16137" width="18.7109375" style="3" customWidth="1"/>
    <col min="16138" max="16384" width="9.140625" style="3"/>
  </cols>
  <sheetData>
    <row r="1" spans="1:10" x14ac:dyDescent="0.25">
      <c r="A1" s="1"/>
      <c r="B1" s="1"/>
      <c r="C1" s="1"/>
      <c r="D1" s="1"/>
      <c r="E1" s="2"/>
      <c r="F1" s="2"/>
      <c r="G1" s="2"/>
      <c r="H1" s="2"/>
      <c r="I1" s="2"/>
      <c r="J1" s="2"/>
    </row>
    <row r="2" spans="1:10" ht="15.75" x14ac:dyDescent="0.25">
      <c r="A2" s="1"/>
      <c r="B2" s="126" t="s">
        <v>613</v>
      </c>
      <c r="C2" s="126"/>
      <c r="D2" s="126"/>
      <c r="E2" s="126"/>
      <c r="F2" s="126"/>
      <c r="G2" s="126"/>
      <c r="H2" s="126"/>
      <c r="I2" s="2"/>
      <c r="J2" s="2"/>
    </row>
    <row r="3" spans="1:10" ht="48" customHeight="1" x14ac:dyDescent="0.25">
      <c r="A3" s="1"/>
      <c r="B3" s="127" t="s">
        <v>623</v>
      </c>
      <c r="C3" s="127"/>
      <c r="D3" s="127"/>
      <c r="E3" s="127"/>
      <c r="F3" s="127"/>
      <c r="G3" s="127"/>
      <c r="H3" s="127"/>
      <c r="I3" s="2"/>
      <c r="J3" s="2"/>
    </row>
    <row r="4" spans="1:10" x14ac:dyDescent="0.25">
      <c r="A4" s="1"/>
      <c r="B4" s="128" t="s">
        <v>624</v>
      </c>
      <c r="C4" s="128"/>
      <c r="D4" s="128"/>
      <c r="E4" s="128"/>
      <c r="F4" s="128"/>
      <c r="G4" s="128"/>
      <c r="H4" s="4"/>
      <c r="I4" s="1"/>
      <c r="J4" s="1"/>
    </row>
    <row r="7" spans="1:10" ht="51" x14ac:dyDescent="0.25">
      <c r="A7" s="12" t="s">
        <v>614</v>
      </c>
      <c r="B7" s="129" t="s">
        <v>615</v>
      </c>
      <c r="C7" s="129"/>
      <c r="D7" s="129"/>
      <c r="E7" s="12" t="s">
        <v>616</v>
      </c>
      <c r="F7" s="12"/>
      <c r="G7" s="12" t="s">
        <v>617</v>
      </c>
      <c r="H7" s="12" t="s">
        <v>618</v>
      </c>
      <c r="I7" s="13" t="s">
        <v>619</v>
      </c>
      <c r="J7" s="1"/>
    </row>
    <row r="8" spans="1:10" x14ac:dyDescent="0.25">
      <c r="A8" s="5"/>
      <c r="B8" s="5"/>
      <c r="C8" s="5"/>
      <c r="D8" s="1"/>
      <c r="E8" s="6"/>
      <c r="F8" s="7"/>
      <c r="G8" s="7"/>
      <c r="H8" s="7"/>
      <c r="I8" s="14"/>
      <c r="J8" s="1"/>
    </row>
    <row r="9" spans="1:10" x14ac:dyDescent="0.25">
      <c r="A9" s="1"/>
      <c r="B9" s="1"/>
      <c r="C9" s="1"/>
      <c r="D9" s="1"/>
      <c r="E9" s="8"/>
      <c r="F9" s="1"/>
      <c r="G9" s="1"/>
      <c r="H9" s="1"/>
      <c r="I9" s="15"/>
      <c r="J9" s="1"/>
    </row>
    <row r="10" spans="1:10" x14ac:dyDescent="0.25">
      <c r="A10" s="1"/>
      <c r="B10" s="9"/>
      <c r="C10" s="9"/>
      <c r="D10" s="1"/>
      <c r="G10" s="1"/>
      <c r="H10" s="1"/>
      <c r="I10" s="16"/>
      <c r="J10" s="1"/>
    </row>
    <row r="11" spans="1:10" x14ac:dyDescent="0.25">
      <c r="A11" s="5">
        <v>1</v>
      </c>
      <c r="B11" s="1">
        <v>555</v>
      </c>
      <c r="C11" s="1" t="s">
        <v>620</v>
      </c>
      <c r="D11" s="1"/>
      <c r="E11" s="10">
        <f>'FO Summary'!C45</f>
        <v>882203.91076981311</v>
      </c>
      <c r="G11" s="1" t="s">
        <v>621</v>
      </c>
      <c r="H11" s="11">
        <v>1</v>
      </c>
      <c r="I11" s="16">
        <f>E11</f>
        <v>882203.91076981311</v>
      </c>
      <c r="J11" s="4" t="s">
        <v>622</v>
      </c>
    </row>
  </sheetData>
  <mergeCells count="4">
    <mergeCell ref="B2:H2"/>
    <mergeCell ref="B3:H3"/>
    <mergeCell ref="B4:G4"/>
    <mergeCell ref="B7:D7"/>
  </mergeCells>
  <pageMargins left="0.7" right="0.7" top="0.75" bottom="0.75" header="0.3" footer="0.3"/>
  <pageSetup scale="6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44"/>
  <sheetViews>
    <sheetView workbookViewId="0">
      <selection activeCell="D23" sqref="D23:D24"/>
    </sheetView>
  </sheetViews>
  <sheetFormatPr defaultRowHeight="15" x14ac:dyDescent="0.25"/>
  <cols>
    <col min="1" max="26" width="9.140625" style="3"/>
    <col min="27" max="27" width="48.28515625" style="3" bestFit="1" customWidth="1"/>
    <col min="28" max="16384" width="9.140625" style="3"/>
  </cols>
  <sheetData>
    <row r="1" spans="1:27" ht="15.75" thickBot="1" x14ac:dyDescent="0.3">
      <c r="A1" s="22"/>
      <c r="B1" s="162" t="s">
        <v>0</v>
      </c>
      <c r="C1" s="163"/>
      <c r="D1" s="163"/>
      <c r="E1" s="163"/>
      <c r="F1" s="163"/>
      <c r="G1" s="163"/>
      <c r="H1" s="163"/>
      <c r="I1" s="163"/>
      <c r="J1" s="163"/>
      <c r="K1" s="163"/>
      <c r="L1" s="22"/>
      <c r="M1" s="162" t="s">
        <v>1</v>
      </c>
      <c r="N1" s="163"/>
      <c r="O1" s="163"/>
      <c r="P1" s="163"/>
      <c r="Q1" s="25"/>
      <c r="R1" s="22"/>
      <c r="S1" s="22"/>
      <c r="T1" s="22"/>
      <c r="U1" s="22"/>
      <c r="V1" s="22"/>
      <c r="W1" s="22"/>
      <c r="X1" s="22"/>
      <c r="Y1" s="22"/>
      <c r="Z1" s="22"/>
      <c r="AA1" s="22"/>
    </row>
    <row r="2" spans="1:27" ht="15.75" thickBot="1" x14ac:dyDescent="0.3">
      <c r="A2" s="22"/>
      <c r="B2" s="158" t="s">
        <v>2</v>
      </c>
      <c r="C2" s="159"/>
      <c r="D2" s="160"/>
      <c r="E2" s="26"/>
      <c r="F2" s="26"/>
      <c r="G2" s="26"/>
      <c r="H2" s="27" t="s">
        <v>3</v>
      </c>
      <c r="I2" s="27"/>
      <c r="J2" s="27"/>
      <c r="K2" s="27" t="s">
        <v>4</v>
      </c>
      <c r="L2" s="27"/>
      <c r="M2" s="27" t="s">
        <v>5</v>
      </c>
      <c r="N2" s="27" t="s">
        <v>6</v>
      </c>
      <c r="O2" s="27"/>
      <c r="P2" s="27" t="s">
        <v>7</v>
      </c>
      <c r="Q2" s="27"/>
      <c r="R2" s="158" t="s">
        <v>8</v>
      </c>
      <c r="S2" s="159"/>
      <c r="T2" s="160"/>
      <c r="U2" s="27" t="s">
        <v>9</v>
      </c>
      <c r="V2" s="27" t="s">
        <v>10</v>
      </c>
      <c r="W2" s="158" t="s">
        <v>11</v>
      </c>
      <c r="X2" s="159"/>
      <c r="Y2" s="160"/>
      <c r="Z2" s="27" t="s">
        <v>12</v>
      </c>
      <c r="AA2" s="28" t="s">
        <v>13</v>
      </c>
    </row>
    <row r="3" spans="1:27" ht="15.75" thickBot="1" x14ac:dyDescent="0.3">
      <c r="A3" s="22"/>
      <c r="B3" s="158" t="s">
        <v>2</v>
      </c>
      <c r="C3" s="159"/>
      <c r="D3" s="160"/>
      <c r="E3" s="27" t="s">
        <v>5</v>
      </c>
      <c r="F3" s="27"/>
      <c r="G3" s="27"/>
      <c r="H3" s="27" t="s">
        <v>6</v>
      </c>
      <c r="I3" s="27" t="s">
        <v>14</v>
      </c>
      <c r="J3" s="27" t="s">
        <v>7</v>
      </c>
      <c r="K3" s="27" t="s">
        <v>3</v>
      </c>
      <c r="L3" s="27" t="s">
        <v>15</v>
      </c>
      <c r="M3" s="27" t="s">
        <v>8</v>
      </c>
      <c r="N3" s="27" t="s">
        <v>9</v>
      </c>
      <c r="O3" s="27" t="s">
        <v>10</v>
      </c>
      <c r="P3" s="27" t="s">
        <v>11</v>
      </c>
      <c r="Q3" s="27" t="s">
        <v>12</v>
      </c>
      <c r="R3" s="158" t="s">
        <v>4</v>
      </c>
      <c r="S3" s="159"/>
      <c r="T3" s="160"/>
      <c r="U3" s="27" t="s">
        <v>13</v>
      </c>
      <c r="V3" s="27" t="s">
        <v>16</v>
      </c>
      <c r="W3" s="158" t="s">
        <v>17</v>
      </c>
      <c r="X3" s="159"/>
      <c r="Y3" s="160"/>
      <c r="Z3" s="27" t="s">
        <v>18</v>
      </c>
      <c r="AA3" s="28" t="s">
        <v>19</v>
      </c>
    </row>
    <row r="4" spans="1:27" x14ac:dyDescent="0.25">
      <c r="A4" s="145" t="s">
        <v>20</v>
      </c>
      <c r="B4" s="147" t="s">
        <v>21</v>
      </c>
      <c r="C4" s="149"/>
      <c r="D4" s="150"/>
      <c r="E4" s="145" t="s">
        <v>22</v>
      </c>
      <c r="F4" s="29"/>
      <c r="G4" s="29"/>
      <c r="H4" s="147" t="s">
        <v>23</v>
      </c>
      <c r="I4" s="145" t="s">
        <v>24</v>
      </c>
      <c r="J4" s="145" t="s">
        <v>25</v>
      </c>
      <c r="K4" s="147" t="s">
        <v>26</v>
      </c>
      <c r="L4" s="147" t="s">
        <v>27</v>
      </c>
      <c r="M4" s="147" t="s">
        <v>28</v>
      </c>
      <c r="N4" s="147" t="s">
        <v>29</v>
      </c>
      <c r="O4" s="147" t="s">
        <v>30</v>
      </c>
      <c r="P4" s="147" t="s">
        <v>31</v>
      </c>
      <c r="Q4" s="147" t="s">
        <v>32</v>
      </c>
      <c r="R4" s="147" t="s">
        <v>33</v>
      </c>
      <c r="S4" s="149"/>
      <c r="T4" s="150"/>
      <c r="U4" s="147" t="s">
        <v>34</v>
      </c>
      <c r="V4" s="147" t="s">
        <v>35</v>
      </c>
      <c r="W4" s="147" t="s">
        <v>36</v>
      </c>
      <c r="X4" s="149"/>
      <c r="Y4" s="150"/>
      <c r="Z4" s="147" t="s">
        <v>37</v>
      </c>
      <c r="AA4" s="145" t="s">
        <v>38</v>
      </c>
    </row>
    <row r="5" spans="1:27" ht="15.75" thickBot="1" x14ac:dyDescent="0.3">
      <c r="A5" s="154"/>
      <c r="B5" s="140"/>
      <c r="C5" s="155"/>
      <c r="D5" s="156"/>
      <c r="E5" s="157"/>
      <c r="F5" s="30"/>
      <c r="G5" s="30"/>
      <c r="H5" s="151"/>
      <c r="I5" s="157"/>
      <c r="J5" s="157"/>
      <c r="K5" s="151"/>
      <c r="L5" s="151"/>
      <c r="M5" s="148"/>
      <c r="N5" s="148"/>
      <c r="O5" s="148"/>
      <c r="P5" s="148"/>
      <c r="Q5" s="148"/>
      <c r="R5" s="151"/>
      <c r="S5" s="152"/>
      <c r="T5" s="153"/>
      <c r="U5" s="151"/>
      <c r="V5" s="151"/>
      <c r="W5" s="151"/>
      <c r="X5" s="152"/>
      <c r="Y5" s="153"/>
      <c r="Z5" s="151"/>
      <c r="AA5" s="146"/>
    </row>
    <row r="6" spans="1:27" x14ac:dyDescent="0.25">
      <c r="A6" s="164"/>
      <c r="B6" s="166" t="s">
        <v>58</v>
      </c>
      <c r="C6" s="133" t="s">
        <v>59</v>
      </c>
      <c r="D6" s="133" t="s">
        <v>41</v>
      </c>
      <c r="E6" s="133" t="s">
        <v>42</v>
      </c>
      <c r="F6" s="133" t="s">
        <v>43</v>
      </c>
      <c r="G6" s="133" t="s">
        <v>44</v>
      </c>
      <c r="H6" s="133" t="s">
        <v>60</v>
      </c>
      <c r="I6" s="133" t="s">
        <v>61</v>
      </c>
      <c r="J6" s="133" t="s">
        <v>46</v>
      </c>
      <c r="K6" s="139" t="s">
        <v>47</v>
      </c>
      <c r="L6" s="133" t="s">
        <v>48</v>
      </c>
      <c r="M6" s="165" t="s">
        <v>48</v>
      </c>
      <c r="N6" s="133" t="s">
        <v>48</v>
      </c>
      <c r="O6" s="133" t="s">
        <v>49</v>
      </c>
      <c r="P6" s="133" t="s">
        <v>50</v>
      </c>
      <c r="Q6" s="133" t="s">
        <v>51</v>
      </c>
      <c r="R6" s="133" t="s">
        <v>39</v>
      </c>
      <c r="S6" s="133" t="s">
        <v>40</v>
      </c>
      <c r="T6" s="133" t="s">
        <v>41</v>
      </c>
      <c r="U6" s="133" t="s">
        <v>45</v>
      </c>
      <c r="V6" s="139" t="s">
        <v>52</v>
      </c>
      <c r="W6" s="133" t="s">
        <v>39</v>
      </c>
      <c r="X6" s="135" t="s">
        <v>40</v>
      </c>
      <c r="Y6" s="137" t="s">
        <v>53</v>
      </c>
      <c r="Z6" s="139" t="s">
        <v>54</v>
      </c>
      <c r="AA6" s="142" t="s">
        <v>55</v>
      </c>
    </row>
    <row r="7" spans="1:27" x14ac:dyDescent="0.25">
      <c r="A7" s="165"/>
      <c r="B7" s="166"/>
      <c r="C7" s="133"/>
      <c r="D7" s="133"/>
      <c r="E7" s="133"/>
      <c r="F7" s="133"/>
      <c r="G7" s="133"/>
      <c r="H7" s="133"/>
      <c r="I7" s="133"/>
      <c r="J7" s="133"/>
      <c r="K7" s="140"/>
      <c r="L7" s="133"/>
      <c r="M7" s="165"/>
      <c r="N7" s="133"/>
      <c r="O7" s="133"/>
      <c r="P7" s="133"/>
      <c r="Q7" s="133"/>
      <c r="R7" s="133"/>
      <c r="S7" s="133"/>
      <c r="T7" s="133"/>
      <c r="U7" s="133"/>
      <c r="V7" s="140"/>
      <c r="W7" s="134"/>
      <c r="X7" s="136"/>
      <c r="Y7" s="138"/>
      <c r="Z7" s="140"/>
      <c r="AA7" s="143"/>
    </row>
    <row r="8" spans="1:27" x14ac:dyDescent="0.25">
      <c r="A8" s="165"/>
      <c r="B8" s="166"/>
      <c r="C8" s="133"/>
      <c r="D8" s="168"/>
      <c r="E8" s="133"/>
      <c r="F8" s="133"/>
      <c r="G8" s="133"/>
      <c r="H8" s="133"/>
      <c r="I8" s="133"/>
      <c r="J8" s="133"/>
      <c r="K8" s="141"/>
      <c r="L8" s="133"/>
      <c r="M8" s="165"/>
      <c r="N8" s="133"/>
      <c r="O8" s="133"/>
      <c r="P8" s="133"/>
      <c r="Q8" s="133"/>
      <c r="R8" s="133"/>
      <c r="S8" s="133"/>
      <c r="T8" s="133"/>
      <c r="U8" s="133"/>
      <c r="V8" s="141"/>
      <c r="W8" s="134"/>
      <c r="X8" s="136"/>
      <c r="Y8" s="138"/>
      <c r="Z8" s="141"/>
      <c r="AA8" s="144"/>
    </row>
    <row r="9" spans="1:27" x14ac:dyDescent="0.25">
      <c r="A9" s="83"/>
      <c r="B9" s="84"/>
      <c r="C9" s="85"/>
      <c r="D9" s="89"/>
      <c r="E9" s="87"/>
      <c r="F9" s="85"/>
      <c r="G9" s="88"/>
      <c r="H9" s="88"/>
      <c r="I9" s="88"/>
      <c r="J9" s="88"/>
      <c r="K9" s="89"/>
      <c r="L9" s="88"/>
      <c r="M9" s="102"/>
      <c r="N9" s="88"/>
      <c r="O9" s="88"/>
      <c r="P9" s="88"/>
      <c r="Q9" s="88"/>
      <c r="R9" s="85"/>
      <c r="S9" s="85"/>
      <c r="T9" s="85"/>
      <c r="U9" s="88"/>
      <c r="V9" s="89"/>
      <c r="W9" s="90"/>
      <c r="X9" s="91"/>
      <c r="Y9" s="92"/>
      <c r="Z9" s="89"/>
      <c r="AA9" s="93"/>
    </row>
    <row r="10" spans="1:27" x14ac:dyDescent="0.25">
      <c r="A10" s="103"/>
      <c r="B10" s="104"/>
      <c r="C10" s="105"/>
      <c r="D10" s="86"/>
      <c r="E10" s="106"/>
      <c r="F10" s="105"/>
      <c r="G10" s="89"/>
      <c r="H10" s="89"/>
      <c r="I10" s="89"/>
      <c r="J10" s="89"/>
      <c r="K10" s="89"/>
      <c r="L10" s="89"/>
      <c r="M10" s="89"/>
      <c r="N10" s="88"/>
      <c r="O10" s="88"/>
      <c r="P10" s="88"/>
      <c r="Q10" s="88"/>
      <c r="R10" s="85"/>
      <c r="S10" s="85"/>
      <c r="T10" s="85"/>
      <c r="U10" s="88"/>
      <c r="V10" s="89"/>
      <c r="W10" s="90"/>
      <c r="X10" s="91"/>
      <c r="Y10" s="92"/>
      <c r="Z10" s="89"/>
      <c r="AA10" s="93"/>
    </row>
    <row r="11" spans="1:27" ht="15.75" thickBot="1" x14ac:dyDescent="0.3">
      <c r="A11" s="107"/>
      <c r="B11" s="104"/>
      <c r="C11" s="105"/>
      <c r="D11" s="86"/>
      <c r="E11" s="106"/>
      <c r="F11" s="105"/>
      <c r="G11" s="89"/>
      <c r="H11" s="89"/>
      <c r="I11" s="89"/>
      <c r="J11" s="89"/>
      <c r="K11" s="89"/>
      <c r="L11" s="89"/>
      <c r="M11" s="89"/>
      <c r="N11" s="88"/>
      <c r="O11" s="88"/>
      <c r="P11" s="88"/>
      <c r="Q11" s="88"/>
      <c r="R11" s="85"/>
      <c r="S11" s="85"/>
      <c r="T11" s="85"/>
      <c r="U11" s="88"/>
      <c r="V11" s="89"/>
      <c r="W11" s="90"/>
      <c r="X11" s="91"/>
      <c r="Y11" s="92"/>
      <c r="Z11" s="89"/>
      <c r="AA11" s="93"/>
    </row>
    <row r="12" spans="1:27" x14ac:dyDescent="0.25">
      <c r="A12" s="108" t="s">
        <v>268</v>
      </c>
      <c r="B12" s="64">
        <v>0</v>
      </c>
      <c r="C12" s="34">
        <v>395</v>
      </c>
      <c r="D12" s="95">
        <v>0</v>
      </c>
      <c r="E12" s="35">
        <f t="shared" ref="E12:E41" si="0">SUM(B12:D12)</f>
        <v>395</v>
      </c>
      <c r="F12" s="36">
        <f>IF(E12&gt;0,F7+1,0)</f>
        <v>1</v>
      </c>
      <c r="G12" s="37" t="str">
        <f>IF(MAX(F12:F41)&gt;6,"Yes",0)</f>
        <v>Yes</v>
      </c>
      <c r="H12" s="38">
        <v>59.701000000000001</v>
      </c>
      <c r="I12" s="38">
        <v>27.42</v>
      </c>
      <c r="J12" s="39">
        <f>MIN(E12,H12)</f>
        <v>59.701000000000001</v>
      </c>
      <c r="K12" s="40">
        <f>IF(J12=0,0,IF(G12&lt;&gt;"Yes",0,J12))</f>
        <v>59.701000000000001</v>
      </c>
      <c r="L12" s="39">
        <v>0</v>
      </c>
      <c r="M12" s="39">
        <v>846.25</v>
      </c>
      <c r="N12" s="39">
        <v>933.38</v>
      </c>
      <c r="O12" s="41">
        <f t="shared" ref="O12:O41" si="1">MAX(N12-M12,0)</f>
        <v>87.13</v>
      </c>
      <c r="P12" s="41">
        <f t="shared" ref="P12:P41" si="2">MIN(K12,O12)</f>
        <v>59.701000000000001</v>
      </c>
      <c r="Q12" s="41">
        <f t="shared" ref="Q12:Q41" si="3">IF(P12&lt;=0,0,L12+I12+H12-N12)</f>
        <v>-846.25900000000001</v>
      </c>
      <c r="R12" s="34">
        <f t="shared" ref="R12:T41" si="4">IF($P12&gt;0,MIN($P12,$E12)*(B12/$E12),0)</f>
        <v>0</v>
      </c>
      <c r="S12" s="109">
        <f t="shared" si="4"/>
        <v>59.701000000000001</v>
      </c>
      <c r="T12" s="34">
        <f t="shared" si="4"/>
        <v>0</v>
      </c>
      <c r="U12" s="52">
        <v>37.660065850000002</v>
      </c>
      <c r="V12" s="44">
        <f t="shared" ref="V12:V41" si="5">(R12+S12+T12)*U12</f>
        <v>2248.3435913108501</v>
      </c>
      <c r="W12" s="45">
        <v>26.321000000000002</v>
      </c>
      <c r="X12" s="50">
        <v>26.074000000000002</v>
      </c>
      <c r="Y12" s="51">
        <v>28.602</v>
      </c>
      <c r="Z12" s="48">
        <f t="shared" ref="Z12:Z41" si="6">(R12*W12)+(S12*X12)+(T12*Y12)</f>
        <v>1556.6438740000001</v>
      </c>
      <c r="AA12" s="49">
        <f t="shared" ref="AA12:AA41" si="7">IF(V12-Z12&lt;0,0,V12-Z12)</f>
        <v>691.69971731085002</v>
      </c>
    </row>
    <row r="13" spans="1:27" x14ac:dyDescent="0.25">
      <c r="A13" s="108" t="s">
        <v>269</v>
      </c>
      <c r="B13" s="64">
        <v>0</v>
      </c>
      <c r="C13" s="34">
        <v>395</v>
      </c>
      <c r="D13" s="96">
        <v>0</v>
      </c>
      <c r="E13" s="35">
        <f t="shared" si="0"/>
        <v>395</v>
      </c>
      <c r="F13" s="36">
        <f>IF(E13&gt;0,F12+1,0)</f>
        <v>2</v>
      </c>
      <c r="G13" s="37" t="str">
        <f>IF(MAX(F13:F41)&gt;6,"Yes",0)</f>
        <v>Yes</v>
      </c>
      <c r="H13" s="38">
        <v>102.023</v>
      </c>
      <c r="I13" s="38">
        <v>27.18</v>
      </c>
      <c r="J13" s="39">
        <f t="shared" ref="J13:J41" si="8">MIN(E13,H13)</f>
        <v>102.023</v>
      </c>
      <c r="K13" s="40">
        <f t="shared" ref="K13:K41" si="9">IF(J13=0,0,IF(G13&lt;&gt;"Yes",0,J13))</f>
        <v>102.023</v>
      </c>
      <c r="L13" s="39">
        <v>0</v>
      </c>
      <c r="M13" s="39">
        <v>853.5</v>
      </c>
      <c r="N13" s="39">
        <v>982.71</v>
      </c>
      <c r="O13" s="41">
        <f t="shared" si="1"/>
        <v>129.21000000000004</v>
      </c>
      <c r="P13" s="41">
        <f t="shared" si="2"/>
        <v>102.023</v>
      </c>
      <c r="Q13" s="41">
        <f t="shared" si="3"/>
        <v>-853.50700000000006</v>
      </c>
      <c r="R13" s="34">
        <f t="shared" si="4"/>
        <v>0</v>
      </c>
      <c r="S13" s="109">
        <f t="shared" si="4"/>
        <v>102.023</v>
      </c>
      <c r="T13" s="34">
        <f t="shared" si="4"/>
        <v>0</v>
      </c>
      <c r="U13" s="52">
        <v>43.280141440000001</v>
      </c>
      <c r="V13" s="44">
        <f t="shared" si="5"/>
        <v>4415.5698701331203</v>
      </c>
      <c r="W13" s="45">
        <v>26.321000000000002</v>
      </c>
      <c r="X13" s="50">
        <v>26.074000000000002</v>
      </c>
      <c r="Y13" s="51">
        <v>28.602</v>
      </c>
      <c r="Z13" s="48">
        <f t="shared" si="6"/>
        <v>2660.1477020000002</v>
      </c>
      <c r="AA13" s="49">
        <f t="shared" si="7"/>
        <v>1755.4221681331201</v>
      </c>
    </row>
    <row r="14" spans="1:27" x14ac:dyDescent="0.25">
      <c r="A14" s="108" t="s">
        <v>270</v>
      </c>
      <c r="B14" s="64">
        <v>0</v>
      </c>
      <c r="C14" s="34">
        <v>395</v>
      </c>
      <c r="D14" s="96">
        <v>0</v>
      </c>
      <c r="E14" s="35">
        <f t="shared" si="0"/>
        <v>395</v>
      </c>
      <c r="F14" s="36">
        <f t="shared" ref="F14:F41" si="10">IF(E14&gt;0,F13+1,0)</f>
        <v>3</v>
      </c>
      <c r="G14" s="37" t="str">
        <f>IF(MAX(F14:F41)&gt;6,"Yes",0)</f>
        <v>Yes</v>
      </c>
      <c r="H14" s="38">
        <v>102.755</v>
      </c>
      <c r="I14" s="38">
        <v>28.3</v>
      </c>
      <c r="J14" s="39">
        <f t="shared" si="8"/>
        <v>102.755</v>
      </c>
      <c r="K14" s="40">
        <f t="shared" si="9"/>
        <v>102.755</v>
      </c>
      <c r="L14" s="39">
        <v>0</v>
      </c>
      <c r="M14" s="39">
        <v>890.09999999999991</v>
      </c>
      <c r="N14" s="39">
        <v>1021.16</v>
      </c>
      <c r="O14" s="41">
        <f t="shared" si="1"/>
        <v>131.06000000000006</v>
      </c>
      <c r="P14" s="41">
        <f t="shared" si="2"/>
        <v>102.755</v>
      </c>
      <c r="Q14" s="41">
        <f t="shared" si="3"/>
        <v>-890.10500000000002</v>
      </c>
      <c r="R14" s="34">
        <f t="shared" si="4"/>
        <v>0</v>
      </c>
      <c r="S14" s="109">
        <f t="shared" si="4"/>
        <v>102.755</v>
      </c>
      <c r="T14" s="34">
        <f t="shared" si="4"/>
        <v>0</v>
      </c>
      <c r="U14" s="52">
        <v>48.039594360000002</v>
      </c>
      <c r="V14" s="44">
        <f t="shared" si="5"/>
        <v>4936.3085184618003</v>
      </c>
      <c r="W14" s="45">
        <f t="shared" ref="W14:Y29" si="11">W13</f>
        <v>26.321000000000002</v>
      </c>
      <c r="X14" s="50">
        <f t="shared" si="11"/>
        <v>26.074000000000002</v>
      </c>
      <c r="Y14" s="51">
        <f t="shared" si="11"/>
        <v>28.602</v>
      </c>
      <c r="Z14" s="48">
        <f t="shared" si="6"/>
        <v>2679.23387</v>
      </c>
      <c r="AA14" s="49">
        <f t="shared" si="7"/>
        <v>2257.0746484618003</v>
      </c>
    </row>
    <row r="15" spans="1:27" x14ac:dyDescent="0.25">
      <c r="A15" s="108" t="s">
        <v>271</v>
      </c>
      <c r="B15" s="64">
        <v>0</v>
      </c>
      <c r="C15" s="34">
        <v>395</v>
      </c>
      <c r="D15" s="96">
        <v>0</v>
      </c>
      <c r="E15" s="35">
        <f t="shared" si="0"/>
        <v>395</v>
      </c>
      <c r="F15" s="36">
        <f t="shared" si="10"/>
        <v>4</v>
      </c>
      <c r="G15" s="37" t="str">
        <f>IF(MAX(F15:F41)&gt;6,"Yes",0)</f>
        <v>Yes</v>
      </c>
      <c r="H15" s="38">
        <v>47.526000000000003</v>
      </c>
      <c r="I15" s="38">
        <v>28.75</v>
      </c>
      <c r="J15" s="39">
        <f t="shared" si="8"/>
        <v>47.526000000000003</v>
      </c>
      <c r="K15" s="40">
        <f t="shared" si="9"/>
        <v>47.526000000000003</v>
      </c>
      <c r="L15" s="39">
        <v>0</v>
      </c>
      <c r="M15" s="39">
        <v>959.8</v>
      </c>
      <c r="N15" s="39">
        <v>1036.07</v>
      </c>
      <c r="O15" s="41">
        <f t="shared" si="1"/>
        <v>76.269999999999982</v>
      </c>
      <c r="P15" s="41">
        <f t="shared" si="2"/>
        <v>47.526000000000003</v>
      </c>
      <c r="Q15" s="41">
        <f t="shared" si="3"/>
        <v>-959.79399999999987</v>
      </c>
      <c r="R15" s="34">
        <f t="shared" si="4"/>
        <v>0</v>
      </c>
      <c r="S15" s="109">
        <f t="shared" si="4"/>
        <v>47.526000000000003</v>
      </c>
      <c r="T15" s="34">
        <f t="shared" si="4"/>
        <v>0</v>
      </c>
      <c r="U15" s="52">
        <v>37.47970634</v>
      </c>
      <c r="V15" s="44">
        <f t="shared" si="5"/>
        <v>1781.2605235148401</v>
      </c>
      <c r="W15" s="45">
        <f t="shared" si="11"/>
        <v>26.321000000000002</v>
      </c>
      <c r="X15" s="50">
        <f t="shared" si="11"/>
        <v>26.074000000000002</v>
      </c>
      <c r="Y15" s="51">
        <f t="shared" si="11"/>
        <v>28.602</v>
      </c>
      <c r="Z15" s="48">
        <f t="shared" si="6"/>
        <v>1239.1929240000002</v>
      </c>
      <c r="AA15" s="49">
        <f t="shared" si="7"/>
        <v>542.06759951483991</v>
      </c>
    </row>
    <row r="16" spans="1:27" x14ac:dyDescent="0.25">
      <c r="A16" s="108" t="s">
        <v>272</v>
      </c>
      <c r="B16" s="64">
        <v>0</v>
      </c>
      <c r="C16" s="34">
        <v>395</v>
      </c>
      <c r="D16" s="96">
        <v>0</v>
      </c>
      <c r="E16" s="35">
        <f t="shared" si="0"/>
        <v>395</v>
      </c>
      <c r="F16" s="36">
        <f t="shared" si="10"/>
        <v>5</v>
      </c>
      <c r="G16" s="37" t="str">
        <f>IF(MAX(F16:F41)&gt;6,"Yes",0)</f>
        <v>Yes</v>
      </c>
      <c r="H16" s="38">
        <v>52.249000000000002</v>
      </c>
      <c r="I16" s="38">
        <v>28.6</v>
      </c>
      <c r="J16" s="39">
        <f t="shared" si="8"/>
        <v>52.249000000000002</v>
      </c>
      <c r="K16" s="40">
        <f t="shared" si="9"/>
        <v>52.249000000000002</v>
      </c>
      <c r="L16" s="39">
        <v>0</v>
      </c>
      <c r="M16" s="39">
        <v>970.34999999999991</v>
      </c>
      <c r="N16" s="39">
        <v>1051.2</v>
      </c>
      <c r="O16" s="41">
        <f t="shared" si="1"/>
        <v>80.850000000000136</v>
      </c>
      <c r="P16" s="41">
        <f t="shared" si="2"/>
        <v>52.249000000000002</v>
      </c>
      <c r="Q16" s="41">
        <f t="shared" si="3"/>
        <v>-970.351</v>
      </c>
      <c r="R16" s="34">
        <f t="shared" si="4"/>
        <v>0</v>
      </c>
      <c r="S16" s="109">
        <f t="shared" si="4"/>
        <v>52.249000000000002</v>
      </c>
      <c r="T16" s="34">
        <f t="shared" si="4"/>
        <v>0</v>
      </c>
      <c r="U16" s="52">
        <v>46.779823380000003</v>
      </c>
      <c r="V16" s="44">
        <f t="shared" si="5"/>
        <v>2444.1989917816204</v>
      </c>
      <c r="W16" s="45">
        <f t="shared" si="11"/>
        <v>26.321000000000002</v>
      </c>
      <c r="X16" s="50">
        <f t="shared" si="11"/>
        <v>26.074000000000002</v>
      </c>
      <c r="Y16" s="51">
        <f t="shared" si="11"/>
        <v>28.602</v>
      </c>
      <c r="Z16" s="48">
        <f t="shared" si="6"/>
        <v>1362.3404260000002</v>
      </c>
      <c r="AA16" s="49">
        <f t="shared" si="7"/>
        <v>1081.8585657816202</v>
      </c>
    </row>
    <row r="17" spans="1:27" x14ac:dyDescent="0.25">
      <c r="A17" s="108" t="s">
        <v>273</v>
      </c>
      <c r="B17" s="64">
        <v>0</v>
      </c>
      <c r="C17" s="34">
        <v>395</v>
      </c>
      <c r="D17" s="96">
        <v>0</v>
      </c>
      <c r="E17" s="35">
        <f t="shared" si="0"/>
        <v>395</v>
      </c>
      <c r="F17" s="36">
        <f t="shared" si="10"/>
        <v>6</v>
      </c>
      <c r="G17" s="37" t="str">
        <f>IF(MAX(F17:F41)&gt;6,"Yes",0)</f>
        <v>Yes</v>
      </c>
      <c r="H17" s="38">
        <v>34.512</v>
      </c>
      <c r="I17" s="38">
        <v>28.04</v>
      </c>
      <c r="J17" s="39">
        <f t="shared" si="8"/>
        <v>34.512</v>
      </c>
      <c r="K17" s="40">
        <f t="shared" si="9"/>
        <v>34.512</v>
      </c>
      <c r="L17" s="39">
        <v>0</v>
      </c>
      <c r="M17" s="39">
        <v>971.95</v>
      </c>
      <c r="N17" s="39">
        <v>1034.5</v>
      </c>
      <c r="O17" s="41">
        <f t="shared" si="1"/>
        <v>62.549999999999955</v>
      </c>
      <c r="P17" s="41">
        <f t="shared" si="2"/>
        <v>34.512</v>
      </c>
      <c r="Q17" s="41">
        <f t="shared" si="3"/>
        <v>-971.94799999999998</v>
      </c>
      <c r="R17" s="34">
        <f t="shared" si="4"/>
        <v>0</v>
      </c>
      <c r="S17" s="109">
        <f t="shared" si="4"/>
        <v>34.512</v>
      </c>
      <c r="T17" s="34">
        <f t="shared" si="4"/>
        <v>0</v>
      </c>
      <c r="U17" s="52">
        <v>49.780199230000001</v>
      </c>
      <c r="V17" s="44">
        <f t="shared" si="5"/>
        <v>1718.0142358257601</v>
      </c>
      <c r="W17" s="45">
        <f t="shared" si="11"/>
        <v>26.321000000000002</v>
      </c>
      <c r="X17" s="50">
        <f t="shared" si="11"/>
        <v>26.074000000000002</v>
      </c>
      <c r="Y17" s="51">
        <f t="shared" si="11"/>
        <v>28.602</v>
      </c>
      <c r="Z17" s="48">
        <f t="shared" si="6"/>
        <v>899.86588800000004</v>
      </c>
      <c r="AA17" s="49">
        <f t="shared" si="7"/>
        <v>818.14834782576008</v>
      </c>
    </row>
    <row r="18" spans="1:27" x14ac:dyDescent="0.25">
      <c r="A18" s="108" t="s">
        <v>274</v>
      </c>
      <c r="B18" s="64">
        <v>0</v>
      </c>
      <c r="C18" s="34">
        <v>395</v>
      </c>
      <c r="D18" s="96">
        <v>0</v>
      </c>
      <c r="E18" s="35">
        <f t="shared" si="0"/>
        <v>395</v>
      </c>
      <c r="F18" s="36">
        <f t="shared" si="10"/>
        <v>7</v>
      </c>
      <c r="G18" s="37" t="str">
        <f>IF(MAX(F18:F41)&gt;6,"Yes",0)</f>
        <v>Yes</v>
      </c>
      <c r="H18" s="38">
        <v>0.94899999999999995</v>
      </c>
      <c r="I18" s="38">
        <v>26.49</v>
      </c>
      <c r="J18" s="39">
        <f t="shared" si="8"/>
        <v>0.94899999999999995</v>
      </c>
      <c r="K18" s="40">
        <f t="shared" si="9"/>
        <v>0.94899999999999995</v>
      </c>
      <c r="L18" s="39">
        <v>0</v>
      </c>
      <c r="M18" s="39">
        <v>968.65000000000009</v>
      </c>
      <c r="N18" s="39">
        <v>996.09</v>
      </c>
      <c r="O18" s="41">
        <f t="shared" si="1"/>
        <v>27.439999999999941</v>
      </c>
      <c r="P18" s="41">
        <f t="shared" si="2"/>
        <v>0.94899999999999995</v>
      </c>
      <c r="Q18" s="41">
        <f t="shared" si="3"/>
        <v>-968.65100000000007</v>
      </c>
      <c r="R18" s="34">
        <f t="shared" si="4"/>
        <v>0</v>
      </c>
      <c r="S18" s="109">
        <f t="shared" si="4"/>
        <v>0.94899999999999995</v>
      </c>
      <c r="T18" s="34">
        <f t="shared" si="4"/>
        <v>0</v>
      </c>
      <c r="U18" s="52">
        <v>35.229924629999999</v>
      </c>
      <c r="V18" s="44">
        <f t="shared" si="5"/>
        <v>33.43319847387</v>
      </c>
      <c r="W18" s="45">
        <f t="shared" si="11"/>
        <v>26.321000000000002</v>
      </c>
      <c r="X18" s="50">
        <f t="shared" si="11"/>
        <v>26.074000000000002</v>
      </c>
      <c r="Y18" s="51">
        <f t="shared" si="11"/>
        <v>28.602</v>
      </c>
      <c r="Z18" s="48">
        <f t="shared" si="6"/>
        <v>24.744226000000001</v>
      </c>
      <c r="AA18" s="49">
        <f t="shared" si="7"/>
        <v>8.6889724738699989</v>
      </c>
    </row>
    <row r="19" spans="1:27" x14ac:dyDescent="0.25">
      <c r="A19" s="108" t="s">
        <v>275</v>
      </c>
      <c r="B19" s="64">
        <v>0</v>
      </c>
      <c r="C19" s="34">
        <v>395</v>
      </c>
      <c r="D19" s="96">
        <v>0</v>
      </c>
      <c r="E19" s="35">
        <f t="shared" si="0"/>
        <v>395</v>
      </c>
      <c r="F19" s="36">
        <f t="shared" si="10"/>
        <v>8</v>
      </c>
      <c r="G19" s="37" t="str">
        <f>IF(MAX(F19:F41)&gt;6,"Yes",0)</f>
        <v>Yes</v>
      </c>
      <c r="H19" s="38">
        <v>0</v>
      </c>
      <c r="I19" s="38">
        <v>26.78</v>
      </c>
      <c r="J19" s="39">
        <f t="shared" si="8"/>
        <v>0</v>
      </c>
      <c r="K19" s="40">
        <f t="shared" si="9"/>
        <v>0</v>
      </c>
      <c r="L19" s="39">
        <v>0</v>
      </c>
      <c r="M19" s="39">
        <v>964.65000000000009</v>
      </c>
      <c r="N19" s="39">
        <v>949.24</v>
      </c>
      <c r="O19" s="41">
        <f t="shared" si="1"/>
        <v>0</v>
      </c>
      <c r="P19" s="41">
        <f t="shared" si="2"/>
        <v>0</v>
      </c>
      <c r="Q19" s="41">
        <f t="shared" si="3"/>
        <v>0</v>
      </c>
      <c r="R19" s="34">
        <f t="shared" si="4"/>
        <v>0</v>
      </c>
      <c r="S19" s="109">
        <v>0</v>
      </c>
      <c r="T19" s="34">
        <f t="shared" si="4"/>
        <v>0</v>
      </c>
      <c r="U19" s="52">
        <v>0</v>
      </c>
      <c r="V19" s="44">
        <f t="shared" si="5"/>
        <v>0</v>
      </c>
      <c r="W19" s="45">
        <f t="shared" si="11"/>
        <v>26.321000000000002</v>
      </c>
      <c r="X19" s="50">
        <f t="shared" si="11"/>
        <v>26.074000000000002</v>
      </c>
      <c r="Y19" s="51">
        <f t="shared" si="11"/>
        <v>28.602</v>
      </c>
      <c r="Z19" s="48">
        <f t="shared" si="6"/>
        <v>0</v>
      </c>
      <c r="AA19" s="49">
        <f t="shared" si="7"/>
        <v>0</v>
      </c>
    </row>
    <row r="20" spans="1:27" x14ac:dyDescent="0.25">
      <c r="A20" s="108" t="s">
        <v>276</v>
      </c>
      <c r="B20" s="64">
        <v>0</v>
      </c>
      <c r="C20" s="34">
        <v>395</v>
      </c>
      <c r="D20" s="96">
        <v>0</v>
      </c>
      <c r="E20" s="35">
        <f t="shared" si="0"/>
        <v>395</v>
      </c>
      <c r="F20" s="36">
        <f t="shared" si="10"/>
        <v>9</v>
      </c>
      <c r="G20" s="37" t="str">
        <f>IF(MAX(F20:F41)&gt;6,"Yes",0)</f>
        <v>Yes</v>
      </c>
      <c r="H20" s="38">
        <v>0</v>
      </c>
      <c r="I20" s="38">
        <v>27.76</v>
      </c>
      <c r="J20" s="39">
        <f t="shared" si="8"/>
        <v>0</v>
      </c>
      <c r="K20" s="40">
        <f t="shared" si="9"/>
        <v>0</v>
      </c>
      <c r="L20" s="39">
        <v>0</v>
      </c>
      <c r="M20" s="39">
        <v>955.8</v>
      </c>
      <c r="N20" s="39">
        <v>936.57</v>
      </c>
      <c r="O20" s="41">
        <f t="shared" si="1"/>
        <v>0</v>
      </c>
      <c r="P20" s="41">
        <f t="shared" si="2"/>
        <v>0</v>
      </c>
      <c r="Q20" s="41">
        <f t="shared" si="3"/>
        <v>0</v>
      </c>
      <c r="R20" s="34">
        <f t="shared" si="4"/>
        <v>0</v>
      </c>
      <c r="S20" s="109">
        <v>0</v>
      </c>
      <c r="T20" s="34">
        <f t="shared" si="4"/>
        <v>0</v>
      </c>
      <c r="U20" s="52">
        <v>0</v>
      </c>
      <c r="V20" s="44">
        <f t="shared" si="5"/>
        <v>0</v>
      </c>
      <c r="W20" s="45">
        <f t="shared" si="11"/>
        <v>26.321000000000002</v>
      </c>
      <c r="X20" s="50">
        <f t="shared" si="11"/>
        <v>26.074000000000002</v>
      </c>
      <c r="Y20" s="51">
        <f t="shared" si="11"/>
        <v>28.602</v>
      </c>
      <c r="Z20" s="48">
        <f t="shared" si="6"/>
        <v>0</v>
      </c>
      <c r="AA20" s="49">
        <f t="shared" si="7"/>
        <v>0</v>
      </c>
    </row>
    <row r="21" spans="1:27" x14ac:dyDescent="0.25">
      <c r="A21" s="108" t="s">
        <v>277</v>
      </c>
      <c r="B21" s="64">
        <v>0</v>
      </c>
      <c r="C21" s="34">
        <v>395</v>
      </c>
      <c r="D21" s="96">
        <v>0</v>
      </c>
      <c r="E21" s="35">
        <f t="shared" si="0"/>
        <v>395</v>
      </c>
      <c r="F21" s="36">
        <f t="shared" si="10"/>
        <v>10</v>
      </c>
      <c r="G21" s="37" t="str">
        <f>IF(MAX(F21:F41)&gt;6,"Yes",0)</f>
        <v>Yes</v>
      </c>
      <c r="H21" s="38">
        <v>0</v>
      </c>
      <c r="I21" s="38">
        <v>27.4</v>
      </c>
      <c r="J21" s="39">
        <f t="shared" si="8"/>
        <v>0</v>
      </c>
      <c r="K21" s="40">
        <f t="shared" si="9"/>
        <v>0</v>
      </c>
      <c r="L21" s="39">
        <v>0</v>
      </c>
      <c r="M21" s="39">
        <v>967.34999999999991</v>
      </c>
      <c r="N21" s="39">
        <v>909.12</v>
      </c>
      <c r="O21" s="41">
        <f t="shared" si="1"/>
        <v>0</v>
      </c>
      <c r="P21" s="41">
        <f t="shared" si="2"/>
        <v>0</v>
      </c>
      <c r="Q21" s="41">
        <f t="shared" si="3"/>
        <v>0</v>
      </c>
      <c r="R21" s="34">
        <f t="shared" si="4"/>
        <v>0</v>
      </c>
      <c r="S21" s="109">
        <v>0</v>
      </c>
      <c r="T21" s="34">
        <f t="shared" si="4"/>
        <v>0</v>
      </c>
      <c r="U21" s="52">
        <v>0</v>
      </c>
      <c r="V21" s="44">
        <f t="shared" si="5"/>
        <v>0</v>
      </c>
      <c r="W21" s="45">
        <f t="shared" si="11"/>
        <v>26.321000000000002</v>
      </c>
      <c r="X21" s="50">
        <f t="shared" si="11"/>
        <v>26.074000000000002</v>
      </c>
      <c r="Y21" s="51">
        <f t="shared" si="11"/>
        <v>28.602</v>
      </c>
      <c r="Z21" s="48">
        <f t="shared" si="6"/>
        <v>0</v>
      </c>
      <c r="AA21" s="49">
        <f t="shared" si="7"/>
        <v>0</v>
      </c>
    </row>
    <row r="22" spans="1:27" x14ac:dyDescent="0.25">
      <c r="A22" s="108" t="s">
        <v>278</v>
      </c>
      <c r="B22" s="64">
        <v>0</v>
      </c>
      <c r="C22" s="34">
        <v>395</v>
      </c>
      <c r="D22" s="96">
        <v>0</v>
      </c>
      <c r="E22" s="35">
        <f t="shared" si="0"/>
        <v>395</v>
      </c>
      <c r="F22" s="36">
        <f t="shared" si="10"/>
        <v>11</v>
      </c>
      <c r="G22" s="37" t="str">
        <f>IF(MAX(F22:F41)&gt;6,"Yes",0)</f>
        <v>Yes</v>
      </c>
      <c r="H22" s="38">
        <v>0</v>
      </c>
      <c r="I22" s="38">
        <v>24.23</v>
      </c>
      <c r="J22" s="39">
        <f t="shared" si="8"/>
        <v>0</v>
      </c>
      <c r="K22" s="40">
        <f t="shared" si="9"/>
        <v>0</v>
      </c>
      <c r="L22" s="39">
        <v>0</v>
      </c>
      <c r="M22" s="39">
        <v>931.5</v>
      </c>
      <c r="N22" s="39">
        <v>845.14</v>
      </c>
      <c r="O22" s="41">
        <f t="shared" si="1"/>
        <v>0</v>
      </c>
      <c r="P22" s="41">
        <f t="shared" si="2"/>
        <v>0</v>
      </c>
      <c r="Q22" s="41">
        <f t="shared" si="3"/>
        <v>0</v>
      </c>
      <c r="R22" s="34">
        <f t="shared" si="4"/>
        <v>0</v>
      </c>
      <c r="S22" s="109">
        <v>0</v>
      </c>
      <c r="T22" s="34">
        <f t="shared" si="4"/>
        <v>0</v>
      </c>
      <c r="U22" s="52">
        <v>0</v>
      </c>
      <c r="V22" s="44">
        <f t="shared" si="5"/>
        <v>0</v>
      </c>
      <c r="W22" s="45">
        <f t="shared" si="11"/>
        <v>26.321000000000002</v>
      </c>
      <c r="X22" s="50">
        <f t="shared" si="11"/>
        <v>26.074000000000002</v>
      </c>
      <c r="Y22" s="51">
        <f t="shared" si="11"/>
        <v>28.602</v>
      </c>
      <c r="Z22" s="48">
        <f t="shared" si="6"/>
        <v>0</v>
      </c>
      <c r="AA22" s="49">
        <f t="shared" si="7"/>
        <v>0</v>
      </c>
    </row>
    <row r="23" spans="1:27" x14ac:dyDescent="0.25">
      <c r="A23" s="108" t="s">
        <v>279</v>
      </c>
      <c r="B23" s="64">
        <v>0</v>
      </c>
      <c r="C23" s="34">
        <v>395</v>
      </c>
      <c r="D23" s="96">
        <v>0</v>
      </c>
      <c r="E23" s="35">
        <f t="shared" si="0"/>
        <v>395</v>
      </c>
      <c r="F23" s="36">
        <f>IF(E23&gt;0,F22+1,0)</f>
        <v>12</v>
      </c>
      <c r="G23" s="37" t="str">
        <f>IF(MAX(F23:F41)&gt;6,"Yes",0)</f>
        <v>Yes</v>
      </c>
      <c r="H23" s="38">
        <v>0</v>
      </c>
      <c r="I23" s="38">
        <v>21.77</v>
      </c>
      <c r="J23" s="39">
        <f t="shared" si="8"/>
        <v>0</v>
      </c>
      <c r="K23" s="40">
        <f t="shared" si="9"/>
        <v>0</v>
      </c>
      <c r="L23" s="39">
        <v>0</v>
      </c>
      <c r="M23" s="39">
        <v>869.90000000000009</v>
      </c>
      <c r="N23" s="39">
        <v>781.08</v>
      </c>
      <c r="O23" s="41">
        <f t="shared" si="1"/>
        <v>0</v>
      </c>
      <c r="P23" s="41">
        <f t="shared" si="2"/>
        <v>0</v>
      </c>
      <c r="Q23" s="41">
        <f t="shared" si="3"/>
        <v>0</v>
      </c>
      <c r="R23" s="34">
        <f t="shared" si="4"/>
        <v>0</v>
      </c>
      <c r="S23" s="109">
        <v>0</v>
      </c>
      <c r="T23" s="34">
        <f t="shared" si="4"/>
        <v>0</v>
      </c>
      <c r="U23" s="52">
        <v>0</v>
      </c>
      <c r="V23" s="44">
        <f t="shared" si="5"/>
        <v>0</v>
      </c>
      <c r="W23" s="45">
        <f t="shared" si="11"/>
        <v>26.321000000000002</v>
      </c>
      <c r="X23" s="50">
        <f t="shared" si="11"/>
        <v>26.074000000000002</v>
      </c>
      <c r="Y23" s="51">
        <f t="shared" si="11"/>
        <v>28.602</v>
      </c>
      <c r="Z23" s="48">
        <f t="shared" si="6"/>
        <v>0</v>
      </c>
      <c r="AA23" s="49">
        <f t="shared" si="7"/>
        <v>0</v>
      </c>
    </row>
    <row r="24" spans="1:27" x14ac:dyDescent="0.25">
      <c r="A24" s="108" t="s">
        <v>280</v>
      </c>
      <c r="B24" s="64">
        <v>0</v>
      </c>
      <c r="C24" s="34">
        <v>395</v>
      </c>
      <c r="D24" s="96">
        <v>0</v>
      </c>
      <c r="E24" s="35">
        <f t="shared" si="0"/>
        <v>395</v>
      </c>
      <c r="F24" s="36">
        <f t="shared" si="10"/>
        <v>13</v>
      </c>
      <c r="G24" s="37" t="str">
        <f>IF(MAX(F24:F41)&gt;6,"Yes",0)</f>
        <v>Yes</v>
      </c>
      <c r="H24" s="38">
        <v>0</v>
      </c>
      <c r="I24" s="38">
        <v>19.14</v>
      </c>
      <c r="J24" s="39">
        <f t="shared" si="8"/>
        <v>0</v>
      </c>
      <c r="K24" s="40">
        <f t="shared" si="9"/>
        <v>0</v>
      </c>
      <c r="L24" s="39">
        <v>0</v>
      </c>
      <c r="M24" s="39">
        <v>731.95</v>
      </c>
      <c r="N24" s="39">
        <v>714.14</v>
      </c>
      <c r="O24" s="41">
        <f t="shared" si="1"/>
        <v>0</v>
      </c>
      <c r="P24" s="41">
        <f t="shared" si="2"/>
        <v>0</v>
      </c>
      <c r="Q24" s="41">
        <f t="shared" si="3"/>
        <v>0</v>
      </c>
      <c r="R24" s="34">
        <f t="shared" si="4"/>
        <v>0</v>
      </c>
      <c r="S24" s="109">
        <v>0</v>
      </c>
      <c r="T24" s="34">
        <f t="shared" si="4"/>
        <v>0</v>
      </c>
      <c r="U24" s="52">
        <v>0</v>
      </c>
      <c r="V24" s="44">
        <f t="shared" si="5"/>
        <v>0</v>
      </c>
      <c r="W24" s="45">
        <f t="shared" si="11"/>
        <v>26.321000000000002</v>
      </c>
      <c r="X24" s="50">
        <f t="shared" si="11"/>
        <v>26.074000000000002</v>
      </c>
      <c r="Y24" s="51">
        <f t="shared" si="11"/>
        <v>28.602</v>
      </c>
      <c r="Z24" s="48">
        <f t="shared" si="6"/>
        <v>0</v>
      </c>
      <c r="AA24" s="49">
        <f t="shared" si="7"/>
        <v>0</v>
      </c>
    </row>
    <row r="25" spans="1:27" x14ac:dyDescent="0.25">
      <c r="A25" s="108" t="s">
        <v>281</v>
      </c>
      <c r="B25" s="64">
        <v>0</v>
      </c>
      <c r="C25" s="34">
        <v>395</v>
      </c>
      <c r="D25" s="96">
        <v>0</v>
      </c>
      <c r="E25" s="35">
        <f t="shared" si="0"/>
        <v>395</v>
      </c>
      <c r="F25" s="36">
        <f t="shared" si="10"/>
        <v>14</v>
      </c>
      <c r="G25" s="37" t="str">
        <f>IF(MAX(F25:F41)&gt;6,"Yes",0)</f>
        <v>Yes</v>
      </c>
      <c r="H25" s="38">
        <v>27.890999999999998</v>
      </c>
      <c r="I25" s="38">
        <v>16.53</v>
      </c>
      <c r="J25" s="39">
        <f t="shared" si="8"/>
        <v>27.890999999999998</v>
      </c>
      <c r="K25" s="40">
        <f t="shared" si="9"/>
        <v>27.890999999999998</v>
      </c>
      <c r="L25" s="39">
        <v>0</v>
      </c>
      <c r="M25" s="39">
        <v>632.15000000000009</v>
      </c>
      <c r="N25" s="39">
        <v>676.58</v>
      </c>
      <c r="O25" s="41">
        <f t="shared" si="1"/>
        <v>44.42999999999995</v>
      </c>
      <c r="P25" s="41">
        <f t="shared" si="2"/>
        <v>27.890999999999998</v>
      </c>
      <c r="Q25" s="41">
        <f t="shared" si="3"/>
        <v>-632.15899999999999</v>
      </c>
      <c r="R25" s="34">
        <f t="shared" si="4"/>
        <v>0</v>
      </c>
      <c r="S25" s="109">
        <f t="shared" si="4"/>
        <v>27.890999999999998</v>
      </c>
      <c r="T25" s="34">
        <f t="shared" si="4"/>
        <v>0</v>
      </c>
      <c r="U25" s="52">
        <v>28.85</v>
      </c>
      <c r="V25" s="44">
        <f t="shared" si="5"/>
        <v>804.65535</v>
      </c>
      <c r="W25" s="45">
        <f t="shared" si="11"/>
        <v>26.321000000000002</v>
      </c>
      <c r="X25" s="50">
        <f t="shared" si="11"/>
        <v>26.074000000000002</v>
      </c>
      <c r="Y25" s="51">
        <f t="shared" si="11"/>
        <v>28.602</v>
      </c>
      <c r="Z25" s="48">
        <f t="shared" si="6"/>
        <v>727.22993399999996</v>
      </c>
      <c r="AA25" s="49">
        <f t="shared" si="7"/>
        <v>77.425416000000041</v>
      </c>
    </row>
    <row r="26" spans="1:27" x14ac:dyDescent="0.25">
      <c r="A26" s="108" t="s">
        <v>282</v>
      </c>
      <c r="B26" s="64">
        <v>0</v>
      </c>
      <c r="C26" s="34">
        <v>395</v>
      </c>
      <c r="D26" s="96">
        <v>0</v>
      </c>
      <c r="E26" s="35">
        <f t="shared" si="0"/>
        <v>395</v>
      </c>
      <c r="F26" s="36">
        <f t="shared" si="10"/>
        <v>15</v>
      </c>
      <c r="G26" s="37" t="str">
        <f>IF(MAX(F26:F41)&gt;6,"Yes",0)</f>
        <v>Yes</v>
      </c>
      <c r="H26" s="38">
        <v>43.262999999999998</v>
      </c>
      <c r="I26" s="38">
        <v>15.05</v>
      </c>
      <c r="J26" s="39">
        <f t="shared" si="8"/>
        <v>43.262999999999998</v>
      </c>
      <c r="K26" s="40">
        <f t="shared" si="9"/>
        <v>43.262999999999998</v>
      </c>
      <c r="L26" s="39">
        <v>0</v>
      </c>
      <c r="M26" s="39">
        <v>582.5</v>
      </c>
      <c r="N26" s="39">
        <v>640.80999999999995</v>
      </c>
      <c r="O26" s="41">
        <f t="shared" si="1"/>
        <v>58.309999999999945</v>
      </c>
      <c r="P26" s="41">
        <f t="shared" si="2"/>
        <v>43.262999999999998</v>
      </c>
      <c r="Q26" s="41">
        <f t="shared" si="3"/>
        <v>-582.49699999999996</v>
      </c>
      <c r="R26" s="34">
        <f t="shared" si="4"/>
        <v>0</v>
      </c>
      <c r="S26" s="109">
        <f t="shared" si="4"/>
        <v>43.262999999999998</v>
      </c>
      <c r="T26" s="34">
        <f t="shared" si="4"/>
        <v>0</v>
      </c>
      <c r="U26" s="52">
        <v>27.72</v>
      </c>
      <c r="V26" s="44">
        <f t="shared" si="5"/>
        <v>1199.25036</v>
      </c>
      <c r="W26" s="45">
        <f t="shared" si="11"/>
        <v>26.321000000000002</v>
      </c>
      <c r="X26" s="50">
        <f t="shared" si="11"/>
        <v>26.074000000000002</v>
      </c>
      <c r="Y26" s="51">
        <f t="shared" si="11"/>
        <v>28.602</v>
      </c>
      <c r="Z26" s="48">
        <f t="shared" si="6"/>
        <v>1128.039462</v>
      </c>
      <c r="AA26" s="49">
        <f t="shared" si="7"/>
        <v>71.210898000000043</v>
      </c>
    </row>
    <row r="27" spans="1:27" x14ac:dyDescent="0.25">
      <c r="A27" s="108" t="s">
        <v>283</v>
      </c>
      <c r="B27" s="64">
        <v>0</v>
      </c>
      <c r="C27" s="34">
        <v>395</v>
      </c>
      <c r="D27" s="96">
        <v>0</v>
      </c>
      <c r="E27" s="35">
        <f t="shared" si="0"/>
        <v>395</v>
      </c>
      <c r="F27" s="36">
        <f t="shared" si="10"/>
        <v>16</v>
      </c>
      <c r="G27" s="37" t="str">
        <f>IF(MAX(F27:F41)&gt;6,"Yes",0)</f>
        <v>Yes</v>
      </c>
      <c r="H27" s="38">
        <v>87.525999999999996</v>
      </c>
      <c r="I27" s="38">
        <v>14.09</v>
      </c>
      <c r="J27" s="39">
        <f t="shared" si="8"/>
        <v>87.525999999999996</v>
      </c>
      <c r="K27" s="40">
        <f t="shared" si="9"/>
        <v>87.525999999999996</v>
      </c>
      <c r="L27" s="39">
        <v>0</v>
      </c>
      <c r="M27" s="39">
        <v>518.65</v>
      </c>
      <c r="N27" s="39">
        <v>620.27</v>
      </c>
      <c r="O27" s="41">
        <f t="shared" si="1"/>
        <v>101.62</v>
      </c>
      <c r="P27" s="41">
        <f t="shared" si="2"/>
        <v>87.525999999999996</v>
      </c>
      <c r="Q27" s="41">
        <f t="shared" si="3"/>
        <v>-518.654</v>
      </c>
      <c r="R27" s="34">
        <f t="shared" si="4"/>
        <v>0</v>
      </c>
      <c r="S27" s="109">
        <f t="shared" si="4"/>
        <v>87.525999999999996</v>
      </c>
      <c r="T27" s="34">
        <f t="shared" si="4"/>
        <v>0</v>
      </c>
      <c r="U27" s="52">
        <v>26.25</v>
      </c>
      <c r="V27" s="44">
        <f t="shared" si="5"/>
        <v>2297.5574999999999</v>
      </c>
      <c r="W27" s="45">
        <f t="shared" si="11"/>
        <v>26.321000000000002</v>
      </c>
      <c r="X27" s="50">
        <f t="shared" si="11"/>
        <v>26.074000000000002</v>
      </c>
      <c r="Y27" s="51">
        <f t="shared" si="11"/>
        <v>28.602</v>
      </c>
      <c r="Z27" s="48">
        <f t="shared" si="6"/>
        <v>2282.152924</v>
      </c>
      <c r="AA27" s="49">
        <f t="shared" si="7"/>
        <v>15.404575999999906</v>
      </c>
    </row>
    <row r="28" spans="1:27" x14ac:dyDescent="0.25">
      <c r="A28" s="108" t="s">
        <v>284</v>
      </c>
      <c r="B28" s="64">
        <v>0</v>
      </c>
      <c r="C28" s="34">
        <v>395</v>
      </c>
      <c r="D28" s="96">
        <v>0</v>
      </c>
      <c r="E28" s="35">
        <f t="shared" si="0"/>
        <v>395</v>
      </c>
      <c r="F28" s="36">
        <f t="shared" si="10"/>
        <v>17</v>
      </c>
      <c r="G28" s="37" t="str">
        <f>IF(MAX(F28:F41)&gt;6,"Yes",0)</f>
        <v>Yes</v>
      </c>
      <c r="H28" s="38">
        <v>128.619</v>
      </c>
      <c r="I28" s="38">
        <v>14.96</v>
      </c>
      <c r="J28" s="39">
        <f t="shared" si="8"/>
        <v>128.619</v>
      </c>
      <c r="K28" s="40">
        <f t="shared" si="9"/>
        <v>128.619</v>
      </c>
      <c r="L28" s="39">
        <v>0</v>
      </c>
      <c r="M28" s="39">
        <v>475.95000000000005</v>
      </c>
      <c r="N28" s="39">
        <v>619.52</v>
      </c>
      <c r="O28" s="41">
        <f t="shared" si="1"/>
        <v>143.56999999999994</v>
      </c>
      <c r="P28" s="41">
        <f t="shared" si="2"/>
        <v>128.619</v>
      </c>
      <c r="Q28" s="41">
        <f t="shared" si="3"/>
        <v>-475.94099999999997</v>
      </c>
      <c r="R28" s="34">
        <f t="shared" si="4"/>
        <v>0</v>
      </c>
      <c r="S28" s="109">
        <f t="shared" si="4"/>
        <v>128.619</v>
      </c>
      <c r="T28" s="34">
        <f t="shared" si="4"/>
        <v>0</v>
      </c>
      <c r="U28" s="52">
        <v>25.25</v>
      </c>
      <c r="V28" s="44">
        <f t="shared" si="5"/>
        <v>3247.6297500000001</v>
      </c>
      <c r="W28" s="45">
        <f t="shared" si="11"/>
        <v>26.321000000000002</v>
      </c>
      <c r="X28" s="50">
        <f t="shared" si="11"/>
        <v>26.074000000000002</v>
      </c>
      <c r="Y28" s="51">
        <f t="shared" si="11"/>
        <v>28.602</v>
      </c>
      <c r="Z28" s="48">
        <f t="shared" si="6"/>
        <v>3353.6118060000003</v>
      </c>
      <c r="AA28" s="49">
        <f t="shared" si="7"/>
        <v>0</v>
      </c>
    </row>
    <row r="29" spans="1:27" x14ac:dyDescent="0.25">
      <c r="A29" s="108" t="s">
        <v>285</v>
      </c>
      <c r="B29" s="64">
        <v>0</v>
      </c>
      <c r="C29" s="34">
        <v>395</v>
      </c>
      <c r="D29" s="96">
        <v>0</v>
      </c>
      <c r="E29" s="35">
        <f t="shared" si="0"/>
        <v>395</v>
      </c>
      <c r="F29" s="36">
        <f t="shared" si="10"/>
        <v>18</v>
      </c>
      <c r="G29" s="37" t="str">
        <f>IF(MAX(F29:F41)&gt;6,"Yes",0)</f>
        <v>Yes</v>
      </c>
      <c r="H29" s="38">
        <v>43.195999999999998</v>
      </c>
      <c r="I29" s="38">
        <v>17.64</v>
      </c>
      <c r="J29" s="39">
        <f t="shared" si="8"/>
        <v>43.195999999999998</v>
      </c>
      <c r="K29" s="40">
        <f t="shared" si="9"/>
        <v>43.195999999999998</v>
      </c>
      <c r="L29" s="39">
        <v>0</v>
      </c>
      <c r="M29" s="39">
        <v>575.25</v>
      </c>
      <c r="N29" s="39">
        <v>636.08000000000004</v>
      </c>
      <c r="O29" s="41">
        <f t="shared" si="1"/>
        <v>60.830000000000041</v>
      </c>
      <c r="P29" s="41">
        <f t="shared" si="2"/>
        <v>43.195999999999998</v>
      </c>
      <c r="Q29" s="41">
        <f t="shared" si="3"/>
        <v>-575.24400000000003</v>
      </c>
      <c r="R29" s="34">
        <f t="shared" si="4"/>
        <v>0</v>
      </c>
      <c r="S29" s="109">
        <f t="shared" si="4"/>
        <v>43.195999999999998</v>
      </c>
      <c r="T29" s="34">
        <f t="shared" si="4"/>
        <v>0</v>
      </c>
      <c r="U29" s="52">
        <v>22.16</v>
      </c>
      <c r="V29" s="44">
        <f t="shared" si="5"/>
        <v>957.22335999999996</v>
      </c>
      <c r="W29" s="45">
        <f t="shared" si="11"/>
        <v>26.321000000000002</v>
      </c>
      <c r="X29" s="50">
        <f t="shared" si="11"/>
        <v>26.074000000000002</v>
      </c>
      <c r="Y29" s="51">
        <f t="shared" si="11"/>
        <v>28.602</v>
      </c>
      <c r="Z29" s="48">
        <f t="shared" si="6"/>
        <v>1126.292504</v>
      </c>
      <c r="AA29" s="49">
        <f t="shared" si="7"/>
        <v>0</v>
      </c>
    </row>
    <row r="30" spans="1:27" x14ac:dyDescent="0.25">
      <c r="A30" s="108" t="s">
        <v>286</v>
      </c>
      <c r="B30" s="64">
        <v>0</v>
      </c>
      <c r="C30" s="34">
        <v>395</v>
      </c>
      <c r="D30" s="96">
        <v>0</v>
      </c>
      <c r="E30" s="35">
        <f t="shared" si="0"/>
        <v>395</v>
      </c>
      <c r="F30" s="36">
        <f t="shared" si="10"/>
        <v>19</v>
      </c>
      <c r="G30" s="37" t="str">
        <f>IF(MAX(F30:F41)&gt;6,"Yes",0)</f>
        <v>Yes</v>
      </c>
      <c r="H30" s="38">
        <v>0</v>
      </c>
      <c r="I30" s="38">
        <v>21.64</v>
      </c>
      <c r="J30" s="39">
        <f t="shared" si="8"/>
        <v>0</v>
      </c>
      <c r="K30" s="40">
        <f t="shared" si="9"/>
        <v>0</v>
      </c>
      <c r="L30" s="39">
        <v>0</v>
      </c>
      <c r="M30" s="39">
        <v>699.34999999999991</v>
      </c>
      <c r="N30" s="39">
        <v>701.82</v>
      </c>
      <c r="O30" s="41">
        <f t="shared" si="1"/>
        <v>2.470000000000141</v>
      </c>
      <c r="P30" s="41">
        <f t="shared" si="2"/>
        <v>0</v>
      </c>
      <c r="Q30" s="41">
        <f t="shared" si="3"/>
        <v>0</v>
      </c>
      <c r="R30" s="34">
        <f t="shared" si="4"/>
        <v>0</v>
      </c>
      <c r="S30" s="34">
        <f t="shared" si="4"/>
        <v>0</v>
      </c>
      <c r="T30" s="34">
        <f t="shared" si="4"/>
        <v>0</v>
      </c>
      <c r="U30" s="52">
        <v>0</v>
      </c>
      <c r="V30" s="44">
        <f t="shared" si="5"/>
        <v>0</v>
      </c>
      <c r="W30" s="45">
        <f t="shared" ref="W30:Y41" si="12">W29</f>
        <v>26.321000000000002</v>
      </c>
      <c r="X30" s="50">
        <f t="shared" si="12"/>
        <v>26.074000000000002</v>
      </c>
      <c r="Y30" s="51">
        <f t="shared" si="12"/>
        <v>28.602</v>
      </c>
      <c r="Z30" s="48">
        <f t="shared" si="6"/>
        <v>0</v>
      </c>
      <c r="AA30" s="49">
        <f t="shared" si="7"/>
        <v>0</v>
      </c>
    </row>
    <row r="31" spans="1:27" x14ac:dyDescent="0.25">
      <c r="A31" s="108" t="s">
        <v>287</v>
      </c>
      <c r="B31" s="64">
        <v>0</v>
      </c>
      <c r="C31" s="34">
        <v>395</v>
      </c>
      <c r="D31" s="96">
        <v>0</v>
      </c>
      <c r="E31" s="35">
        <f t="shared" si="0"/>
        <v>395</v>
      </c>
      <c r="F31" s="36">
        <f t="shared" si="10"/>
        <v>20</v>
      </c>
      <c r="G31" s="37" t="str">
        <f>IF(MAX(F31:F41)&gt;6,"Yes",0)</f>
        <v>Yes</v>
      </c>
      <c r="H31" s="38">
        <v>0</v>
      </c>
      <c r="I31" s="38">
        <v>23.57</v>
      </c>
      <c r="J31" s="39">
        <f t="shared" si="8"/>
        <v>0</v>
      </c>
      <c r="K31" s="40">
        <f t="shared" si="9"/>
        <v>0</v>
      </c>
      <c r="L31" s="39">
        <v>0</v>
      </c>
      <c r="M31" s="39">
        <v>784.5</v>
      </c>
      <c r="N31" s="39">
        <v>726.75</v>
      </c>
      <c r="O31" s="41">
        <f t="shared" si="1"/>
        <v>0</v>
      </c>
      <c r="P31" s="41">
        <f t="shared" si="2"/>
        <v>0</v>
      </c>
      <c r="Q31" s="41">
        <f t="shared" si="3"/>
        <v>0</v>
      </c>
      <c r="R31" s="34">
        <f t="shared" si="4"/>
        <v>0</v>
      </c>
      <c r="S31" s="34">
        <f t="shared" si="4"/>
        <v>0</v>
      </c>
      <c r="T31" s="34">
        <f t="shared" si="4"/>
        <v>0</v>
      </c>
      <c r="U31" s="52">
        <v>0</v>
      </c>
      <c r="V31" s="44">
        <f t="shared" si="5"/>
        <v>0</v>
      </c>
      <c r="W31" s="45">
        <f t="shared" si="12"/>
        <v>26.321000000000002</v>
      </c>
      <c r="X31" s="50">
        <f t="shared" si="12"/>
        <v>26.074000000000002</v>
      </c>
      <c r="Y31" s="51">
        <f t="shared" si="12"/>
        <v>28.602</v>
      </c>
      <c r="Z31" s="48">
        <f t="shared" si="6"/>
        <v>0</v>
      </c>
      <c r="AA31" s="49">
        <f t="shared" si="7"/>
        <v>0</v>
      </c>
    </row>
    <row r="32" spans="1:27" x14ac:dyDescent="0.25">
      <c r="A32" s="108" t="s">
        <v>288</v>
      </c>
      <c r="B32" s="64">
        <v>0</v>
      </c>
      <c r="C32" s="34">
        <v>395</v>
      </c>
      <c r="D32" s="96">
        <v>0</v>
      </c>
      <c r="E32" s="35">
        <f t="shared" si="0"/>
        <v>395</v>
      </c>
      <c r="F32" s="36">
        <f t="shared" si="10"/>
        <v>21</v>
      </c>
      <c r="G32" s="37" t="str">
        <f t="shared" ref="G32:G41" si="13">IF(MAX(F32:F41)&gt;6,"Yes",0)</f>
        <v>Yes</v>
      </c>
      <c r="H32" s="38">
        <v>0</v>
      </c>
      <c r="I32" s="38">
        <v>24.65</v>
      </c>
      <c r="J32" s="39">
        <f t="shared" si="8"/>
        <v>0</v>
      </c>
      <c r="K32" s="40">
        <f t="shared" si="9"/>
        <v>0</v>
      </c>
      <c r="L32" s="39">
        <v>0</v>
      </c>
      <c r="M32" s="39">
        <v>844.5</v>
      </c>
      <c r="N32" s="39">
        <v>765.78</v>
      </c>
      <c r="O32" s="41">
        <f t="shared" si="1"/>
        <v>0</v>
      </c>
      <c r="P32" s="41">
        <f t="shared" si="2"/>
        <v>0</v>
      </c>
      <c r="Q32" s="41">
        <f t="shared" si="3"/>
        <v>0</v>
      </c>
      <c r="R32" s="34">
        <f t="shared" si="4"/>
        <v>0</v>
      </c>
      <c r="S32" s="34">
        <f t="shared" si="4"/>
        <v>0</v>
      </c>
      <c r="T32" s="34">
        <f t="shared" si="4"/>
        <v>0</v>
      </c>
      <c r="U32" s="52">
        <v>0</v>
      </c>
      <c r="V32" s="44">
        <f t="shared" si="5"/>
        <v>0</v>
      </c>
      <c r="W32" s="45">
        <f t="shared" si="12"/>
        <v>26.321000000000002</v>
      </c>
      <c r="X32" s="50">
        <f t="shared" si="12"/>
        <v>26.074000000000002</v>
      </c>
      <c r="Y32" s="51">
        <f t="shared" si="12"/>
        <v>28.602</v>
      </c>
      <c r="Z32" s="48">
        <f t="shared" si="6"/>
        <v>0</v>
      </c>
      <c r="AA32" s="49">
        <f t="shared" si="7"/>
        <v>0</v>
      </c>
    </row>
    <row r="33" spans="1:27" x14ac:dyDescent="0.25">
      <c r="A33" s="108" t="s">
        <v>289</v>
      </c>
      <c r="B33" s="64">
        <v>0</v>
      </c>
      <c r="C33" s="34">
        <v>395</v>
      </c>
      <c r="D33" s="96">
        <v>0</v>
      </c>
      <c r="E33" s="35">
        <f t="shared" si="0"/>
        <v>395</v>
      </c>
      <c r="F33" s="36">
        <f t="shared" si="10"/>
        <v>22</v>
      </c>
      <c r="G33" s="37" t="str">
        <f t="shared" si="13"/>
        <v>Yes</v>
      </c>
      <c r="H33" s="38">
        <v>0</v>
      </c>
      <c r="I33" s="38">
        <v>26.81</v>
      </c>
      <c r="J33" s="39">
        <f t="shared" si="8"/>
        <v>0</v>
      </c>
      <c r="K33" s="40">
        <f t="shared" si="9"/>
        <v>0</v>
      </c>
      <c r="L33" s="39">
        <v>0</v>
      </c>
      <c r="M33" s="39">
        <v>919.05</v>
      </c>
      <c r="N33" s="39">
        <v>799.71</v>
      </c>
      <c r="O33" s="41">
        <f t="shared" si="1"/>
        <v>0</v>
      </c>
      <c r="P33" s="41">
        <f t="shared" si="2"/>
        <v>0</v>
      </c>
      <c r="Q33" s="41">
        <f t="shared" si="3"/>
        <v>0</v>
      </c>
      <c r="R33" s="34">
        <f t="shared" si="4"/>
        <v>0</v>
      </c>
      <c r="S33" s="34">
        <f t="shared" si="4"/>
        <v>0</v>
      </c>
      <c r="T33" s="34">
        <f t="shared" si="4"/>
        <v>0</v>
      </c>
      <c r="U33" s="52">
        <v>0</v>
      </c>
      <c r="V33" s="44">
        <f t="shared" si="5"/>
        <v>0</v>
      </c>
      <c r="W33" s="45">
        <f t="shared" si="12"/>
        <v>26.321000000000002</v>
      </c>
      <c r="X33" s="50">
        <f t="shared" si="12"/>
        <v>26.074000000000002</v>
      </c>
      <c r="Y33" s="51">
        <f t="shared" si="12"/>
        <v>28.602</v>
      </c>
      <c r="Z33" s="48">
        <f t="shared" si="6"/>
        <v>0</v>
      </c>
      <c r="AA33" s="49">
        <f t="shared" si="7"/>
        <v>0</v>
      </c>
    </row>
    <row r="34" spans="1:27" x14ac:dyDescent="0.25">
      <c r="A34" s="108" t="s">
        <v>290</v>
      </c>
      <c r="B34" s="64">
        <v>0</v>
      </c>
      <c r="C34" s="34">
        <v>395</v>
      </c>
      <c r="D34" s="96">
        <v>0</v>
      </c>
      <c r="E34" s="35">
        <f t="shared" si="0"/>
        <v>395</v>
      </c>
      <c r="F34" s="36">
        <f t="shared" si="10"/>
        <v>23</v>
      </c>
      <c r="G34" s="37" t="str">
        <f t="shared" si="13"/>
        <v>Yes</v>
      </c>
      <c r="H34" s="38">
        <v>0</v>
      </c>
      <c r="I34" s="38">
        <v>30.59</v>
      </c>
      <c r="J34" s="39">
        <f t="shared" si="8"/>
        <v>0</v>
      </c>
      <c r="K34" s="40">
        <f t="shared" si="9"/>
        <v>0</v>
      </c>
      <c r="L34" s="39">
        <v>0</v>
      </c>
      <c r="M34" s="39">
        <v>952.40000000000009</v>
      </c>
      <c r="N34" s="39">
        <v>840.93</v>
      </c>
      <c r="O34" s="41">
        <f t="shared" si="1"/>
        <v>0</v>
      </c>
      <c r="P34" s="41">
        <f t="shared" si="2"/>
        <v>0</v>
      </c>
      <c r="Q34" s="41">
        <f t="shared" si="3"/>
        <v>0</v>
      </c>
      <c r="R34" s="34">
        <f t="shared" si="4"/>
        <v>0</v>
      </c>
      <c r="S34" s="34">
        <f t="shared" si="4"/>
        <v>0</v>
      </c>
      <c r="T34" s="34">
        <f t="shared" si="4"/>
        <v>0</v>
      </c>
      <c r="U34" s="52">
        <v>0</v>
      </c>
      <c r="V34" s="44">
        <f t="shared" si="5"/>
        <v>0</v>
      </c>
      <c r="W34" s="45">
        <f t="shared" si="12"/>
        <v>26.321000000000002</v>
      </c>
      <c r="X34" s="50">
        <f t="shared" si="12"/>
        <v>26.074000000000002</v>
      </c>
      <c r="Y34" s="51">
        <f t="shared" si="12"/>
        <v>28.602</v>
      </c>
      <c r="Z34" s="48">
        <f t="shared" si="6"/>
        <v>0</v>
      </c>
      <c r="AA34" s="49">
        <f t="shared" si="7"/>
        <v>0</v>
      </c>
    </row>
    <row r="35" spans="1:27" x14ac:dyDescent="0.25">
      <c r="A35" s="108" t="s">
        <v>291</v>
      </c>
      <c r="B35" s="64">
        <v>0</v>
      </c>
      <c r="C35" s="34">
        <v>395</v>
      </c>
      <c r="D35" s="96">
        <v>0</v>
      </c>
      <c r="E35" s="35">
        <f t="shared" si="0"/>
        <v>395</v>
      </c>
      <c r="F35" s="36">
        <f t="shared" si="10"/>
        <v>24</v>
      </c>
      <c r="G35" s="37" t="str">
        <f t="shared" si="13"/>
        <v>Yes</v>
      </c>
      <c r="H35" s="38">
        <v>0</v>
      </c>
      <c r="I35" s="38">
        <v>31.01</v>
      </c>
      <c r="J35" s="39">
        <f t="shared" si="8"/>
        <v>0</v>
      </c>
      <c r="K35" s="40">
        <f t="shared" si="9"/>
        <v>0</v>
      </c>
      <c r="L35" s="39">
        <v>0</v>
      </c>
      <c r="M35" s="39">
        <v>974.8</v>
      </c>
      <c r="N35" s="39">
        <v>880.16</v>
      </c>
      <c r="O35" s="41">
        <f t="shared" si="1"/>
        <v>0</v>
      </c>
      <c r="P35" s="41">
        <f t="shared" si="2"/>
        <v>0</v>
      </c>
      <c r="Q35" s="41">
        <f t="shared" si="3"/>
        <v>0</v>
      </c>
      <c r="R35" s="34">
        <f t="shared" si="4"/>
        <v>0</v>
      </c>
      <c r="S35" s="34">
        <f t="shared" si="4"/>
        <v>0</v>
      </c>
      <c r="T35" s="34">
        <f t="shared" si="4"/>
        <v>0</v>
      </c>
      <c r="U35" s="52">
        <v>0</v>
      </c>
      <c r="V35" s="44">
        <f t="shared" si="5"/>
        <v>0</v>
      </c>
      <c r="W35" s="45">
        <f t="shared" si="12"/>
        <v>26.321000000000002</v>
      </c>
      <c r="X35" s="50">
        <f t="shared" si="12"/>
        <v>26.074000000000002</v>
      </c>
      <c r="Y35" s="51">
        <f t="shared" si="12"/>
        <v>28.602</v>
      </c>
      <c r="Z35" s="48">
        <f t="shared" si="6"/>
        <v>0</v>
      </c>
      <c r="AA35" s="49">
        <f t="shared" si="7"/>
        <v>0</v>
      </c>
    </row>
    <row r="36" spans="1:27" x14ac:dyDescent="0.25">
      <c r="A36" s="108" t="s">
        <v>292</v>
      </c>
      <c r="B36" s="64">
        <v>0</v>
      </c>
      <c r="C36" s="34">
        <v>395</v>
      </c>
      <c r="D36" s="96">
        <v>0</v>
      </c>
      <c r="E36" s="35">
        <f t="shared" si="0"/>
        <v>395</v>
      </c>
      <c r="F36" s="36">
        <f t="shared" si="10"/>
        <v>25</v>
      </c>
      <c r="G36" s="37" t="str">
        <f t="shared" si="13"/>
        <v>Yes</v>
      </c>
      <c r="H36" s="38">
        <v>0</v>
      </c>
      <c r="I36" s="38">
        <v>29.87</v>
      </c>
      <c r="J36" s="39">
        <f t="shared" si="8"/>
        <v>0</v>
      </c>
      <c r="K36" s="40">
        <f t="shared" si="9"/>
        <v>0</v>
      </c>
      <c r="L36" s="39">
        <v>0</v>
      </c>
      <c r="M36" s="39">
        <v>1018.8</v>
      </c>
      <c r="N36" s="39">
        <v>918.18</v>
      </c>
      <c r="O36" s="41">
        <f t="shared" si="1"/>
        <v>0</v>
      </c>
      <c r="P36" s="41">
        <f t="shared" si="2"/>
        <v>0</v>
      </c>
      <c r="Q36" s="41">
        <f t="shared" si="3"/>
        <v>0</v>
      </c>
      <c r="R36" s="34">
        <f t="shared" si="4"/>
        <v>0</v>
      </c>
      <c r="S36" s="34">
        <f t="shared" si="4"/>
        <v>0</v>
      </c>
      <c r="T36" s="34">
        <f t="shared" si="4"/>
        <v>0</v>
      </c>
      <c r="U36" s="52">
        <v>0</v>
      </c>
      <c r="V36" s="44">
        <f t="shared" si="5"/>
        <v>0</v>
      </c>
      <c r="W36" s="45">
        <f t="shared" si="12"/>
        <v>26.321000000000002</v>
      </c>
      <c r="X36" s="50">
        <f t="shared" si="12"/>
        <v>26.074000000000002</v>
      </c>
      <c r="Y36" s="51">
        <f t="shared" si="12"/>
        <v>28.602</v>
      </c>
      <c r="Z36" s="48">
        <f t="shared" si="6"/>
        <v>0</v>
      </c>
      <c r="AA36" s="49">
        <f t="shared" si="7"/>
        <v>0</v>
      </c>
    </row>
    <row r="37" spans="1:27" x14ac:dyDescent="0.25">
      <c r="A37" s="108" t="s">
        <v>293</v>
      </c>
      <c r="B37" s="64">
        <v>0</v>
      </c>
      <c r="C37" s="34">
        <v>395</v>
      </c>
      <c r="D37" s="96">
        <v>0</v>
      </c>
      <c r="E37" s="35">
        <f t="shared" si="0"/>
        <v>395</v>
      </c>
      <c r="F37" s="36">
        <f t="shared" si="10"/>
        <v>26</v>
      </c>
      <c r="G37" s="37" t="str">
        <f t="shared" si="13"/>
        <v>Yes</v>
      </c>
      <c r="H37" s="38">
        <v>0</v>
      </c>
      <c r="I37" s="38">
        <v>30.36</v>
      </c>
      <c r="J37" s="39">
        <f t="shared" si="8"/>
        <v>0</v>
      </c>
      <c r="K37" s="40">
        <f t="shared" si="9"/>
        <v>0</v>
      </c>
      <c r="L37" s="39">
        <v>0</v>
      </c>
      <c r="M37" s="39">
        <v>1020.3499999999999</v>
      </c>
      <c r="N37" s="39">
        <v>970.31</v>
      </c>
      <c r="O37" s="41">
        <f t="shared" si="1"/>
        <v>0</v>
      </c>
      <c r="P37" s="41">
        <f t="shared" si="2"/>
        <v>0</v>
      </c>
      <c r="Q37" s="41">
        <f t="shared" si="3"/>
        <v>0</v>
      </c>
      <c r="R37" s="34">
        <f t="shared" si="4"/>
        <v>0</v>
      </c>
      <c r="S37" s="34">
        <f t="shared" si="4"/>
        <v>0</v>
      </c>
      <c r="T37" s="34">
        <f t="shared" si="4"/>
        <v>0</v>
      </c>
      <c r="U37" s="52">
        <v>0</v>
      </c>
      <c r="V37" s="44">
        <f t="shared" si="5"/>
        <v>0</v>
      </c>
      <c r="W37" s="45">
        <f t="shared" si="12"/>
        <v>26.321000000000002</v>
      </c>
      <c r="X37" s="50">
        <f t="shared" si="12"/>
        <v>26.074000000000002</v>
      </c>
      <c r="Y37" s="51">
        <f t="shared" si="12"/>
        <v>28.602</v>
      </c>
      <c r="Z37" s="48">
        <f t="shared" si="6"/>
        <v>0</v>
      </c>
      <c r="AA37" s="49">
        <f t="shared" si="7"/>
        <v>0</v>
      </c>
    </row>
    <row r="38" spans="1:27" x14ac:dyDescent="0.25">
      <c r="A38" s="108" t="s">
        <v>294</v>
      </c>
      <c r="B38" s="64">
        <v>0</v>
      </c>
      <c r="C38" s="34">
        <v>395</v>
      </c>
      <c r="D38" s="96">
        <v>0</v>
      </c>
      <c r="E38" s="35">
        <f t="shared" si="0"/>
        <v>395</v>
      </c>
      <c r="F38" s="36">
        <f t="shared" si="10"/>
        <v>27</v>
      </c>
      <c r="G38" s="37" t="str">
        <f t="shared" si="13"/>
        <v>Yes</v>
      </c>
      <c r="H38" s="38">
        <v>0</v>
      </c>
      <c r="I38" s="38">
        <v>29.1</v>
      </c>
      <c r="J38" s="39">
        <f t="shared" si="8"/>
        <v>0</v>
      </c>
      <c r="K38" s="40">
        <f t="shared" si="9"/>
        <v>0</v>
      </c>
      <c r="L38" s="39">
        <v>0</v>
      </c>
      <c r="M38" s="39">
        <v>1032.8</v>
      </c>
      <c r="N38" s="39">
        <v>932.88</v>
      </c>
      <c r="O38" s="41">
        <f t="shared" si="1"/>
        <v>0</v>
      </c>
      <c r="P38" s="41">
        <f t="shared" si="2"/>
        <v>0</v>
      </c>
      <c r="Q38" s="41">
        <f t="shared" si="3"/>
        <v>0</v>
      </c>
      <c r="R38" s="34">
        <f t="shared" si="4"/>
        <v>0</v>
      </c>
      <c r="S38" s="34">
        <f t="shared" si="4"/>
        <v>0</v>
      </c>
      <c r="T38" s="34">
        <f t="shared" si="4"/>
        <v>0</v>
      </c>
      <c r="U38" s="52">
        <v>0</v>
      </c>
      <c r="V38" s="44">
        <f t="shared" si="5"/>
        <v>0</v>
      </c>
      <c r="W38" s="45">
        <f t="shared" si="12"/>
        <v>26.321000000000002</v>
      </c>
      <c r="X38" s="50">
        <f t="shared" si="12"/>
        <v>26.074000000000002</v>
      </c>
      <c r="Y38" s="51">
        <f t="shared" si="12"/>
        <v>28.602</v>
      </c>
      <c r="Z38" s="48">
        <f t="shared" si="6"/>
        <v>0</v>
      </c>
      <c r="AA38" s="49">
        <f t="shared" si="7"/>
        <v>0</v>
      </c>
    </row>
    <row r="39" spans="1:27" x14ac:dyDescent="0.25">
      <c r="A39" s="108" t="s">
        <v>295</v>
      </c>
      <c r="B39" s="64">
        <v>0</v>
      </c>
      <c r="C39" s="34">
        <v>395</v>
      </c>
      <c r="D39" s="96">
        <v>0</v>
      </c>
      <c r="E39" s="35">
        <f t="shared" si="0"/>
        <v>395</v>
      </c>
      <c r="F39" s="36">
        <f t="shared" si="10"/>
        <v>28</v>
      </c>
      <c r="G39" s="37" t="str">
        <f t="shared" si="13"/>
        <v>Yes</v>
      </c>
      <c r="H39" s="38">
        <v>0</v>
      </c>
      <c r="I39" s="38">
        <v>28.79</v>
      </c>
      <c r="J39" s="39">
        <f t="shared" si="8"/>
        <v>0</v>
      </c>
      <c r="K39" s="40">
        <f t="shared" si="9"/>
        <v>0</v>
      </c>
      <c r="L39" s="39">
        <v>0</v>
      </c>
      <c r="M39" s="39">
        <v>1012.5</v>
      </c>
      <c r="N39" s="39">
        <v>932.57</v>
      </c>
      <c r="O39" s="41">
        <f t="shared" si="1"/>
        <v>0</v>
      </c>
      <c r="P39" s="41">
        <f t="shared" si="2"/>
        <v>0</v>
      </c>
      <c r="Q39" s="41">
        <f t="shared" si="3"/>
        <v>0</v>
      </c>
      <c r="R39" s="34">
        <f t="shared" si="4"/>
        <v>0</v>
      </c>
      <c r="S39" s="34">
        <f t="shared" si="4"/>
        <v>0</v>
      </c>
      <c r="T39" s="34">
        <f t="shared" si="4"/>
        <v>0</v>
      </c>
      <c r="U39" s="52">
        <v>0</v>
      </c>
      <c r="V39" s="44">
        <f t="shared" si="5"/>
        <v>0</v>
      </c>
      <c r="W39" s="45">
        <f t="shared" si="12"/>
        <v>26.321000000000002</v>
      </c>
      <c r="X39" s="50">
        <f t="shared" si="12"/>
        <v>26.074000000000002</v>
      </c>
      <c r="Y39" s="51">
        <f t="shared" si="12"/>
        <v>28.602</v>
      </c>
      <c r="Z39" s="48">
        <f t="shared" si="6"/>
        <v>0</v>
      </c>
      <c r="AA39" s="49">
        <f t="shared" si="7"/>
        <v>0</v>
      </c>
    </row>
    <row r="40" spans="1:27" x14ac:dyDescent="0.25">
      <c r="A40" s="108" t="s">
        <v>296</v>
      </c>
      <c r="B40" s="64">
        <v>0</v>
      </c>
      <c r="C40" s="34">
        <v>395</v>
      </c>
      <c r="D40" s="96">
        <v>0</v>
      </c>
      <c r="E40" s="35">
        <f t="shared" si="0"/>
        <v>395</v>
      </c>
      <c r="F40" s="36">
        <f t="shared" si="10"/>
        <v>29</v>
      </c>
      <c r="G40" s="37" t="str">
        <f t="shared" si="13"/>
        <v>Yes</v>
      </c>
      <c r="H40" s="38">
        <v>0</v>
      </c>
      <c r="I40" s="38">
        <v>26.73</v>
      </c>
      <c r="J40" s="39">
        <f t="shared" si="8"/>
        <v>0</v>
      </c>
      <c r="K40" s="40">
        <f t="shared" si="9"/>
        <v>0</v>
      </c>
      <c r="L40" s="39">
        <v>0</v>
      </c>
      <c r="M40" s="39">
        <v>1002.2</v>
      </c>
      <c r="N40" s="39">
        <v>912.16</v>
      </c>
      <c r="O40" s="41">
        <f t="shared" si="1"/>
        <v>0</v>
      </c>
      <c r="P40" s="41">
        <f t="shared" si="2"/>
        <v>0</v>
      </c>
      <c r="Q40" s="41">
        <f t="shared" si="3"/>
        <v>0</v>
      </c>
      <c r="R40" s="34">
        <f t="shared" si="4"/>
        <v>0</v>
      </c>
      <c r="S40" s="34">
        <f t="shared" si="4"/>
        <v>0</v>
      </c>
      <c r="T40" s="34">
        <f t="shared" si="4"/>
        <v>0</v>
      </c>
      <c r="U40" s="52">
        <v>0</v>
      </c>
      <c r="V40" s="44">
        <f t="shared" si="5"/>
        <v>0</v>
      </c>
      <c r="W40" s="45">
        <f t="shared" si="12"/>
        <v>26.321000000000002</v>
      </c>
      <c r="X40" s="50">
        <f t="shared" si="12"/>
        <v>26.074000000000002</v>
      </c>
      <c r="Y40" s="51">
        <f t="shared" si="12"/>
        <v>28.602</v>
      </c>
      <c r="Z40" s="48">
        <f t="shared" si="6"/>
        <v>0</v>
      </c>
      <c r="AA40" s="49">
        <f t="shared" si="7"/>
        <v>0</v>
      </c>
    </row>
    <row r="41" spans="1:27" x14ac:dyDescent="0.25">
      <c r="A41" s="108" t="s">
        <v>297</v>
      </c>
      <c r="B41" s="64">
        <v>0</v>
      </c>
      <c r="C41" s="34">
        <v>395</v>
      </c>
      <c r="D41" s="96">
        <v>0</v>
      </c>
      <c r="E41" s="35">
        <f t="shared" si="0"/>
        <v>395</v>
      </c>
      <c r="F41" s="36">
        <f t="shared" si="10"/>
        <v>30</v>
      </c>
      <c r="G41" s="37" t="str">
        <f t="shared" si="13"/>
        <v>Yes</v>
      </c>
      <c r="H41" s="38">
        <v>0</v>
      </c>
      <c r="I41" s="38">
        <v>23.86</v>
      </c>
      <c r="J41" s="39">
        <f t="shared" si="8"/>
        <v>0</v>
      </c>
      <c r="K41" s="40">
        <f t="shared" si="9"/>
        <v>0</v>
      </c>
      <c r="L41" s="39">
        <v>0</v>
      </c>
      <c r="M41" s="39">
        <v>995.5</v>
      </c>
      <c r="N41" s="39">
        <v>863.82</v>
      </c>
      <c r="O41" s="41">
        <f t="shared" si="1"/>
        <v>0</v>
      </c>
      <c r="P41" s="41">
        <f t="shared" si="2"/>
        <v>0</v>
      </c>
      <c r="Q41" s="41">
        <f t="shared" si="3"/>
        <v>0</v>
      </c>
      <c r="R41" s="34">
        <f t="shared" si="4"/>
        <v>0</v>
      </c>
      <c r="S41" s="34">
        <f t="shared" si="4"/>
        <v>0</v>
      </c>
      <c r="T41" s="34">
        <f t="shared" si="4"/>
        <v>0</v>
      </c>
      <c r="U41" s="52">
        <v>0</v>
      </c>
      <c r="V41" s="44">
        <f t="shared" si="5"/>
        <v>0</v>
      </c>
      <c r="W41" s="45">
        <f t="shared" si="12"/>
        <v>26.321000000000002</v>
      </c>
      <c r="X41" s="50">
        <f t="shared" si="12"/>
        <v>26.074000000000002</v>
      </c>
      <c r="Y41" s="51">
        <f t="shared" si="12"/>
        <v>28.602</v>
      </c>
      <c r="Z41" s="48">
        <f t="shared" si="6"/>
        <v>0</v>
      </c>
      <c r="AA41" s="49">
        <f t="shared" si="7"/>
        <v>0</v>
      </c>
    </row>
    <row r="42" spans="1:27" x14ac:dyDescent="0.25">
      <c r="A42" s="66"/>
      <c r="B42" s="67"/>
      <c r="C42" s="67"/>
      <c r="D42" s="67"/>
      <c r="E42" s="68"/>
      <c r="F42" s="69"/>
      <c r="G42" s="70"/>
      <c r="H42" s="71"/>
      <c r="I42" s="71"/>
      <c r="J42" s="72"/>
      <c r="K42" s="73"/>
      <c r="L42" s="72"/>
      <c r="M42" s="72"/>
      <c r="N42" s="72"/>
      <c r="O42" s="74"/>
      <c r="P42" s="74"/>
      <c r="Q42" s="74"/>
      <c r="R42" s="67"/>
      <c r="S42" s="67"/>
      <c r="T42" s="67"/>
      <c r="U42" s="75"/>
      <c r="V42" s="76"/>
      <c r="W42" s="77"/>
      <c r="X42" s="78"/>
      <c r="Y42" s="78"/>
      <c r="Z42" s="79"/>
      <c r="AA42" s="80"/>
    </row>
    <row r="43" spans="1:27" ht="15.75" thickBot="1" x14ac:dyDescent="0.3">
      <c r="A43" s="66"/>
      <c r="B43" s="67"/>
      <c r="C43" s="67"/>
      <c r="D43" s="81" t="s">
        <v>42</v>
      </c>
      <c r="E43" s="82">
        <f>SUM(E12:E42)</f>
        <v>11850</v>
      </c>
      <c r="F43" s="69"/>
      <c r="G43" s="70"/>
      <c r="H43" s="71"/>
      <c r="I43" s="71"/>
      <c r="J43" s="72"/>
      <c r="K43" s="73"/>
      <c r="L43" s="72"/>
      <c r="M43" s="72"/>
      <c r="N43" s="72"/>
      <c r="O43" s="74"/>
      <c r="P43" s="74"/>
      <c r="Q43" s="74"/>
      <c r="R43" s="67"/>
      <c r="S43" s="67"/>
      <c r="T43" s="67"/>
      <c r="U43" s="75"/>
      <c r="V43" s="76"/>
      <c r="W43" s="77"/>
      <c r="X43" s="78"/>
      <c r="Y43" s="78"/>
      <c r="Z43" s="79"/>
      <c r="AA43" s="80"/>
    </row>
    <row r="44" spans="1:27" ht="15.75" thickBot="1" x14ac:dyDescent="0.3">
      <c r="A44" s="22"/>
      <c r="B44" s="22"/>
      <c r="C44" s="22"/>
      <c r="D44" s="22"/>
      <c r="E44" s="22"/>
      <c r="F44" s="22"/>
      <c r="G44" s="22"/>
      <c r="H44" s="54"/>
      <c r="I44" s="54"/>
      <c r="J44" s="54"/>
      <c r="K44" s="55"/>
      <c r="L44" s="54"/>
      <c r="M44" s="54"/>
      <c r="N44" s="54"/>
      <c r="O44" s="54"/>
      <c r="P44" s="54"/>
      <c r="Q44" s="54"/>
      <c r="R44" s="54">
        <f>SUM(R12:R41)</f>
        <v>0</v>
      </c>
      <c r="S44" s="54">
        <f>SUM(S12:S41)</f>
        <v>730.21</v>
      </c>
      <c r="T44" s="54">
        <f>SUM(T12:T41)</f>
        <v>0</v>
      </c>
      <c r="U44" s="61">
        <v>35.720471165146826</v>
      </c>
      <c r="V44" s="62">
        <f>SUM(V12:V41)</f>
        <v>26083.445249501863</v>
      </c>
      <c r="W44" s="22"/>
      <c r="X44" s="22"/>
      <c r="Y44" s="22"/>
      <c r="Z44" s="61">
        <f>IF((R44+S44+T44)=0,0,AA44/(R44+S44+T44))</f>
        <v>10.023145272595364</v>
      </c>
      <c r="AA44" s="61">
        <f>SUM(AA12:AA41)</f>
        <v>7319.0009095018613</v>
      </c>
    </row>
  </sheetData>
  <mergeCells count="54">
    <mergeCell ref="W2:Y2"/>
    <mergeCell ref="B3:D3"/>
    <mergeCell ref="R3:T3"/>
    <mergeCell ref="W3:Y3"/>
    <mergeCell ref="J4:J5"/>
    <mergeCell ref="B1:K1"/>
    <mergeCell ref="M1:P1"/>
    <mergeCell ref="B2:D2"/>
    <mergeCell ref="R2:T2"/>
    <mergeCell ref="A4:A5"/>
    <mergeCell ref="B4:D5"/>
    <mergeCell ref="E4:E5"/>
    <mergeCell ref="H4:H5"/>
    <mergeCell ref="I4:I5"/>
    <mergeCell ref="Z4:Z5"/>
    <mergeCell ref="K4:K5"/>
    <mergeCell ref="L4:L5"/>
    <mergeCell ref="M4:M5"/>
    <mergeCell ref="N4:N5"/>
    <mergeCell ref="O4:O5"/>
    <mergeCell ref="P4:P5"/>
    <mergeCell ref="O6:O8"/>
    <mergeCell ref="AA4:AA5"/>
    <mergeCell ref="A6:A8"/>
    <mergeCell ref="B6:B8"/>
    <mergeCell ref="C6:C8"/>
    <mergeCell ref="D6:D8"/>
    <mergeCell ref="E6:E8"/>
    <mergeCell ref="F6:F8"/>
    <mergeCell ref="G6:G8"/>
    <mergeCell ref="H6:H8"/>
    <mergeCell ref="I6:I8"/>
    <mergeCell ref="Q4:Q5"/>
    <mergeCell ref="R4:T5"/>
    <mergeCell ref="U4:U5"/>
    <mergeCell ref="V4:V5"/>
    <mergeCell ref="W4:Y5"/>
    <mergeCell ref="J6:J8"/>
    <mergeCell ref="K6:K8"/>
    <mergeCell ref="L6:L8"/>
    <mergeCell ref="M6:M8"/>
    <mergeCell ref="N6:N8"/>
    <mergeCell ref="AA6:AA8"/>
    <mergeCell ref="P6:P8"/>
    <mergeCell ref="Q6:Q8"/>
    <mergeCell ref="R6:R8"/>
    <mergeCell ref="S6:S8"/>
    <mergeCell ref="T6:T8"/>
    <mergeCell ref="U6:U8"/>
    <mergeCell ref="V6:V8"/>
    <mergeCell ref="W6:W8"/>
    <mergeCell ref="X6:X8"/>
    <mergeCell ref="Y6:Y8"/>
    <mergeCell ref="Z6:Z8"/>
  </mergeCells>
  <pageMargins left="0.7" right="0.7" top="0.75" bottom="0.75" header="0.3" footer="0.3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97"/>
  <sheetViews>
    <sheetView workbookViewId="0">
      <selection activeCell="K38" sqref="K38"/>
    </sheetView>
  </sheetViews>
  <sheetFormatPr defaultRowHeight="15" x14ac:dyDescent="0.25"/>
  <cols>
    <col min="1" max="1" width="17.28515625" style="3" customWidth="1"/>
    <col min="2" max="20" width="9.140625" style="3"/>
    <col min="21" max="21" width="36.85546875" style="3" bestFit="1" customWidth="1"/>
    <col min="22" max="26" width="9.140625" style="3"/>
    <col min="27" max="27" width="48.28515625" style="3" bestFit="1" customWidth="1"/>
    <col min="28" max="16384" width="9.140625" style="3"/>
  </cols>
  <sheetData>
    <row r="1" spans="1:27" ht="15.75" thickBot="1" x14ac:dyDescent="0.3">
      <c r="A1" s="22"/>
      <c r="B1" s="162" t="s">
        <v>0</v>
      </c>
      <c r="C1" s="163"/>
      <c r="D1" s="163"/>
      <c r="E1" s="163"/>
      <c r="F1" s="163"/>
      <c r="G1" s="163"/>
      <c r="H1" s="163"/>
      <c r="I1" s="163"/>
      <c r="J1" s="163"/>
      <c r="K1" s="163"/>
      <c r="L1" s="22"/>
      <c r="M1" s="162" t="s">
        <v>1</v>
      </c>
      <c r="N1" s="163"/>
      <c r="O1" s="163"/>
      <c r="P1" s="163"/>
      <c r="Q1" s="25"/>
      <c r="R1" s="22"/>
      <c r="S1" s="22"/>
      <c r="T1" s="22"/>
      <c r="U1" s="22"/>
      <c r="V1" s="22"/>
      <c r="W1" s="22"/>
      <c r="X1" s="22"/>
      <c r="Y1" s="22"/>
      <c r="Z1" s="22"/>
      <c r="AA1" s="22"/>
    </row>
    <row r="2" spans="1:27" ht="15.75" thickBot="1" x14ac:dyDescent="0.3">
      <c r="A2" s="22"/>
      <c r="B2" s="158" t="s">
        <v>2</v>
      </c>
      <c r="C2" s="159"/>
      <c r="D2" s="160"/>
      <c r="E2" s="26"/>
      <c r="F2" s="26"/>
      <c r="G2" s="26"/>
      <c r="H2" s="27" t="s">
        <v>3</v>
      </c>
      <c r="I2" s="27"/>
      <c r="J2" s="27"/>
      <c r="K2" s="27" t="s">
        <v>4</v>
      </c>
      <c r="L2" s="27"/>
      <c r="M2" s="27" t="s">
        <v>5</v>
      </c>
      <c r="N2" s="27" t="s">
        <v>6</v>
      </c>
      <c r="O2" s="27"/>
      <c r="P2" s="27" t="s">
        <v>7</v>
      </c>
      <c r="Q2" s="27"/>
      <c r="R2" s="158" t="s">
        <v>8</v>
      </c>
      <c r="S2" s="159"/>
      <c r="T2" s="160"/>
      <c r="U2" s="27" t="s">
        <v>9</v>
      </c>
      <c r="V2" s="27" t="s">
        <v>10</v>
      </c>
      <c r="W2" s="158" t="s">
        <v>11</v>
      </c>
      <c r="X2" s="159"/>
      <c r="Y2" s="160"/>
      <c r="Z2" s="27" t="s">
        <v>12</v>
      </c>
      <c r="AA2" s="28" t="s">
        <v>13</v>
      </c>
    </row>
    <row r="3" spans="1:27" ht="15.75" thickBot="1" x14ac:dyDescent="0.3">
      <c r="A3" s="22"/>
      <c r="B3" s="158" t="s">
        <v>2</v>
      </c>
      <c r="C3" s="159"/>
      <c r="D3" s="160"/>
      <c r="E3" s="27" t="s">
        <v>5</v>
      </c>
      <c r="F3" s="27"/>
      <c r="G3" s="27"/>
      <c r="H3" s="27" t="s">
        <v>6</v>
      </c>
      <c r="I3" s="27" t="s">
        <v>14</v>
      </c>
      <c r="J3" s="27" t="s">
        <v>7</v>
      </c>
      <c r="K3" s="27" t="s">
        <v>3</v>
      </c>
      <c r="L3" s="27" t="s">
        <v>15</v>
      </c>
      <c r="M3" s="27" t="s">
        <v>8</v>
      </c>
      <c r="N3" s="27" t="s">
        <v>9</v>
      </c>
      <c r="O3" s="27" t="s">
        <v>10</v>
      </c>
      <c r="P3" s="27" t="s">
        <v>11</v>
      </c>
      <c r="Q3" s="27" t="s">
        <v>12</v>
      </c>
      <c r="R3" s="158" t="s">
        <v>4</v>
      </c>
      <c r="S3" s="159"/>
      <c r="T3" s="160"/>
      <c r="U3" s="27" t="s">
        <v>13</v>
      </c>
      <c r="V3" s="27" t="s">
        <v>16</v>
      </c>
      <c r="W3" s="158" t="s">
        <v>17</v>
      </c>
      <c r="X3" s="159"/>
      <c r="Y3" s="160"/>
      <c r="Z3" s="27" t="s">
        <v>18</v>
      </c>
      <c r="AA3" s="28" t="s">
        <v>19</v>
      </c>
    </row>
    <row r="4" spans="1:27" x14ac:dyDescent="0.25">
      <c r="A4" s="145" t="s">
        <v>20</v>
      </c>
      <c r="B4" s="147" t="s">
        <v>21</v>
      </c>
      <c r="C4" s="149"/>
      <c r="D4" s="150"/>
      <c r="E4" s="145" t="s">
        <v>22</v>
      </c>
      <c r="F4" s="29"/>
      <c r="G4" s="29"/>
      <c r="H4" s="147" t="s">
        <v>23</v>
      </c>
      <c r="I4" s="145" t="s">
        <v>24</v>
      </c>
      <c r="J4" s="145" t="s">
        <v>25</v>
      </c>
      <c r="K4" s="147" t="s">
        <v>298</v>
      </c>
      <c r="L4" s="147" t="s">
        <v>27</v>
      </c>
      <c r="M4" s="147" t="s">
        <v>28</v>
      </c>
      <c r="N4" s="147" t="s">
        <v>29</v>
      </c>
      <c r="O4" s="147" t="s">
        <v>299</v>
      </c>
      <c r="P4" s="147" t="s">
        <v>31</v>
      </c>
      <c r="Q4" s="147" t="s">
        <v>32</v>
      </c>
      <c r="R4" s="147" t="s">
        <v>33</v>
      </c>
      <c r="S4" s="149"/>
      <c r="T4" s="150"/>
      <c r="U4" s="147" t="s">
        <v>34</v>
      </c>
      <c r="V4" s="147" t="s">
        <v>35</v>
      </c>
      <c r="W4" s="147" t="s">
        <v>36</v>
      </c>
      <c r="X4" s="149"/>
      <c r="Y4" s="150"/>
      <c r="Z4" s="147" t="s">
        <v>37</v>
      </c>
      <c r="AA4" s="145" t="s">
        <v>38</v>
      </c>
    </row>
    <row r="5" spans="1:27" ht="15.75" thickBot="1" x14ac:dyDescent="0.3">
      <c r="A5" s="154"/>
      <c r="B5" s="140"/>
      <c r="C5" s="155"/>
      <c r="D5" s="156"/>
      <c r="E5" s="157"/>
      <c r="F5" s="30"/>
      <c r="G5" s="30"/>
      <c r="H5" s="151"/>
      <c r="I5" s="157"/>
      <c r="J5" s="157"/>
      <c r="K5" s="151"/>
      <c r="L5" s="151"/>
      <c r="M5" s="148"/>
      <c r="N5" s="148"/>
      <c r="O5" s="148"/>
      <c r="P5" s="148"/>
      <c r="Q5" s="148"/>
      <c r="R5" s="151"/>
      <c r="S5" s="152"/>
      <c r="T5" s="153"/>
      <c r="U5" s="151"/>
      <c r="V5" s="151"/>
      <c r="W5" s="151"/>
      <c r="X5" s="152"/>
      <c r="Y5" s="153"/>
      <c r="Z5" s="151"/>
      <c r="AA5" s="146"/>
    </row>
    <row r="6" spans="1:27" x14ac:dyDescent="0.25">
      <c r="A6" s="164"/>
      <c r="B6" s="166" t="s">
        <v>58</v>
      </c>
      <c r="C6" s="133" t="s">
        <v>59</v>
      </c>
      <c r="D6" s="133" t="s">
        <v>41</v>
      </c>
      <c r="E6" s="133" t="s">
        <v>42</v>
      </c>
      <c r="F6" s="133" t="s">
        <v>43</v>
      </c>
      <c r="G6" s="133" t="s">
        <v>44</v>
      </c>
      <c r="H6" s="133" t="s">
        <v>60</v>
      </c>
      <c r="I6" s="133" t="s">
        <v>61</v>
      </c>
      <c r="J6" s="133" t="s">
        <v>46</v>
      </c>
      <c r="K6" s="139" t="s">
        <v>47</v>
      </c>
      <c r="L6" s="133" t="s">
        <v>48</v>
      </c>
      <c r="M6" s="165" t="s">
        <v>48</v>
      </c>
      <c r="N6" s="133" t="s">
        <v>48</v>
      </c>
      <c r="O6" s="133" t="s">
        <v>49</v>
      </c>
      <c r="P6" s="133" t="s">
        <v>50</v>
      </c>
      <c r="Q6" s="133" t="s">
        <v>51</v>
      </c>
      <c r="R6" s="133" t="s">
        <v>39</v>
      </c>
      <c r="S6" s="133" t="s">
        <v>40</v>
      </c>
      <c r="T6" s="133" t="s">
        <v>41</v>
      </c>
      <c r="U6" s="133" t="s">
        <v>45</v>
      </c>
      <c r="V6" s="139" t="s">
        <v>52</v>
      </c>
      <c r="W6" s="133" t="s">
        <v>39</v>
      </c>
      <c r="X6" s="135" t="s">
        <v>40</v>
      </c>
      <c r="Y6" s="137" t="s">
        <v>53</v>
      </c>
      <c r="Z6" s="139" t="s">
        <v>54</v>
      </c>
      <c r="AA6" s="142" t="s">
        <v>55</v>
      </c>
    </row>
    <row r="7" spans="1:27" x14ac:dyDescent="0.25">
      <c r="A7" s="165"/>
      <c r="B7" s="166"/>
      <c r="C7" s="133"/>
      <c r="D7" s="133"/>
      <c r="E7" s="133"/>
      <c r="F7" s="133"/>
      <c r="G7" s="133"/>
      <c r="H7" s="133"/>
      <c r="I7" s="133"/>
      <c r="J7" s="133"/>
      <c r="K7" s="140"/>
      <c r="L7" s="133"/>
      <c r="M7" s="165"/>
      <c r="N7" s="133"/>
      <c r="O7" s="133"/>
      <c r="P7" s="133"/>
      <c r="Q7" s="133"/>
      <c r="R7" s="133"/>
      <c r="S7" s="133"/>
      <c r="T7" s="133"/>
      <c r="U7" s="133"/>
      <c r="V7" s="140"/>
      <c r="W7" s="134"/>
      <c r="X7" s="136"/>
      <c r="Y7" s="138"/>
      <c r="Z7" s="140"/>
      <c r="AA7" s="143"/>
    </row>
    <row r="8" spans="1:27" x14ac:dyDescent="0.25">
      <c r="A8" s="165"/>
      <c r="B8" s="166"/>
      <c r="C8" s="133"/>
      <c r="D8" s="168"/>
      <c r="E8" s="133"/>
      <c r="F8" s="133"/>
      <c r="G8" s="133"/>
      <c r="H8" s="133"/>
      <c r="I8" s="133"/>
      <c r="J8" s="133"/>
      <c r="K8" s="141"/>
      <c r="L8" s="133"/>
      <c r="M8" s="165"/>
      <c r="N8" s="133"/>
      <c r="O8" s="133"/>
      <c r="P8" s="133"/>
      <c r="Q8" s="133"/>
      <c r="R8" s="133"/>
      <c r="S8" s="133"/>
      <c r="T8" s="133"/>
      <c r="U8" s="133"/>
      <c r="V8" s="141"/>
      <c r="W8" s="134"/>
      <c r="X8" s="136"/>
      <c r="Y8" s="138"/>
      <c r="Z8" s="141"/>
      <c r="AA8" s="144"/>
    </row>
    <row r="9" spans="1:27" x14ac:dyDescent="0.25">
      <c r="A9" s="83" t="s">
        <v>300</v>
      </c>
      <c r="B9" s="84"/>
      <c r="C9" s="85"/>
      <c r="D9" s="89"/>
      <c r="E9" s="87"/>
      <c r="F9" s="85"/>
      <c r="G9" s="88"/>
      <c r="H9" s="88"/>
      <c r="I9" s="88"/>
      <c r="J9" s="88"/>
      <c r="K9" s="89"/>
      <c r="L9" s="88"/>
      <c r="M9" s="102"/>
      <c r="N9" s="88"/>
      <c r="O9" s="88"/>
      <c r="P9" s="88"/>
      <c r="Q9" s="88"/>
      <c r="R9" s="85"/>
      <c r="S9" s="85"/>
      <c r="T9" s="85"/>
      <c r="U9" s="88"/>
      <c r="V9" s="89"/>
      <c r="W9" s="90"/>
      <c r="X9" s="91"/>
      <c r="Y9" s="92"/>
      <c r="Z9" s="89"/>
      <c r="AA9" s="93"/>
    </row>
    <row r="10" spans="1:27" x14ac:dyDescent="0.25">
      <c r="A10" s="103" t="s">
        <v>301</v>
      </c>
      <c r="B10" s="104"/>
      <c r="C10" s="105"/>
      <c r="D10" s="86"/>
      <c r="E10" s="106"/>
      <c r="F10" s="105"/>
      <c r="G10" s="89"/>
      <c r="H10" s="89"/>
      <c r="I10" s="89"/>
      <c r="J10" s="89"/>
      <c r="K10" s="89"/>
      <c r="L10" s="89"/>
      <c r="M10" s="89"/>
      <c r="N10" s="88"/>
      <c r="O10" s="88"/>
      <c r="P10" s="88"/>
      <c r="Q10" s="88"/>
      <c r="R10" s="85"/>
      <c r="S10" s="85"/>
      <c r="T10" s="85"/>
      <c r="U10" s="88"/>
      <c r="V10" s="89"/>
      <c r="W10" s="90"/>
      <c r="X10" s="91"/>
      <c r="Y10" s="92"/>
      <c r="Z10" s="89"/>
      <c r="AA10" s="93"/>
    </row>
    <row r="11" spans="1:27" ht="15.75" thickBot="1" x14ac:dyDescent="0.3">
      <c r="A11" s="107"/>
      <c r="B11" s="104"/>
      <c r="C11" s="105"/>
      <c r="D11" s="86"/>
      <c r="E11" s="106"/>
      <c r="F11" s="105"/>
      <c r="G11" s="89"/>
      <c r="H11" s="89"/>
      <c r="I11" s="89"/>
      <c r="J11" s="89"/>
      <c r="K11" s="89"/>
      <c r="L11" s="89"/>
      <c r="M11" s="89"/>
      <c r="N11" s="88"/>
      <c r="O11" s="88"/>
      <c r="P11" s="88"/>
      <c r="Q11" s="88"/>
      <c r="R11" s="85"/>
      <c r="S11" s="85"/>
      <c r="T11" s="85"/>
      <c r="U11" s="88"/>
      <c r="V11" s="89"/>
      <c r="W11" s="90"/>
      <c r="X11" s="91"/>
      <c r="Y11" s="92"/>
      <c r="Z11" s="89"/>
      <c r="AA11" s="93"/>
    </row>
    <row r="12" spans="1:27" x14ac:dyDescent="0.25">
      <c r="A12" s="110">
        <v>41903.125</v>
      </c>
      <c r="B12" s="64">
        <v>0</v>
      </c>
      <c r="C12" s="34">
        <v>395</v>
      </c>
      <c r="D12" s="95">
        <v>0</v>
      </c>
      <c r="E12" s="35">
        <f t="shared" ref="E12:E76" si="0">SUM(B12:D12)</f>
        <v>395</v>
      </c>
      <c r="F12" s="36">
        <f>IF(E12&gt;0,F7+1,0)</f>
        <v>1</v>
      </c>
      <c r="G12" s="37" t="str">
        <f>IF(MAX(F12:F94)&gt;6,"Yes",0)</f>
        <v>Yes</v>
      </c>
      <c r="H12" s="38">
        <v>0</v>
      </c>
      <c r="I12" s="38">
        <v>11.532</v>
      </c>
      <c r="J12" s="39">
        <f>MIN(E12,H12)</f>
        <v>0</v>
      </c>
      <c r="K12" s="40">
        <f>IF(J12=0,0,IF(G12&lt;&gt;"Yes",0,J12))</f>
        <v>0</v>
      </c>
      <c r="L12" s="39">
        <v>611.9</v>
      </c>
      <c r="M12" s="39">
        <v>611.9</v>
      </c>
      <c r="N12" s="39">
        <v>516.45899999999995</v>
      </c>
      <c r="O12" s="41">
        <f t="shared" ref="O12:O76" si="1">MAX(N12-M12,0)</f>
        <v>0</v>
      </c>
      <c r="P12" s="41">
        <f t="shared" ref="P12:P76" si="2">MIN(K12,O12)</f>
        <v>0</v>
      </c>
      <c r="Q12" s="41">
        <f t="shared" ref="Q12:Q76" si="3">IF(P12&lt;=0,0,L12+I12+H12-N12)</f>
        <v>0</v>
      </c>
      <c r="R12" s="34">
        <f t="shared" ref="R12:T76" si="4">IF($P12&gt;0,MIN($P12,$E12)*(B12/$E12),0)</f>
        <v>0</v>
      </c>
      <c r="S12" s="109">
        <f t="shared" si="4"/>
        <v>0</v>
      </c>
      <c r="T12" s="34">
        <f t="shared" si="4"/>
        <v>0</v>
      </c>
      <c r="U12" s="52">
        <v>0</v>
      </c>
      <c r="V12" s="44">
        <f t="shared" ref="V12:V76" si="5">(R12+S12+T12)*U12</f>
        <v>0</v>
      </c>
      <c r="W12" s="45">
        <v>28.13</v>
      </c>
      <c r="X12" s="50">
        <v>26.013999999999999</v>
      </c>
      <c r="Y12" s="51">
        <v>26.81</v>
      </c>
      <c r="Z12" s="48">
        <f t="shared" ref="Z12:Z76" si="6">(R12*W12)+(S12*X12)+(T12*Y12)</f>
        <v>0</v>
      </c>
      <c r="AA12" s="49">
        <f t="shared" ref="AA12:AA76" si="7">IF(V12-Z12&lt;0,0,V12-Z12)</f>
        <v>0</v>
      </c>
    </row>
    <row r="13" spans="1:27" x14ac:dyDescent="0.25">
      <c r="A13" s="110">
        <v>41903.166666666664</v>
      </c>
      <c r="B13" s="64">
        <v>0</v>
      </c>
      <c r="C13" s="34">
        <v>395</v>
      </c>
      <c r="D13" s="96">
        <v>0</v>
      </c>
      <c r="E13" s="35">
        <f t="shared" si="0"/>
        <v>395</v>
      </c>
      <c r="F13" s="36">
        <f>IF(E13&gt;0,F12+1,0)</f>
        <v>2</v>
      </c>
      <c r="G13" s="37" t="str">
        <f>IF(MAX(F13:F94)&gt;6,"Yes",0)</f>
        <v>Yes</v>
      </c>
      <c r="H13" s="38">
        <v>0</v>
      </c>
      <c r="I13" s="38">
        <v>11.137</v>
      </c>
      <c r="J13" s="39">
        <f t="shared" ref="J13:J76" si="8">MIN(E13,H13)</f>
        <v>0</v>
      </c>
      <c r="K13" s="40">
        <f t="shared" ref="K13:K76" si="9">IF(J13=0,0,IF(G13&lt;&gt;"Yes",0,J13))</f>
        <v>0</v>
      </c>
      <c r="L13" s="39">
        <v>512.54999999999995</v>
      </c>
      <c r="M13" s="39">
        <v>512.55000000000007</v>
      </c>
      <c r="N13" s="39">
        <v>504.45</v>
      </c>
      <c r="O13" s="41">
        <f t="shared" si="1"/>
        <v>0</v>
      </c>
      <c r="P13" s="41">
        <f t="shared" si="2"/>
        <v>0</v>
      </c>
      <c r="Q13" s="41">
        <f t="shared" si="3"/>
        <v>0</v>
      </c>
      <c r="R13" s="34">
        <f t="shared" si="4"/>
        <v>0</v>
      </c>
      <c r="S13" s="109">
        <f t="shared" si="4"/>
        <v>0</v>
      </c>
      <c r="T13" s="34">
        <f t="shared" si="4"/>
        <v>0</v>
      </c>
      <c r="U13" s="52">
        <v>0</v>
      </c>
      <c r="V13" s="44">
        <f t="shared" si="5"/>
        <v>0</v>
      </c>
      <c r="W13" s="45">
        <f t="shared" ref="W13:Y28" si="10">W12</f>
        <v>28.13</v>
      </c>
      <c r="X13" s="50">
        <f t="shared" si="10"/>
        <v>26.013999999999999</v>
      </c>
      <c r="Y13" s="51">
        <f t="shared" si="10"/>
        <v>26.81</v>
      </c>
      <c r="Z13" s="48">
        <f t="shared" si="6"/>
        <v>0</v>
      </c>
      <c r="AA13" s="49">
        <f t="shared" si="7"/>
        <v>0</v>
      </c>
    </row>
    <row r="14" spans="1:27" x14ac:dyDescent="0.25">
      <c r="A14" s="110">
        <v>41903.208333333336</v>
      </c>
      <c r="B14" s="64">
        <v>0</v>
      </c>
      <c r="C14" s="34">
        <v>395</v>
      </c>
      <c r="D14" s="96">
        <v>0</v>
      </c>
      <c r="E14" s="35">
        <f t="shared" si="0"/>
        <v>395</v>
      </c>
      <c r="F14" s="36">
        <f t="shared" ref="F14:F77" si="11">IF(E14&gt;0,F13+1,0)</f>
        <v>3</v>
      </c>
      <c r="G14" s="37" t="str">
        <f>IF(MAX(F14:F94)&gt;6,"Yes",0)</f>
        <v>Yes</v>
      </c>
      <c r="H14" s="38">
        <v>88.411000000000001</v>
      </c>
      <c r="I14" s="38">
        <v>10.821</v>
      </c>
      <c r="J14" s="39">
        <f t="shared" si="8"/>
        <v>88.411000000000001</v>
      </c>
      <c r="K14" s="40">
        <f t="shared" si="9"/>
        <v>88.411000000000001</v>
      </c>
      <c r="L14" s="39">
        <v>401.2</v>
      </c>
      <c r="M14" s="39">
        <v>401.2</v>
      </c>
      <c r="N14" s="39">
        <v>512.92399999999998</v>
      </c>
      <c r="O14" s="41">
        <f t="shared" si="1"/>
        <v>111.72399999999999</v>
      </c>
      <c r="P14" s="41">
        <f t="shared" si="2"/>
        <v>88.411000000000001</v>
      </c>
      <c r="Q14" s="41">
        <f t="shared" si="3"/>
        <v>-12.491999999999962</v>
      </c>
      <c r="R14" s="34">
        <f t="shared" si="4"/>
        <v>0</v>
      </c>
      <c r="S14" s="109">
        <f t="shared" si="4"/>
        <v>88.411000000000001</v>
      </c>
      <c r="T14" s="34">
        <f t="shared" si="4"/>
        <v>0</v>
      </c>
      <c r="U14" s="52">
        <v>19.06021745</v>
      </c>
      <c r="V14" s="44">
        <f t="shared" si="5"/>
        <v>1685.13288497195</v>
      </c>
      <c r="W14" s="45">
        <f t="shared" si="10"/>
        <v>28.13</v>
      </c>
      <c r="X14" s="50">
        <f t="shared" si="10"/>
        <v>26.013999999999999</v>
      </c>
      <c r="Y14" s="51">
        <f t="shared" si="10"/>
        <v>26.81</v>
      </c>
      <c r="Z14" s="48">
        <f t="shared" si="6"/>
        <v>2299.9237539999999</v>
      </c>
      <c r="AA14" s="49">
        <f t="shared" si="7"/>
        <v>0</v>
      </c>
    </row>
    <row r="15" spans="1:27" x14ac:dyDescent="0.25">
      <c r="A15" s="110">
        <v>41903.25</v>
      </c>
      <c r="B15" s="64">
        <v>0</v>
      </c>
      <c r="C15" s="34">
        <v>395</v>
      </c>
      <c r="D15" s="96">
        <v>0</v>
      </c>
      <c r="E15" s="35">
        <f t="shared" si="0"/>
        <v>395</v>
      </c>
      <c r="F15" s="36">
        <f t="shared" si="11"/>
        <v>4</v>
      </c>
      <c r="G15" s="37" t="str">
        <f>IF(MAX(F15:F94)&gt;6,"Yes",0)</f>
        <v>Yes</v>
      </c>
      <c r="H15" s="38">
        <v>57.226999999999997</v>
      </c>
      <c r="I15" s="38">
        <v>11.583</v>
      </c>
      <c r="J15" s="39">
        <f t="shared" si="8"/>
        <v>57.226999999999997</v>
      </c>
      <c r="K15" s="40">
        <f t="shared" si="9"/>
        <v>57.226999999999997</v>
      </c>
      <c r="L15" s="39">
        <v>439</v>
      </c>
      <c r="M15" s="39">
        <v>439</v>
      </c>
      <c r="N15" s="39">
        <v>521.25400000000002</v>
      </c>
      <c r="O15" s="41">
        <f t="shared" si="1"/>
        <v>82.254000000000019</v>
      </c>
      <c r="P15" s="41">
        <f t="shared" si="2"/>
        <v>57.226999999999997</v>
      </c>
      <c r="Q15" s="41">
        <f t="shared" si="3"/>
        <v>-13.444000000000017</v>
      </c>
      <c r="R15" s="34">
        <f t="shared" si="4"/>
        <v>0</v>
      </c>
      <c r="S15" s="109">
        <f t="shared" si="4"/>
        <v>57.226999999999997</v>
      </c>
      <c r="T15" s="34">
        <f t="shared" si="4"/>
        <v>0</v>
      </c>
      <c r="U15" s="52">
        <v>23.190656220000001</v>
      </c>
      <c r="V15" s="44">
        <f t="shared" si="5"/>
        <v>1327.13168350194</v>
      </c>
      <c r="W15" s="45">
        <f t="shared" si="10"/>
        <v>28.13</v>
      </c>
      <c r="X15" s="50">
        <f t="shared" si="10"/>
        <v>26.013999999999999</v>
      </c>
      <c r="Y15" s="51">
        <f t="shared" si="10"/>
        <v>26.81</v>
      </c>
      <c r="Z15" s="48">
        <f t="shared" si="6"/>
        <v>1488.703178</v>
      </c>
      <c r="AA15" s="49">
        <f t="shared" si="7"/>
        <v>0</v>
      </c>
    </row>
    <row r="16" spans="1:27" x14ac:dyDescent="0.25">
      <c r="A16" s="110">
        <v>41903.291666666664</v>
      </c>
      <c r="B16" s="64">
        <v>0</v>
      </c>
      <c r="C16" s="34">
        <v>395</v>
      </c>
      <c r="D16" s="96">
        <v>0</v>
      </c>
      <c r="E16" s="35">
        <f t="shared" si="0"/>
        <v>395</v>
      </c>
      <c r="F16" s="36">
        <f t="shared" si="11"/>
        <v>5</v>
      </c>
      <c r="G16" s="37" t="str">
        <f>IF(MAX(F16:F94)&gt;6,"Yes",0)</f>
        <v>Yes</v>
      </c>
      <c r="H16" s="38">
        <v>60.801000000000002</v>
      </c>
      <c r="I16" s="38">
        <v>11.603</v>
      </c>
      <c r="J16" s="39">
        <f t="shared" si="8"/>
        <v>60.801000000000002</v>
      </c>
      <c r="K16" s="40">
        <f t="shared" si="9"/>
        <v>60.801000000000002</v>
      </c>
      <c r="L16" s="39">
        <v>436.35</v>
      </c>
      <c r="M16" s="39">
        <v>436.34999999999997</v>
      </c>
      <c r="N16" s="39">
        <v>522.19500000000005</v>
      </c>
      <c r="O16" s="41">
        <f t="shared" si="1"/>
        <v>85.845000000000084</v>
      </c>
      <c r="P16" s="41">
        <f t="shared" si="2"/>
        <v>60.801000000000002</v>
      </c>
      <c r="Q16" s="41">
        <f t="shared" si="3"/>
        <v>-13.441000000000031</v>
      </c>
      <c r="R16" s="34">
        <f t="shared" si="4"/>
        <v>0</v>
      </c>
      <c r="S16" s="109">
        <f t="shared" si="4"/>
        <v>60.801000000000002</v>
      </c>
      <c r="T16" s="34">
        <f t="shared" si="4"/>
        <v>0</v>
      </c>
      <c r="U16" s="52">
        <v>21.630414980000001</v>
      </c>
      <c r="V16" s="44">
        <f t="shared" si="5"/>
        <v>1315.15086119898</v>
      </c>
      <c r="W16" s="45">
        <f t="shared" si="10"/>
        <v>28.13</v>
      </c>
      <c r="X16" s="50">
        <f t="shared" si="10"/>
        <v>26.013999999999999</v>
      </c>
      <c r="Y16" s="51">
        <f t="shared" si="10"/>
        <v>26.81</v>
      </c>
      <c r="Z16" s="48">
        <f t="shared" si="6"/>
        <v>1581.677214</v>
      </c>
      <c r="AA16" s="49">
        <f>IF(V16-Z16&lt;0,0,V16-Z16)</f>
        <v>0</v>
      </c>
    </row>
    <row r="17" spans="1:27" x14ac:dyDescent="0.25">
      <c r="A17" s="110">
        <v>41903.333333333336</v>
      </c>
      <c r="B17" s="64">
        <v>0</v>
      </c>
      <c r="C17" s="34">
        <v>395</v>
      </c>
      <c r="D17" s="96">
        <v>0</v>
      </c>
      <c r="E17" s="35">
        <f t="shared" si="0"/>
        <v>395</v>
      </c>
      <c r="F17" s="36">
        <f t="shared" si="11"/>
        <v>6</v>
      </c>
      <c r="G17" s="37" t="str">
        <f>IF(MAX(F17:F94)&gt;6,"Yes",0)</f>
        <v>Yes</v>
      </c>
      <c r="H17" s="38">
        <v>48.084000000000003</v>
      </c>
      <c r="I17" s="38">
        <v>11.981</v>
      </c>
      <c r="J17" s="39">
        <f t="shared" si="8"/>
        <v>48.084000000000003</v>
      </c>
      <c r="K17" s="40">
        <f t="shared" si="9"/>
        <v>48.084000000000003</v>
      </c>
      <c r="L17" s="39">
        <v>456.4</v>
      </c>
      <c r="M17" s="39">
        <v>456.4</v>
      </c>
      <c r="N17" s="39">
        <v>530.149</v>
      </c>
      <c r="O17" s="41">
        <f t="shared" si="1"/>
        <v>73.749000000000024</v>
      </c>
      <c r="P17" s="41">
        <f t="shared" si="2"/>
        <v>48.084000000000003</v>
      </c>
      <c r="Q17" s="41">
        <f t="shared" si="3"/>
        <v>-13.684000000000083</v>
      </c>
      <c r="R17" s="34">
        <f t="shared" si="4"/>
        <v>0</v>
      </c>
      <c r="S17" s="109">
        <f t="shared" si="4"/>
        <v>48.084000000000003</v>
      </c>
      <c r="T17" s="34">
        <f t="shared" si="4"/>
        <v>0</v>
      </c>
      <c r="U17" s="52">
        <v>23.239827859999998</v>
      </c>
      <c r="V17" s="44">
        <f t="shared" si="5"/>
        <v>1117.4638828202401</v>
      </c>
      <c r="W17" s="45">
        <f t="shared" si="10"/>
        <v>28.13</v>
      </c>
      <c r="X17" s="50">
        <f t="shared" si="10"/>
        <v>26.013999999999999</v>
      </c>
      <c r="Y17" s="51">
        <f t="shared" si="10"/>
        <v>26.81</v>
      </c>
      <c r="Z17" s="48">
        <f t="shared" si="6"/>
        <v>1250.857176</v>
      </c>
      <c r="AA17" s="49">
        <f t="shared" si="7"/>
        <v>0</v>
      </c>
    </row>
    <row r="18" spans="1:27" x14ac:dyDescent="0.25">
      <c r="A18" s="110">
        <v>41903.375</v>
      </c>
      <c r="B18" s="64">
        <v>0</v>
      </c>
      <c r="C18" s="34">
        <v>395</v>
      </c>
      <c r="D18" s="96">
        <v>0</v>
      </c>
      <c r="E18" s="35">
        <f t="shared" si="0"/>
        <v>395</v>
      </c>
      <c r="F18" s="36">
        <f t="shared" si="11"/>
        <v>7</v>
      </c>
      <c r="G18" s="37" t="str">
        <f>IF(MAX(F18:F94)&gt;6,"Yes",0)</f>
        <v>Yes</v>
      </c>
      <c r="H18" s="38">
        <v>25.997</v>
      </c>
      <c r="I18" s="38">
        <v>12.491</v>
      </c>
      <c r="J18" s="39">
        <f t="shared" si="8"/>
        <v>25.997</v>
      </c>
      <c r="K18" s="40">
        <f t="shared" si="9"/>
        <v>25.997</v>
      </c>
      <c r="L18" s="39">
        <v>507.15</v>
      </c>
      <c r="M18" s="39">
        <v>507.15</v>
      </c>
      <c r="N18" s="39">
        <v>559.90499999999997</v>
      </c>
      <c r="O18" s="41">
        <f t="shared" si="1"/>
        <v>52.754999999999995</v>
      </c>
      <c r="P18" s="41">
        <f t="shared" si="2"/>
        <v>25.997</v>
      </c>
      <c r="Q18" s="41">
        <f t="shared" si="3"/>
        <v>-14.267000000000053</v>
      </c>
      <c r="R18" s="34">
        <f t="shared" si="4"/>
        <v>0</v>
      </c>
      <c r="S18" s="109">
        <f t="shared" si="4"/>
        <v>25.997</v>
      </c>
      <c r="T18" s="34">
        <f t="shared" si="4"/>
        <v>0</v>
      </c>
      <c r="U18" s="52">
        <v>24.419411969999999</v>
      </c>
      <c r="V18" s="44">
        <f t="shared" si="5"/>
        <v>634.83145298408999</v>
      </c>
      <c r="W18" s="45">
        <f t="shared" si="10"/>
        <v>28.13</v>
      </c>
      <c r="X18" s="50">
        <f t="shared" si="10"/>
        <v>26.013999999999999</v>
      </c>
      <c r="Y18" s="51">
        <f t="shared" si="10"/>
        <v>26.81</v>
      </c>
      <c r="Z18" s="48">
        <f t="shared" si="6"/>
        <v>676.28595799999994</v>
      </c>
      <c r="AA18" s="49">
        <f t="shared" si="7"/>
        <v>0</v>
      </c>
    </row>
    <row r="19" spans="1:27" x14ac:dyDescent="0.25">
      <c r="A19" s="110">
        <v>41903.416666666664</v>
      </c>
      <c r="B19" s="64">
        <v>0</v>
      </c>
      <c r="C19" s="34">
        <v>395</v>
      </c>
      <c r="D19" s="96">
        <v>0</v>
      </c>
      <c r="E19" s="35">
        <f t="shared" si="0"/>
        <v>395</v>
      </c>
      <c r="F19" s="36">
        <f t="shared" si="11"/>
        <v>8</v>
      </c>
      <c r="G19" s="37" t="str">
        <f>IF(MAX(F19:F94)&gt;6,"Yes",0)</f>
        <v>Yes</v>
      </c>
      <c r="H19" s="38">
        <v>0</v>
      </c>
      <c r="I19" s="38">
        <v>13.488</v>
      </c>
      <c r="J19" s="39">
        <f t="shared" si="8"/>
        <v>0</v>
      </c>
      <c r="K19" s="40">
        <f t="shared" si="9"/>
        <v>0</v>
      </c>
      <c r="L19" s="39">
        <v>602.85</v>
      </c>
      <c r="M19" s="39">
        <v>602.85</v>
      </c>
      <c r="N19" s="39">
        <v>589.529</v>
      </c>
      <c r="O19" s="41">
        <f t="shared" si="1"/>
        <v>0</v>
      </c>
      <c r="P19" s="41">
        <f t="shared" si="2"/>
        <v>0</v>
      </c>
      <c r="Q19" s="41">
        <f t="shared" si="3"/>
        <v>0</v>
      </c>
      <c r="R19" s="34">
        <f t="shared" si="4"/>
        <v>0</v>
      </c>
      <c r="S19" s="109">
        <f t="shared" si="4"/>
        <v>0</v>
      </c>
      <c r="T19" s="34">
        <f t="shared" si="4"/>
        <v>0</v>
      </c>
      <c r="U19" s="52">
        <v>0</v>
      </c>
      <c r="V19" s="44">
        <f t="shared" si="5"/>
        <v>0</v>
      </c>
      <c r="W19" s="45">
        <f t="shared" si="10"/>
        <v>28.13</v>
      </c>
      <c r="X19" s="50">
        <f t="shared" si="10"/>
        <v>26.013999999999999</v>
      </c>
      <c r="Y19" s="51">
        <f t="shared" si="10"/>
        <v>26.81</v>
      </c>
      <c r="Z19" s="48">
        <f t="shared" si="6"/>
        <v>0</v>
      </c>
      <c r="AA19" s="49">
        <f t="shared" si="7"/>
        <v>0</v>
      </c>
    </row>
    <row r="20" spans="1:27" x14ac:dyDescent="0.25">
      <c r="A20" s="110">
        <v>41903.458333333336</v>
      </c>
      <c r="B20" s="64">
        <v>0</v>
      </c>
      <c r="C20" s="34">
        <v>395</v>
      </c>
      <c r="D20" s="96">
        <v>0</v>
      </c>
      <c r="E20" s="35">
        <f t="shared" si="0"/>
        <v>395</v>
      </c>
      <c r="F20" s="36">
        <f t="shared" si="11"/>
        <v>9</v>
      </c>
      <c r="G20" s="37" t="str">
        <f>IF(MAX(F20:F94)&gt;6,"Yes",0)</f>
        <v>Yes</v>
      </c>
      <c r="H20" s="38">
        <v>0</v>
      </c>
      <c r="I20" s="38">
        <v>14.077</v>
      </c>
      <c r="J20" s="39">
        <f t="shared" si="8"/>
        <v>0</v>
      </c>
      <c r="K20" s="40">
        <f t="shared" si="9"/>
        <v>0</v>
      </c>
      <c r="L20" s="39">
        <v>617.09999999999991</v>
      </c>
      <c r="M20" s="39">
        <v>617.1</v>
      </c>
      <c r="N20" s="39">
        <v>614.22799999999995</v>
      </c>
      <c r="O20" s="41">
        <f t="shared" si="1"/>
        <v>0</v>
      </c>
      <c r="P20" s="41">
        <f t="shared" si="2"/>
        <v>0</v>
      </c>
      <c r="Q20" s="41">
        <f t="shared" si="3"/>
        <v>0</v>
      </c>
      <c r="R20" s="34">
        <f t="shared" si="4"/>
        <v>0</v>
      </c>
      <c r="S20" s="109">
        <f t="shared" si="4"/>
        <v>0</v>
      </c>
      <c r="T20" s="34">
        <f t="shared" si="4"/>
        <v>0</v>
      </c>
      <c r="U20" s="52">
        <v>0</v>
      </c>
      <c r="V20" s="44">
        <f t="shared" si="5"/>
        <v>0</v>
      </c>
      <c r="W20" s="45">
        <f t="shared" si="10"/>
        <v>28.13</v>
      </c>
      <c r="X20" s="50">
        <f t="shared" si="10"/>
        <v>26.013999999999999</v>
      </c>
      <c r="Y20" s="51">
        <f t="shared" si="10"/>
        <v>26.81</v>
      </c>
      <c r="Z20" s="48">
        <f t="shared" si="6"/>
        <v>0</v>
      </c>
      <c r="AA20" s="49">
        <f t="shared" si="7"/>
        <v>0</v>
      </c>
    </row>
    <row r="21" spans="1:27" x14ac:dyDescent="0.25">
      <c r="A21" s="110">
        <v>41903.5</v>
      </c>
      <c r="B21" s="64">
        <v>0</v>
      </c>
      <c r="C21" s="34">
        <v>395</v>
      </c>
      <c r="D21" s="96">
        <v>0</v>
      </c>
      <c r="E21" s="35">
        <f t="shared" si="0"/>
        <v>395</v>
      </c>
      <c r="F21" s="36">
        <f t="shared" si="11"/>
        <v>10</v>
      </c>
      <c r="G21" s="37" t="str">
        <f>IF(MAX(F21:F94)&gt;6,"Yes",0)</f>
        <v>Yes</v>
      </c>
      <c r="H21" s="38">
        <v>0</v>
      </c>
      <c r="I21" s="38">
        <v>15</v>
      </c>
      <c r="J21" s="39">
        <f t="shared" si="8"/>
        <v>0</v>
      </c>
      <c r="K21" s="40">
        <f t="shared" si="9"/>
        <v>0</v>
      </c>
      <c r="L21" s="39">
        <v>615.79999999999995</v>
      </c>
      <c r="M21" s="39">
        <v>615.79999999999995</v>
      </c>
      <c r="N21" s="39">
        <v>634.59500000000003</v>
      </c>
      <c r="O21" s="41">
        <f t="shared" si="1"/>
        <v>18.795000000000073</v>
      </c>
      <c r="P21" s="41">
        <f t="shared" si="2"/>
        <v>0</v>
      </c>
      <c r="Q21" s="41">
        <f t="shared" si="3"/>
        <v>0</v>
      </c>
      <c r="R21" s="34">
        <f t="shared" si="4"/>
        <v>0</v>
      </c>
      <c r="S21" s="109">
        <f t="shared" si="4"/>
        <v>0</v>
      </c>
      <c r="T21" s="34">
        <f t="shared" si="4"/>
        <v>0</v>
      </c>
      <c r="U21" s="52">
        <v>0</v>
      </c>
      <c r="V21" s="44">
        <f t="shared" si="5"/>
        <v>0</v>
      </c>
      <c r="W21" s="45">
        <f t="shared" si="10"/>
        <v>28.13</v>
      </c>
      <c r="X21" s="50">
        <f t="shared" si="10"/>
        <v>26.013999999999999</v>
      </c>
      <c r="Y21" s="51">
        <f t="shared" si="10"/>
        <v>26.81</v>
      </c>
      <c r="Z21" s="48">
        <f t="shared" si="6"/>
        <v>0</v>
      </c>
      <c r="AA21" s="49">
        <f t="shared" si="7"/>
        <v>0</v>
      </c>
    </row>
    <row r="22" spans="1:27" x14ac:dyDescent="0.25">
      <c r="A22" s="110">
        <v>41903.541666666664</v>
      </c>
      <c r="B22" s="64">
        <v>0</v>
      </c>
      <c r="C22" s="34">
        <v>395</v>
      </c>
      <c r="D22" s="96">
        <v>0</v>
      </c>
      <c r="E22" s="35">
        <f t="shared" si="0"/>
        <v>395</v>
      </c>
      <c r="F22" s="36">
        <f t="shared" si="11"/>
        <v>11</v>
      </c>
      <c r="G22" s="37" t="str">
        <f>IF(MAX(F22:F94)&gt;6,"Yes",0)</f>
        <v>Yes</v>
      </c>
      <c r="H22" s="38">
        <v>0</v>
      </c>
      <c r="I22" s="38">
        <v>16.594000000000001</v>
      </c>
      <c r="J22" s="39">
        <f t="shared" si="8"/>
        <v>0</v>
      </c>
      <c r="K22" s="40">
        <f t="shared" si="9"/>
        <v>0</v>
      </c>
      <c r="L22" s="39">
        <v>675.55</v>
      </c>
      <c r="M22" s="39">
        <v>675.55</v>
      </c>
      <c r="N22" s="39">
        <v>659.28300000000002</v>
      </c>
      <c r="O22" s="41">
        <f t="shared" si="1"/>
        <v>0</v>
      </c>
      <c r="P22" s="41">
        <f t="shared" si="2"/>
        <v>0</v>
      </c>
      <c r="Q22" s="41">
        <f t="shared" si="3"/>
        <v>0</v>
      </c>
      <c r="R22" s="34">
        <f t="shared" si="4"/>
        <v>0</v>
      </c>
      <c r="S22" s="109">
        <f t="shared" si="4"/>
        <v>0</v>
      </c>
      <c r="T22" s="34">
        <f t="shared" si="4"/>
        <v>0</v>
      </c>
      <c r="U22" s="52">
        <v>0</v>
      </c>
      <c r="V22" s="44">
        <f t="shared" si="5"/>
        <v>0</v>
      </c>
      <c r="W22" s="45">
        <f t="shared" si="10"/>
        <v>28.13</v>
      </c>
      <c r="X22" s="50">
        <f t="shared" si="10"/>
        <v>26.013999999999999</v>
      </c>
      <c r="Y22" s="51">
        <f t="shared" si="10"/>
        <v>26.81</v>
      </c>
      <c r="Z22" s="48">
        <f t="shared" si="6"/>
        <v>0</v>
      </c>
      <c r="AA22" s="49">
        <f t="shared" si="7"/>
        <v>0</v>
      </c>
    </row>
    <row r="23" spans="1:27" x14ac:dyDescent="0.25">
      <c r="A23" s="110">
        <v>41903.583333333336</v>
      </c>
      <c r="B23" s="64">
        <v>0</v>
      </c>
      <c r="C23" s="34">
        <v>395</v>
      </c>
      <c r="D23" s="96">
        <v>0</v>
      </c>
      <c r="E23" s="35">
        <f t="shared" si="0"/>
        <v>395</v>
      </c>
      <c r="F23" s="36">
        <f>IF(E23&gt;0,F22+1,0)</f>
        <v>12</v>
      </c>
      <c r="G23" s="37" t="str">
        <f>IF(MAX(F23:F94)&gt;6,"Yes",0)</f>
        <v>Yes</v>
      </c>
      <c r="H23" s="38">
        <v>0</v>
      </c>
      <c r="I23" s="38">
        <v>17.428000000000001</v>
      </c>
      <c r="J23" s="39">
        <f t="shared" si="8"/>
        <v>0</v>
      </c>
      <c r="K23" s="40">
        <f t="shared" si="9"/>
        <v>0</v>
      </c>
      <c r="L23" s="39">
        <v>699.69999999999993</v>
      </c>
      <c r="M23" s="39">
        <v>699.7</v>
      </c>
      <c r="N23" s="39">
        <v>678.99699999999996</v>
      </c>
      <c r="O23" s="41">
        <f t="shared" si="1"/>
        <v>0</v>
      </c>
      <c r="P23" s="41">
        <f t="shared" si="2"/>
        <v>0</v>
      </c>
      <c r="Q23" s="41">
        <f t="shared" si="3"/>
        <v>0</v>
      </c>
      <c r="R23" s="34">
        <f t="shared" si="4"/>
        <v>0</v>
      </c>
      <c r="S23" s="109">
        <f t="shared" si="4"/>
        <v>0</v>
      </c>
      <c r="T23" s="34">
        <f t="shared" si="4"/>
        <v>0</v>
      </c>
      <c r="U23" s="52">
        <v>0</v>
      </c>
      <c r="V23" s="44">
        <f t="shared" si="5"/>
        <v>0</v>
      </c>
      <c r="W23" s="45">
        <f t="shared" si="10"/>
        <v>28.13</v>
      </c>
      <c r="X23" s="50">
        <f t="shared" si="10"/>
        <v>26.013999999999999</v>
      </c>
      <c r="Y23" s="51">
        <f t="shared" si="10"/>
        <v>26.81</v>
      </c>
      <c r="Z23" s="48">
        <f t="shared" si="6"/>
        <v>0</v>
      </c>
      <c r="AA23" s="49">
        <f t="shared" si="7"/>
        <v>0</v>
      </c>
    </row>
    <row r="24" spans="1:27" x14ac:dyDescent="0.25">
      <c r="A24" s="110">
        <v>41903.625</v>
      </c>
      <c r="B24" s="64">
        <v>0</v>
      </c>
      <c r="C24" s="34">
        <v>395</v>
      </c>
      <c r="D24" s="96">
        <v>0</v>
      </c>
      <c r="E24" s="35">
        <f t="shared" si="0"/>
        <v>395</v>
      </c>
      <c r="F24" s="36">
        <f t="shared" si="11"/>
        <v>13</v>
      </c>
      <c r="G24" s="37" t="str">
        <f>IF(MAX(F24:F94)&gt;6,"Yes",0)</f>
        <v>Yes</v>
      </c>
      <c r="H24" s="38">
        <v>0</v>
      </c>
      <c r="I24" s="38">
        <v>18.175000000000001</v>
      </c>
      <c r="J24" s="39">
        <f t="shared" si="8"/>
        <v>0</v>
      </c>
      <c r="K24" s="40">
        <f t="shared" si="9"/>
        <v>0</v>
      </c>
      <c r="L24" s="39">
        <v>706</v>
      </c>
      <c r="M24" s="39">
        <v>706</v>
      </c>
      <c r="N24" s="39">
        <v>696.15099999999995</v>
      </c>
      <c r="O24" s="41">
        <f t="shared" si="1"/>
        <v>0</v>
      </c>
      <c r="P24" s="41">
        <f t="shared" si="2"/>
        <v>0</v>
      </c>
      <c r="Q24" s="41">
        <f t="shared" si="3"/>
        <v>0</v>
      </c>
      <c r="R24" s="34">
        <f t="shared" si="4"/>
        <v>0</v>
      </c>
      <c r="S24" s="109">
        <f t="shared" si="4"/>
        <v>0</v>
      </c>
      <c r="T24" s="34">
        <f t="shared" si="4"/>
        <v>0</v>
      </c>
      <c r="U24" s="52">
        <v>0</v>
      </c>
      <c r="V24" s="44">
        <f t="shared" si="5"/>
        <v>0</v>
      </c>
      <c r="W24" s="45">
        <f t="shared" si="10"/>
        <v>28.13</v>
      </c>
      <c r="X24" s="50">
        <f t="shared" si="10"/>
        <v>26.013999999999999</v>
      </c>
      <c r="Y24" s="51">
        <f t="shared" si="10"/>
        <v>26.81</v>
      </c>
      <c r="Z24" s="48">
        <f t="shared" si="6"/>
        <v>0</v>
      </c>
      <c r="AA24" s="49">
        <f t="shared" si="7"/>
        <v>0</v>
      </c>
    </row>
    <row r="25" spans="1:27" x14ac:dyDescent="0.25">
      <c r="A25" s="110">
        <v>41903.666666666664</v>
      </c>
      <c r="B25" s="64">
        <v>0</v>
      </c>
      <c r="C25" s="34">
        <v>395</v>
      </c>
      <c r="D25" s="96">
        <v>0</v>
      </c>
      <c r="E25" s="35">
        <f t="shared" si="0"/>
        <v>395</v>
      </c>
      <c r="F25" s="36">
        <f t="shared" si="11"/>
        <v>14</v>
      </c>
      <c r="G25" s="37" t="str">
        <f>IF(MAX(F25:F94)&gt;6,"Yes",0)</f>
        <v>Yes</v>
      </c>
      <c r="H25" s="38">
        <v>0</v>
      </c>
      <c r="I25" s="38">
        <v>18.507000000000001</v>
      </c>
      <c r="J25" s="39">
        <f t="shared" si="8"/>
        <v>0</v>
      </c>
      <c r="K25" s="40">
        <f t="shared" si="9"/>
        <v>0</v>
      </c>
      <c r="L25" s="39">
        <v>729.4</v>
      </c>
      <c r="M25" s="39">
        <v>729.40000000000009</v>
      </c>
      <c r="N25" s="39">
        <v>714.50400000000002</v>
      </c>
      <c r="O25" s="41">
        <f t="shared" si="1"/>
        <v>0</v>
      </c>
      <c r="P25" s="41">
        <f t="shared" si="2"/>
        <v>0</v>
      </c>
      <c r="Q25" s="41">
        <f t="shared" si="3"/>
        <v>0</v>
      </c>
      <c r="R25" s="34">
        <f t="shared" si="4"/>
        <v>0</v>
      </c>
      <c r="S25" s="109">
        <f t="shared" si="4"/>
        <v>0</v>
      </c>
      <c r="T25" s="34">
        <f t="shared" si="4"/>
        <v>0</v>
      </c>
      <c r="U25" s="52">
        <v>0</v>
      </c>
      <c r="V25" s="44">
        <f t="shared" si="5"/>
        <v>0</v>
      </c>
      <c r="W25" s="45">
        <f t="shared" si="10"/>
        <v>28.13</v>
      </c>
      <c r="X25" s="50">
        <f t="shared" si="10"/>
        <v>26.013999999999999</v>
      </c>
      <c r="Y25" s="51">
        <f t="shared" si="10"/>
        <v>26.81</v>
      </c>
      <c r="Z25" s="48">
        <f t="shared" si="6"/>
        <v>0</v>
      </c>
      <c r="AA25" s="49">
        <f t="shared" si="7"/>
        <v>0</v>
      </c>
    </row>
    <row r="26" spans="1:27" x14ac:dyDescent="0.25">
      <c r="A26" s="110">
        <v>41903.708333333336</v>
      </c>
      <c r="B26" s="64">
        <v>0</v>
      </c>
      <c r="C26" s="34">
        <v>395</v>
      </c>
      <c r="D26" s="96">
        <v>0</v>
      </c>
      <c r="E26" s="35">
        <f t="shared" si="0"/>
        <v>395</v>
      </c>
      <c r="F26" s="36">
        <f t="shared" si="11"/>
        <v>15</v>
      </c>
      <c r="G26" s="37" t="str">
        <f>IF(MAX(F26:F94)&gt;6,"Yes",0)</f>
        <v>Yes</v>
      </c>
      <c r="H26" s="38">
        <v>0</v>
      </c>
      <c r="I26" s="38">
        <v>19.148</v>
      </c>
      <c r="J26" s="39">
        <f t="shared" si="8"/>
        <v>0</v>
      </c>
      <c r="K26" s="40">
        <f t="shared" si="9"/>
        <v>0</v>
      </c>
      <c r="L26" s="39">
        <v>736.15000000000009</v>
      </c>
      <c r="M26" s="39">
        <v>736.15000000000009</v>
      </c>
      <c r="N26" s="39">
        <v>737.32899999999995</v>
      </c>
      <c r="O26" s="41">
        <f t="shared" si="1"/>
        <v>1.1789999999998599</v>
      </c>
      <c r="P26" s="41">
        <f t="shared" si="2"/>
        <v>0</v>
      </c>
      <c r="Q26" s="41">
        <f t="shared" si="3"/>
        <v>0</v>
      </c>
      <c r="R26" s="34">
        <f t="shared" si="4"/>
        <v>0</v>
      </c>
      <c r="S26" s="109">
        <f t="shared" si="4"/>
        <v>0</v>
      </c>
      <c r="T26" s="34">
        <f t="shared" si="4"/>
        <v>0</v>
      </c>
      <c r="U26" s="52">
        <v>0</v>
      </c>
      <c r="V26" s="44">
        <f t="shared" si="5"/>
        <v>0</v>
      </c>
      <c r="W26" s="45">
        <f t="shared" si="10"/>
        <v>28.13</v>
      </c>
      <c r="X26" s="50">
        <f t="shared" si="10"/>
        <v>26.013999999999999</v>
      </c>
      <c r="Y26" s="51">
        <f t="shared" si="10"/>
        <v>26.81</v>
      </c>
      <c r="Z26" s="48">
        <f t="shared" si="6"/>
        <v>0</v>
      </c>
      <c r="AA26" s="49">
        <f t="shared" si="7"/>
        <v>0</v>
      </c>
    </row>
    <row r="27" spans="1:27" x14ac:dyDescent="0.25">
      <c r="A27" s="110">
        <v>41903.75</v>
      </c>
      <c r="B27" s="64">
        <v>0</v>
      </c>
      <c r="C27" s="34">
        <v>395</v>
      </c>
      <c r="D27" s="96">
        <v>0</v>
      </c>
      <c r="E27" s="35">
        <f t="shared" si="0"/>
        <v>395</v>
      </c>
      <c r="F27" s="36">
        <f t="shared" si="11"/>
        <v>16</v>
      </c>
      <c r="G27" s="37" t="str">
        <f>IF(MAX(F27:F94)&gt;6,"Yes",0)</f>
        <v>Yes</v>
      </c>
      <c r="H27" s="38">
        <v>0</v>
      </c>
      <c r="I27" s="38">
        <v>18.57</v>
      </c>
      <c r="J27" s="39">
        <f t="shared" si="8"/>
        <v>0</v>
      </c>
      <c r="K27" s="40">
        <f t="shared" si="9"/>
        <v>0</v>
      </c>
      <c r="L27" s="39">
        <v>739.1</v>
      </c>
      <c r="M27" s="39">
        <v>739.1</v>
      </c>
      <c r="N27" s="39">
        <v>738.59299999999996</v>
      </c>
      <c r="O27" s="41">
        <f t="shared" si="1"/>
        <v>0</v>
      </c>
      <c r="P27" s="41">
        <f t="shared" si="2"/>
        <v>0</v>
      </c>
      <c r="Q27" s="41">
        <f t="shared" si="3"/>
        <v>0</v>
      </c>
      <c r="R27" s="34">
        <f t="shared" si="4"/>
        <v>0</v>
      </c>
      <c r="S27" s="109">
        <f t="shared" si="4"/>
        <v>0</v>
      </c>
      <c r="T27" s="34">
        <f t="shared" si="4"/>
        <v>0</v>
      </c>
      <c r="U27" s="52">
        <v>0</v>
      </c>
      <c r="V27" s="44">
        <f t="shared" si="5"/>
        <v>0</v>
      </c>
      <c r="W27" s="45">
        <f t="shared" si="10"/>
        <v>28.13</v>
      </c>
      <c r="X27" s="50">
        <f t="shared" si="10"/>
        <v>26.013999999999999</v>
      </c>
      <c r="Y27" s="51">
        <f t="shared" si="10"/>
        <v>26.81</v>
      </c>
      <c r="Z27" s="48">
        <f t="shared" si="6"/>
        <v>0</v>
      </c>
      <c r="AA27" s="49">
        <f t="shared" si="7"/>
        <v>0</v>
      </c>
    </row>
    <row r="28" spans="1:27" x14ac:dyDescent="0.25">
      <c r="A28" s="110">
        <v>41903.791666666664</v>
      </c>
      <c r="B28" s="64">
        <v>0</v>
      </c>
      <c r="C28" s="34">
        <v>395</v>
      </c>
      <c r="D28" s="96">
        <v>0</v>
      </c>
      <c r="E28" s="35">
        <f t="shared" si="0"/>
        <v>395</v>
      </c>
      <c r="F28" s="36">
        <f t="shared" si="11"/>
        <v>17</v>
      </c>
      <c r="G28" s="37" t="str">
        <f>IF(MAX(F28:F94)&gt;6,"Yes",0)</f>
        <v>Yes</v>
      </c>
      <c r="H28" s="38">
        <v>0</v>
      </c>
      <c r="I28" s="38">
        <v>18.026</v>
      </c>
      <c r="J28" s="39">
        <f t="shared" si="8"/>
        <v>0</v>
      </c>
      <c r="K28" s="40">
        <f t="shared" si="9"/>
        <v>0</v>
      </c>
      <c r="L28" s="39">
        <v>743.5</v>
      </c>
      <c r="M28" s="39">
        <v>743.5</v>
      </c>
      <c r="N28" s="39">
        <v>717.99400000000003</v>
      </c>
      <c r="O28" s="41">
        <f t="shared" si="1"/>
        <v>0</v>
      </c>
      <c r="P28" s="41">
        <f t="shared" si="2"/>
        <v>0</v>
      </c>
      <c r="Q28" s="41">
        <f t="shared" si="3"/>
        <v>0</v>
      </c>
      <c r="R28" s="34">
        <f t="shared" si="4"/>
        <v>0</v>
      </c>
      <c r="S28" s="109">
        <f t="shared" si="4"/>
        <v>0</v>
      </c>
      <c r="T28" s="34">
        <f t="shared" si="4"/>
        <v>0</v>
      </c>
      <c r="U28" s="52">
        <v>0</v>
      </c>
      <c r="V28" s="44">
        <f t="shared" si="5"/>
        <v>0</v>
      </c>
      <c r="W28" s="45">
        <f t="shared" si="10"/>
        <v>28.13</v>
      </c>
      <c r="X28" s="50">
        <f t="shared" si="10"/>
        <v>26.013999999999999</v>
      </c>
      <c r="Y28" s="51">
        <f t="shared" si="10"/>
        <v>26.81</v>
      </c>
      <c r="Z28" s="48">
        <f t="shared" si="6"/>
        <v>0</v>
      </c>
      <c r="AA28" s="49">
        <f t="shared" si="7"/>
        <v>0</v>
      </c>
    </row>
    <row r="29" spans="1:27" x14ac:dyDescent="0.25">
      <c r="A29" s="110">
        <v>41903.833333333336</v>
      </c>
      <c r="B29" s="64">
        <v>0</v>
      </c>
      <c r="C29" s="34">
        <v>395</v>
      </c>
      <c r="D29" s="96">
        <v>0</v>
      </c>
      <c r="E29" s="35">
        <f t="shared" si="0"/>
        <v>395</v>
      </c>
      <c r="F29" s="36">
        <f t="shared" si="11"/>
        <v>18</v>
      </c>
      <c r="G29" s="37" t="str">
        <f>IF(MAX(F29:F94)&gt;6,"Yes",0)</f>
        <v>Yes</v>
      </c>
      <c r="H29" s="38">
        <v>0</v>
      </c>
      <c r="I29" s="38">
        <v>17.123000000000001</v>
      </c>
      <c r="J29" s="39">
        <f t="shared" si="8"/>
        <v>0</v>
      </c>
      <c r="K29" s="40">
        <f t="shared" si="9"/>
        <v>0</v>
      </c>
      <c r="L29" s="39">
        <v>727.75</v>
      </c>
      <c r="M29" s="39">
        <v>727.75</v>
      </c>
      <c r="N29" s="39">
        <v>709.56200000000001</v>
      </c>
      <c r="O29" s="41">
        <f t="shared" si="1"/>
        <v>0</v>
      </c>
      <c r="P29" s="41">
        <f t="shared" si="2"/>
        <v>0</v>
      </c>
      <c r="Q29" s="41">
        <f t="shared" si="3"/>
        <v>0</v>
      </c>
      <c r="R29" s="34">
        <f t="shared" si="4"/>
        <v>0</v>
      </c>
      <c r="S29" s="109">
        <f t="shared" si="4"/>
        <v>0</v>
      </c>
      <c r="T29" s="34">
        <f t="shared" si="4"/>
        <v>0</v>
      </c>
      <c r="U29" s="52">
        <v>0</v>
      </c>
      <c r="V29" s="44">
        <f t="shared" si="5"/>
        <v>0</v>
      </c>
      <c r="W29" s="45">
        <f t="shared" ref="W29:Y44" si="12">W28</f>
        <v>28.13</v>
      </c>
      <c r="X29" s="50">
        <f t="shared" si="12"/>
        <v>26.013999999999999</v>
      </c>
      <c r="Y29" s="51">
        <f t="shared" si="12"/>
        <v>26.81</v>
      </c>
      <c r="Z29" s="48">
        <f t="shared" si="6"/>
        <v>0</v>
      </c>
      <c r="AA29" s="49">
        <f t="shared" si="7"/>
        <v>0</v>
      </c>
    </row>
    <row r="30" spans="1:27" x14ac:dyDescent="0.25">
      <c r="A30" s="110">
        <v>41903.875</v>
      </c>
      <c r="B30" s="64">
        <v>0</v>
      </c>
      <c r="C30" s="34">
        <v>395</v>
      </c>
      <c r="D30" s="96">
        <v>0</v>
      </c>
      <c r="E30" s="35">
        <f t="shared" si="0"/>
        <v>395</v>
      </c>
      <c r="F30" s="36">
        <f t="shared" si="11"/>
        <v>19</v>
      </c>
      <c r="G30" s="37" t="str">
        <f>IF(MAX(F30:F94)&gt;6,"Yes",0)</f>
        <v>Yes</v>
      </c>
      <c r="H30" s="38">
        <v>0</v>
      </c>
      <c r="I30" s="38">
        <v>16.315999999999999</v>
      </c>
      <c r="J30" s="39">
        <f t="shared" si="8"/>
        <v>0</v>
      </c>
      <c r="K30" s="40">
        <f t="shared" si="9"/>
        <v>0</v>
      </c>
      <c r="L30" s="39">
        <v>742.2</v>
      </c>
      <c r="M30" s="39">
        <v>742.2</v>
      </c>
      <c r="N30" s="39">
        <v>716.43700000000001</v>
      </c>
      <c r="O30" s="41">
        <f t="shared" si="1"/>
        <v>0</v>
      </c>
      <c r="P30" s="41">
        <f t="shared" si="2"/>
        <v>0</v>
      </c>
      <c r="Q30" s="41">
        <f t="shared" si="3"/>
        <v>0</v>
      </c>
      <c r="R30" s="34">
        <f t="shared" si="4"/>
        <v>0</v>
      </c>
      <c r="S30" s="109">
        <f t="shared" si="4"/>
        <v>0</v>
      </c>
      <c r="T30" s="34">
        <f t="shared" si="4"/>
        <v>0</v>
      </c>
      <c r="U30" s="52">
        <v>0</v>
      </c>
      <c r="V30" s="44">
        <f t="shared" si="5"/>
        <v>0</v>
      </c>
      <c r="W30" s="45">
        <f t="shared" si="12"/>
        <v>28.13</v>
      </c>
      <c r="X30" s="50">
        <f t="shared" si="12"/>
        <v>26.013999999999999</v>
      </c>
      <c r="Y30" s="51">
        <f t="shared" si="12"/>
        <v>26.81</v>
      </c>
      <c r="Z30" s="48">
        <f t="shared" si="6"/>
        <v>0</v>
      </c>
      <c r="AA30" s="49">
        <f t="shared" si="7"/>
        <v>0</v>
      </c>
    </row>
    <row r="31" spans="1:27" x14ac:dyDescent="0.25">
      <c r="A31" s="110">
        <v>41903.916666666664</v>
      </c>
      <c r="B31" s="64">
        <v>0</v>
      </c>
      <c r="C31" s="34">
        <v>395</v>
      </c>
      <c r="D31" s="96">
        <v>0</v>
      </c>
      <c r="E31" s="35">
        <f t="shared" si="0"/>
        <v>395</v>
      </c>
      <c r="F31" s="36">
        <f t="shared" si="11"/>
        <v>20</v>
      </c>
      <c r="G31" s="37" t="str">
        <f>IF(MAX(F31:F94)&gt;6,"Yes",0)</f>
        <v>Yes</v>
      </c>
      <c r="H31" s="38">
        <v>0</v>
      </c>
      <c r="I31" s="38">
        <v>16.146999999999998</v>
      </c>
      <c r="J31" s="39">
        <f t="shared" si="8"/>
        <v>0</v>
      </c>
      <c r="K31" s="40">
        <f t="shared" si="9"/>
        <v>0</v>
      </c>
      <c r="L31" s="39">
        <v>755</v>
      </c>
      <c r="M31" s="39">
        <v>755</v>
      </c>
      <c r="N31" s="39">
        <v>679.15300000000002</v>
      </c>
      <c r="O31" s="41">
        <f t="shared" si="1"/>
        <v>0</v>
      </c>
      <c r="P31" s="41">
        <f t="shared" si="2"/>
        <v>0</v>
      </c>
      <c r="Q31" s="41">
        <f t="shared" si="3"/>
        <v>0</v>
      </c>
      <c r="R31" s="34">
        <f t="shared" si="4"/>
        <v>0</v>
      </c>
      <c r="S31" s="109">
        <f t="shared" si="4"/>
        <v>0</v>
      </c>
      <c r="T31" s="34">
        <f t="shared" si="4"/>
        <v>0</v>
      </c>
      <c r="U31" s="52">
        <v>0</v>
      </c>
      <c r="V31" s="44">
        <f t="shared" si="5"/>
        <v>0</v>
      </c>
      <c r="W31" s="45">
        <f t="shared" si="12"/>
        <v>28.13</v>
      </c>
      <c r="X31" s="50">
        <f t="shared" si="12"/>
        <v>26.013999999999999</v>
      </c>
      <c r="Y31" s="51">
        <f t="shared" si="12"/>
        <v>26.81</v>
      </c>
      <c r="Z31" s="48">
        <f t="shared" si="6"/>
        <v>0</v>
      </c>
      <c r="AA31" s="49">
        <f t="shared" si="7"/>
        <v>0</v>
      </c>
    </row>
    <row r="32" spans="1:27" x14ac:dyDescent="0.25">
      <c r="A32" s="110">
        <v>41903.958333333336</v>
      </c>
      <c r="B32" s="64">
        <v>0</v>
      </c>
      <c r="C32" s="34">
        <v>395</v>
      </c>
      <c r="D32" s="96">
        <v>0</v>
      </c>
      <c r="E32" s="35">
        <f t="shared" si="0"/>
        <v>395</v>
      </c>
      <c r="F32" s="36">
        <f t="shared" si="11"/>
        <v>21</v>
      </c>
      <c r="G32" s="37" t="str">
        <f t="shared" ref="G32:G94" si="13">IF(MAX(F32:F94)&gt;6,"Yes",0)</f>
        <v>Yes</v>
      </c>
      <c r="H32" s="38">
        <v>0</v>
      </c>
      <c r="I32" s="38">
        <v>15.535</v>
      </c>
      <c r="J32" s="39">
        <f t="shared" si="8"/>
        <v>0</v>
      </c>
      <c r="K32" s="40">
        <f t="shared" si="9"/>
        <v>0</v>
      </c>
      <c r="L32" s="39">
        <v>694.4</v>
      </c>
      <c r="M32" s="39">
        <v>694.40000000000009</v>
      </c>
      <c r="N32" s="39">
        <v>633.45500000000004</v>
      </c>
      <c r="O32" s="41">
        <f t="shared" si="1"/>
        <v>0</v>
      </c>
      <c r="P32" s="41">
        <f t="shared" si="2"/>
        <v>0</v>
      </c>
      <c r="Q32" s="41">
        <f t="shared" si="3"/>
        <v>0</v>
      </c>
      <c r="R32" s="34">
        <f t="shared" si="4"/>
        <v>0</v>
      </c>
      <c r="S32" s="109">
        <f t="shared" si="4"/>
        <v>0</v>
      </c>
      <c r="T32" s="34">
        <f t="shared" si="4"/>
        <v>0</v>
      </c>
      <c r="U32" s="52">
        <v>0</v>
      </c>
      <c r="V32" s="44">
        <f t="shared" si="5"/>
        <v>0</v>
      </c>
      <c r="W32" s="45">
        <f t="shared" si="12"/>
        <v>28.13</v>
      </c>
      <c r="X32" s="50">
        <f t="shared" si="12"/>
        <v>26.013999999999999</v>
      </c>
      <c r="Y32" s="51">
        <f t="shared" si="12"/>
        <v>26.81</v>
      </c>
      <c r="Z32" s="48">
        <f t="shared" si="6"/>
        <v>0</v>
      </c>
      <c r="AA32" s="49">
        <f t="shared" si="7"/>
        <v>0</v>
      </c>
    </row>
    <row r="33" spans="1:27" x14ac:dyDescent="0.25">
      <c r="A33" s="110">
        <v>41904</v>
      </c>
      <c r="B33" s="64">
        <v>0</v>
      </c>
      <c r="C33" s="34">
        <v>395</v>
      </c>
      <c r="D33" s="96">
        <v>0</v>
      </c>
      <c r="E33" s="35">
        <f t="shared" si="0"/>
        <v>395</v>
      </c>
      <c r="F33" s="36">
        <f t="shared" si="11"/>
        <v>22</v>
      </c>
      <c r="G33" s="37" t="str">
        <f t="shared" si="13"/>
        <v>Yes</v>
      </c>
      <c r="H33" s="38">
        <v>0</v>
      </c>
      <c r="I33" s="38">
        <v>13.683999999999999</v>
      </c>
      <c r="J33" s="39">
        <f t="shared" si="8"/>
        <v>0</v>
      </c>
      <c r="K33" s="40">
        <f t="shared" si="9"/>
        <v>0</v>
      </c>
      <c r="L33" s="39">
        <v>573.35</v>
      </c>
      <c r="M33" s="39">
        <v>573.35</v>
      </c>
      <c r="N33" s="39">
        <v>581.69100000000003</v>
      </c>
      <c r="O33" s="41">
        <f t="shared" si="1"/>
        <v>8.3410000000000082</v>
      </c>
      <c r="P33" s="41">
        <f t="shared" si="2"/>
        <v>0</v>
      </c>
      <c r="Q33" s="41">
        <f t="shared" si="3"/>
        <v>0</v>
      </c>
      <c r="R33" s="34">
        <f t="shared" si="4"/>
        <v>0</v>
      </c>
      <c r="S33" s="109">
        <f t="shared" si="4"/>
        <v>0</v>
      </c>
      <c r="T33" s="34">
        <f t="shared" si="4"/>
        <v>0</v>
      </c>
      <c r="U33" s="52">
        <v>0</v>
      </c>
      <c r="V33" s="44">
        <f t="shared" si="5"/>
        <v>0</v>
      </c>
      <c r="W33" s="45">
        <f t="shared" si="12"/>
        <v>28.13</v>
      </c>
      <c r="X33" s="50">
        <f t="shared" si="12"/>
        <v>26.013999999999999</v>
      </c>
      <c r="Y33" s="51">
        <f t="shared" si="12"/>
        <v>26.81</v>
      </c>
      <c r="Z33" s="48">
        <f t="shared" si="6"/>
        <v>0</v>
      </c>
      <c r="AA33" s="49">
        <f t="shared" si="7"/>
        <v>0</v>
      </c>
    </row>
    <row r="34" spans="1:27" x14ac:dyDescent="0.25">
      <c r="A34" s="110">
        <v>41904.041666666664</v>
      </c>
      <c r="B34" s="64">
        <v>0</v>
      </c>
      <c r="C34" s="34">
        <v>395</v>
      </c>
      <c r="D34" s="96">
        <v>0</v>
      </c>
      <c r="E34" s="35">
        <f t="shared" si="0"/>
        <v>395</v>
      </c>
      <c r="F34" s="36">
        <f t="shared" si="11"/>
        <v>23</v>
      </c>
      <c r="G34" s="37" t="str">
        <f t="shared" si="13"/>
        <v>Yes</v>
      </c>
      <c r="H34" s="38">
        <v>41.58</v>
      </c>
      <c r="I34" s="38">
        <v>13.295</v>
      </c>
      <c r="J34" s="39">
        <f t="shared" si="8"/>
        <v>41.58</v>
      </c>
      <c r="K34" s="40">
        <f t="shared" si="9"/>
        <v>41.58</v>
      </c>
      <c r="L34" s="39">
        <v>488.04999999999995</v>
      </c>
      <c r="M34" s="39">
        <v>488.04999999999995</v>
      </c>
      <c r="N34" s="39">
        <v>552.73</v>
      </c>
      <c r="O34" s="41">
        <f t="shared" si="1"/>
        <v>64.680000000000064</v>
      </c>
      <c r="P34" s="41">
        <f t="shared" si="2"/>
        <v>41.58</v>
      </c>
      <c r="Q34" s="41">
        <f t="shared" si="3"/>
        <v>-9.8050000000000637</v>
      </c>
      <c r="R34" s="34">
        <f t="shared" si="4"/>
        <v>0</v>
      </c>
      <c r="S34" s="109">
        <f t="shared" si="4"/>
        <v>41.58</v>
      </c>
      <c r="T34" s="34">
        <f t="shared" si="4"/>
        <v>0</v>
      </c>
      <c r="U34" s="52">
        <v>23.723905720000001</v>
      </c>
      <c r="V34" s="44">
        <f t="shared" si="5"/>
        <v>986.4399998376</v>
      </c>
      <c r="W34" s="45">
        <f t="shared" si="12"/>
        <v>28.13</v>
      </c>
      <c r="X34" s="50">
        <f t="shared" si="12"/>
        <v>26.013999999999999</v>
      </c>
      <c r="Y34" s="51">
        <f t="shared" si="12"/>
        <v>26.81</v>
      </c>
      <c r="Z34" s="48">
        <f t="shared" si="6"/>
        <v>1081.66212</v>
      </c>
      <c r="AA34" s="49">
        <f t="shared" si="7"/>
        <v>0</v>
      </c>
    </row>
    <row r="35" spans="1:27" x14ac:dyDescent="0.25">
      <c r="A35" s="110">
        <v>41904.083333333336</v>
      </c>
      <c r="B35" s="64">
        <v>0</v>
      </c>
      <c r="C35" s="34">
        <v>395</v>
      </c>
      <c r="D35" s="96">
        <v>0</v>
      </c>
      <c r="E35" s="35">
        <f t="shared" si="0"/>
        <v>395</v>
      </c>
      <c r="F35" s="36">
        <f t="shared" si="11"/>
        <v>24</v>
      </c>
      <c r="G35" s="37" t="str">
        <f t="shared" si="13"/>
        <v>Yes</v>
      </c>
      <c r="H35" s="38">
        <v>50.584000000000003</v>
      </c>
      <c r="I35" s="38">
        <v>11.901</v>
      </c>
      <c r="J35" s="39">
        <f t="shared" si="8"/>
        <v>50.584000000000003</v>
      </c>
      <c r="K35" s="40">
        <f t="shared" si="9"/>
        <v>50.584000000000003</v>
      </c>
      <c r="L35" s="39">
        <v>463.6</v>
      </c>
      <c r="M35" s="39">
        <v>463.6</v>
      </c>
      <c r="N35" s="39">
        <v>532.48800000000006</v>
      </c>
      <c r="O35" s="41">
        <f t="shared" si="1"/>
        <v>68.888000000000034</v>
      </c>
      <c r="P35" s="41">
        <f t="shared" si="2"/>
        <v>50.584000000000003</v>
      </c>
      <c r="Q35" s="41">
        <f t="shared" si="3"/>
        <v>-6.40300000000002</v>
      </c>
      <c r="R35" s="34">
        <f t="shared" si="4"/>
        <v>0</v>
      </c>
      <c r="S35" s="109">
        <f t="shared" si="4"/>
        <v>50.584000000000003</v>
      </c>
      <c r="T35" s="34">
        <f t="shared" si="4"/>
        <v>0</v>
      </c>
      <c r="U35" s="52">
        <v>23.673190980000001</v>
      </c>
      <c r="V35" s="44">
        <f t="shared" si="5"/>
        <v>1197.4846925323202</v>
      </c>
      <c r="W35" s="45">
        <f t="shared" si="12"/>
        <v>28.13</v>
      </c>
      <c r="X35" s="50">
        <f t="shared" si="12"/>
        <v>26.013999999999999</v>
      </c>
      <c r="Y35" s="51">
        <f t="shared" si="12"/>
        <v>26.81</v>
      </c>
      <c r="Z35" s="48">
        <f t="shared" si="6"/>
        <v>1315.8921760000001</v>
      </c>
      <c r="AA35" s="49">
        <f t="shared" si="7"/>
        <v>0</v>
      </c>
    </row>
    <row r="36" spans="1:27" x14ac:dyDescent="0.25">
      <c r="A36" s="110">
        <v>41904.125</v>
      </c>
      <c r="B36" s="64">
        <v>0</v>
      </c>
      <c r="C36" s="34">
        <v>395</v>
      </c>
      <c r="D36" s="96">
        <v>0</v>
      </c>
      <c r="E36" s="35">
        <f t="shared" si="0"/>
        <v>395</v>
      </c>
      <c r="F36" s="36">
        <f t="shared" si="11"/>
        <v>25</v>
      </c>
      <c r="G36" s="37" t="str">
        <f t="shared" si="13"/>
        <v>Yes</v>
      </c>
      <c r="H36" s="38">
        <v>102.977</v>
      </c>
      <c r="I36" s="38">
        <v>11.199</v>
      </c>
      <c r="J36" s="39">
        <f t="shared" si="8"/>
        <v>102.977</v>
      </c>
      <c r="K36" s="40">
        <f t="shared" si="9"/>
        <v>102.977</v>
      </c>
      <c r="L36" s="39">
        <v>402.75</v>
      </c>
      <c r="M36" s="39">
        <v>402.75</v>
      </c>
      <c r="N36" s="39">
        <v>521.95799999999997</v>
      </c>
      <c r="O36" s="41">
        <f t="shared" si="1"/>
        <v>119.20799999999997</v>
      </c>
      <c r="P36" s="41">
        <f t="shared" si="2"/>
        <v>102.977</v>
      </c>
      <c r="Q36" s="41">
        <f t="shared" si="3"/>
        <v>-5.0319999999999254</v>
      </c>
      <c r="R36" s="34">
        <f t="shared" si="4"/>
        <v>0</v>
      </c>
      <c r="S36" s="109">
        <f t="shared" si="4"/>
        <v>102.977</v>
      </c>
      <c r="T36" s="34">
        <f t="shared" si="4"/>
        <v>0</v>
      </c>
      <c r="U36" s="52">
        <v>21.637016899999999</v>
      </c>
      <c r="V36" s="44">
        <f t="shared" si="5"/>
        <v>2228.1150893112999</v>
      </c>
      <c r="W36" s="45">
        <f t="shared" si="12"/>
        <v>28.13</v>
      </c>
      <c r="X36" s="50">
        <f t="shared" si="12"/>
        <v>26.013999999999999</v>
      </c>
      <c r="Y36" s="51">
        <f t="shared" si="12"/>
        <v>26.81</v>
      </c>
      <c r="Z36" s="48">
        <f t="shared" si="6"/>
        <v>2678.8436780000002</v>
      </c>
      <c r="AA36" s="49">
        <f t="shared" si="7"/>
        <v>0</v>
      </c>
    </row>
    <row r="37" spans="1:27" x14ac:dyDescent="0.25">
      <c r="A37" s="110">
        <v>41904.166666666664</v>
      </c>
      <c r="B37" s="64">
        <v>0</v>
      </c>
      <c r="C37" s="34">
        <v>395</v>
      </c>
      <c r="D37" s="96">
        <v>0</v>
      </c>
      <c r="E37" s="35">
        <f t="shared" si="0"/>
        <v>395</v>
      </c>
      <c r="F37" s="36">
        <f t="shared" si="11"/>
        <v>26</v>
      </c>
      <c r="G37" s="37" t="str">
        <f t="shared" si="13"/>
        <v>Yes</v>
      </c>
      <c r="H37" s="38">
        <v>128.41399999999999</v>
      </c>
      <c r="I37" s="38">
        <v>10.528</v>
      </c>
      <c r="J37" s="39">
        <f t="shared" si="8"/>
        <v>128.41399999999999</v>
      </c>
      <c r="K37" s="40">
        <f t="shared" si="9"/>
        <v>128.41399999999999</v>
      </c>
      <c r="L37" s="39">
        <v>370.1</v>
      </c>
      <c r="M37" s="39">
        <v>370.1</v>
      </c>
      <c r="N37" s="39">
        <v>515.08799999999997</v>
      </c>
      <c r="O37" s="41">
        <f t="shared" si="1"/>
        <v>144.98799999999994</v>
      </c>
      <c r="P37" s="41">
        <f t="shared" si="2"/>
        <v>128.41399999999999</v>
      </c>
      <c r="Q37" s="41">
        <f t="shared" si="3"/>
        <v>-6.0459999999999354</v>
      </c>
      <c r="R37" s="34">
        <f t="shared" si="4"/>
        <v>0</v>
      </c>
      <c r="S37" s="109">
        <f t="shared" si="4"/>
        <v>128.41399999999999</v>
      </c>
      <c r="T37" s="34">
        <f t="shared" si="4"/>
        <v>0</v>
      </c>
      <c r="U37" s="52">
        <v>21.120084110000001</v>
      </c>
      <c r="V37" s="44">
        <f t="shared" si="5"/>
        <v>2712.11448090154</v>
      </c>
      <c r="W37" s="45">
        <f t="shared" si="12"/>
        <v>28.13</v>
      </c>
      <c r="X37" s="50">
        <f t="shared" si="12"/>
        <v>26.013999999999999</v>
      </c>
      <c r="Y37" s="51">
        <f t="shared" si="12"/>
        <v>26.81</v>
      </c>
      <c r="Z37" s="48">
        <f t="shared" si="6"/>
        <v>3340.5617959999995</v>
      </c>
      <c r="AA37" s="49">
        <f t="shared" si="7"/>
        <v>0</v>
      </c>
    </row>
    <row r="38" spans="1:27" x14ac:dyDescent="0.25">
      <c r="A38" s="110">
        <v>41904.208333333336</v>
      </c>
      <c r="B38" s="64">
        <v>0</v>
      </c>
      <c r="C38" s="34">
        <v>395</v>
      </c>
      <c r="D38" s="96">
        <v>0</v>
      </c>
      <c r="E38" s="35">
        <f t="shared" si="0"/>
        <v>395</v>
      </c>
      <c r="F38" s="36">
        <f t="shared" si="11"/>
        <v>27</v>
      </c>
      <c r="G38" s="37" t="str">
        <f t="shared" si="13"/>
        <v>Yes</v>
      </c>
      <c r="H38" s="38">
        <v>46.776000000000003</v>
      </c>
      <c r="I38" s="38">
        <v>10.858000000000001</v>
      </c>
      <c r="J38" s="39">
        <f t="shared" si="8"/>
        <v>46.776000000000003</v>
      </c>
      <c r="K38" s="40">
        <f t="shared" si="9"/>
        <v>46.776000000000003</v>
      </c>
      <c r="L38" s="39">
        <v>452.25</v>
      </c>
      <c r="M38" s="39">
        <v>452.25</v>
      </c>
      <c r="N38" s="39">
        <v>517.10900000000004</v>
      </c>
      <c r="O38" s="41">
        <f t="shared" si="1"/>
        <v>64.859000000000037</v>
      </c>
      <c r="P38" s="41">
        <f t="shared" si="2"/>
        <v>46.776000000000003</v>
      </c>
      <c r="Q38" s="41">
        <f t="shared" si="3"/>
        <v>-7.2250000000000227</v>
      </c>
      <c r="R38" s="34">
        <f t="shared" si="4"/>
        <v>0</v>
      </c>
      <c r="S38" s="109">
        <f t="shared" si="4"/>
        <v>46.776000000000003</v>
      </c>
      <c r="T38" s="34">
        <f t="shared" si="4"/>
        <v>0</v>
      </c>
      <c r="U38" s="52">
        <v>21.70851064</v>
      </c>
      <c r="V38" s="44">
        <f t="shared" si="5"/>
        <v>1015.43729369664</v>
      </c>
      <c r="W38" s="45">
        <f t="shared" si="12"/>
        <v>28.13</v>
      </c>
      <c r="X38" s="50">
        <f t="shared" si="12"/>
        <v>26.013999999999999</v>
      </c>
      <c r="Y38" s="51">
        <f t="shared" si="12"/>
        <v>26.81</v>
      </c>
      <c r="Z38" s="48">
        <f t="shared" si="6"/>
        <v>1216.830864</v>
      </c>
      <c r="AA38" s="49">
        <f t="shared" si="7"/>
        <v>0</v>
      </c>
    </row>
    <row r="39" spans="1:27" x14ac:dyDescent="0.25">
      <c r="A39" s="110">
        <v>41904.25</v>
      </c>
      <c r="B39" s="64">
        <v>0</v>
      </c>
      <c r="C39" s="34">
        <v>395</v>
      </c>
      <c r="D39" s="96">
        <v>0</v>
      </c>
      <c r="E39" s="35">
        <f t="shared" si="0"/>
        <v>395</v>
      </c>
      <c r="F39" s="36">
        <f t="shared" si="11"/>
        <v>28</v>
      </c>
      <c r="G39" s="37" t="str">
        <f t="shared" si="13"/>
        <v>Yes</v>
      </c>
      <c r="H39" s="38">
        <v>0</v>
      </c>
      <c r="I39" s="38">
        <v>12.65</v>
      </c>
      <c r="J39" s="39">
        <f t="shared" si="8"/>
        <v>0</v>
      </c>
      <c r="K39" s="40">
        <f t="shared" si="9"/>
        <v>0</v>
      </c>
      <c r="L39" s="39">
        <v>577.29999999999995</v>
      </c>
      <c r="M39" s="39">
        <v>577.29999999999995</v>
      </c>
      <c r="N39" s="39">
        <v>549.4</v>
      </c>
      <c r="O39" s="41">
        <f t="shared" si="1"/>
        <v>0</v>
      </c>
      <c r="P39" s="41">
        <f t="shared" si="2"/>
        <v>0</v>
      </c>
      <c r="Q39" s="41">
        <f t="shared" si="3"/>
        <v>0</v>
      </c>
      <c r="R39" s="34">
        <f t="shared" si="4"/>
        <v>0</v>
      </c>
      <c r="S39" s="109">
        <f t="shared" si="4"/>
        <v>0</v>
      </c>
      <c r="T39" s="34">
        <f t="shared" si="4"/>
        <v>0</v>
      </c>
      <c r="U39" s="52">
        <v>0</v>
      </c>
      <c r="V39" s="44">
        <f t="shared" si="5"/>
        <v>0</v>
      </c>
      <c r="W39" s="45">
        <f t="shared" si="12"/>
        <v>28.13</v>
      </c>
      <c r="X39" s="50">
        <f t="shared" si="12"/>
        <v>26.013999999999999</v>
      </c>
      <c r="Y39" s="51">
        <f t="shared" si="12"/>
        <v>26.81</v>
      </c>
      <c r="Z39" s="48">
        <f t="shared" si="6"/>
        <v>0</v>
      </c>
      <c r="AA39" s="49">
        <f t="shared" si="7"/>
        <v>0</v>
      </c>
    </row>
    <row r="40" spans="1:27" x14ac:dyDescent="0.25">
      <c r="A40" s="110">
        <v>41904.291666666664</v>
      </c>
      <c r="B40" s="64">
        <v>0</v>
      </c>
      <c r="C40" s="34">
        <v>395</v>
      </c>
      <c r="D40" s="96">
        <v>0</v>
      </c>
      <c r="E40" s="35">
        <f t="shared" si="0"/>
        <v>395</v>
      </c>
      <c r="F40" s="36">
        <f t="shared" si="11"/>
        <v>29</v>
      </c>
      <c r="G40" s="37" t="str">
        <f t="shared" si="13"/>
        <v>Yes</v>
      </c>
      <c r="H40" s="38">
        <v>0</v>
      </c>
      <c r="I40" s="38">
        <v>14.191000000000001</v>
      </c>
      <c r="J40" s="39">
        <f t="shared" si="8"/>
        <v>0</v>
      </c>
      <c r="K40" s="40">
        <f t="shared" si="9"/>
        <v>0</v>
      </c>
      <c r="L40" s="39">
        <v>685.85</v>
      </c>
      <c r="M40" s="39">
        <v>685.84999999999991</v>
      </c>
      <c r="N40" s="39">
        <v>602.91499999999996</v>
      </c>
      <c r="O40" s="41">
        <f t="shared" si="1"/>
        <v>0</v>
      </c>
      <c r="P40" s="41">
        <f t="shared" si="2"/>
        <v>0</v>
      </c>
      <c r="Q40" s="41">
        <f t="shared" si="3"/>
        <v>0</v>
      </c>
      <c r="R40" s="34">
        <f t="shared" si="4"/>
        <v>0</v>
      </c>
      <c r="S40" s="109">
        <f t="shared" si="4"/>
        <v>0</v>
      </c>
      <c r="T40" s="34">
        <f t="shared" si="4"/>
        <v>0</v>
      </c>
      <c r="U40" s="52">
        <v>0</v>
      </c>
      <c r="V40" s="44">
        <f t="shared" si="5"/>
        <v>0</v>
      </c>
      <c r="W40" s="45">
        <f t="shared" si="12"/>
        <v>28.13</v>
      </c>
      <c r="X40" s="50">
        <f t="shared" si="12"/>
        <v>26.013999999999999</v>
      </c>
      <c r="Y40" s="51">
        <f t="shared" si="12"/>
        <v>26.81</v>
      </c>
      <c r="Z40" s="48">
        <f t="shared" si="6"/>
        <v>0</v>
      </c>
      <c r="AA40" s="49">
        <f t="shared" si="7"/>
        <v>0</v>
      </c>
    </row>
    <row r="41" spans="1:27" x14ac:dyDescent="0.25">
      <c r="A41" s="110">
        <v>41904.333333333336</v>
      </c>
      <c r="B41" s="64">
        <v>0</v>
      </c>
      <c r="C41" s="34">
        <v>395</v>
      </c>
      <c r="D41" s="96">
        <v>0</v>
      </c>
      <c r="E41" s="35">
        <f t="shared" si="0"/>
        <v>395</v>
      </c>
      <c r="F41" s="36">
        <f t="shared" si="11"/>
        <v>30</v>
      </c>
      <c r="G41" s="37" t="str">
        <f t="shared" si="13"/>
        <v>Yes</v>
      </c>
      <c r="H41" s="38">
        <v>0</v>
      </c>
      <c r="I41" s="38">
        <v>14.683</v>
      </c>
      <c r="J41" s="39">
        <f t="shared" si="8"/>
        <v>0</v>
      </c>
      <c r="K41" s="40">
        <f t="shared" si="9"/>
        <v>0</v>
      </c>
      <c r="L41" s="39">
        <v>734.5</v>
      </c>
      <c r="M41" s="39">
        <v>734.5</v>
      </c>
      <c r="N41" s="39">
        <v>627.54899999999998</v>
      </c>
      <c r="O41" s="41">
        <f t="shared" si="1"/>
        <v>0</v>
      </c>
      <c r="P41" s="41">
        <f t="shared" si="2"/>
        <v>0</v>
      </c>
      <c r="Q41" s="41">
        <f t="shared" si="3"/>
        <v>0</v>
      </c>
      <c r="R41" s="34">
        <f t="shared" si="4"/>
        <v>0</v>
      </c>
      <c r="S41" s="109">
        <f t="shared" si="4"/>
        <v>0</v>
      </c>
      <c r="T41" s="34">
        <f t="shared" si="4"/>
        <v>0</v>
      </c>
      <c r="U41" s="52">
        <v>0</v>
      </c>
      <c r="V41" s="44">
        <f t="shared" si="5"/>
        <v>0</v>
      </c>
      <c r="W41" s="45">
        <f t="shared" si="12"/>
        <v>28.13</v>
      </c>
      <c r="X41" s="50">
        <f t="shared" si="12"/>
        <v>26.013999999999999</v>
      </c>
      <c r="Y41" s="51">
        <f t="shared" si="12"/>
        <v>26.81</v>
      </c>
      <c r="Z41" s="48">
        <f t="shared" si="6"/>
        <v>0</v>
      </c>
      <c r="AA41" s="49">
        <f t="shared" si="7"/>
        <v>0</v>
      </c>
    </row>
    <row r="42" spans="1:27" x14ac:dyDescent="0.25">
      <c r="A42" s="110">
        <v>41904.375</v>
      </c>
      <c r="B42" s="64">
        <v>0</v>
      </c>
      <c r="C42" s="34">
        <v>395</v>
      </c>
      <c r="D42" s="96">
        <v>0</v>
      </c>
      <c r="E42" s="35">
        <f t="shared" si="0"/>
        <v>395</v>
      </c>
      <c r="F42" s="36">
        <f t="shared" si="11"/>
        <v>31</v>
      </c>
      <c r="G42" s="37" t="str">
        <f t="shared" si="13"/>
        <v>Yes</v>
      </c>
      <c r="H42" s="38">
        <v>0</v>
      </c>
      <c r="I42" s="38">
        <v>15.744999999999999</v>
      </c>
      <c r="J42" s="39">
        <f t="shared" si="8"/>
        <v>0</v>
      </c>
      <c r="K42" s="40">
        <f t="shared" si="9"/>
        <v>0</v>
      </c>
      <c r="L42" s="39">
        <v>752.25</v>
      </c>
      <c r="M42" s="39">
        <v>752.25</v>
      </c>
      <c r="N42" s="39">
        <v>650.27300000000002</v>
      </c>
      <c r="O42" s="41">
        <f t="shared" si="1"/>
        <v>0</v>
      </c>
      <c r="P42" s="41">
        <f t="shared" si="2"/>
        <v>0</v>
      </c>
      <c r="Q42" s="41">
        <f t="shared" si="3"/>
        <v>0</v>
      </c>
      <c r="R42" s="34">
        <f t="shared" si="4"/>
        <v>0</v>
      </c>
      <c r="S42" s="109">
        <f t="shared" si="4"/>
        <v>0</v>
      </c>
      <c r="T42" s="34">
        <f t="shared" si="4"/>
        <v>0</v>
      </c>
      <c r="U42" s="52">
        <v>0</v>
      </c>
      <c r="V42" s="44">
        <f t="shared" si="5"/>
        <v>0</v>
      </c>
      <c r="W42" s="45">
        <f t="shared" si="12"/>
        <v>28.13</v>
      </c>
      <c r="X42" s="50">
        <f t="shared" si="12"/>
        <v>26.013999999999999</v>
      </c>
      <c r="Y42" s="51">
        <f t="shared" si="12"/>
        <v>26.81</v>
      </c>
      <c r="Z42" s="48">
        <f t="shared" si="6"/>
        <v>0</v>
      </c>
      <c r="AA42" s="49">
        <f t="shared" si="7"/>
        <v>0</v>
      </c>
    </row>
    <row r="43" spans="1:27" x14ac:dyDescent="0.25">
      <c r="A43" s="110">
        <v>41904.416666666664</v>
      </c>
      <c r="B43" s="64">
        <v>0</v>
      </c>
      <c r="C43" s="34">
        <v>395</v>
      </c>
      <c r="D43" s="96">
        <v>0</v>
      </c>
      <c r="E43" s="35">
        <f t="shared" si="0"/>
        <v>395</v>
      </c>
      <c r="F43" s="36">
        <f t="shared" si="11"/>
        <v>32</v>
      </c>
      <c r="G43" s="37" t="str">
        <f t="shared" si="13"/>
        <v>Yes</v>
      </c>
      <c r="H43" s="38">
        <v>0</v>
      </c>
      <c r="I43" s="38">
        <v>16.652000000000001</v>
      </c>
      <c r="J43" s="39">
        <f t="shared" si="8"/>
        <v>0</v>
      </c>
      <c r="K43" s="40">
        <f t="shared" si="9"/>
        <v>0</v>
      </c>
      <c r="L43" s="39">
        <v>756.7</v>
      </c>
      <c r="M43" s="39">
        <v>756.7</v>
      </c>
      <c r="N43" s="39">
        <v>666.25800000000004</v>
      </c>
      <c r="O43" s="41">
        <f t="shared" si="1"/>
        <v>0</v>
      </c>
      <c r="P43" s="41">
        <f t="shared" si="2"/>
        <v>0</v>
      </c>
      <c r="Q43" s="41">
        <f t="shared" si="3"/>
        <v>0</v>
      </c>
      <c r="R43" s="34">
        <f t="shared" si="4"/>
        <v>0</v>
      </c>
      <c r="S43" s="109">
        <f t="shared" si="4"/>
        <v>0</v>
      </c>
      <c r="T43" s="34">
        <f t="shared" si="4"/>
        <v>0</v>
      </c>
      <c r="U43" s="52">
        <v>0</v>
      </c>
      <c r="V43" s="44">
        <f t="shared" si="5"/>
        <v>0</v>
      </c>
      <c r="W43" s="45">
        <f t="shared" si="12"/>
        <v>28.13</v>
      </c>
      <c r="X43" s="50">
        <f t="shared" si="12"/>
        <v>26.013999999999999</v>
      </c>
      <c r="Y43" s="51">
        <f t="shared" si="12"/>
        <v>26.81</v>
      </c>
      <c r="Z43" s="48">
        <f t="shared" si="6"/>
        <v>0</v>
      </c>
      <c r="AA43" s="49">
        <f t="shared" si="7"/>
        <v>0</v>
      </c>
    </row>
    <row r="44" spans="1:27" x14ac:dyDescent="0.25">
      <c r="A44" s="110">
        <v>41904.458333333336</v>
      </c>
      <c r="B44" s="64">
        <v>0</v>
      </c>
      <c r="C44" s="34">
        <v>395</v>
      </c>
      <c r="D44" s="96">
        <v>0</v>
      </c>
      <c r="E44" s="35">
        <f t="shared" si="0"/>
        <v>395</v>
      </c>
      <c r="F44" s="36">
        <f t="shared" si="11"/>
        <v>33</v>
      </c>
      <c r="G44" s="37" t="str">
        <f t="shared" si="13"/>
        <v>Yes</v>
      </c>
      <c r="H44" s="38">
        <v>0</v>
      </c>
      <c r="I44" s="38">
        <v>16.396000000000001</v>
      </c>
      <c r="J44" s="39">
        <f t="shared" si="8"/>
        <v>0</v>
      </c>
      <c r="K44" s="40">
        <f t="shared" si="9"/>
        <v>0</v>
      </c>
      <c r="L44" s="39">
        <v>755.40000000000009</v>
      </c>
      <c r="M44" s="39">
        <v>755.4</v>
      </c>
      <c r="N44" s="39">
        <v>672.88300000000004</v>
      </c>
      <c r="O44" s="41">
        <f t="shared" si="1"/>
        <v>0</v>
      </c>
      <c r="P44" s="41">
        <f t="shared" si="2"/>
        <v>0</v>
      </c>
      <c r="Q44" s="41">
        <f t="shared" si="3"/>
        <v>0</v>
      </c>
      <c r="R44" s="34">
        <f t="shared" si="4"/>
        <v>0</v>
      </c>
      <c r="S44" s="109">
        <f t="shared" si="4"/>
        <v>0</v>
      </c>
      <c r="T44" s="34">
        <f t="shared" si="4"/>
        <v>0</v>
      </c>
      <c r="U44" s="52">
        <v>0</v>
      </c>
      <c r="V44" s="44">
        <f t="shared" si="5"/>
        <v>0</v>
      </c>
      <c r="W44" s="45">
        <f t="shared" si="12"/>
        <v>28.13</v>
      </c>
      <c r="X44" s="50">
        <f t="shared" si="12"/>
        <v>26.013999999999999</v>
      </c>
      <c r="Y44" s="51">
        <f t="shared" si="12"/>
        <v>26.81</v>
      </c>
      <c r="Z44" s="48">
        <f t="shared" si="6"/>
        <v>0</v>
      </c>
      <c r="AA44" s="49">
        <f t="shared" si="7"/>
        <v>0</v>
      </c>
    </row>
    <row r="45" spans="1:27" x14ac:dyDescent="0.25">
      <c r="A45" s="110">
        <v>41904.5</v>
      </c>
      <c r="B45" s="64">
        <v>0</v>
      </c>
      <c r="C45" s="34">
        <v>395</v>
      </c>
      <c r="D45" s="96">
        <v>0</v>
      </c>
      <c r="E45" s="35">
        <f t="shared" si="0"/>
        <v>395</v>
      </c>
      <c r="F45" s="36">
        <f t="shared" si="11"/>
        <v>34</v>
      </c>
      <c r="G45" s="37" t="str">
        <f t="shared" si="13"/>
        <v>Yes</v>
      </c>
      <c r="H45" s="38">
        <v>0</v>
      </c>
      <c r="I45" s="38">
        <v>16.797000000000001</v>
      </c>
      <c r="J45" s="39">
        <f t="shared" si="8"/>
        <v>0</v>
      </c>
      <c r="K45" s="40">
        <f t="shared" si="9"/>
        <v>0</v>
      </c>
      <c r="L45" s="39">
        <v>757.7</v>
      </c>
      <c r="M45" s="39">
        <v>757.7</v>
      </c>
      <c r="N45" s="39">
        <v>682.20799999999997</v>
      </c>
      <c r="O45" s="41">
        <f t="shared" si="1"/>
        <v>0</v>
      </c>
      <c r="P45" s="41">
        <f t="shared" si="2"/>
        <v>0</v>
      </c>
      <c r="Q45" s="41">
        <f t="shared" si="3"/>
        <v>0</v>
      </c>
      <c r="R45" s="34">
        <f t="shared" si="4"/>
        <v>0</v>
      </c>
      <c r="S45" s="109">
        <f t="shared" si="4"/>
        <v>0</v>
      </c>
      <c r="T45" s="34">
        <f t="shared" si="4"/>
        <v>0</v>
      </c>
      <c r="U45" s="52">
        <v>0</v>
      </c>
      <c r="V45" s="44">
        <f t="shared" si="5"/>
        <v>0</v>
      </c>
      <c r="W45" s="45">
        <f t="shared" ref="W45:Y60" si="14">W44</f>
        <v>28.13</v>
      </c>
      <c r="X45" s="50">
        <f t="shared" si="14"/>
        <v>26.013999999999999</v>
      </c>
      <c r="Y45" s="51">
        <f t="shared" si="14"/>
        <v>26.81</v>
      </c>
      <c r="Z45" s="48">
        <f t="shared" si="6"/>
        <v>0</v>
      </c>
      <c r="AA45" s="49">
        <f t="shared" si="7"/>
        <v>0</v>
      </c>
    </row>
    <row r="46" spans="1:27" x14ac:dyDescent="0.25">
      <c r="A46" s="110">
        <v>41904.541666666664</v>
      </c>
      <c r="B46" s="64">
        <v>0</v>
      </c>
      <c r="C46" s="34">
        <v>395</v>
      </c>
      <c r="D46" s="96">
        <v>0</v>
      </c>
      <c r="E46" s="35">
        <f t="shared" si="0"/>
        <v>395</v>
      </c>
      <c r="F46" s="36">
        <f t="shared" si="11"/>
        <v>35</v>
      </c>
      <c r="G46" s="37" t="str">
        <f t="shared" si="13"/>
        <v>Yes</v>
      </c>
      <c r="H46" s="38">
        <v>0</v>
      </c>
      <c r="I46" s="38">
        <v>16.515000000000001</v>
      </c>
      <c r="J46" s="39">
        <f t="shared" si="8"/>
        <v>0</v>
      </c>
      <c r="K46" s="40">
        <f t="shared" si="9"/>
        <v>0</v>
      </c>
      <c r="L46" s="39">
        <v>768.55</v>
      </c>
      <c r="M46" s="39">
        <v>768.55000000000007</v>
      </c>
      <c r="N46" s="39">
        <v>685.79300000000001</v>
      </c>
      <c r="O46" s="41">
        <f t="shared" si="1"/>
        <v>0</v>
      </c>
      <c r="P46" s="41">
        <f t="shared" si="2"/>
        <v>0</v>
      </c>
      <c r="Q46" s="41">
        <f t="shared" si="3"/>
        <v>0</v>
      </c>
      <c r="R46" s="34">
        <f t="shared" si="4"/>
        <v>0</v>
      </c>
      <c r="S46" s="109">
        <f t="shared" si="4"/>
        <v>0</v>
      </c>
      <c r="T46" s="34">
        <f t="shared" si="4"/>
        <v>0</v>
      </c>
      <c r="U46" s="52">
        <v>0</v>
      </c>
      <c r="V46" s="44">
        <f t="shared" si="5"/>
        <v>0</v>
      </c>
      <c r="W46" s="45">
        <f t="shared" si="14"/>
        <v>28.13</v>
      </c>
      <c r="X46" s="50">
        <f t="shared" si="14"/>
        <v>26.013999999999999</v>
      </c>
      <c r="Y46" s="51">
        <f t="shared" si="14"/>
        <v>26.81</v>
      </c>
      <c r="Z46" s="48">
        <f t="shared" si="6"/>
        <v>0</v>
      </c>
      <c r="AA46" s="49">
        <f t="shared" si="7"/>
        <v>0</v>
      </c>
    </row>
    <row r="47" spans="1:27" x14ac:dyDescent="0.25">
      <c r="A47" s="110">
        <v>41904.583333333336</v>
      </c>
      <c r="B47" s="64">
        <v>0</v>
      </c>
      <c r="C47" s="34">
        <v>395</v>
      </c>
      <c r="D47" s="96">
        <v>0</v>
      </c>
      <c r="E47" s="35">
        <f t="shared" si="0"/>
        <v>395</v>
      </c>
      <c r="F47" s="36">
        <f t="shared" si="11"/>
        <v>36</v>
      </c>
      <c r="G47" s="37" t="str">
        <f t="shared" si="13"/>
        <v>Yes</v>
      </c>
      <c r="H47" s="38">
        <v>0</v>
      </c>
      <c r="I47" s="38">
        <v>16.625</v>
      </c>
      <c r="J47" s="39">
        <f t="shared" si="8"/>
        <v>0</v>
      </c>
      <c r="K47" s="40">
        <f t="shared" si="9"/>
        <v>0</v>
      </c>
      <c r="L47" s="39">
        <v>768</v>
      </c>
      <c r="M47" s="39">
        <v>768</v>
      </c>
      <c r="N47" s="39">
        <v>694.43799999999999</v>
      </c>
      <c r="O47" s="41">
        <f t="shared" si="1"/>
        <v>0</v>
      </c>
      <c r="P47" s="41">
        <f t="shared" si="2"/>
        <v>0</v>
      </c>
      <c r="Q47" s="41">
        <f t="shared" si="3"/>
        <v>0</v>
      </c>
      <c r="R47" s="34">
        <f t="shared" si="4"/>
        <v>0</v>
      </c>
      <c r="S47" s="109">
        <f t="shared" si="4"/>
        <v>0</v>
      </c>
      <c r="T47" s="34">
        <f t="shared" si="4"/>
        <v>0</v>
      </c>
      <c r="U47" s="52">
        <v>0</v>
      </c>
      <c r="V47" s="44">
        <f t="shared" si="5"/>
        <v>0</v>
      </c>
      <c r="W47" s="45">
        <f t="shared" si="14"/>
        <v>28.13</v>
      </c>
      <c r="X47" s="50">
        <f t="shared" si="14"/>
        <v>26.013999999999999</v>
      </c>
      <c r="Y47" s="51">
        <f t="shared" si="14"/>
        <v>26.81</v>
      </c>
      <c r="Z47" s="48">
        <f t="shared" si="6"/>
        <v>0</v>
      </c>
      <c r="AA47" s="49">
        <f t="shared" si="7"/>
        <v>0</v>
      </c>
    </row>
    <row r="48" spans="1:27" x14ac:dyDescent="0.25">
      <c r="A48" s="110">
        <v>41904.625</v>
      </c>
      <c r="B48" s="64">
        <v>0</v>
      </c>
      <c r="C48" s="34">
        <v>395</v>
      </c>
      <c r="D48" s="96">
        <v>0</v>
      </c>
      <c r="E48" s="35">
        <f t="shared" si="0"/>
        <v>395</v>
      </c>
      <c r="F48" s="36">
        <f t="shared" si="11"/>
        <v>37</v>
      </c>
      <c r="G48" s="37" t="str">
        <f t="shared" si="13"/>
        <v>Yes</v>
      </c>
      <c r="H48" s="38">
        <v>0</v>
      </c>
      <c r="I48" s="38">
        <v>16.614999999999998</v>
      </c>
      <c r="J48" s="39">
        <f t="shared" si="8"/>
        <v>0</v>
      </c>
      <c r="K48" s="40">
        <f t="shared" si="9"/>
        <v>0</v>
      </c>
      <c r="L48" s="39">
        <v>768.85</v>
      </c>
      <c r="M48" s="39">
        <v>768.85</v>
      </c>
      <c r="N48" s="39">
        <v>696.15599999999995</v>
      </c>
      <c r="O48" s="41">
        <f t="shared" si="1"/>
        <v>0</v>
      </c>
      <c r="P48" s="41">
        <f t="shared" si="2"/>
        <v>0</v>
      </c>
      <c r="Q48" s="41">
        <f t="shared" si="3"/>
        <v>0</v>
      </c>
      <c r="R48" s="34">
        <f t="shared" si="4"/>
        <v>0</v>
      </c>
      <c r="S48" s="109">
        <f t="shared" si="4"/>
        <v>0</v>
      </c>
      <c r="T48" s="34">
        <f t="shared" si="4"/>
        <v>0</v>
      </c>
      <c r="U48" s="52">
        <v>0</v>
      </c>
      <c r="V48" s="44">
        <f t="shared" si="5"/>
        <v>0</v>
      </c>
      <c r="W48" s="45">
        <f t="shared" si="14"/>
        <v>28.13</v>
      </c>
      <c r="X48" s="50">
        <f t="shared" si="14"/>
        <v>26.013999999999999</v>
      </c>
      <c r="Y48" s="51">
        <f t="shared" si="14"/>
        <v>26.81</v>
      </c>
      <c r="Z48" s="48">
        <f t="shared" si="6"/>
        <v>0</v>
      </c>
      <c r="AA48" s="49">
        <f t="shared" si="7"/>
        <v>0</v>
      </c>
    </row>
    <row r="49" spans="1:27" x14ac:dyDescent="0.25">
      <c r="A49" s="110">
        <v>41904.666666666664</v>
      </c>
      <c r="B49" s="64">
        <v>0</v>
      </c>
      <c r="C49" s="34">
        <v>395</v>
      </c>
      <c r="D49" s="96">
        <v>0</v>
      </c>
      <c r="E49" s="35">
        <f t="shared" si="0"/>
        <v>395</v>
      </c>
      <c r="F49" s="36">
        <f t="shared" si="11"/>
        <v>38</v>
      </c>
      <c r="G49" s="37" t="str">
        <f t="shared" si="13"/>
        <v>Yes</v>
      </c>
      <c r="H49" s="38">
        <v>0</v>
      </c>
      <c r="I49" s="38">
        <v>16.538</v>
      </c>
      <c r="J49" s="39">
        <f t="shared" si="8"/>
        <v>0</v>
      </c>
      <c r="K49" s="40">
        <f t="shared" si="9"/>
        <v>0</v>
      </c>
      <c r="L49" s="39">
        <v>769.85</v>
      </c>
      <c r="M49" s="39">
        <v>769.85</v>
      </c>
      <c r="N49" s="39">
        <v>692.96500000000003</v>
      </c>
      <c r="O49" s="41">
        <f t="shared" si="1"/>
        <v>0</v>
      </c>
      <c r="P49" s="41">
        <f t="shared" si="2"/>
        <v>0</v>
      </c>
      <c r="Q49" s="41">
        <f t="shared" si="3"/>
        <v>0</v>
      </c>
      <c r="R49" s="34">
        <f t="shared" si="4"/>
        <v>0</v>
      </c>
      <c r="S49" s="109">
        <f t="shared" si="4"/>
        <v>0</v>
      </c>
      <c r="T49" s="34">
        <f t="shared" si="4"/>
        <v>0</v>
      </c>
      <c r="U49" s="52">
        <v>0</v>
      </c>
      <c r="V49" s="44">
        <f t="shared" si="5"/>
        <v>0</v>
      </c>
      <c r="W49" s="45">
        <f t="shared" si="14"/>
        <v>28.13</v>
      </c>
      <c r="X49" s="50">
        <f t="shared" si="14"/>
        <v>26.013999999999999</v>
      </c>
      <c r="Y49" s="51">
        <f t="shared" si="14"/>
        <v>26.81</v>
      </c>
      <c r="Z49" s="48">
        <f t="shared" si="6"/>
        <v>0</v>
      </c>
      <c r="AA49" s="49">
        <f t="shared" si="7"/>
        <v>0</v>
      </c>
    </row>
    <row r="50" spans="1:27" x14ac:dyDescent="0.25">
      <c r="A50" s="110">
        <v>41904.708333333336</v>
      </c>
      <c r="B50" s="64">
        <v>0</v>
      </c>
      <c r="C50" s="34">
        <v>395</v>
      </c>
      <c r="D50" s="96">
        <v>0</v>
      </c>
      <c r="E50" s="35">
        <f t="shared" si="0"/>
        <v>395</v>
      </c>
      <c r="F50" s="36">
        <f t="shared" si="11"/>
        <v>39</v>
      </c>
      <c r="G50" s="37" t="str">
        <f t="shared" si="13"/>
        <v>Yes</v>
      </c>
      <c r="H50" s="38">
        <v>0</v>
      </c>
      <c r="I50" s="38">
        <v>16.414999999999999</v>
      </c>
      <c r="J50" s="39">
        <f t="shared" si="8"/>
        <v>0</v>
      </c>
      <c r="K50" s="40">
        <f t="shared" si="9"/>
        <v>0</v>
      </c>
      <c r="L50" s="39">
        <v>768.7</v>
      </c>
      <c r="M50" s="39">
        <v>768.7</v>
      </c>
      <c r="N50" s="39">
        <v>696.22</v>
      </c>
      <c r="O50" s="41">
        <f t="shared" si="1"/>
        <v>0</v>
      </c>
      <c r="P50" s="41">
        <f t="shared" si="2"/>
        <v>0</v>
      </c>
      <c r="Q50" s="41">
        <f t="shared" si="3"/>
        <v>0</v>
      </c>
      <c r="R50" s="34">
        <f t="shared" si="4"/>
        <v>0</v>
      </c>
      <c r="S50" s="109">
        <f t="shared" si="4"/>
        <v>0</v>
      </c>
      <c r="T50" s="34">
        <f t="shared" si="4"/>
        <v>0</v>
      </c>
      <c r="U50" s="52">
        <v>0</v>
      </c>
      <c r="V50" s="44">
        <f t="shared" si="5"/>
        <v>0</v>
      </c>
      <c r="W50" s="45">
        <f t="shared" si="14"/>
        <v>28.13</v>
      </c>
      <c r="X50" s="50">
        <f t="shared" si="14"/>
        <v>26.013999999999999</v>
      </c>
      <c r="Y50" s="51">
        <f t="shared" si="14"/>
        <v>26.81</v>
      </c>
      <c r="Z50" s="48">
        <f t="shared" si="6"/>
        <v>0</v>
      </c>
      <c r="AA50" s="49">
        <f t="shared" si="7"/>
        <v>0</v>
      </c>
    </row>
    <row r="51" spans="1:27" x14ac:dyDescent="0.25">
      <c r="A51" s="110">
        <v>41904.75</v>
      </c>
      <c r="B51" s="64">
        <v>0</v>
      </c>
      <c r="C51" s="34">
        <v>395</v>
      </c>
      <c r="D51" s="96">
        <v>0</v>
      </c>
      <c r="E51" s="35">
        <f t="shared" si="0"/>
        <v>395</v>
      </c>
      <c r="F51" s="36">
        <f t="shared" si="11"/>
        <v>40</v>
      </c>
      <c r="G51" s="37" t="str">
        <f t="shared" si="13"/>
        <v>Yes</v>
      </c>
      <c r="H51" s="38">
        <v>0</v>
      </c>
      <c r="I51" s="38">
        <v>16.422000000000001</v>
      </c>
      <c r="J51" s="39">
        <f t="shared" si="8"/>
        <v>0</v>
      </c>
      <c r="K51" s="40">
        <f t="shared" si="9"/>
        <v>0</v>
      </c>
      <c r="L51" s="39">
        <v>769</v>
      </c>
      <c r="M51" s="39">
        <v>769</v>
      </c>
      <c r="N51" s="39">
        <v>697.875</v>
      </c>
      <c r="O51" s="41">
        <f t="shared" si="1"/>
        <v>0</v>
      </c>
      <c r="P51" s="41">
        <f t="shared" si="2"/>
        <v>0</v>
      </c>
      <c r="Q51" s="41">
        <f t="shared" si="3"/>
        <v>0</v>
      </c>
      <c r="R51" s="34">
        <f t="shared" si="4"/>
        <v>0</v>
      </c>
      <c r="S51" s="109">
        <f t="shared" si="4"/>
        <v>0</v>
      </c>
      <c r="T51" s="34">
        <f t="shared" si="4"/>
        <v>0</v>
      </c>
      <c r="U51" s="52">
        <v>0</v>
      </c>
      <c r="V51" s="44">
        <f t="shared" si="5"/>
        <v>0</v>
      </c>
      <c r="W51" s="45">
        <f t="shared" si="14"/>
        <v>28.13</v>
      </c>
      <c r="X51" s="50">
        <f t="shared" si="14"/>
        <v>26.013999999999999</v>
      </c>
      <c r="Y51" s="51">
        <f t="shared" si="14"/>
        <v>26.81</v>
      </c>
      <c r="Z51" s="48">
        <f t="shared" si="6"/>
        <v>0</v>
      </c>
      <c r="AA51" s="49">
        <f t="shared" si="7"/>
        <v>0</v>
      </c>
    </row>
    <row r="52" spans="1:27" x14ac:dyDescent="0.25">
      <c r="A52" s="110">
        <v>41904.791666666664</v>
      </c>
      <c r="B52" s="64">
        <v>0</v>
      </c>
      <c r="C52" s="34">
        <v>395</v>
      </c>
      <c r="D52" s="96">
        <v>0</v>
      </c>
      <c r="E52" s="35">
        <f t="shared" si="0"/>
        <v>395</v>
      </c>
      <c r="F52" s="36">
        <f t="shared" si="11"/>
        <v>41</v>
      </c>
      <c r="G52" s="37" t="str">
        <f t="shared" si="13"/>
        <v>Yes</v>
      </c>
      <c r="H52" s="38">
        <v>0</v>
      </c>
      <c r="I52" s="38">
        <v>16.036999999999999</v>
      </c>
      <c r="J52" s="39">
        <f t="shared" si="8"/>
        <v>0</v>
      </c>
      <c r="K52" s="40">
        <f t="shared" si="9"/>
        <v>0</v>
      </c>
      <c r="L52" s="39">
        <v>751</v>
      </c>
      <c r="M52" s="39">
        <v>751</v>
      </c>
      <c r="N52" s="39">
        <v>685.27200000000005</v>
      </c>
      <c r="O52" s="41">
        <f t="shared" si="1"/>
        <v>0</v>
      </c>
      <c r="P52" s="41">
        <f t="shared" si="2"/>
        <v>0</v>
      </c>
      <c r="Q52" s="41">
        <f t="shared" si="3"/>
        <v>0</v>
      </c>
      <c r="R52" s="34">
        <f t="shared" si="4"/>
        <v>0</v>
      </c>
      <c r="S52" s="109">
        <f t="shared" si="4"/>
        <v>0</v>
      </c>
      <c r="T52" s="34">
        <f t="shared" si="4"/>
        <v>0</v>
      </c>
      <c r="U52" s="52">
        <v>0</v>
      </c>
      <c r="V52" s="44">
        <f t="shared" si="5"/>
        <v>0</v>
      </c>
      <c r="W52" s="45">
        <f t="shared" si="14"/>
        <v>28.13</v>
      </c>
      <c r="X52" s="50">
        <f t="shared" si="14"/>
        <v>26.013999999999999</v>
      </c>
      <c r="Y52" s="51">
        <f t="shared" si="14"/>
        <v>26.81</v>
      </c>
      <c r="Z52" s="48">
        <f t="shared" si="6"/>
        <v>0</v>
      </c>
      <c r="AA52" s="49">
        <f t="shared" si="7"/>
        <v>0</v>
      </c>
    </row>
    <row r="53" spans="1:27" x14ac:dyDescent="0.25">
      <c r="A53" s="110">
        <v>41904.833333333336</v>
      </c>
      <c r="B53" s="64">
        <v>0</v>
      </c>
      <c r="C53" s="34">
        <v>395</v>
      </c>
      <c r="D53" s="96">
        <v>0</v>
      </c>
      <c r="E53" s="35">
        <f t="shared" si="0"/>
        <v>395</v>
      </c>
      <c r="F53" s="36">
        <f t="shared" si="11"/>
        <v>42</v>
      </c>
      <c r="G53" s="37" t="str">
        <f t="shared" si="13"/>
        <v>Yes</v>
      </c>
      <c r="H53" s="38">
        <v>0</v>
      </c>
      <c r="I53" s="38">
        <v>16.056000000000001</v>
      </c>
      <c r="J53" s="39">
        <f t="shared" si="8"/>
        <v>0</v>
      </c>
      <c r="K53" s="40">
        <f t="shared" si="9"/>
        <v>0</v>
      </c>
      <c r="L53" s="39">
        <v>709</v>
      </c>
      <c r="M53" s="39">
        <v>709</v>
      </c>
      <c r="N53" s="39">
        <v>693.71500000000003</v>
      </c>
      <c r="O53" s="41">
        <f t="shared" si="1"/>
        <v>0</v>
      </c>
      <c r="P53" s="41">
        <f t="shared" si="2"/>
        <v>0</v>
      </c>
      <c r="Q53" s="41">
        <f t="shared" si="3"/>
        <v>0</v>
      </c>
      <c r="R53" s="34">
        <f t="shared" si="4"/>
        <v>0</v>
      </c>
      <c r="S53" s="109">
        <f t="shared" si="4"/>
        <v>0</v>
      </c>
      <c r="T53" s="34">
        <f t="shared" si="4"/>
        <v>0</v>
      </c>
      <c r="U53" s="52">
        <v>0</v>
      </c>
      <c r="V53" s="44">
        <f t="shared" si="5"/>
        <v>0</v>
      </c>
      <c r="W53" s="45">
        <f t="shared" si="14"/>
        <v>28.13</v>
      </c>
      <c r="X53" s="50">
        <f t="shared" si="14"/>
        <v>26.013999999999999</v>
      </c>
      <c r="Y53" s="51">
        <f t="shared" si="14"/>
        <v>26.81</v>
      </c>
      <c r="Z53" s="48">
        <f t="shared" si="6"/>
        <v>0</v>
      </c>
      <c r="AA53" s="49">
        <f t="shared" si="7"/>
        <v>0</v>
      </c>
    </row>
    <row r="54" spans="1:27" x14ac:dyDescent="0.25">
      <c r="A54" s="110">
        <v>41904.875</v>
      </c>
      <c r="B54" s="64">
        <v>0</v>
      </c>
      <c r="C54" s="34">
        <v>395</v>
      </c>
      <c r="D54" s="96">
        <v>0</v>
      </c>
      <c r="E54" s="35">
        <f t="shared" si="0"/>
        <v>395</v>
      </c>
      <c r="F54" s="36">
        <f t="shared" si="11"/>
        <v>43</v>
      </c>
      <c r="G54" s="37" t="str">
        <f t="shared" si="13"/>
        <v>Yes</v>
      </c>
      <c r="H54" s="38">
        <v>0</v>
      </c>
      <c r="I54" s="38">
        <v>16.71</v>
      </c>
      <c r="J54" s="39">
        <f t="shared" si="8"/>
        <v>0</v>
      </c>
      <c r="K54" s="40">
        <f t="shared" si="9"/>
        <v>0</v>
      </c>
      <c r="L54" s="39">
        <v>765.44999999999993</v>
      </c>
      <c r="M54" s="39">
        <v>765.45</v>
      </c>
      <c r="N54" s="39">
        <v>709.35299999999995</v>
      </c>
      <c r="O54" s="41">
        <f t="shared" si="1"/>
        <v>0</v>
      </c>
      <c r="P54" s="41">
        <f t="shared" si="2"/>
        <v>0</v>
      </c>
      <c r="Q54" s="41">
        <f t="shared" si="3"/>
        <v>0</v>
      </c>
      <c r="R54" s="34">
        <f t="shared" si="4"/>
        <v>0</v>
      </c>
      <c r="S54" s="109">
        <f t="shared" si="4"/>
        <v>0</v>
      </c>
      <c r="T54" s="34">
        <f t="shared" si="4"/>
        <v>0</v>
      </c>
      <c r="U54" s="52">
        <v>0</v>
      </c>
      <c r="V54" s="44">
        <f t="shared" si="5"/>
        <v>0</v>
      </c>
      <c r="W54" s="45">
        <f t="shared" si="14"/>
        <v>28.13</v>
      </c>
      <c r="X54" s="50">
        <f t="shared" si="14"/>
        <v>26.013999999999999</v>
      </c>
      <c r="Y54" s="51">
        <f t="shared" si="14"/>
        <v>26.81</v>
      </c>
      <c r="Z54" s="48">
        <f t="shared" si="6"/>
        <v>0</v>
      </c>
      <c r="AA54" s="49">
        <f t="shared" si="7"/>
        <v>0</v>
      </c>
    </row>
    <row r="55" spans="1:27" x14ac:dyDescent="0.25">
      <c r="A55" s="110">
        <v>41904.916666666664</v>
      </c>
      <c r="B55" s="64">
        <v>0</v>
      </c>
      <c r="C55" s="34">
        <v>395</v>
      </c>
      <c r="D55" s="96">
        <v>0</v>
      </c>
      <c r="E55" s="35">
        <f t="shared" si="0"/>
        <v>395</v>
      </c>
      <c r="F55" s="36">
        <f t="shared" si="11"/>
        <v>44</v>
      </c>
      <c r="G55" s="37" t="str">
        <f t="shared" si="13"/>
        <v>Yes</v>
      </c>
      <c r="H55" s="38">
        <v>0</v>
      </c>
      <c r="I55" s="38">
        <v>16.22</v>
      </c>
      <c r="J55" s="39">
        <f t="shared" si="8"/>
        <v>0</v>
      </c>
      <c r="K55" s="40">
        <f t="shared" si="9"/>
        <v>0</v>
      </c>
      <c r="L55" s="39">
        <v>759.25</v>
      </c>
      <c r="M55" s="39">
        <v>759.25</v>
      </c>
      <c r="N55" s="39">
        <v>687.048</v>
      </c>
      <c r="O55" s="41">
        <f t="shared" si="1"/>
        <v>0</v>
      </c>
      <c r="P55" s="41">
        <f t="shared" si="2"/>
        <v>0</v>
      </c>
      <c r="Q55" s="41">
        <f t="shared" si="3"/>
        <v>0</v>
      </c>
      <c r="R55" s="34">
        <f t="shared" si="4"/>
        <v>0</v>
      </c>
      <c r="S55" s="109">
        <f t="shared" si="4"/>
        <v>0</v>
      </c>
      <c r="T55" s="34">
        <f t="shared" si="4"/>
        <v>0</v>
      </c>
      <c r="U55" s="52">
        <v>0</v>
      </c>
      <c r="V55" s="44">
        <f t="shared" si="5"/>
        <v>0</v>
      </c>
      <c r="W55" s="45">
        <f>W54</f>
        <v>28.13</v>
      </c>
      <c r="X55" s="50">
        <f>X54</f>
        <v>26.013999999999999</v>
      </c>
      <c r="Y55" s="51">
        <f>Y54</f>
        <v>26.81</v>
      </c>
      <c r="Z55" s="48">
        <f t="shared" si="6"/>
        <v>0</v>
      </c>
      <c r="AA55" s="49">
        <f t="shared" si="7"/>
        <v>0</v>
      </c>
    </row>
    <row r="56" spans="1:27" x14ac:dyDescent="0.25">
      <c r="A56" s="110">
        <v>41904.958333333336</v>
      </c>
      <c r="B56" s="64">
        <v>0</v>
      </c>
      <c r="C56" s="34">
        <v>395</v>
      </c>
      <c r="D56" s="96">
        <v>0</v>
      </c>
      <c r="E56" s="35">
        <f t="shared" si="0"/>
        <v>395</v>
      </c>
      <c r="F56" s="36">
        <f t="shared" si="11"/>
        <v>45</v>
      </c>
      <c r="G56" s="37" t="str">
        <f t="shared" si="13"/>
        <v>Yes</v>
      </c>
      <c r="H56" s="38">
        <v>0</v>
      </c>
      <c r="I56" s="38">
        <v>14.468</v>
      </c>
      <c r="J56" s="39">
        <f t="shared" si="8"/>
        <v>0</v>
      </c>
      <c r="K56" s="40">
        <f t="shared" si="9"/>
        <v>0</v>
      </c>
      <c r="L56" s="39">
        <v>661.65</v>
      </c>
      <c r="M56" s="39">
        <v>661.65</v>
      </c>
      <c r="N56" s="39">
        <v>647.55999999999995</v>
      </c>
      <c r="O56" s="41">
        <f t="shared" si="1"/>
        <v>0</v>
      </c>
      <c r="P56" s="41">
        <f t="shared" si="2"/>
        <v>0</v>
      </c>
      <c r="Q56" s="41">
        <f t="shared" si="3"/>
        <v>0</v>
      </c>
      <c r="R56" s="34">
        <f t="shared" si="4"/>
        <v>0</v>
      </c>
      <c r="S56" s="109">
        <f t="shared" si="4"/>
        <v>0</v>
      </c>
      <c r="T56" s="34">
        <f t="shared" si="4"/>
        <v>0</v>
      </c>
      <c r="U56" s="52">
        <v>0</v>
      </c>
      <c r="V56" s="44">
        <f t="shared" si="5"/>
        <v>0</v>
      </c>
      <c r="W56" s="45">
        <f t="shared" si="14"/>
        <v>28.13</v>
      </c>
      <c r="X56" s="50">
        <f t="shared" si="14"/>
        <v>26.013999999999999</v>
      </c>
      <c r="Y56" s="51">
        <f t="shared" si="14"/>
        <v>26.81</v>
      </c>
      <c r="Z56" s="48">
        <f t="shared" si="6"/>
        <v>0</v>
      </c>
      <c r="AA56" s="49">
        <f t="shared" si="7"/>
        <v>0</v>
      </c>
    </row>
    <row r="57" spans="1:27" x14ac:dyDescent="0.25">
      <c r="A57" s="110">
        <v>41905</v>
      </c>
      <c r="B57" s="64">
        <v>0</v>
      </c>
      <c r="C57" s="34">
        <v>395</v>
      </c>
      <c r="D57" s="96">
        <v>0</v>
      </c>
      <c r="E57" s="35">
        <f t="shared" si="0"/>
        <v>395</v>
      </c>
      <c r="F57" s="36">
        <f t="shared" si="11"/>
        <v>46</v>
      </c>
      <c r="G57" s="37" t="str">
        <f t="shared" si="13"/>
        <v>Yes</v>
      </c>
      <c r="H57" s="38">
        <v>34.39</v>
      </c>
      <c r="I57" s="38">
        <v>12.949</v>
      </c>
      <c r="J57" s="39">
        <f t="shared" si="8"/>
        <v>34.39</v>
      </c>
      <c r="K57" s="40">
        <f t="shared" si="9"/>
        <v>34.39</v>
      </c>
      <c r="L57" s="39">
        <v>543.70000000000005</v>
      </c>
      <c r="M57" s="39">
        <v>543.70000000000005</v>
      </c>
      <c r="N57" s="39">
        <v>597.97400000000005</v>
      </c>
      <c r="O57" s="41">
        <f t="shared" si="1"/>
        <v>54.274000000000001</v>
      </c>
      <c r="P57" s="41">
        <f t="shared" si="2"/>
        <v>34.39</v>
      </c>
      <c r="Q57" s="41">
        <f t="shared" si="3"/>
        <v>-6.9350000000000591</v>
      </c>
      <c r="R57" s="34">
        <f t="shared" si="4"/>
        <v>0</v>
      </c>
      <c r="S57" s="109">
        <f t="shared" si="4"/>
        <v>34.39</v>
      </c>
      <c r="T57" s="34">
        <f t="shared" si="4"/>
        <v>0</v>
      </c>
      <c r="U57" s="52">
        <v>23.22971794</v>
      </c>
      <c r="V57" s="44">
        <f t="shared" si="5"/>
        <v>798.86999995660005</v>
      </c>
      <c r="W57" s="45">
        <f t="shared" si="14"/>
        <v>28.13</v>
      </c>
      <c r="X57" s="50">
        <f t="shared" si="14"/>
        <v>26.013999999999999</v>
      </c>
      <c r="Y57" s="51">
        <f t="shared" si="14"/>
        <v>26.81</v>
      </c>
      <c r="Z57" s="48">
        <f t="shared" si="6"/>
        <v>894.62145999999996</v>
      </c>
      <c r="AA57" s="49">
        <f t="shared" si="7"/>
        <v>0</v>
      </c>
    </row>
    <row r="58" spans="1:27" x14ac:dyDescent="0.25">
      <c r="A58" s="110">
        <v>41905.041666666664</v>
      </c>
      <c r="B58" s="64">
        <v>0</v>
      </c>
      <c r="C58" s="34">
        <v>395</v>
      </c>
      <c r="D58" s="96">
        <v>0</v>
      </c>
      <c r="E58" s="35">
        <f t="shared" si="0"/>
        <v>395</v>
      </c>
      <c r="F58" s="36">
        <f t="shared" si="11"/>
        <v>47</v>
      </c>
      <c r="G58" s="37" t="str">
        <f t="shared" si="13"/>
        <v>Yes</v>
      </c>
      <c r="H58" s="38">
        <v>72.021000000000001</v>
      </c>
      <c r="I58" s="38">
        <v>12.180999999999999</v>
      </c>
      <c r="J58" s="39">
        <f t="shared" si="8"/>
        <v>72.021000000000001</v>
      </c>
      <c r="K58" s="40">
        <f t="shared" si="9"/>
        <v>72.021000000000001</v>
      </c>
      <c r="L58" s="39">
        <v>471.2</v>
      </c>
      <c r="M58" s="39">
        <v>471.2</v>
      </c>
      <c r="N58" s="39">
        <v>561.99400000000003</v>
      </c>
      <c r="O58" s="41">
        <f t="shared" si="1"/>
        <v>90.79400000000004</v>
      </c>
      <c r="P58" s="41">
        <f t="shared" si="2"/>
        <v>72.021000000000001</v>
      </c>
      <c r="Q58" s="41">
        <f t="shared" si="3"/>
        <v>-6.5920000000000982</v>
      </c>
      <c r="R58" s="34">
        <f t="shared" si="4"/>
        <v>0</v>
      </c>
      <c r="S58" s="109">
        <f t="shared" si="4"/>
        <v>72.021000000000001</v>
      </c>
      <c r="T58" s="34">
        <f t="shared" si="4"/>
        <v>0</v>
      </c>
      <c r="U58" s="52">
        <v>23.510013180000001</v>
      </c>
      <c r="V58" s="44">
        <f t="shared" si="5"/>
        <v>1693.2146592367801</v>
      </c>
      <c r="W58" s="45">
        <f t="shared" si="14"/>
        <v>28.13</v>
      </c>
      <c r="X58" s="50">
        <f t="shared" si="14"/>
        <v>26.013999999999999</v>
      </c>
      <c r="Y58" s="51">
        <f t="shared" si="14"/>
        <v>26.81</v>
      </c>
      <c r="Z58" s="48">
        <f t="shared" si="6"/>
        <v>1873.554294</v>
      </c>
      <c r="AA58" s="49">
        <f t="shared" si="7"/>
        <v>0</v>
      </c>
    </row>
    <row r="59" spans="1:27" x14ac:dyDescent="0.25">
      <c r="A59" s="110">
        <v>41905.083333333336</v>
      </c>
      <c r="B59" s="64">
        <v>0</v>
      </c>
      <c r="C59" s="34">
        <v>395</v>
      </c>
      <c r="D59" s="96">
        <v>0</v>
      </c>
      <c r="E59" s="35">
        <f t="shared" si="0"/>
        <v>395</v>
      </c>
      <c r="F59" s="36">
        <f t="shared" si="11"/>
        <v>48</v>
      </c>
      <c r="G59" s="37" t="str">
        <f t="shared" si="13"/>
        <v>Yes</v>
      </c>
      <c r="H59" s="38">
        <v>148.63200000000001</v>
      </c>
      <c r="I59" s="38">
        <v>11.388999999999999</v>
      </c>
      <c r="J59" s="39">
        <f t="shared" si="8"/>
        <v>148.63200000000001</v>
      </c>
      <c r="K59" s="40">
        <f t="shared" si="9"/>
        <v>148.63200000000001</v>
      </c>
      <c r="L59" s="39">
        <v>379.75</v>
      </c>
      <c r="M59" s="39">
        <v>379.75</v>
      </c>
      <c r="N59" s="39">
        <v>543.94399999999996</v>
      </c>
      <c r="O59" s="41">
        <f t="shared" si="1"/>
        <v>164.19399999999996</v>
      </c>
      <c r="P59" s="41">
        <f t="shared" si="2"/>
        <v>148.63200000000001</v>
      </c>
      <c r="Q59" s="41">
        <f t="shared" si="3"/>
        <v>-4.1730000000000018</v>
      </c>
      <c r="R59" s="34">
        <f t="shared" si="4"/>
        <v>0</v>
      </c>
      <c r="S59" s="109">
        <f t="shared" si="4"/>
        <v>148.63200000000001</v>
      </c>
      <c r="T59" s="34">
        <f t="shared" si="4"/>
        <v>0</v>
      </c>
      <c r="U59" s="52">
        <v>22.52613873</v>
      </c>
      <c r="V59" s="44">
        <f t="shared" si="5"/>
        <v>3348.1050517173599</v>
      </c>
      <c r="W59" s="45">
        <f t="shared" si="14"/>
        <v>28.13</v>
      </c>
      <c r="X59" s="50">
        <f t="shared" si="14"/>
        <v>26.013999999999999</v>
      </c>
      <c r="Y59" s="51">
        <f t="shared" si="14"/>
        <v>26.81</v>
      </c>
      <c r="Z59" s="48">
        <f t="shared" si="6"/>
        <v>3866.5128479999998</v>
      </c>
      <c r="AA59" s="49">
        <f t="shared" si="7"/>
        <v>0</v>
      </c>
    </row>
    <row r="60" spans="1:27" x14ac:dyDescent="0.25">
      <c r="A60" s="110">
        <v>41905.125</v>
      </c>
      <c r="B60" s="64">
        <v>0</v>
      </c>
      <c r="C60" s="34">
        <v>395</v>
      </c>
      <c r="D60" s="96">
        <v>0</v>
      </c>
      <c r="E60" s="35">
        <f t="shared" si="0"/>
        <v>395</v>
      </c>
      <c r="F60" s="36">
        <f t="shared" si="11"/>
        <v>49</v>
      </c>
      <c r="G60" s="37" t="str">
        <f t="shared" si="13"/>
        <v>Yes</v>
      </c>
      <c r="H60" s="38">
        <v>93.091999999999999</v>
      </c>
      <c r="I60" s="38">
        <v>10.878</v>
      </c>
      <c r="J60" s="39">
        <f t="shared" si="8"/>
        <v>93.091999999999999</v>
      </c>
      <c r="K60" s="40">
        <f t="shared" si="9"/>
        <v>93.091999999999999</v>
      </c>
      <c r="L60" s="39">
        <v>417.15</v>
      </c>
      <c r="M60" s="39">
        <v>417.15</v>
      </c>
      <c r="N60" s="39">
        <v>526.21799999999996</v>
      </c>
      <c r="O60" s="41">
        <f t="shared" si="1"/>
        <v>109.06799999999998</v>
      </c>
      <c r="P60" s="41">
        <f t="shared" si="2"/>
        <v>93.091999999999999</v>
      </c>
      <c r="Q60" s="41">
        <f t="shared" si="3"/>
        <v>-5.0979999999999563</v>
      </c>
      <c r="R60" s="34">
        <f t="shared" si="4"/>
        <v>0</v>
      </c>
      <c r="S60" s="109">
        <f t="shared" si="4"/>
        <v>93.091999999999999</v>
      </c>
      <c r="T60" s="34">
        <f t="shared" si="4"/>
        <v>0</v>
      </c>
      <c r="U60" s="52">
        <v>21.640018439999999</v>
      </c>
      <c r="V60" s="44">
        <f t="shared" si="5"/>
        <v>2014.5125966164799</v>
      </c>
      <c r="W60" s="45">
        <f t="shared" si="14"/>
        <v>28.13</v>
      </c>
      <c r="X60" s="50">
        <f t="shared" si="14"/>
        <v>26.013999999999999</v>
      </c>
      <c r="Y60" s="51">
        <f t="shared" si="14"/>
        <v>26.81</v>
      </c>
      <c r="Z60" s="48">
        <f t="shared" si="6"/>
        <v>2421.6952879999999</v>
      </c>
      <c r="AA60" s="49">
        <f t="shared" si="7"/>
        <v>0</v>
      </c>
    </row>
    <row r="61" spans="1:27" x14ac:dyDescent="0.25">
      <c r="A61" s="110">
        <v>41905.166666666664</v>
      </c>
      <c r="B61" s="64">
        <v>0</v>
      </c>
      <c r="C61" s="34">
        <v>395</v>
      </c>
      <c r="D61" s="96">
        <v>0</v>
      </c>
      <c r="E61" s="35">
        <f t="shared" si="0"/>
        <v>395</v>
      </c>
      <c r="F61" s="36">
        <f t="shared" si="11"/>
        <v>50</v>
      </c>
      <c r="G61" s="37" t="str">
        <f t="shared" si="13"/>
        <v>Yes</v>
      </c>
      <c r="H61" s="38">
        <v>143.76400000000001</v>
      </c>
      <c r="I61" s="38">
        <v>10.879</v>
      </c>
      <c r="J61" s="39">
        <f t="shared" si="8"/>
        <v>143.76400000000001</v>
      </c>
      <c r="K61" s="40">
        <f t="shared" si="9"/>
        <v>143.76400000000001</v>
      </c>
      <c r="L61" s="39">
        <v>366.15</v>
      </c>
      <c r="M61" s="39">
        <v>366.15000000000003</v>
      </c>
      <c r="N61" s="39">
        <v>523.85699999999997</v>
      </c>
      <c r="O61" s="41">
        <f t="shared" si="1"/>
        <v>157.70699999999994</v>
      </c>
      <c r="P61" s="41">
        <f t="shared" si="2"/>
        <v>143.76400000000001</v>
      </c>
      <c r="Q61" s="41">
        <f t="shared" si="3"/>
        <v>-3.0639999999999645</v>
      </c>
      <c r="R61" s="34">
        <f t="shared" si="4"/>
        <v>0</v>
      </c>
      <c r="S61" s="109">
        <f t="shared" si="4"/>
        <v>143.76400000000001</v>
      </c>
      <c r="T61" s="34">
        <f t="shared" si="4"/>
        <v>0</v>
      </c>
      <c r="U61" s="52">
        <v>21.028867559999998</v>
      </c>
      <c r="V61" s="44">
        <f t="shared" si="5"/>
        <v>3023.1941158958398</v>
      </c>
      <c r="W61" s="45">
        <f t="shared" ref="W61:Y76" si="15">W60</f>
        <v>28.13</v>
      </c>
      <c r="X61" s="50">
        <f t="shared" si="15"/>
        <v>26.013999999999999</v>
      </c>
      <c r="Y61" s="51">
        <f t="shared" si="15"/>
        <v>26.81</v>
      </c>
      <c r="Z61" s="48">
        <f t="shared" si="6"/>
        <v>3739.8766960000003</v>
      </c>
      <c r="AA61" s="49">
        <f t="shared" si="7"/>
        <v>0</v>
      </c>
    </row>
    <row r="62" spans="1:27" x14ac:dyDescent="0.25">
      <c r="A62" s="110">
        <v>41905.208333333336</v>
      </c>
      <c r="B62" s="64">
        <v>0</v>
      </c>
      <c r="C62" s="34">
        <v>395</v>
      </c>
      <c r="D62" s="96">
        <v>0</v>
      </c>
      <c r="E62" s="35">
        <f t="shared" si="0"/>
        <v>395</v>
      </c>
      <c r="F62" s="36">
        <f t="shared" si="11"/>
        <v>51</v>
      </c>
      <c r="G62" s="37" t="str">
        <f t="shared" si="13"/>
        <v>Yes</v>
      </c>
      <c r="H62" s="38">
        <v>116.726</v>
      </c>
      <c r="I62" s="38">
        <v>11.505000000000001</v>
      </c>
      <c r="J62" s="39">
        <f t="shared" si="8"/>
        <v>116.726</v>
      </c>
      <c r="K62" s="40">
        <f t="shared" si="9"/>
        <v>116.726</v>
      </c>
      <c r="L62" s="39">
        <v>401.05</v>
      </c>
      <c r="M62" s="39">
        <v>401.05</v>
      </c>
      <c r="N62" s="39">
        <v>533.20299999999997</v>
      </c>
      <c r="O62" s="41">
        <f t="shared" si="1"/>
        <v>132.15299999999996</v>
      </c>
      <c r="P62" s="41">
        <f t="shared" si="2"/>
        <v>116.726</v>
      </c>
      <c r="Q62" s="41">
        <f t="shared" si="3"/>
        <v>-3.9220000000000255</v>
      </c>
      <c r="R62" s="34">
        <f t="shared" si="4"/>
        <v>0</v>
      </c>
      <c r="S62" s="109">
        <f t="shared" si="4"/>
        <v>116.726</v>
      </c>
      <c r="T62" s="34">
        <f t="shared" si="4"/>
        <v>0</v>
      </c>
      <c r="U62" s="52">
        <v>22.471772470000001</v>
      </c>
      <c r="V62" s="44">
        <f t="shared" si="5"/>
        <v>2623.0401133332202</v>
      </c>
      <c r="W62" s="45">
        <f t="shared" si="15"/>
        <v>28.13</v>
      </c>
      <c r="X62" s="50">
        <f t="shared" si="15"/>
        <v>26.013999999999999</v>
      </c>
      <c r="Y62" s="51">
        <f t="shared" si="15"/>
        <v>26.81</v>
      </c>
      <c r="Z62" s="48">
        <f t="shared" si="6"/>
        <v>3036.5101639999998</v>
      </c>
      <c r="AA62" s="49">
        <f t="shared" si="7"/>
        <v>0</v>
      </c>
    </row>
    <row r="63" spans="1:27" x14ac:dyDescent="0.25">
      <c r="A63" s="110">
        <v>41905.25</v>
      </c>
      <c r="B63" s="64">
        <v>0</v>
      </c>
      <c r="C63" s="34">
        <v>395</v>
      </c>
      <c r="D63" s="96">
        <v>0</v>
      </c>
      <c r="E63" s="35">
        <f t="shared" si="0"/>
        <v>395</v>
      </c>
      <c r="F63" s="36">
        <f t="shared" si="11"/>
        <v>52</v>
      </c>
      <c r="G63" s="37" t="str">
        <f t="shared" si="13"/>
        <v>Yes</v>
      </c>
      <c r="H63" s="38">
        <v>6.915</v>
      </c>
      <c r="I63" s="38">
        <v>13.651999999999999</v>
      </c>
      <c r="J63" s="39">
        <f t="shared" si="8"/>
        <v>6.915</v>
      </c>
      <c r="K63" s="40">
        <f t="shared" si="9"/>
        <v>6.915</v>
      </c>
      <c r="L63" s="39">
        <v>541.65</v>
      </c>
      <c r="M63" s="39">
        <v>541.65</v>
      </c>
      <c r="N63" s="39">
        <v>566.07899999999995</v>
      </c>
      <c r="O63" s="41">
        <f t="shared" si="1"/>
        <v>24.428999999999974</v>
      </c>
      <c r="P63" s="41">
        <f t="shared" si="2"/>
        <v>6.915</v>
      </c>
      <c r="Q63" s="41">
        <f t="shared" si="3"/>
        <v>-3.8619999999999663</v>
      </c>
      <c r="R63" s="34">
        <f t="shared" si="4"/>
        <v>0</v>
      </c>
      <c r="S63" s="109">
        <f t="shared" si="4"/>
        <v>6.915</v>
      </c>
      <c r="T63" s="34">
        <f t="shared" si="4"/>
        <v>0</v>
      </c>
      <c r="U63" s="52">
        <v>25.87138728</v>
      </c>
      <c r="V63" s="44">
        <f t="shared" si="5"/>
        <v>178.9006430412</v>
      </c>
      <c r="W63" s="45">
        <f t="shared" si="15"/>
        <v>28.13</v>
      </c>
      <c r="X63" s="50">
        <f t="shared" si="15"/>
        <v>26.013999999999999</v>
      </c>
      <c r="Y63" s="51">
        <f t="shared" si="15"/>
        <v>26.81</v>
      </c>
      <c r="Z63" s="48">
        <f t="shared" si="6"/>
        <v>179.88681</v>
      </c>
      <c r="AA63" s="49">
        <f t="shared" si="7"/>
        <v>0</v>
      </c>
    </row>
    <row r="64" spans="1:27" x14ac:dyDescent="0.25">
      <c r="A64" s="110">
        <v>41905.291666666664</v>
      </c>
      <c r="B64" s="64">
        <v>0</v>
      </c>
      <c r="C64" s="34">
        <v>395</v>
      </c>
      <c r="D64" s="96">
        <v>0</v>
      </c>
      <c r="E64" s="35">
        <f t="shared" si="0"/>
        <v>395</v>
      </c>
      <c r="F64" s="36">
        <f t="shared" si="11"/>
        <v>53</v>
      </c>
      <c r="G64" s="37" t="str">
        <f t="shared" si="13"/>
        <v>Yes</v>
      </c>
      <c r="H64" s="38">
        <v>0</v>
      </c>
      <c r="I64" s="38">
        <v>16.170999999999999</v>
      </c>
      <c r="J64" s="39">
        <f t="shared" si="8"/>
        <v>0</v>
      </c>
      <c r="K64" s="40">
        <f t="shared" si="9"/>
        <v>0</v>
      </c>
      <c r="L64" s="39">
        <v>658.85</v>
      </c>
      <c r="M64" s="39">
        <v>658.85</v>
      </c>
      <c r="N64" s="39">
        <v>639.56700000000001</v>
      </c>
      <c r="O64" s="41">
        <f t="shared" si="1"/>
        <v>0</v>
      </c>
      <c r="P64" s="41">
        <f t="shared" si="2"/>
        <v>0</v>
      </c>
      <c r="Q64" s="41">
        <f t="shared" si="3"/>
        <v>0</v>
      </c>
      <c r="R64" s="34">
        <f t="shared" si="4"/>
        <v>0</v>
      </c>
      <c r="S64" s="109">
        <f t="shared" si="4"/>
        <v>0</v>
      </c>
      <c r="T64" s="34">
        <f t="shared" si="4"/>
        <v>0</v>
      </c>
      <c r="U64" s="52">
        <v>0</v>
      </c>
      <c r="V64" s="44">
        <f t="shared" si="5"/>
        <v>0</v>
      </c>
      <c r="W64" s="45">
        <f t="shared" si="15"/>
        <v>28.13</v>
      </c>
      <c r="X64" s="50">
        <f t="shared" si="15"/>
        <v>26.013999999999999</v>
      </c>
      <c r="Y64" s="51">
        <f t="shared" si="15"/>
        <v>26.81</v>
      </c>
      <c r="Z64" s="48">
        <f t="shared" si="6"/>
        <v>0</v>
      </c>
      <c r="AA64" s="49">
        <f t="shared" si="7"/>
        <v>0</v>
      </c>
    </row>
    <row r="65" spans="1:27" x14ac:dyDescent="0.25">
      <c r="A65" s="110">
        <v>41905.333333333336</v>
      </c>
      <c r="B65" s="64">
        <v>0</v>
      </c>
      <c r="C65" s="34">
        <v>395</v>
      </c>
      <c r="D65" s="96">
        <v>0</v>
      </c>
      <c r="E65" s="35">
        <f t="shared" si="0"/>
        <v>395</v>
      </c>
      <c r="F65" s="36">
        <f t="shared" si="11"/>
        <v>54</v>
      </c>
      <c r="G65" s="37" t="str">
        <f t="shared" si="13"/>
        <v>Yes</v>
      </c>
      <c r="H65" s="38">
        <v>0</v>
      </c>
      <c r="I65" s="38">
        <v>17.239999999999998</v>
      </c>
      <c r="J65" s="39">
        <f t="shared" si="8"/>
        <v>0</v>
      </c>
      <c r="K65" s="40">
        <f t="shared" si="9"/>
        <v>0</v>
      </c>
      <c r="L65" s="39">
        <v>710.75</v>
      </c>
      <c r="M65" s="39">
        <v>710.75</v>
      </c>
      <c r="N65" s="39">
        <v>677.01599999999996</v>
      </c>
      <c r="O65" s="41">
        <f t="shared" si="1"/>
        <v>0</v>
      </c>
      <c r="P65" s="41">
        <f t="shared" si="2"/>
        <v>0</v>
      </c>
      <c r="Q65" s="41">
        <f t="shared" si="3"/>
        <v>0</v>
      </c>
      <c r="R65" s="34">
        <f t="shared" si="4"/>
        <v>0</v>
      </c>
      <c r="S65" s="109">
        <f t="shared" si="4"/>
        <v>0</v>
      </c>
      <c r="T65" s="34">
        <f t="shared" si="4"/>
        <v>0</v>
      </c>
      <c r="U65" s="52">
        <v>0</v>
      </c>
      <c r="V65" s="44">
        <f t="shared" si="5"/>
        <v>0</v>
      </c>
      <c r="W65" s="45">
        <f t="shared" si="15"/>
        <v>28.13</v>
      </c>
      <c r="X65" s="50">
        <f t="shared" si="15"/>
        <v>26.013999999999999</v>
      </c>
      <c r="Y65" s="51">
        <f t="shared" si="15"/>
        <v>26.81</v>
      </c>
      <c r="Z65" s="48">
        <f t="shared" si="6"/>
        <v>0</v>
      </c>
      <c r="AA65" s="49">
        <f t="shared" si="7"/>
        <v>0</v>
      </c>
    </row>
    <row r="66" spans="1:27" x14ac:dyDescent="0.25">
      <c r="A66" s="110">
        <v>41905.375</v>
      </c>
      <c r="B66" s="64">
        <v>0</v>
      </c>
      <c r="C66" s="34">
        <v>395</v>
      </c>
      <c r="D66" s="96">
        <v>0</v>
      </c>
      <c r="E66" s="35">
        <f t="shared" si="0"/>
        <v>395</v>
      </c>
      <c r="F66" s="36">
        <f t="shared" si="11"/>
        <v>55</v>
      </c>
      <c r="G66" s="37" t="str">
        <f t="shared" si="13"/>
        <v>Yes</v>
      </c>
      <c r="H66" s="38">
        <v>0</v>
      </c>
      <c r="I66" s="38">
        <v>17.324000000000002</v>
      </c>
      <c r="J66" s="39">
        <f t="shared" si="8"/>
        <v>0</v>
      </c>
      <c r="K66" s="40">
        <f t="shared" si="9"/>
        <v>0</v>
      </c>
      <c r="L66" s="39">
        <v>689.2</v>
      </c>
      <c r="M66" s="39">
        <v>689.2</v>
      </c>
      <c r="N66" s="39">
        <v>683.471</v>
      </c>
      <c r="O66" s="41">
        <f t="shared" si="1"/>
        <v>0</v>
      </c>
      <c r="P66" s="41">
        <f t="shared" si="2"/>
        <v>0</v>
      </c>
      <c r="Q66" s="41">
        <f t="shared" si="3"/>
        <v>0</v>
      </c>
      <c r="R66" s="34">
        <f t="shared" si="4"/>
        <v>0</v>
      </c>
      <c r="S66" s="109">
        <f t="shared" si="4"/>
        <v>0</v>
      </c>
      <c r="T66" s="34">
        <f t="shared" si="4"/>
        <v>0</v>
      </c>
      <c r="U66" s="52">
        <v>0</v>
      </c>
      <c r="V66" s="44">
        <f t="shared" si="5"/>
        <v>0</v>
      </c>
      <c r="W66" s="45">
        <f t="shared" si="15"/>
        <v>28.13</v>
      </c>
      <c r="X66" s="50">
        <f t="shared" si="15"/>
        <v>26.013999999999999</v>
      </c>
      <c r="Y66" s="51">
        <f t="shared" si="15"/>
        <v>26.81</v>
      </c>
      <c r="Z66" s="48">
        <f t="shared" si="6"/>
        <v>0</v>
      </c>
      <c r="AA66" s="49">
        <f t="shared" si="7"/>
        <v>0</v>
      </c>
    </row>
    <row r="67" spans="1:27" x14ac:dyDescent="0.25">
      <c r="A67" s="110">
        <v>41905.416666666664</v>
      </c>
      <c r="B67" s="64">
        <v>0</v>
      </c>
      <c r="C67" s="34">
        <v>395</v>
      </c>
      <c r="D67" s="96">
        <v>0</v>
      </c>
      <c r="E67" s="35">
        <f t="shared" si="0"/>
        <v>395</v>
      </c>
      <c r="F67" s="36">
        <f t="shared" si="11"/>
        <v>56</v>
      </c>
      <c r="G67" s="37" t="str">
        <f t="shared" si="13"/>
        <v>Yes</v>
      </c>
      <c r="H67" s="38">
        <v>0</v>
      </c>
      <c r="I67" s="38">
        <v>17.605</v>
      </c>
      <c r="J67" s="39">
        <f t="shared" si="8"/>
        <v>0</v>
      </c>
      <c r="K67" s="40">
        <f t="shared" si="9"/>
        <v>0</v>
      </c>
      <c r="L67" s="39">
        <v>684.15</v>
      </c>
      <c r="M67" s="39">
        <v>684.15</v>
      </c>
      <c r="N67" s="39">
        <v>692.14099999999996</v>
      </c>
      <c r="O67" s="41">
        <f t="shared" si="1"/>
        <v>7.9909999999999854</v>
      </c>
      <c r="P67" s="41">
        <f t="shared" si="2"/>
        <v>0</v>
      </c>
      <c r="Q67" s="41">
        <f t="shared" si="3"/>
        <v>0</v>
      </c>
      <c r="R67" s="34">
        <f t="shared" si="4"/>
        <v>0</v>
      </c>
      <c r="S67" s="109">
        <f t="shared" si="4"/>
        <v>0</v>
      </c>
      <c r="T67" s="34">
        <f t="shared" si="4"/>
        <v>0</v>
      </c>
      <c r="U67" s="52">
        <v>0</v>
      </c>
      <c r="V67" s="44">
        <f t="shared" si="5"/>
        <v>0</v>
      </c>
      <c r="W67" s="45">
        <f t="shared" si="15"/>
        <v>28.13</v>
      </c>
      <c r="X67" s="50">
        <f t="shared" si="15"/>
        <v>26.013999999999999</v>
      </c>
      <c r="Y67" s="51">
        <f t="shared" si="15"/>
        <v>26.81</v>
      </c>
      <c r="Z67" s="48">
        <f t="shared" si="6"/>
        <v>0</v>
      </c>
      <c r="AA67" s="49">
        <f t="shared" si="7"/>
        <v>0</v>
      </c>
    </row>
    <row r="68" spans="1:27" x14ac:dyDescent="0.25">
      <c r="A68" s="110">
        <v>41905.458333333336</v>
      </c>
      <c r="B68" s="64">
        <v>0</v>
      </c>
      <c r="C68" s="34">
        <v>395</v>
      </c>
      <c r="D68" s="96">
        <v>0</v>
      </c>
      <c r="E68" s="35">
        <f t="shared" si="0"/>
        <v>395</v>
      </c>
      <c r="F68" s="36">
        <f t="shared" si="11"/>
        <v>57</v>
      </c>
      <c r="G68" s="37" t="str">
        <f t="shared" si="13"/>
        <v>Yes</v>
      </c>
      <c r="H68" s="38">
        <v>0</v>
      </c>
      <c r="I68" s="38">
        <v>16.966999999999999</v>
      </c>
      <c r="J68" s="39">
        <f t="shared" si="8"/>
        <v>0</v>
      </c>
      <c r="K68" s="40">
        <f t="shared" si="9"/>
        <v>0</v>
      </c>
      <c r="L68" s="39">
        <v>679.7</v>
      </c>
      <c r="M68" s="39">
        <v>679.7</v>
      </c>
      <c r="N68" s="39">
        <v>691.77300000000002</v>
      </c>
      <c r="O68" s="41">
        <f t="shared" si="1"/>
        <v>12.072999999999979</v>
      </c>
      <c r="P68" s="41">
        <f t="shared" si="2"/>
        <v>0</v>
      </c>
      <c r="Q68" s="41">
        <f t="shared" si="3"/>
        <v>0</v>
      </c>
      <c r="R68" s="34">
        <f t="shared" si="4"/>
        <v>0</v>
      </c>
      <c r="S68" s="109">
        <f t="shared" si="4"/>
        <v>0</v>
      </c>
      <c r="T68" s="34">
        <f t="shared" si="4"/>
        <v>0</v>
      </c>
      <c r="U68" s="52">
        <v>0</v>
      </c>
      <c r="V68" s="44">
        <f t="shared" si="5"/>
        <v>0</v>
      </c>
      <c r="W68" s="45">
        <f t="shared" si="15"/>
        <v>28.13</v>
      </c>
      <c r="X68" s="50">
        <f t="shared" si="15"/>
        <v>26.013999999999999</v>
      </c>
      <c r="Y68" s="51">
        <f t="shared" si="15"/>
        <v>26.81</v>
      </c>
      <c r="Z68" s="48">
        <f t="shared" si="6"/>
        <v>0</v>
      </c>
      <c r="AA68" s="49">
        <f t="shared" si="7"/>
        <v>0</v>
      </c>
    </row>
    <row r="69" spans="1:27" x14ac:dyDescent="0.25">
      <c r="A69" s="110">
        <v>41905.5</v>
      </c>
      <c r="B69" s="64">
        <v>0</v>
      </c>
      <c r="C69" s="34">
        <v>395</v>
      </c>
      <c r="D69" s="96">
        <v>0</v>
      </c>
      <c r="E69" s="35">
        <f t="shared" si="0"/>
        <v>395</v>
      </c>
      <c r="F69" s="36">
        <f t="shared" si="11"/>
        <v>58</v>
      </c>
      <c r="G69" s="37" t="str">
        <f t="shared" si="13"/>
        <v>Yes</v>
      </c>
      <c r="H69" s="38">
        <v>0</v>
      </c>
      <c r="I69" s="38">
        <v>17.03</v>
      </c>
      <c r="J69" s="39">
        <f t="shared" si="8"/>
        <v>0</v>
      </c>
      <c r="K69" s="40">
        <f t="shared" si="9"/>
        <v>0</v>
      </c>
      <c r="L69" s="39">
        <v>684.4</v>
      </c>
      <c r="M69" s="39">
        <v>684.4</v>
      </c>
      <c r="N69" s="39">
        <v>695.23</v>
      </c>
      <c r="O69" s="41">
        <f t="shared" si="1"/>
        <v>10.830000000000041</v>
      </c>
      <c r="P69" s="41">
        <f t="shared" si="2"/>
        <v>0</v>
      </c>
      <c r="Q69" s="41">
        <f t="shared" si="3"/>
        <v>0</v>
      </c>
      <c r="R69" s="34">
        <f t="shared" si="4"/>
        <v>0</v>
      </c>
      <c r="S69" s="109">
        <f t="shared" si="4"/>
        <v>0</v>
      </c>
      <c r="T69" s="34">
        <f t="shared" si="4"/>
        <v>0</v>
      </c>
      <c r="U69" s="52">
        <v>0</v>
      </c>
      <c r="V69" s="44">
        <f t="shared" si="5"/>
        <v>0</v>
      </c>
      <c r="W69" s="45">
        <f t="shared" si="15"/>
        <v>28.13</v>
      </c>
      <c r="X69" s="50">
        <f t="shared" si="15"/>
        <v>26.013999999999999</v>
      </c>
      <c r="Y69" s="51">
        <f t="shared" si="15"/>
        <v>26.81</v>
      </c>
      <c r="Z69" s="48">
        <f t="shared" si="6"/>
        <v>0</v>
      </c>
      <c r="AA69" s="49">
        <f t="shared" si="7"/>
        <v>0</v>
      </c>
    </row>
    <row r="70" spans="1:27" x14ac:dyDescent="0.25">
      <c r="A70" s="110">
        <v>41905.541666666664</v>
      </c>
      <c r="B70" s="64">
        <v>0</v>
      </c>
      <c r="C70" s="34">
        <v>395</v>
      </c>
      <c r="D70" s="96">
        <v>0</v>
      </c>
      <c r="E70" s="35">
        <f t="shared" si="0"/>
        <v>395</v>
      </c>
      <c r="F70" s="36">
        <f t="shared" si="11"/>
        <v>59</v>
      </c>
      <c r="G70" s="37" t="str">
        <f t="shared" si="13"/>
        <v>Yes</v>
      </c>
      <c r="H70" s="38">
        <v>0</v>
      </c>
      <c r="I70" s="38">
        <v>16.413</v>
      </c>
      <c r="J70" s="39">
        <f t="shared" si="8"/>
        <v>0</v>
      </c>
      <c r="K70" s="40">
        <f t="shared" si="9"/>
        <v>0</v>
      </c>
      <c r="L70" s="39">
        <v>682.45</v>
      </c>
      <c r="M70" s="39">
        <v>682.45</v>
      </c>
      <c r="N70" s="39">
        <v>695.03800000000001</v>
      </c>
      <c r="O70" s="41">
        <f t="shared" si="1"/>
        <v>12.587999999999965</v>
      </c>
      <c r="P70" s="41">
        <f t="shared" si="2"/>
        <v>0</v>
      </c>
      <c r="Q70" s="41">
        <f t="shared" si="3"/>
        <v>0</v>
      </c>
      <c r="R70" s="34">
        <f t="shared" si="4"/>
        <v>0</v>
      </c>
      <c r="S70" s="109">
        <f t="shared" si="4"/>
        <v>0</v>
      </c>
      <c r="T70" s="34">
        <f t="shared" si="4"/>
        <v>0</v>
      </c>
      <c r="U70" s="52">
        <v>0</v>
      </c>
      <c r="V70" s="44">
        <f t="shared" si="5"/>
        <v>0</v>
      </c>
      <c r="W70" s="45">
        <f t="shared" si="15"/>
        <v>28.13</v>
      </c>
      <c r="X70" s="50">
        <f t="shared" si="15"/>
        <v>26.013999999999999</v>
      </c>
      <c r="Y70" s="51">
        <f t="shared" si="15"/>
        <v>26.81</v>
      </c>
      <c r="Z70" s="48">
        <f t="shared" si="6"/>
        <v>0</v>
      </c>
      <c r="AA70" s="49">
        <f t="shared" si="7"/>
        <v>0</v>
      </c>
    </row>
    <row r="71" spans="1:27" x14ac:dyDescent="0.25">
      <c r="A71" s="110">
        <v>41905.583333333336</v>
      </c>
      <c r="B71" s="64">
        <v>0</v>
      </c>
      <c r="C71" s="34">
        <v>395</v>
      </c>
      <c r="D71" s="96">
        <v>0</v>
      </c>
      <c r="E71" s="35">
        <f t="shared" si="0"/>
        <v>395</v>
      </c>
      <c r="F71" s="36">
        <f t="shared" si="11"/>
        <v>60</v>
      </c>
      <c r="G71" s="37" t="str">
        <f t="shared" si="13"/>
        <v>Yes</v>
      </c>
      <c r="H71" s="38">
        <v>0</v>
      </c>
      <c r="I71" s="38">
        <v>16.702999999999999</v>
      </c>
      <c r="J71" s="39">
        <f t="shared" si="8"/>
        <v>0</v>
      </c>
      <c r="K71" s="40">
        <f t="shared" si="9"/>
        <v>0</v>
      </c>
      <c r="L71" s="39">
        <v>695.25</v>
      </c>
      <c r="M71" s="39">
        <v>695.25</v>
      </c>
      <c r="N71" s="39">
        <v>699.11</v>
      </c>
      <c r="O71" s="41">
        <f t="shared" si="1"/>
        <v>3.8600000000000136</v>
      </c>
      <c r="P71" s="41">
        <f t="shared" si="2"/>
        <v>0</v>
      </c>
      <c r="Q71" s="41">
        <f t="shared" si="3"/>
        <v>0</v>
      </c>
      <c r="R71" s="34">
        <f t="shared" si="4"/>
        <v>0</v>
      </c>
      <c r="S71" s="109">
        <f t="shared" si="4"/>
        <v>0</v>
      </c>
      <c r="T71" s="34">
        <f t="shared" si="4"/>
        <v>0</v>
      </c>
      <c r="U71" s="52">
        <v>0</v>
      </c>
      <c r="V71" s="44">
        <f t="shared" si="5"/>
        <v>0</v>
      </c>
      <c r="W71" s="45">
        <f t="shared" si="15"/>
        <v>28.13</v>
      </c>
      <c r="X71" s="50">
        <f t="shared" si="15"/>
        <v>26.013999999999999</v>
      </c>
      <c r="Y71" s="51">
        <f t="shared" si="15"/>
        <v>26.81</v>
      </c>
      <c r="Z71" s="48">
        <f t="shared" si="6"/>
        <v>0</v>
      </c>
      <c r="AA71" s="49">
        <f t="shared" si="7"/>
        <v>0</v>
      </c>
    </row>
    <row r="72" spans="1:27" x14ac:dyDescent="0.25">
      <c r="A72" s="110">
        <v>41905.625</v>
      </c>
      <c r="B72" s="64">
        <v>0</v>
      </c>
      <c r="C72" s="34">
        <v>395</v>
      </c>
      <c r="D72" s="96">
        <v>0</v>
      </c>
      <c r="E72" s="35">
        <f t="shared" si="0"/>
        <v>395</v>
      </c>
      <c r="F72" s="36">
        <f t="shared" si="11"/>
        <v>61</v>
      </c>
      <c r="G72" s="37" t="str">
        <f t="shared" si="13"/>
        <v>Yes</v>
      </c>
      <c r="H72" s="38">
        <v>0</v>
      </c>
      <c r="I72" s="38">
        <v>17.001000000000001</v>
      </c>
      <c r="J72" s="39">
        <f t="shared" si="8"/>
        <v>0</v>
      </c>
      <c r="K72" s="40">
        <f t="shared" si="9"/>
        <v>0</v>
      </c>
      <c r="L72" s="39">
        <v>722.95</v>
      </c>
      <c r="M72" s="39">
        <v>722.95</v>
      </c>
      <c r="N72" s="39">
        <v>709.21</v>
      </c>
      <c r="O72" s="41">
        <f t="shared" si="1"/>
        <v>0</v>
      </c>
      <c r="P72" s="41">
        <f t="shared" si="2"/>
        <v>0</v>
      </c>
      <c r="Q72" s="41">
        <f t="shared" si="3"/>
        <v>0</v>
      </c>
      <c r="R72" s="34">
        <f t="shared" si="4"/>
        <v>0</v>
      </c>
      <c r="S72" s="109">
        <f t="shared" si="4"/>
        <v>0</v>
      </c>
      <c r="T72" s="34">
        <f t="shared" si="4"/>
        <v>0</v>
      </c>
      <c r="U72" s="52">
        <v>0</v>
      </c>
      <c r="V72" s="44">
        <f t="shared" si="5"/>
        <v>0</v>
      </c>
      <c r="W72" s="45">
        <f t="shared" si="15"/>
        <v>28.13</v>
      </c>
      <c r="X72" s="50">
        <f t="shared" si="15"/>
        <v>26.013999999999999</v>
      </c>
      <c r="Y72" s="51">
        <f t="shared" si="15"/>
        <v>26.81</v>
      </c>
      <c r="Z72" s="48">
        <f t="shared" si="6"/>
        <v>0</v>
      </c>
      <c r="AA72" s="49">
        <f t="shared" si="7"/>
        <v>0</v>
      </c>
    </row>
    <row r="73" spans="1:27" x14ac:dyDescent="0.25">
      <c r="A73" s="110">
        <v>41905.666666666664</v>
      </c>
      <c r="B73" s="64">
        <v>0</v>
      </c>
      <c r="C73" s="34">
        <v>395</v>
      </c>
      <c r="D73" s="96">
        <v>0</v>
      </c>
      <c r="E73" s="35">
        <f t="shared" si="0"/>
        <v>395</v>
      </c>
      <c r="F73" s="36">
        <f t="shared" si="11"/>
        <v>62</v>
      </c>
      <c r="G73" s="37" t="str">
        <f t="shared" si="13"/>
        <v>Yes</v>
      </c>
      <c r="H73" s="38">
        <v>0</v>
      </c>
      <c r="I73" s="38">
        <v>16.75</v>
      </c>
      <c r="J73" s="39">
        <f t="shared" si="8"/>
        <v>0</v>
      </c>
      <c r="K73" s="40">
        <f t="shared" si="9"/>
        <v>0</v>
      </c>
      <c r="L73" s="39">
        <v>766.25</v>
      </c>
      <c r="M73" s="39">
        <v>766.25</v>
      </c>
      <c r="N73" s="39">
        <v>707.46900000000005</v>
      </c>
      <c r="O73" s="41">
        <f t="shared" si="1"/>
        <v>0</v>
      </c>
      <c r="P73" s="41">
        <f t="shared" si="2"/>
        <v>0</v>
      </c>
      <c r="Q73" s="41">
        <f t="shared" si="3"/>
        <v>0</v>
      </c>
      <c r="R73" s="34">
        <f t="shared" si="4"/>
        <v>0</v>
      </c>
      <c r="S73" s="109">
        <f t="shared" si="4"/>
        <v>0</v>
      </c>
      <c r="T73" s="34">
        <f t="shared" si="4"/>
        <v>0</v>
      </c>
      <c r="U73" s="52">
        <v>0</v>
      </c>
      <c r="V73" s="44">
        <f t="shared" si="5"/>
        <v>0</v>
      </c>
      <c r="W73" s="45">
        <f t="shared" si="15"/>
        <v>28.13</v>
      </c>
      <c r="X73" s="50">
        <f t="shared" si="15"/>
        <v>26.013999999999999</v>
      </c>
      <c r="Y73" s="51">
        <f t="shared" si="15"/>
        <v>26.81</v>
      </c>
      <c r="Z73" s="48">
        <f t="shared" si="6"/>
        <v>0</v>
      </c>
      <c r="AA73" s="49">
        <f t="shared" si="7"/>
        <v>0</v>
      </c>
    </row>
    <row r="74" spans="1:27" x14ac:dyDescent="0.25">
      <c r="A74" s="110">
        <v>41905.708333333336</v>
      </c>
      <c r="B74" s="64">
        <v>0</v>
      </c>
      <c r="C74" s="34">
        <v>395</v>
      </c>
      <c r="D74" s="96">
        <v>0</v>
      </c>
      <c r="E74" s="35">
        <f t="shared" si="0"/>
        <v>395</v>
      </c>
      <c r="F74" s="36">
        <f t="shared" si="11"/>
        <v>63</v>
      </c>
      <c r="G74" s="37" t="str">
        <f t="shared" si="13"/>
        <v>Yes</v>
      </c>
      <c r="H74" s="38">
        <v>0</v>
      </c>
      <c r="I74" s="38">
        <v>16.667999999999999</v>
      </c>
      <c r="J74" s="39">
        <f t="shared" si="8"/>
        <v>0</v>
      </c>
      <c r="K74" s="40">
        <f t="shared" si="9"/>
        <v>0</v>
      </c>
      <c r="L74" s="39">
        <v>761.4</v>
      </c>
      <c r="M74" s="39">
        <v>761.40000000000009</v>
      </c>
      <c r="N74" s="39">
        <v>714.94200000000001</v>
      </c>
      <c r="O74" s="41">
        <f t="shared" si="1"/>
        <v>0</v>
      </c>
      <c r="P74" s="41">
        <f t="shared" si="2"/>
        <v>0</v>
      </c>
      <c r="Q74" s="41">
        <f t="shared" si="3"/>
        <v>0</v>
      </c>
      <c r="R74" s="34">
        <f t="shared" si="4"/>
        <v>0</v>
      </c>
      <c r="S74" s="109">
        <f t="shared" si="4"/>
        <v>0</v>
      </c>
      <c r="T74" s="34">
        <f t="shared" si="4"/>
        <v>0</v>
      </c>
      <c r="U74" s="52">
        <v>0</v>
      </c>
      <c r="V74" s="44">
        <f t="shared" si="5"/>
        <v>0</v>
      </c>
      <c r="W74" s="45">
        <f t="shared" si="15"/>
        <v>28.13</v>
      </c>
      <c r="X74" s="50">
        <f t="shared" si="15"/>
        <v>26.013999999999999</v>
      </c>
      <c r="Y74" s="51">
        <f t="shared" si="15"/>
        <v>26.81</v>
      </c>
      <c r="Z74" s="48">
        <f t="shared" si="6"/>
        <v>0</v>
      </c>
      <c r="AA74" s="49">
        <f t="shared" si="7"/>
        <v>0</v>
      </c>
    </row>
    <row r="75" spans="1:27" x14ac:dyDescent="0.25">
      <c r="A75" s="110">
        <v>41905.75</v>
      </c>
      <c r="B75" s="64">
        <v>0</v>
      </c>
      <c r="C75" s="34">
        <v>395</v>
      </c>
      <c r="D75" s="96">
        <v>0</v>
      </c>
      <c r="E75" s="35">
        <f t="shared" si="0"/>
        <v>395</v>
      </c>
      <c r="F75" s="36">
        <f t="shared" si="11"/>
        <v>64</v>
      </c>
      <c r="G75" s="37" t="str">
        <f t="shared" si="13"/>
        <v>Yes</v>
      </c>
      <c r="H75" s="38">
        <v>0</v>
      </c>
      <c r="I75" s="38">
        <v>16.844000000000001</v>
      </c>
      <c r="J75" s="39">
        <f t="shared" si="8"/>
        <v>0</v>
      </c>
      <c r="K75" s="40">
        <f t="shared" si="9"/>
        <v>0</v>
      </c>
      <c r="L75" s="39">
        <v>768.55000000000007</v>
      </c>
      <c r="M75" s="39">
        <v>768.55</v>
      </c>
      <c r="N75" s="39">
        <v>709.3</v>
      </c>
      <c r="O75" s="41">
        <f t="shared" si="1"/>
        <v>0</v>
      </c>
      <c r="P75" s="41">
        <f t="shared" si="2"/>
        <v>0</v>
      </c>
      <c r="Q75" s="41">
        <f t="shared" si="3"/>
        <v>0</v>
      </c>
      <c r="R75" s="34">
        <f t="shared" si="4"/>
        <v>0</v>
      </c>
      <c r="S75" s="109">
        <f t="shared" si="4"/>
        <v>0</v>
      </c>
      <c r="T75" s="34">
        <f t="shared" si="4"/>
        <v>0</v>
      </c>
      <c r="U75" s="52">
        <v>0</v>
      </c>
      <c r="V75" s="44">
        <f t="shared" si="5"/>
        <v>0</v>
      </c>
      <c r="W75" s="45">
        <f t="shared" si="15"/>
        <v>28.13</v>
      </c>
      <c r="X75" s="50">
        <f t="shared" si="15"/>
        <v>26.013999999999999</v>
      </c>
      <c r="Y75" s="51">
        <f t="shared" si="15"/>
        <v>26.81</v>
      </c>
      <c r="Z75" s="48">
        <f t="shared" si="6"/>
        <v>0</v>
      </c>
      <c r="AA75" s="49">
        <f t="shared" si="7"/>
        <v>0</v>
      </c>
    </row>
    <row r="76" spans="1:27" x14ac:dyDescent="0.25">
      <c r="A76" s="110">
        <v>41905.791666666664</v>
      </c>
      <c r="B76" s="64">
        <v>0</v>
      </c>
      <c r="C76" s="34">
        <v>395</v>
      </c>
      <c r="D76" s="96">
        <v>0</v>
      </c>
      <c r="E76" s="35">
        <f t="shared" si="0"/>
        <v>395</v>
      </c>
      <c r="F76" s="36">
        <f t="shared" si="11"/>
        <v>65</v>
      </c>
      <c r="G76" s="37" t="str">
        <f t="shared" si="13"/>
        <v>Yes</v>
      </c>
      <c r="H76" s="38">
        <v>0</v>
      </c>
      <c r="I76" s="38">
        <v>16.526</v>
      </c>
      <c r="J76" s="39">
        <f t="shared" si="8"/>
        <v>0</v>
      </c>
      <c r="K76" s="40">
        <f t="shared" si="9"/>
        <v>0</v>
      </c>
      <c r="L76" s="39">
        <v>761.85</v>
      </c>
      <c r="M76" s="39">
        <v>761.85</v>
      </c>
      <c r="N76" s="39">
        <v>693.93700000000001</v>
      </c>
      <c r="O76" s="41">
        <f t="shared" si="1"/>
        <v>0</v>
      </c>
      <c r="P76" s="41">
        <f t="shared" si="2"/>
        <v>0</v>
      </c>
      <c r="Q76" s="41">
        <f t="shared" si="3"/>
        <v>0</v>
      </c>
      <c r="R76" s="34">
        <f t="shared" si="4"/>
        <v>0</v>
      </c>
      <c r="S76" s="109">
        <f t="shared" si="4"/>
        <v>0</v>
      </c>
      <c r="T76" s="34">
        <f t="shared" si="4"/>
        <v>0</v>
      </c>
      <c r="U76" s="52">
        <v>0</v>
      </c>
      <c r="V76" s="44">
        <f t="shared" si="5"/>
        <v>0</v>
      </c>
      <c r="W76" s="45">
        <f t="shared" si="15"/>
        <v>28.13</v>
      </c>
      <c r="X76" s="50">
        <f t="shared" si="15"/>
        <v>26.013999999999999</v>
      </c>
      <c r="Y76" s="51">
        <f t="shared" si="15"/>
        <v>26.81</v>
      </c>
      <c r="Z76" s="48">
        <f t="shared" si="6"/>
        <v>0</v>
      </c>
      <c r="AA76" s="49">
        <f t="shared" si="7"/>
        <v>0</v>
      </c>
    </row>
    <row r="77" spans="1:27" x14ac:dyDescent="0.25">
      <c r="A77" s="110">
        <v>41905.833333333336</v>
      </c>
      <c r="B77" s="64">
        <v>0</v>
      </c>
      <c r="C77" s="34">
        <v>395</v>
      </c>
      <c r="D77" s="96">
        <v>0</v>
      </c>
      <c r="E77" s="35">
        <f t="shared" ref="E77:E94" si="16">SUM(B77:D77)</f>
        <v>395</v>
      </c>
      <c r="F77" s="36">
        <f t="shared" si="11"/>
        <v>66</v>
      </c>
      <c r="G77" s="37" t="str">
        <f t="shared" si="13"/>
        <v>Yes</v>
      </c>
      <c r="H77" s="38">
        <v>0</v>
      </c>
      <c r="I77" s="38">
        <v>16.38</v>
      </c>
      <c r="J77" s="39">
        <f t="shared" ref="J77:J94" si="17">MIN(E77,H77)</f>
        <v>0</v>
      </c>
      <c r="K77" s="40">
        <f t="shared" ref="K77:K94" si="18">IF(J77=0,0,IF(G77&lt;&gt;"Yes",0,J77))</f>
        <v>0</v>
      </c>
      <c r="L77" s="39">
        <v>716.85</v>
      </c>
      <c r="M77" s="39">
        <v>716.85</v>
      </c>
      <c r="N77" s="39">
        <v>700.18799999999999</v>
      </c>
      <c r="O77" s="41">
        <f t="shared" ref="O77:O94" si="19">MAX(N77-M77,0)</f>
        <v>0</v>
      </c>
      <c r="P77" s="41">
        <f t="shared" ref="P77:P94" si="20">MIN(K77,O77)</f>
        <v>0</v>
      </c>
      <c r="Q77" s="41">
        <f t="shared" ref="Q77:Q94" si="21">IF(P77&lt;=0,0,L77+I77+H77-N77)</f>
        <v>0</v>
      </c>
      <c r="R77" s="34">
        <f t="shared" ref="R77:T94" si="22">IF($P77&gt;0,MIN($P77,$E77)*(B77/$E77),0)</f>
        <v>0</v>
      </c>
      <c r="S77" s="109">
        <f t="shared" si="22"/>
        <v>0</v>
      </c>
      <c r="T77" s="34">
        <f t="shared" si="22"/>
        <v>0</v>
      </c>
      <c r="U77" s="52">
        <v>0</v>
      </c>
      <c r="V77" s="44">
        <f t="shared" ref="V77:V94" si="23">(R77+S77+T77)*U77</f>
        <v>0</v>
      </c>
      <c r="W77" s="45">
        <f t="shared" ref="W77:Y92" si="24">W76</f>
        <v>28.13</v>
      </c>
      <c r="X77" s="50">
        <f t="shared" si="24"/>
        <v>26.013999999999999</v>
      </c>
      <c r="Y77" s="51">
        <f t="shared" si="24"/>
        <v>26.81</v>
      </c>
      <c r="Z77" s="48">
        <f t="shared" ref="Z77:Z94" si="25">(R77*W77)+(S77*X77)+(T77*Y77)</f>
        <v>0</v>
      </c>
      <c r="AA77" s="49">
        <f t="shared" ref="AA77:AA94" si="26">IF(V77-Z77&lt;0,0,V77-Z77)</f>
        <v>0</v>
      </c>
    </row>
    <row r="78" spans="1:27" x14ac:dyDescent="0.25">
      <c r="A78" s="110">
        <v>41905.875</v>
      </c>
      <c r="B78" s="64">
        <v>0</v>
      </c>
      <c r="C78" s="34">
        <v>395</v>
      </c>
      <c r="D78" s="96">
        <v>0</v>
      </c>
      <c r="E78" s="35">
        <f t="shared" si="16"/>
        <v>395</v>
      </c>
      <c r="F78" s="36">
        <f t="shared" ref="F78:F94" si="27">IF(E78&gt;0,F77+1,0)</f>
        <v>67</v>
      </c>
      <c r="G78" s="37" t="str">
        <f t="shared" si="13"/>
        <v>Yes</v>
      </c>
      <c r="H78" s="38">
        <v>0</v>
      </c>
      <c r="I78" s="38">
        <v>16.975999999999999</v>
      </c>
      <c r="J78" s="39">
        <f t="shared" si="17"/>
        <v>0</v>
      </c>
      <c r="K78" s="40">
        <f t="shared" si="18"/>
        <v>0</v>
      </c>
      <c r="L78" s="39">
        <v>760.85</v>
      </c>
      <c r="M78" s="39">
        <v>760.85</v>
      </c>
      <c r="N78" s="39">
        <v>714.33</v>
      </c>
      <c r="O78" s="41">
        <f t="shared" si="19"/>
        <v>0</v>
      </c>
      <c r="P78" s="41">
        <f t="shared" si="20"/>
        <v>0</v>
      </c>
      <c r="Q78" s="41">
        <f t="shared" si="21"/>
        <v>0</v>
      </c>
      <c r="R78" s="34">
        <f t="shared" si="22"/>
        <v>0</v>
      </c>
      <c r="S78" s="109">
        <f t="shared" si="22"/>
        <v>0</v>
      </c>
      <c r="T78" s="34">
        <f t="shared" si="22"/>
        <v>0</v>
      </c>
      <c r="U78" s="52">
        <v>0</v>
      </c>
      <c r="V78" s="44">
        <f t="shared" si="23"/>
        <v>0</v>
      </c>
      <c r="W78" s="45">
        <f t="shared" si="24"/>
        <v>28.13</v>
      </c>
      <c r="X78" s="50">
        <f t="shared" si="24"/>
        <v>26.013999999999999</v>
      </c>
      <c r="Y78" s="51">
        <f t="shared" si="24"/>
        <v>26.81</v>
      </c>
      <c r="Z78" s="48">
        <f t="shared" si="25"/>
        <v>0</v>
      </c>
      <c r="AA78" s="49">
        <f t="shared" si="26"/>
        <v>0</v>
      </c>
    </row>
    <row r="79" spans="1:27" x14ac:dyDescent="0.25">
      <c r="A79" s="110">
        <v>41905.916666666664</v>
      </c>
      <c r="B79" s="64">
        <v>0</v>
      </c>
      <c r="C79" s="34">
        <v>395</v>
      </c>
      <c r="D79" s="96">
        <v>0</v>
      </c>
      <c r="E79" s="35">
        <f t="shared" si="16"/>
        <v>395</v>
      </c>
      <c r="F79" s="36">
        <f t="shared" si="27"/>
        <v>68</v>
      </c>
      <c r="G79" s="37" t="str">
        <f t="shared" si="13"/>
        <v>Yes</v>
      </c>
      <c r="H79" s="38">
        <v>0</v>
      </c>
      <c r="I79" s="38">
        <v>16.567</v>
      </c>
      <c r="J79" s="39">
        <f t="shared" si="17"/>
        <v>0</v>
      </c>
      <c r="K79" s="40">
        <f t="shared" si="18"/>
        <v>0</v>
      </c>
      <c r="L79" s="39">
        <v>702.4</v>
      </c>
      <c r="M79" s="39">
        <v>702.40000000000009</v>
      </c>
      <c r="N79" s="39">
        <v>691.01499999999999</v>
      </c>
      <c r="O79" s="41">
        <f t="shared" si="19"/>
        <v>0</v>
      </c>
      <c r="P79" s="41">
        <f t="shared" si="20"/>
        <v>0</v>
      </c>
      <c r="Q79" s="41">
        <f t="shared" si="21"/>
        <v>0</v>
      </c>
      <c r="R79" s="34">
        <f t="shared" si="22"/>
        <v>0</v>
      </c>
      <c r="S79" s="109">
        <f t="shared" si="22"/>
        <v>0</v>
      </c>
      <c r="T79" s="34">
        <f t="shared" si="22"/>
        <v>0</v>
      </c>
      <c r="U79" s="52">
        <v>0</v>
      </c>
      <c r="V79" s="44">
        <f t="shared" si="23"/>
        <v>0</v>
      </c>
      <c r="W79" s="45">
        <f t="shared" si="24"/>
        <v>28.13</v>
      </c>
      <c r="X79" s="50">
        <f t="shared" si="24"/>
        <v>26.013999999999999</v>
      </c>
      <c r="Y79" s="51">
        <f t="shared" si="24"/>
        <v>26.81</v>
      </c>
      <c r="Z79" s="48">
        <f t="shared" si="25"/>
        <v>0</v>
      </c>
      <c r="AA79" s="49">
        <f t="shared" si="26"/>
        <v>0</v>
      </c>
    </row>
    <row r="80" spans="1:27" x14ac:dyDescent="0.25">
      <c r="A80" s="110">
        <v>41905.958333333336</v>
      </c>
      <c r="B80" s="64">
        <v>0</v>
      </c>
      <c r="C80" s="34">
        <v>395</v>
      </c>
      <c r="D80" s="96">
        <v>0</v>
      </c>
      <c r="E80" s="35">
        <f t="shared" si="16"/>
        <v>395</v>
      </c>
      <c r="F80" s="36">
        <f t="shared" si="27"/>
        <v>69</v>
      </c>
      <c r="G80" s="37" t="str">
        <f t="shared" si="13"/>
        <v>Yes</v>
      </c>
      <c r="H80" s="38">
        <v>0</v>
      </c>
      <c r="I80" s="38">
        <v>14.773999999999999</v>
      </c>
      <c r="J80" s="39">
        <f t="shared" si="17"/>
        <v>0</v>
      </c>
      <c r="K80" s="40">
        <f t="shared" si="18"/>
        <v>0</v>
      </c>
      <c r="L80" s="39">
        <v>652.29999999999995</v>
      </c>
      <c r="M80" s="39">
        <v>652.29999999999995</v>
      </c>
      <c r="N80" s="39">
        <v>645.36400000000003</v>
      </c>
      <c r="O80" s="41">
        <f t="shared" si="19"/>
        <v>0</v>
      </c>
      <c r="P80" s="41">
        <f t="shared" si="20"/>
        <v>0</v>
      </c>
      <c r="Q80" s="41">
        <f t="shared" si="21"/>
        <v>0</v>
      </c>
      <c r="R80" s="34">
        <f t="shared" si="22"/>
        <v>0</v>
      </c>
      <c r="S80" s="109">
        <f t="shared" si="22"/>
        <v>0</v>
      </c>
      <c r="T80" s="34">
        <f t="shared" si="22"/>
        <v>0</v>
      </c>
      <c r="U80" s="52">
        <v>0</v>
      </c>
      <c r="V80" s="44">
        <f t="shared" si="23"/>
        <v>0</v>
      </c>
      <c r="W80" s="45">
        <f t="shared" si="24"/>
        <v>28.13</v>
      </c>
      <c r="X80" s="50">
        <f t="shared" si="24"/>
        <v>26.013999999999999</v>
      </c>
      <c r="Y80" s="51">
        <f t="shared" si="24"/>
        <v>26.81</v>
      </c>
      <c r="Z80" s="48">
        <f t="shared" si="25"/>
        <v>0</v>
      </c>
      <c r="AA80" s="49">
        <f t="shared" si="26"/>
        <v>0</v>
      </c>
    </row>
    <row r="81" spans="1:27" x14ac:dyDescent="0.25">
      <c r="A81" s="110">
        <v>41906</v>
      </c>
      <c r="B81" s="64">
        <v>0</v>
      </c>
      <c r="C81" s="34">
        <v>395</v>
      </c>
      <c r="D81" s="96">
        <v>0</v>
      </c>
      <c r="E81" s="35">
        <f t="shared" si="16"/>
        <v>395</v>
      </c>
      <c r="F81" s="36">
        <f t="shared" si="27"/>
        <v>70</v>
      </c>
      <c r="G81" s="37" t="str">
        <f t="shared" si="13"/>
        <v>Yes</v>
      </c>
      <c r="H81" s="38">
        <v>73.302000000000007</v>
      </c>
      <c r="I81" s="38">
        <v>13.367000000000001</v>
      </c>
      <c r="J81" s="39">
        <f t="shared" si="17"/>
        <v>73.302000000000007</v>
      </c>
      <c r="K81" s="40">
        <f t="shared" si="18"/>
        <v>73.302000000000007</v>
      </c>
      <c r="L81" s="39">
        <v>509.45</v>
      </c>
      <c r="M81" s="39">
        <v>509.45</v>
      </c>
      <c r="N81" s="39">
        <v>603.17399999999998</v>
      </c>
      <c r="O81" s="41">
        <f t="shared" si="19"/>
        <v>93.72399999999999</v>
      </c>
      <c r="P81" s="41">
        <f t="shared" si="20"/>
        <v>73.302000000000007</v>
      </c>
      <c r="Q81" s="41">
        <f t="shared" si="21"/>
        <v>-7.05499999999995</v>
      </c>
      <c r="R81" s="34">
        <f t="shared" si="22"/>
        <v>0</v>
      </c>
      <c r="S81" s="109">
        <f t="shared" si="22"/>
        <v>73.302000000000007</v>
      </c>
      <c r="T81" s="34">
        <f t="shared" si="22"/>
        <v>0</v>
      </c>
      <c r="U81" s="52">
        <v>23.672851300000001</v>
      </c>
      <c r="V81" s="44">
        <f t="shared" si="23"/>
        <v>1735.2673459926002</v>
      </c>
      <c r="W81" s="45">
        <f t="shared" si="24"/>
        <v>28.13</v>
      </c>
      <c r="X81" s="50">
        <f t="shared" si="24"/>
        <v>26.013999999999999</v>
      </c>
      <c r="Y81" s="51">
        <f t="shared" si="24"/>
        <v>26.81</v>
      </c>
      <c r="Z81" s="48">
        <f t="shared" si="25"/>
        <v>1906.878228</v>
      </c>
      <c r="AA81" s="49">
        <f t="shared" si="26"/>
        <v>0</v>
      </c>
    </row>
    <row r="82" spans="1:27" x14ac:dyDescent="0.25">
      <c r="A82" s="110">
        <v>41906.041666666664</v>
      </c>
      <c r="B82" s="64">
        <v>0</v>
      </c>
      <c r="C82" s="34">
        <v>395</v>
      </c>
      <c r="D82" s="96">
        <v>0</v>
      </c>
      <c r="E82" s="35">
        <f t="shared" si="16"/>
        <v>395</v>
      </c>
      <c r="F82" s="36">
        <f t="shared" si="27"/>
        <v>71</v>
      </c>
      <c r="G82" s="37" t="str">
        <f t="shared" si="13"/>
        <v>Yes</v>
      </c>
      <c r="H82" s="38">
        <v>150.59700000000001</v>
      </c>
      <c r="I82" s="38">
        <v>11.978999999999999</v>
      </c>
      <c r="J82" s="39">
        <f t="shared" si="17"/>
        <v>150.59700000000001</v>
      </c>
      <c r="K82" s="40">
        <f t="shared" si="18"/>
        <v>150.59700000000001</v>
      </c>
      <c r="L82" s="39">
        <v>391.35</v>
      </c>
      <c r="M82" s="39">
        <v>391.34999999999997</v>
      </c>
      <c r="N82" s="39">
        <v>558.83900000000006</v>
      </c>
      <c r="O82" s="41">
        <f t="shared" si="19"/>
        <v>167.48900000000009</v>
      </c>
      <c r="P82" s="41">
        <f t="shared" si="20"/>
        <v>150.59700000000001</v>
      </c>
      <c r="Q82" s="41">
        <f t="shared" si="21"/>
        <v>-4.9130000000000109</v>
      </c>
      <c r="R82" s="34">
        <f t="shared" si="22"/>
        <v>0</v>
      </c>
      <c r="S82" s="109">
        <f t="shared" si="22"/>
        <v>150.59700000000001</v>
      </c>
      <c r="T82" s="34">
        <f t="shared" si="22"/>
        <v>0</v>
      </c>
      <c r="U82" s="52">
        <v>23.12954847</v>
      </c>
      <c r="V82" s="44">
        <f t="shared" si="23"/>
        <v>3483.2406109365902</v>
      </c>
      <c r="W82" s="45">
        <f t="shared" si="24"/>
        <v>28.13</v>
      </c>
      <c r="X82" s="50">
        <f t="shared" si="24"/>
        <v>26.013999999999999</v>
      </c>
      <c r="Y82" s="51">
        <f t="shared" si="24"/>
        <v>26.81</v>
      </c>
      <c r="Z82" s="48">
        <f t="shared" si="25"/>
        <v>3917.6303580000003</v>
      </c>
      <c r="AA82" s="49">
        <f t="shared" si="26"/>
        <v>0</v>
      </c>
    </row>
    <row r="83" spans="1:27" x14ac:dyDescent="0.25">
      <c r="A83" s="110">
        <v>41906.083333333336</v>
      </c>
      <c r="B83" s="64">
        <v>0</v>
      </c>
      <c r="C83" s="34">
        <v>395</v>
      </c>
      <c r="D83" s="96">
        <v>0</v>
      </c>
      <c r="E83" s="35">
        <f t="shared" si="16"/>
        <v>395</v>
      </c>
      <c r="F83" s="36">
        <f t="shared" si="27"/>
        <v>72</v>
      </c>
      <c r="G83" s="37" t="str">
        <f t="shared" si="13"/>
        <v>Yes</v>
      </c>
      <c r="H83" s="38">
        <v>173.25800000000001</v>
      </c>
      <c r="I83" s="38">
        <v>10.976000000000001</v>
      </c>
      <c r="J83" s="39">
        <f t="shared" si="17"/>
        <v>173.25800000000001</v>
      </c>
      <c r="K83" s="40">
        <f t="shared" si="18"/>
        <v>173.25800000000001</v>
      </c>
      <c r="L83" s="39">
        <v>347.2</v>
      </c>
      <c r="M83" s="39">
        <v>347.2</v>
      </c>
      <c r="N83" s="39">
        <v>536.20399999999995</v>
      </c>
      <c r="O83" s="41">
        <f t="shared" si="19"/>
        <v>189.00399999999996</v>
      </c>
      <c r="P83" s="41">
        <f t="shared" si="20"/>
        <v>173.25800000000001</v>
      </c>
      <c r="Q83" s="41">
        <f t="shared" si="21"/>
        <v>-4.7699999999999818</v>
      </c>
      <c r="R83" s="34">
        <f t="shared" si="22"/>
        <v>0</v>
      </c>
      <c r="S83" s="109">
        <f t="shared" si="22"/>
        <v>173.25800000000001</v>
      </c>
      <c r="T83" s="34">
        <f t="shared" si="22"/>
        <v>0</v>
      </c>
      <c r="U83" s="52">
        <v>22.149774900000001</v>
      </c>
      <c r="V83" s="44">
        <f t="shared" si="23"/>
        <v>3837.6256996242005</v>
      </c>
      <c r="W83" s="45">
        <f t="shared" si="24"/>
        <v>28.13</v>
      </c>
      <c r="X83" s="50">
        <f t="shared" si="24"/>
        <v>26.013999999999999</v>
      </c>
      <c r="Y83" s="51">
        <f t="shared" si="24"/>
        <v>26.81</v>
      </c>
      <c r="Z83" s="48">
        <f t="shared" si="25"/>
        <v>4507.1336120000005</v>
      </c>
      <c r="AA83" s="49">
        <f t="shared" si="26"/>
        <v>0</v>
      </c>
    </row>
    <row r="84" spans="1:27" x14ac:dyDescent="0.25">
      <c r="A84" s="110">
        <v>41906.125</v>
      </c>
      <c r="B84" s="64">
        <v>0</v>
      </c>
      <c r="C84" s="34">
        <v>395</v>
      </c>
      <c r="D84" s="96">
        <v>0</v>
      </c>
      <c r="E84" s="35">
        <f t="shared" si="16"/>
        <v>395</v>
      </c>
      <c r="F84" s="36">
        <f t="shared" si="27"/>
        <v>73</v>
      </c>
      <c r="G84" s="37" t="str">
        <f t="shared" si="13"/>
        <v>Yes</v>
      </c>
      <c r="H84" s="38">
        <v>156.17400000000001</v>
      </c>
      <c r="I84" s="38">
        <v>10.56</v>
      </c>
      <c r="J84" s="39">
        <f t="shared" si="17"/>
        <v>156.17400000000001</v>
      </c>
      <c r="K84" s="40">
        <f t="shared" si="18"/>
        <v>156.17400000000001</v>
      </c>
      <c r="L84" s="39">
        <v>351.95</v>
      </c>
      <c r="M84" s="39">
        <v>351.95</v>
      </c>
      <c r="N84" s="39">
        <v>524.09799999999996</v>
      </c>
      <c r="O84" s="41">
        <f t="shared" si="19"/>
        <v>172.14799999999997</v>
      </c>
      <c r="P84" s="41">
        <f t="shared" si="20"/>
        <v>156.17400000000001</v>
      </c>
      <c r="Q84" s="41">
        <f t="shared" si="21"/>
        <v>-5.4139999999999873</v>
      </c>
      <c r="R84" s="34">
        <f t="shared" si="22"/>
        <v>0</v>
      </c>
      <c r="S84" s="109">
        <f t="shared" si="22"/>
        <v>156.17400000000001</v>
      </c>
      <c r="T84" s="34">
        <f t="shared" si="22"/>
        <v>0</v>
      </c>
      <c r="U84" s="52">
        <v>20.669834160000001</v>
      </c>
      <c r="V84" s="44">
        <f t="shared" si="23"/>
        <v>3228.0906801038404</v>
      </c>
      <c r="W84" s="45">
        <f t="shared" si="24"/>
        <v>28.13</v>
      </c>
      <c r="X84" s="50">
        <f t="shared" si="24"/>
        <v>26.013999999999999</v>
      </c>
      <c r="Y84" s="51">
        <f t="shared" si="24"/>
        <v>26.81</v>
      </c>
      <c r="Z84" s="48">
        <f t="shared" si="25"/>
        <v>4062.7104359999998</v>
      </c>
      <c r="AA84" s="49">
        <f t="shared" si="26"/>
        <v>0</v>
      </c>
    </row>
    <row r="85" spans="1:27" x14ac:dyDescent="0.25">
      <c r="A85" s="110">
        <v>41906.166666666664</v>
      </c>
      <c r="B85" s="64">
        <v>0</v>
      </c>
      <c r="C85" s="34">
        <v>395</v>
      </c>
      <c r="D85" s="96">
        <v>0</v>
      </c>
      <c r="E85" s="35">
        <f t="shared" si="16"/>
        <v>395</v>
      </c>
      <c r="F85" s="36">
        <f t="shared" si="27"/>
        <v>74</v>
      </c>
      <c r="G85" s="37" t="str">
        <f t="shared" si="13"/>
        <v>Yes</v>
      </c>
      <c r="H85" s="38">
        <v>164.03899999999999</v>
      </c>
      <c r="I85" s="38">
        <v>10.804</v>
      </c>
      <c r="J85" s="39">
        <f t="shared" si="17"/>
        <v>164.03899999999999</v>
      </c>
      <c r="K85" s="40">
        <f t="shared" si="18"/>
        <v>164.03899999999999</v>
      </c>
      <c r="L85" s="39">
        <v>342.95</v>
      </c>
      <c r="M85" s="39">
        <v>342.95</v>
      </c>
      <c r="N85" s="39">
        <v>521.43200000000002</v>
      </c>
      <c r="O85" s="41">
        <f t="shared" si="19"/>
        <v>178.48200000000003</v>
      </c>
      <c r="P85" s="41">
        <f t="shared" si="20"/>
        <v>164.03899999999999</v>
      </c>
      <c r="Q85" s="41">
        <f t="shared" si="21"/>
        <v>-3.6390000000001237</v>
      </c>
      <c r="R85" s="34">
        <f t="shared" si="22"/>
        <v>0</v>
      </c>
      <c r="S85" s="109">
        <f t="shared" si="22"/>
        <v>164.03899999999999</v>
      </c>
      <c r="T85" s="34">
        <f t="shared" si="22"/>
        <v>0</v>
      </c>
      <c r="U85" s="52">
        <v>20.32998783</v>
      </c>
      <c r="V85" s="44">
        <f t="shared" si="23"/>
        <v>3334.91087364537</v>
      </c>
      <c r="W85" s="45">
        <f t="shared" si="24"/>
        <v>28.13</v>
      </c>
      <c r="X85" s="50">
        <f t="shared" si="24"/>
        <v>26.013999999999999</v>
      </c>
      <c r="Y85" s="51">
        <f t="shared" si="24"/>
        <v>26.81</v>
      </c>
      <c r="Z85" s="48">
        <f t="shared" si="25"/>
        <v>4267.3105459999997</v>
      </c>
      <c r="AA85" s="49">
        <f t="shared" si="26"/>
        <v>0</v>
      </c>
    </row>
    <row r="86" spans="1:27" x14ac:dyDescent="0.25">
      <c r="A86" s="110">
        <v>41906.208333333336</v>
      </c>
      <c r="B86" s="64">
        <v>0</v>
      </c>
      <c r="C86" s="34">
        <v>395</v>
      </c>
      <c r="D86" s="96">
        <v>0</v>
      </c>
      <c r="E86" s="35">
        <f t="shared" si="16"/>
        <v>395</v>
      </c>
      <c r="F86" s="36">
        <f t="shared" si="27"/>
        <v>75</v>
      </c>
      <c r="G86" s="37" t="str">
        <f t="shared" si="13"/>
        <v>Yes</v>
      </c>
      <c r="H86" s="38">
        <v>140.35599999999999</v>
      </c>
      <c r="I86" s="38">
        <v>11.112</v>
      </c>
      <c r="J86" s="39">
        <f t="shared" si="17"/>
        <v>140.35599999999999</v>
      </c>
      <c r="K86" s="40">
        <f t="shared" si="18"/>
        <v>140.35599999999999</v>
      </c>
      <c r="L86" s="39">
        <v>372.9</v>
      </c>
      <c r="M86" s="39">
        <v>372.90000000000003</v>
      </c>
      <c r="N86" s="39">
        <v>529.46500000000003</v>
      </c>
      <c r="O86" s="41">
        <f t="shared" si="19"/>
        <v>156.565</v>
      </c>
      <c r="P86" s="41">
        <f t="shared" si="20"/>
        <v>140.35599999999999</v>
      </c>
      <c r="Q86" s="41">
        <f t="shared" si="21"/>
        <v>-5.0970000000000937</v>
      </c>
      <c r="R86" s="34">
        <f t="shared" si="22"/>
        <v>0</v>
      </c>
      <c r="S86" s="109">
        <f t="shared" si="22"/>
        <v>140.35599999999999</v>
      </c>
      <c r="T86" s="34">
        <f t="shared" si="22"/>
        <v>0</v>
      </c>
      <c r="U86" s="52">
        <v>21.986890850000002</v>
      </c>
      <c r="V86" s="44">
        <f t="shared" si="23"/>
        <v>3085.9920521426002</v>
      </c>
      <c r="W86" s="45">
        <f t="shared" si="24"/>
        <v>28.13</v>
      </c>
      <c r="X86" s="50">
        <f t="shared" si="24"/>
        <v>26.013999999999999</v>
      </c>
      <c r="Y86" s="51">
        <f t="shared" si="24"/>
        <v>26.81</v>
      </c>
      <c r="Z86" s="48">
        <f t="shared" si="25"/>
        <v>3651.2209839999996</v>
      </c>
      <c r="AA86" s="49">
        <f t="shared" si="26"/>
        <v>0</v>
      </c>
    </row>
    <row r="87" spans="1:27" x14ac:dyDescent="0.25">
      <c r="A87" s="110">
        <v>41906.25</v>
      </c>
      <c r="B87" s="64">
        <v>0</v>
      </c>
      <c r="C87" s="34">
        <v>395</v>
      </c>
      <c r="D87" s="96">
        <v>0</v>
      </c>
      <c r="E87" s="35">
        <f t="shared" si="16"/>
        <v>395</v>
      </c>
      <c r="F87" s="36">
        <f t="shared" si="27"/>
        <v>76</v>
      </c>
      <c r="G87" s="37" t="str">
        <f t="shared" si="13"/>
        <v>Yes</v>
      </c>
      <c r="H87" s="38">
        <v>64.216999999999999</v>
      </c>
      <c r="I87" s="38">
        <v>12.933</v>
      </c>
      <c r="J87" s="39">
        <f t="shared" si="17"/>
        <v>64.216999999999999</v>
      </c>
      <c r="K87" s="40">
        <f t="shared" si="18"/>
        <v>64.216999999999999</v>
      </c>
      <c r="L87" s="39">
        <v>483.5</v>
      </c>
      <c r="M87" s="39">
        <v>483.5</v>
      </c>
      <c r="N87" s="39">
        <v>565.84500000000003</v>
      </c>
      <c r="O87" s="41">
        <f t="shared" si="19"/>
        <v>82.345000000000027</v>
      </c>
      <c r="P87" s="41">
        <f t="shared" si="20"/>
        <v>64.216999999999999</v>
      </c>
      <c r="Q87" s="41">
        <f t="shared" si="21"/>
        <v>-5.19500000000005</v>
      </c>
      <c r="R87" s="34">
        <f t="shared" si="22"/>
        <v>0</v>
      </c>
      <c r="S87" s="109">
        <f t="shared" si="22"/>
        <v>64.216999999999999</v>
      </c>
      <c r="T87" s="34">
        <f t="shared" si="22"/>
        <v>0</v>
      </c>
      <c r="U87" s="52">
        <v>25.4788228</v>
      </c>
      <c r="V87" s="44">
        <f t="shared" si="23"/>
        <v>1636.1735637475999</v>
      </c>
      <c r="W87" s="45">
        <f t="shared" si="24"/>
        <v>28.13</v>
      </c>
      <c r="X87" s="50">
        <f t="shared" si="24"/>
        <v>26.013999999999999</v>
      </c>
      <c r="Y87" s="51">
        <f t="shared" si="24"/>
        <v>26.81</v>
      </c>
      <c r="Z87" s="48">
        <f t="shared" si="25"/>
        <v>1670.5410379999998</v>
      </c>
      <c r="AA87" s="49">
        <f t="shared" si="26"/>
        <v>0</v>
      </c>
    </row>
    <row r="88" spans="1:27" x14ac:dyDescent="0.25">
      <c r="A88" s="110">
        <v>41906.291666666664</v>
      </c>
      <c r="B88" s="64">
        <v>0</v>
      </c>
      <c r="C88" s="34">
        <v>395</v>
      </c>
      <c r="D88" s="96">
        <v>0</v>
      </c>
      <c r="E88" s="35">
        <f t="shared" si="16"/>
        <v>395</v>
      </c>
      <c r="F88" s="36">
        <f t="shared" si="27"/>
        <v>77</v>
      </c>
      <c r="G88" s="37" t="str">
        <f t="shared" si="13"/>
        <v>Yes</v>
      </c>
      <c r="H88" s="38">
        <v>0.83799999999999997</v>
      </c>
      <c r="I88" s="38">
        <v>16.274999999999999</v>
      </c>
      <c r="J88" s="39">
        <f t="shared" si="17"/>
        <v>0.83799999999999997</v>
      </c>
      <c r="K88" s="40">
        <f t="shared" si="18"/>
        <v>0.83799999999999997</v>
      </c>
      <c r="L88" s="39">
        <v>616.09999999999991</v>
      </c>
      <c r="M88" s="39">
        <v>616.1</v>
      </c>
      <c r="N88" s="39">
        <v>637.09799999999996</v>
      </c>
      <c r="O88" s="41">
        <f t="shared" si="19"/>
        <v>20.997999999999934</v>
      </c>
      <c r="P88" s="41">
        <f t="shared" si="20"/>
        <v>0.83799999999999997</v>
      </c>
      <c r="Q88" s="41">
        <f t="shared" si="21"/>
        <v>-3.8850000000001046</v>
      </c>
      <c r="R88" s="34">
        <f t="shared" si="22"/>
        <v>0</v>
      </c>
      <c r="S88" s="109">
        <f t="shared" si="22"/>
        <v>0.83799999999999997</v>
      </c>
      <c r="T88" s="34">
        <f t="shared" si="22"/>
        <v>0</v>
      </c>
      <c r="U88" s="52">
        <v>30.14285714</v>
      </c>
      <c r="V88" s="44">
        <f t="shared" si="23"/>
        <v>25.259714283319997</v>
      </c>
      <c r="W88" s="45">
        <f t="shared" si="24"/>
        <v>28.13</v>
      </c>
      <c r="X88" s="50">
        <f t="shared" si="24"/>
        <v>26.013999999999999</v>
      </c>
      <c r="Y88" s="51">
        <f t="shared" si="24"/>
        <v>26.81</v>
      </c>
      <c r="Z88" s="48">
        <f t="shared" si="25"/>
        <v>21.799731999999999</v>
      </c>
      <c r="AA88" s="49">
        <f t="shared" si="26"/>
        <v>3.4599822833199987</v>
      </c>
    </row>
    <row r="89" spans="1:27" x14ac:dyDescent="0.25">
      <c r="A89" s="110">
        <v>41906.333333333336</v>
      </c>
      <c r="B89" s="64">
        <v>0</v>
      </c>
      <c r="C89" s="34">
        <v>395</v>
      </c>
      <c r="D89" s="96">
        <v>0</v>
      </c>
      <c r="E89" s="35">
        <f t="shared" si="16"/>
        <v>395</v>
      </c>
      <c r="F89" s="36">
        <f t="shared" si="27"/>
        <v>78</v>
      </c>
      <c r="G89" s="37" t="str">
        <f t="shared" si="13"/>
        <v>Yes</v>
      </c>
      <c r="H89" s="38">
        <v>0</v>
      </c>
      <c r="I89" s="38">
        <v>17.094999999999999</v>
      </c>
      <c r="J89" s="39">
        <f t="shared" si="17"/>
        <v>0</v>
      </c>
      <c r="K89" s="40">
        <f t="shared" si="18"/>
        <v>0</v>
      </c>
      <c r="L89" s="39">
        <v>741.44999999999993</v>
      </c>
      <c r="M89" s="39">
        <v>741.45</v>
      </c>
      <c r="N89" s="39">
        <v>668.91700000000003</v>
      </c>
      <c r="O89" s="41">
        <f t="shared" si="19"/>
        <v>0</v>
      </c>
      <c r="P89" s="41">
        <f t="shared" si="20"/>
        <v>0</v>
      </c>
      <c r="Q89" s="41">
        <f t="shared" si="21"/>
        <v>0</v>
      </c>
      <c r="R89" s="34">
        <f t="shared" si="22"/>
        <v>0</v>
      </c>
      <c r="S89" s="109">
        <f t="shared" si="22"/>
        <v>0</v>
      </c>
      <c r="T89" s="34">
        <f t="shared" si="22"/>
        <v>0</v>
      </c>
      <c r="U89" s="52">
        <v>0</v>
      </c>
      <c r="V89" s="44">
        <f t="shared" si="23"/>
        <v>0</v>
      </c>
      <c r="W89" s="45">
        <f t="shared" si="24"/>
        <v>28.13</v>
      </c>
      <c r="X89" s="50">
        <f t="shared" si="24"/>
        <v>26.013999999999999</v>
      </c>
      <c r="Y89" s="51">
        <f t="shared" si="24"/>
        <v>26.81</v>
      </c>
      <c r="Z89" s="48">
        <f t="shared" si="25"/>
        <v>0</v>
      </c>
      <c r="AA89" s="49">
        <f t="shared" si="26"/>
        <v>0</v>
      </c>
    </row>
    <row r="90" spans="1:27" x14ac:dyDescent="0.25">
      <c r="A90" s="110">
        <v>41906.375</v>
      </c>
      <c r="B90" s="64">
        <v>0</v>
      </c>
      <c r="C90" s="34">
        <v>395</v>
      </c>
      <c r="D90" s="96">
        <v>0</v>
      </c>
      <c r="E90" s="35">
        <f t="shared" si="16"/>
        <v>395</v>
      </c>
      <c r="F90" s="36">
        <f t="shared" si="27"/>
        <v>79</v>
      </c>
      <c r="G90" s="37" t="str">
        <f t="shared" si="13"/>
        <v>Yes</v>
      </c>
      <c r="H90" s="38">
        <v>0</v>
      </c>
      <c r="I90" s="38">
        <v>17.138999999999999</v>
      </c>
      <c r="J90" s="39">
        <f t="shared" si="17"/>
        <v>0</v>
      </c>
      <c r="K90" s="40">
        <f t="shared" si="18"/>
        <v>0</v>
      </c>
      <c r="L90" s="39">
        <v>706.4</v>
      </c>
      <c r="M90" s="39">
        <v>706.4</v>
      </c>
      <c r="N90" s="39">
        <v>682.18</v>
      </c>
      <c r="O90" s="41">
        <f t="shared" si="19"/>
        <v>0</v>
      </c>
      <c r="P90" s="41">
        <f t="shared" si="20"/>
        <v>0</v>
      </c>
      <c r="Q90" s="41">
        <f t="shared" si="21"/>
        <v>0</v>
      </c>
      <c r="R90" s="34">
        <f t="shared" si="22"/>
        <v>0</v>
      </c>
      <c r="S90" s="109">
        <f t="shared" si="22"/>
        <v>0</v>
      </c>
      <c r="T90" s="34">
        <f t="shared" si="22"/>
        <v>0</v>
      </c>
      <c r="U90" s="52">
        <v>0</v>
      </c>
      <c r="V90" s="44">
        <f t="shared" si="23"/>
        <v>0</v>
      </c>
      <c r="W90" s="45">
        <f t="shared" si="24"/>
        <v>28.13</v>
      </c>
      <c r="X90" s="50">
        <f t="shared" si="24"/>
        <v>26.013999999999999</v>
      </c>
      <c r="Y90" s="51">
        <f t="shared" si="24"/>
        <v>26.81</v>
      </c>
      <c r="Z90" s="48">
        <f t="shared" si="25"/>
        <v>0</v>
      </c>
      <c r="AA90" s="49">
        <f t="shared" si="26"/>
        <v>0</v>
      </c>
    </row>
    <row r="91" spans="1:27" x14ac:dyDescent="0.25">
      <c r="A91" s="110">
        <v>41906.416666666664</v>
      </c>
      <c r="B91" s="64">
        <v>0</v>
      </c>
      <c r="C91" s="34">
        <v>395</v>
      </c>
      <c r="D91" s="96">
        <v>0</v>
      </c>
      <c r="E91" s="35">
        <f t="shared" si="16"/>
        <v>395</v>
      </c>
      <c r="F91" s="36">
        <f t="shared" si="27"/>
        <v>80</v>
      </c>
      <c r="G91" s="37" t="str">
        <f t="shared" si="13"/>
        <v>Yes</v>
      </c>
      <c r="H91" s="38">
        <v>0</v>
      </c>
      <c r="I91" s="38">
        <v>17.457999999999998</v>
      </c>
      <c r="J91" s="39">
        <f t="shared" si="17"/>
        <v>0</v>
      </c>
      <c r="K91" s="40">
        <f t="shared" si="18"/>
        <v>0</v>
      </c>
      <c r="L91" s="39">
        <v>716</v>
      </c>
      <c r="M91" s="39">
        <v>716</v>
      </c>
      <c r="N91" s="39">
        <v>686.97</v>
      </c>
      <c r="O91" s="41">
        <f t="shared" si="19"/>
        <v>0</v>
      </c>
      <c r="P91" s="41">
        <f t="shared" si="20"/>
        <v>0</v>
      </c>
      <c r="Q91" s="41">
        <f t="shared" si="21"/>
        <v>0</v>
      </c>
      <c r="R91" s="34">
        <f t="shared" si="22"/>
        <v>0</v>
      </c>
      <c r="S91" s="109">
        <f t="shared" si="22"/>
        <v>0</v>
      </c>
      <c r="T91" s="34">
        <f t="shared" si="22"/>
        <v>0</v>
      </c>
      <c r="U91" s="52">
        <v>0</v>
      </c>
      <c r="V91" s="44">
        <f t="shared" si="23"/>
        <v>0</v>
      </c>
      <c r="W91" s="45">
        <f t="shared" si="24"/>
        <v>28.13</v>
      </c>
      <c r="X91" s="50">
        <f t="shared" si="24"/>
        <v>26.013999999999999</v>
      </c>
      <c r="Y91" s="51">
        <f t="shared" si="24"/>
        <v>26.81</v>
      </c>
      <c r="Z91" s="48">
        <f t="shared" si="25"/>
        <v>0</v>
      </c>
      <c r="AA91" s="49">
        <f t="shared" si="26"/>
        <v>0</v>
      </c>
    </row>
    <row r="92" spans="1:27" x14ac:dyDescent="0.25">
      <c r="A92" s="110">
        <v>41906.458333333336</v>
      </c>
      <c r="B92" s="64">
        <v>0</v>
      </c>
      <c r="C92" s="34">
        <v>395</v>
      </c>
      <c r="D92" s="96">
        <v>0</v>
      </c>
      <c r="E92" s="35">
        <f t="shared" si="16"/>
        <v>395</v>
      </c>
      <c r="F92" s="36">
        <f t="shared" si="27"/>
        <v>81</v>
      </c>
      <c r="G92" s="37" t="str">
        <f t="shared" si="13"/>
        <v>Yes</v>
      </c>
      <c r="H92" s="38">
        <v>0</v>
      </c>
      <c r="I92" s="38">
        <v>17.759</v>
      </c>
      <c r="J92" s="39">
        <f t="shared" si="17"/>
        <v>0</v>
      </c>
      <c r="K92" s="40">
        <f t="shared" si="18"/>
        <v>0</v>
      </c>
      <c r="L92" s="39">
        <v>764.40000000000009</v>
      </c>
      <c r="M92" s="39">
        <v>764.40000000000009</v>
      </c>
      <c r="N92" s="39">
        <v>694.50800000000004</v>
      </c>
      <c r="O92" s="41">
        <f t="shared" si="19"/>
        <v>0</v>
      </c>
      <c r="P92" s="41">
        <f t="shared" si="20"/>
        <v>0</v>
      </c>
      <c r="Q92" s="41">
        <f t="shared" si="21"/>
        <v>0</v>
      </c>
      <c r="R92" s="34">
        <f t="shared" si="22"/>
        <v>0</v>
      </c>
      <c r="S92" s="109">
        <f t="shared" si="22"/>
        <v>0</v>
      </c>
      <c r="T92" s="34">
        <f t="shared" si="22"/>
        <v>0</v>
      </c>
      <c r="U92" s="52">
        <v>0</v>
      </c>
      <c r="V92" s="44">
        <f t="shared" si="23"/>
        <v>0</v>
      </c>
      <c r="W92" s="45">
        <f t="shared" si="24"/>
        <v>28.13</v>
      </c>
      <c r="X92" s="50">
        <f t="shared" si="24"/>
        <v>26.013999999999999</v>
      </c>
      <c r="Y92" s="51">
        <f t="shared" si="24"/>
        <v>26.81</v>
      </c>
      <c r="Z92" s="48">
        <f t="shared" si="25"/>
        <v>0</v>
      </c>
      <c r="AA92" s="49">
        <f t="shared" si="26"/>
        <v>0</v>
      </c>
    </row>
    <row r="93" spans="1:27" x14ac:dyDescent="0.25">
      <c r="A93" s="110"/>
      <c r="B93" s="64">
        <v>0</v>
      </c>
      <c r="C93" s="34">
        <v>0</v>
      </c>
      <c r="D93" s="96">
        <v>0</v>
      </c>
      <c r="E93" s="35">
        <f t="shared" si="16"/>
        <v>0</v>
      </c>
      <c r="F93" s="36">
        <f t="shared" si="27"/>
        <v>0</v>
      </c>
      <c r="G93" s="37">
        <f t="shared" si="13"/>
        <v>0</v>
      </c>
      <c r="H93" s="38">
        <v>0</v>
      </c>
      <c r="I93" s="38">
        <v>0</v>
      </c>
      <c r="J93" s="39">
        <f t="shared" si="17"/>
        <v>0</v>
      </c>
      <c r="K93" s="40">
        <f t="shared" si="18"/>
        <v>0</v>
      </c>
      <c r="L93" s="39">
        <v>0</v>
      </c>
      <c r="M93" s="39">
        <v>0</v>
      </c>
      <c r="N93" s="39">
        <v>0</v>
      </c>
      <c r="O93" s="41">
        <f t="shared" si="19"/>
        <v>0</v>
      </c>
      <c r="P93" s="41">
        <f t="shared" si="20"/>
        <v>0</v>
      </c>
      <c r="Q93" s="41">
        <f t="shared" si="21"/>
        <v>0</v>
      </c>
      <c r="R93" s="34">
        <f t="shared" si="22"/>
        <v>0</v>
      </c>
      <c r="S93" s="34">
        <f t="shared" si="22"/>
        <v>0</v>
      </c>
      <c r="T93" s="34">
        <f t="shared" si="22"/>
        <v>0</v>
      </c>
      <c r="U93" s="52">
        <f>'[3]KP Hourly Purchases'!K85</f>
        <v>0</v>
      </c>
      <c r="V93" s="44">
        <f t="shared" si="23"/>
        <v>0</v>
      </c>
      <c r="W93" s="45">
        <f t="shared" ref="W93:Y94" si="28">W92</f>
        <v>28.13</v>
      </c>
      <c r="X93" s="50">
        <f t="shared" si="28"/>
        <v>26.013999999999999</v>
      </c>
      <c r="Y93" s="51">
        <f t="shared" si="28"/>
        <v>26.81</v>
      </c>
      <c r="Z93" s="48">
        <f t="shared" si="25"/>
        <v>0</v>
      </c>
      <c r="AA93" s="49">
        <f t="shared" si="26"/>
        <v>0</v>
      </c>
    </row>
    <row r="94" spans="1:27" x14ac:dyDescent="0.25">
      <c r="A94" s="110"/>
      <c r="B94" s="64">
        <v>0</v>
      </c>
      <c r="C94" s="34">
        <v>0</v>
      </c>
      <c r="D94" s="96">
        <v>0</v>
      </c>
      <c r="E94" s="35">
        <f t="shared" si="16"/>
        <v>0</v>
      </c>
      <c r="F94" s="36">
        <f t="shared" si="27"/>
        <v>0</v>
      </c>
      <c r="G94" s="37">
        <f t="shared" si="13"/>
        <v>0</v>
      </c>
      <c r="H94" s="38">
        <v>0</v>
      </c>
      <c r="I94" s="38">
        <v>0</v>
      </c>
      <c r="J94" s="39">
        <f t="shared" si="17"/>
        <v>0</v>
      </c>
      <c r="K94" s="40">
        <f t="shared" si="18"/>
        <v>0</v>
      </c>
      <c r="L94" s="39">
        <v>0</v>
      </c>
      <c r="M94" s="39">
        <v>0</v>
      </c>
      <c r="N94" s="39">
        <v>0</v>
      </c>
      <c r="O94" s="41">
        <f t="shared" si="19"/>
        <v>0</v>
      </c>
      <c r="P94" s="41">
        <f t="shared" si="20"/>
        <v>0</v>
      </c>
      <c r="Q94" s="41">
        <f t="shared" si="21"/>
        <v>0</v>
      </c>
      <c r="R94" s="34">
        <f t="shared" si="22"/>
        <v>0</v>
      </c>
      <c r="S94" s="34">
        <f t="shared" si="22"/>
        <v>0</v>
      </c>
      <c r="T94" s="34">
        <f t="shared" si="22"/>
        <v>0</v>
      </c>
      <c r="U94" s="52">
        <f>'[3]KP Hourly Purchases'!K86</f>
        <v>0</v>
      </c>
      <c r="V94" s="44">
        <f t="shared" si="23"/>
        <v>0</v>
      </c>
      <c r="W94" s="45">
        <f t="shared" si="28"/>
        <v>28.13</v>
      </c>
      <c r="X94" s="50">
        <f t="shared" si="28"/>
        <v>26.013999999999999</v>
      </c>
      <c r="Y94" s="51">
        <f t="shared" si="28"/>
        <v>26.81</v>
      </c>
      <c r="Z94" s="48">
        <f t="shared" si="25"/>
        <v>0</v>
      </c>
      <c r="AA94" s="49">
        <f t="shared" si="26"/>
        <v>0</v>
      </c>
    </row>
    <row r="95" spans="1:27" x14ac:dyDescent="0.25">
      <c r="A95" s="66"/>
      <c r="B95" s="67"/>
      <c r="C95" s="67"/>
      <c r="D95" s="67"/>
      <c r="E95" s="68"/>
      <c r="F95" s="69"/>
      <c r="G95" s="70"/>
      <c r="H95" s="71"/>
      <c r="I95" s="71"/>
      <c r="J95" s="72"/>
      <c r="K95" s="73"/>
      <c r="L95" s="72"/>
      <c r="M95" s="72"/>
      <c r="N95" s="72"/>
      <c r="O95" s="74"/>
      <c r="P95" s="74"/>
      <c r="Q95" s="74"/>
      <c r="R95" s="67"/>
      <c r="S95" s="67"/>
      <c r="T95" s="67"/>
      <c r="U95" s="75"/>
      <c r="V95" s="76"/>
      <c r="W95" s="77"/>
      <c r="X95" s="78"/>
      <c r="Y95" s="78"/>
      <c r="Z95" s="79"/>
      <c r="AA95" s="80"/>
    </row>
    <row r="96" spans="1:27" ht="15.75" thickBot="1" x14ac:dyDescent="0.3">
      <c r="A96" s="66"/>
      <c r="B96" s="67"/>
      <c r="C96" s="67"/>
      <c r="D96" s="81" t="s">
        <v>42</v>
      </c>
      <c r="E96" s="82">
        <f>SUM(E12:E95)</f>
        <v>31995</v>
      </c>
      <c r="F96" s="69"/>
      <c r="G96" s="70"/>
      <c r="H96" s="71"/>
      <c r="I96" s="71"/>
      <c r="J96" s="72"/>
      <c r="K96" s="73"/>
      <c r="L96" s="72"/>
      <c r="M96" s="72"/>
      <c r="N96" s="72"/>
      <c r="O96" s="74"/>
      <c r="P96" s="74"/>
      <c r="Q96" s="74"/>
      <c r="R96" s="67"/>
      <c r="S96" s="67"/>
      <c r="T96" s="67"/>
      <c r="U96" s="75"/>
      <c r="V96" s="76"/>
      <c r="W96" s="77"/>
      <c r="X96" s="78"/>
      <c r="Y96" s="78"/>
      <c r="Z96" s="79"/>
      <c r="AA96" s="80"/>
    </row>
    <row r="97" spans="1:27" ht="15.75" thickBot="1" x14ac:dyDescent="0.3">
      <c r="A97" s="22"/>
      <c r="B97" s="22"/>
      <c r="C97" s="22"/>
      <c r="D97" s="22"/>
      <c r="E97" s="22"/>
      <c r="F97" s="22"/>
      <c r="G97" s="22"/>
      <c r="H97" s="54"/>
      <c r="I97" s="54"/>
      <c r="J97" s="54"/>
      <c r="K97" s="55"/>
      <c r="L97" s="54"/>
      <c r="M97" s="54"/>
      <c r="N97" s="54"/>
      <c r="O97" s="54"/>
      <c r="P97" s="54"/>
      <c r="Q97" s="54"/>
      <c r="R97" s="54">
        <f>SUM(R12:R94)</f>
        <v>0</v>
      </c>
      <c r="S97" s="54">
        <f>SUM(S12:S94)</f>
        <v>2189.1720000000005</v>
      </c>
      <c r="T97" s="54">
        <f>SUM(T12:T94)</f>
        <v>0</v>
      </c>
      <c r="U97" s="61">
        <f>IF((R97+S97+T97)=0,0,V97/(R97+S97+T97))</f>
        <v>22.047468194381349</v>
      </c>
      <c r="V97" s="62">
        <f>SUM(V12:V94)</f>
        <v>48265.700042030214</v>
      </c>
      <c r="W97" s="22"/>
      <c r="X97" s="22"/>
      <c r="Y97" s="22"/>
      <c r="Z97" s="61">
        <f>IF((R97+S97+T97)=0,0,AA97/(R97+S97+T97))</f>
        <v>1.5804981441933288E-3</v>
      </c>
      <c r="AA97" s="61">
        <f>SUM(AA12:AA94)</f>
        <v>3.4599822833199987</v>
      </c>
    </row>
  </sheetData>
  <mergeCells count="54">
    <mergeCell ref="W2:Y2"/>
    <mergeCell ref="B3:D3"/>
    <mergeCell ref="R3:T3"/>
    <mergeCell ref="W3:Y3"/>
    <mergeCell ref="J4:J5"/>
    <mergeCell ref="B1:K1"/>
    <mergeCell ref="M1:P1"/>
    <mergeCell ref="B2:D2"/>
    <mergeCell ref="R2:T2"/>
    <mergeCell ref="A4:A5"/>
    <mergeCell ref="B4:D5"/>
    <mergeCell ref="E4:E5"/>
    <mergeCell ref="H4:H5"/>
    <mergeCell ref="I4:I5"/>
    <mergeCell ref="Z4:Z5"/>
    <mergeCell ref="K4:K5"/>
    <mergeCell ref="L4:L5"/>
    <mergeCell ref="M4:M5"/>
    <mergeCell ref="N4:N5"/>
    <mergeCell ref="O4:O5"/>
    <mergeCell ref="P4:P5"/>
    <mergeCell ref="O6:O8"/>
    <mergeCell ref="AA4:AA5"/>
    <mergeCell ref="A6:A8"/>
    <mergeCell ref="B6:B8"/>
    <mergeCell ref="C6:C8"/>
    <mergeCell ref="D6:D8"/>
    <mergeCell ref="E6:E8"/>
    <mergeCell ref="F6:F8"/>
    <mergeCell ref="G6:G8"/>
    <mergeCell ref="H6:H8"/>
    <mergeCell ref="I6:I8"/>
    <mergeCell ref="Q4:Q5"/>
    <mergeCell ref="R4:T5"/>
    <mergeCell ref="U4:U5"/>
    <mergeCell ref="V4:V5"/>
    <mergeCell ref="W4:Y5"/>
    <mergeCell ref="J6:J8"/>
    <mergeCell ref="K6:K8"/>
    <mergeCell ref="L6:L8"/>
    <mergeCell ref="M6:M8"/>
    <mergeCell ref="N6:N8"/>
    <mergeCell ref="AA6:AA8"/>
    <mergeCell ref="P6:P8"/>
    <mergeCell ref="Q6:Q8"/>
    <mergeCell ref="R6:R8"/>
    <mergeCell ref="S6:S8"/>
    <mergeCell ref="T6:T8"/>
    <mergeCell ref="U6:U8"/>
    <mergeCell ref="V6:V8"/>
    <mergeCell ref="W6:W8"/>
    <mergeCell ref="X6:X8"/>
    <mergeCell ref="Y6:Y8"/>
    <mergeCell ref="Z6:Z8"/>
  </mergeCells>
  <pageMargins left="0.7" right="0.7" top="0.75" bottom="0.75" header="0.3" footer="0.3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166"/>
  <sheetViews>
    <sheetView workbookViewId="0">
      <selection activeCell="A9" sqref="A9:A10"/>
    </sheetView>
  </sheetViews>
  <sheetFormatPr defaultRowHeight="15" x14ac:dyDescent="0.25"/>
  <cols>
    <col min="1" max="1" width="18.140625" style="3" customWidth="1"/>
    <col min="2" max="26" width="9.140625" style="3"/>
    <col min="27" max="28" width="15.140625" style="3" customWidth="1"/>
    <col min="29" max="16384" width="9.140625" style="3"/>
  </cols>
  <sheetData>
    <row r="1" spans="1:27" ht="15.75" thickBot="1" x14ac:dyDescent="0.3">
      <c r="A1" s="22"/>
      <c r="B1" s="162" t="s">
        <v>0</v>
      </c>
      <c r="C1" s="163"/>
      <c r="D1" s="163"/>
      <c r="E1" s="163"/>
      <c r="F1" s="163"/>
      <c r="G1" s="163"/>
      <c r="H1" s="163"/>
      <c r="I1" s="163"/>
      <c r="J1" s="163"/>
      <c r="K1" s="163"/>
      <c r="L1" s="22"/>
      <c r="M1" s="162" t="s">
        <v>1</v>
      </c>
      <c r="N1" s="163"/>
      <c r="O1" s="163"/>
      <c r="P1" s="163"/>
      <c r="Q1" s="25"/>
      <c r="R1" s="22"/>
      <c r="S1" s="22"/>
      <c r="T1" s="22"/>
      <c r="U1" s="22"/>
      <c r="V1" s="22"/>
      <c r="W1" s="22"/>
      <c r="X1" s="22"/>
      <c r="Y1" s="22"/>
      <c r="Z1" s="22"/>
      <c r="AA1" s="22"/>
    </row>
    <row r="2" spans="1:27" ht="15.75" thickBot="1" x14ac:dyDescent="0.3">
      <c r="A2" s="22"/>
      <c r="B2" s="158" t="s">
        <v>2</v>
      </c>
      <c r="C2" s="159"/>
      <c r="D2" s="160"/>
      <c r="E2" s="26"/>
      <c r="F2" s="26"/>
      <c r="G2" s="26"/>
      <c r="H2" s="27" t="s">
        <v>3</v>
      </c>
      <c r="I2" s="27"/>
      <c r="J2" s="27"/>
      <c r="K2" s="27" t="s">
        <v>4</v>
      </c>
      <c r="L2" s="27"/>
      <c r="M2" s="27" t="s">
        <v>5</v>
      </c>
      <c r="N2" s="27" t="s">
        <v>6</v>
      </c>
      <c r="O2" s="27"/>
      <c r="P2" s="27" t="s">
        <v>7</v>
      </c>
      <c r="Q2" s="27"/>
      <c r="R2" s="158" t="s">
        <v>8</v>
      </c>
      <c r="S2" s="159"/>
      <c r="T2" s="160"/>
      <c r="U2" s="27" t="s">
        <v>9</v>
      </c>
      <c r="V2" s="27" t="s">
        <v>10</v>
      </c>
      <c r="W2" s="158" t="s">
        <v>11</v>
      </c>
      <c r="X2" s="159"/>
      <c r="Y2" s="160"/>
      <c r="Z2" s="27" t="s">
        <v>12</v>
      </c>
      <c r="AA2" s="28" t="s">
        <v>13</v>
      </c>
    </row>
    <row r="3" spans="1:27" ht="15.75" thickBot="1" x14ac:dyDescent="0.3">
      <c r="A3" s="22"/>
      <c r="B3" s="158" t="s">
        <v>2</v>
      </c>
      <c r="C3" s="159"/>
      <c r="D3" s="160"/>
      <c r="E3" s="27" t="s">
        <v>5</v>
      </c>
      <c r="F3" s="27"/>
      <c r="G3" s="27"/>
      <c r="H3" s="27" t="s">
        <v>6</v>
      </c>
      <c r="I3" s="27" t="s">
        <v>14</v>
      </c>
      <c r="J3" s="27" t="s">
        <v>7</v>
      </c>
      <c r="K3" s="27" t="s">
        <v>3</v>
      </c>
      <c r="L3" s="27" t="s">
        <v>15</v>
      </c>
      <c r="M3" s="27" t="s">
        <v>8</v>
      </c>
      <c r="N3" s="27" t="s">
        <v>9</v>
      </c>
      <c r="O3" s="27" t="s">
        <v>10</v>
      </c>
      <c r="P3" s="27" t="s">
        <v>11</v>
      </c>
      <c r="Q3" s="27" t="s">
        <v>12</v>
      </c>
      <c r="R3" s="158" t="s">
        <v>4</v>
      </c>
      <c r="S3" s="159"/>
      <c r="T3" s="160"/>
      <c r="U3" s="27" t="s">
        <v>13</v>
      </c>
      <c r="V3" s="27" t="s">
        <v>16</v>
      </c>
      <c r="W3" s="158" t="s">
        <v>17</v>
      </c>
      <c r="X3" s="159"/>
      <c r="Y3" s="160"/>
      <c r="Z3" s="27" t="s">
        <v>18</v>
      </c>
      <c r="AA3" s="28" t="s">
        <v>19</v>
      </c>
    </row>
    <row r="4" spans="1:27" x14ac:dyDescent="0.25">
      <c r="A4" s="145" t="s">
        <v>20</v>
      </c>
      <c r="B4" s="147" t="s">
        <v>21</v>
      </c>
      <c r="C4" s="149"/>
      <c r="D4" s="150"/>
      <c r="E4" s="145" t="s">
        <v>22</v>
      </c>
      <c r="F4" s="29"/>
      <c r="G4" s="29"/>
      <c r="H4" s="147" t="s">
        <v>23</v>
      </c>
      <c r="I4" s="145" t="s">
        <v>24</v>
      </c>
      <c r="J4" s="145" t="s">
        <v>25</v>
      </c>
      <c r="K4" s="147" t="s">
        <v>298</v>
      </c>
      <c r="L4" s="147" t="s">
        <v>27</v>
      </c>
      <c r="M4" s="147" t="s">
        <v>28</v>
      </c>
      <c r="N4" s="147" t="s">
        <v>29</v>
      </c>
      <c r="O4" s="147" t="s">
        <v>299</v>
      </c>
      <c r="P4" s="147" t="s">
        <v>31</v>
      </c>
      <c r="Q4" s="147" t="s">
        <v>32</v>
      </c>
      <c r="R4" s="147" t="s">
        <v>33</v>
      </c>
      <c r="S4" s="149"/>
      <c r="T4" s="150"/>
      <c r="U4" s="147" t="s">
        <v>34</v>
      </c>
      <c r="V4" s="147" t="s">
        <v>35</v>
      </c>
      <c r="W4" s="147" t="s">
        <v>36</v>
      </c>
      <c r="X4" s="149"/>
      <c r="Y4" s="150"/>
      <c r="Z4" s="147" t="s">
        <v>37</v>
      </c>
      <c r="AA4" s="145" t="s">
        <v>38</v>
      </c>
    </row>
    <row r="5" spans="1:27" ht="15.75" thickBot="1" x14ac:dyDescent="0.3">
      <c r="A5" s="154"/>
      <c r="B5" s="140"/>
      <c r="C5" s="155"/>
      <c r="D5" s="156"/>
      <c r="E5" s="157"/>
      <c r="F5" s="30"/>
      <c r="G5" s="30"/>
      <c r="H5" s="151"/>
      <c r="I5" s="157"/>
      <c r="J5" s="157"/>
      <c r="K5" s="151"/>
      <c r="L5" s="151"/>
      <c r="M5" s="148"/>
      <c r="N5" s="148"/>
      <c r="O5" s="148"/>
      <c r="P5" s="148"/>
      <c r="Q5" s="148"/>
      <c r="R5" s="151"/>
      <c r="S5" s="152"/>
      <c r="T5" s="153"/>
      <c r="U5" s="151"/>
      <c r="V5" s="151"/>
      <c r="W5" s="151"/>
      <c r="X5" s="152"/>
      <c r="Y5" s="153"/>
      <c r="Z5" s="151"/>
      <c r="AA5" s="146"/>
    </row>
    <row r="6" spans="1:27" x14ac:dyDescent="0.25">
      <c r="A6" s="164"/>
      <c r="B6" s="166" t="s">
        <v>58</v>
      </c>
      <c r="C6" s="133" t="s">
        <v>59</v>
      </c>
      <c r="D6" s="133" t="s">
        <v>41</v>
      </c>
      <c r="E6" s="133" t="s">
        <v>42</v>
      </c>
      <c r="F6" s="133" t="s">
        <v>43</v>
      </c>
      <c r="G6" s="133" t="s">
        <v>44</v>
      </c>
      <c r="H6" s="133" t="s">
        <v>60</v>
      </c>
      <c r="I6" s="133" t="s">
        <v>61</v>
      </c>
      <c r="J6" s="133" t="s">
        <v>46</v>
      </c>
      <c r="K6" s="139" t="s">
        <v>47</v>
      </c>
      <c r="L6" s="133" t="s">
        <v>48</v>
      </c>
      <c r="M6" s="165" t="s">
        <v>48</v>
      </c>
      <c r="N6" s="133" t="s">
        <v>48</v>
      </c>
      <c r="O6" s="133" t="s">
        <v>49</v>
      </c>
      <c r="P6" s="133" t="s">
        <v>50</v>
      </c>
      <c r="Q6" s="133" t="s">
        <v>51</v>
      </c>
      <c r="R6" s="133" t="s">
        <v>39</v>
      </c>
      <c r="S6" s="133" t="s">
        <v>40</v>
      </c>
      <c r="T6" s="133" t="s">
        <v>41</v>
      </c>
      <c r="U6" s="133" t="s">
        <v>45</v>
      </c>
      <c r="V6" s="139" t="s">
        <v>52</v>
      </c>
      <c r="W6" s="133" t="s">
        <v>39</v>
      </c>
      <c r="X6" s="135" t="s">
        <v>40</v>
      </c>
      <c r="Y6" s="137" t="s">
        <v>53</v>
      </c>
      <c r="Z6" s="139" t="s">
        <v>54</v>
      </c>
      <c r="AA6" s="142" t="s">
        <v>55</v>
      </c>
    </row>
    <row r="7" spans="1:27" x14ac:dyDescent="0.25">
      <c r="A7" s="165"/>
      <c r="B7" s="166"/>
      <c r="C7" s="133"/>
      <c r="D7" s="133"/>
      <c r="E7" s="133"/>
      <c r="F7" s="133"/>
      <c r="G7" s="133"/>
      <c r="H7" s="133"/>
      <c r="I7" s="133"/>
      <c r="J7" s="133"/>
      <c r="K7" s="140"/>
      <c r="L7" s="133"/>
      <c r="M7" s="165"/>
      <c r="N7" s="133"/>
      <c r="O7" s="133"/>
      <c r="P7" s="133"/>
      <c r="Q7" s="133"/>
      <c r="R7" s="133"/>
      <c r="S7" s="133"/>
      <c r="T7" s="133"/>
      <c r="U7" s="133"/>
      <c r="V7" s="140"/>
      <c r="W7" s="134"/>
      <c r="X7" s="136"/>
      <c r="Y7" s="138"/>
      <c r="Z7" s="140"/>
      <c r="AA7" s="143"/>
    </row>
    <row r="8" spans="1:27" x14ac:dyDescent="0.25">
      <c r="A8" s="165"/>
      <c r="B8" s="166"/>
      <c r="C8" s="133"/>
      <c r="D8" s="168"/>
      <c r="E8" s="133"/>
      <c r="F8" s="133"/>
      <c r="G8" s="133"/>
      <c r="H8" s="133"/>
      <c r="I8" s="133"/>
      <c r="J8" s="133"/>
      <c r="K8" s="141"/>
      <c r="L8" s="133"/>
      <c r="M8" s="165"/>
      <c r="N8" s="133"/>
      <c r="O8" s="133"/>
      <c r="P8" s="133"/>
      <c r="Q8" s="133"/>
      <c r="R8" s="133"/>
      <c r="S8" s="133"/>
      <c r="T8" s="133"/>
      <c r="U8" s="133"/>
      <c r="V8" s="141"/>
      <c r="W8" s="134"/>
      <c r="X8" s="136"/>
      <c r="Y8" s="138"/>
      <c r="Z8" s="141"/>
      <c r="AA8" s="144"/>
    </row>
    <row r="9" spans="1:27" x14ac:dyDescent="0.25">
      <c r="A9" s="83"/>
      <c r="B9" s="84"/>
      <c r="C9" s="85"/>
      <c r="D9" s="89"/>
      <c r="E9" s="87"/>
      <c r="F9" s="85"/>
      <c r="G9" s="88"/>
      <c r="H9" s="88"/>
      <c r="I9" s="88"/>
      <c r="J9" s="88"/>
      <c r="K9" s="89"/>
      <c r="L9" s="88"/>
      <c r="M9" s="102"/>
      <c r="N9" s="88"/>
      <c r="O9" s="88"/>
      <c r="P9" s="88"/>
      <c r="Q9" s="88"/>
      <c r="R9" s="85"/>
      <c r="S9" s="85"/>
      <c r="T9" s="85"/>
      <c r="U9" s="88"/>
      <c r="V9" s="89"/>
      <c r="W9" s="50">
        <v>33.54918003271812</v>
      </c>
      <c r="X9" s="50">
        <v>25.611736143426942</v>
      </c>
      <c r="Y9" s="50">
        <v>0</v>
      </c>
      <c r="Z9" s="89"/>
      <c r="AA9" s="93"/>
    </row>
    <row r="10" spans="1:27" x14ac:dyDescent="0.25">
      <c r="A10" s="103"/>
      <c r="B10" s="104"/>
      <c r="C10" s="105"/>
      <c r="D10" s="86"/>
      <c r="E10" s="106"/>
      <c r="F10" s="105"/>
      <c r="G10" s="89"/>
      <c r="H10" s="89"/>
      <c r="I10" s="89"/>
      <c r="J10" s="89"/>
      <c r="K10" s="89"/>
      <c r="L10" s="89"/>
      <c r="M10" s="89"/>
      <c r="N10" s="88"/>
      <c r="O10" s="88"/>
      <c r="P10" s="88"/>
      <c r="Q10" s="88"/>
      <c r="R10" s="85"/>
      <c r="S10" s="85"/>
      <c r="T10" s="85"/>
      <c r="U10" s="88"/>
      <c r="V10" s="89"/>
      <c r="W10" s="90"/>
      <c r="X10" s="91"/>
      <c r="Y10" s="92"/>
      <c r="Z10" s="89"/>
      <c r="AA10" s="93"/>
    </row>
    <row r="11" spans="1:27" ht="15.75" thickBot="1" x14ac:dyDescent="0.3">
      <c r="A11" s="107"/>
      <c r="B11" s="104"/>
      <c r="C11" s="105"/>
      <c r="D11" s="86"/>
      <c r="E11" s="106"/>
      <c r="F11" s="105"/>
      <c r="G11" s="89"/>
      <c r="H11" s="89"/>
      <c r="I11" s="89"/>
      <c r="J11" s="89"/>
      <c r="K11" s="89"/>
      <c r="L11" s="89"/>
      <c r="M11" s="89"/>
      <c r="N11" s="88"/>
      <c r="O11" s="88"/>
      <c r="P11" s="88"/>
      <c r="Q11" s="88"/>
      <c r="R11" s="85"/>
      <c r="S11" s="85"/>
      <c r="T11" s="85"/>
      <c r="U11" s="88"/>
      <c r="V11" s="89"/>
      <c r="W11" s="90"/>
      <c r="X11" s="91"/>
      <c r="Y11" s="92"/>
      <c r="Z11" s="89"/>
      <c r="AA11" s="93"/>
    </row>
    <row r="12" spans="1:27" x14ac:dyDescent="0.25">
      <c r="A12" s="110">
        <v>41913.416666666664</v>
      </c>
      <c r="B12" s="34">
        <v>385</v>
      </c>
      <c r="C12" s="34">
        <v>0</v>
      </c>
      <c r="D12" s="95">
        <v>0</v>
      </c>
      <c r="E12" s="35">
        <f t="shared" ref="E12:E76" si="0">SUM(B12:D12)</f>
        <v>385</v>
      </c>
      <c r="F12" s="36">
        <f>IF(E12&gt;0,F7+1,0)</f>
        <v>1</v>
      </c>
      <c r="G12" s="37" t="str">
        <f>IF(MAX(F12:F142)&gt;6,"Yes",0)</f>
        <v>Yes</v>
      </c>
      <c r="H12" s="38"/>
      <c r="I12" s="38">
        <v>19.34</v>
      </c>
      <c r="J12" s="39">
        <f>MIN(E12,H12)</f>
        <v>385</v>
      </c>
      <c r="K12" s="40">
        <f>IF(J12=0,0,IF(G12&lt;&gt;"Yes",0,J12))</f>
        <v>385</v>
      </c>
      <c r="L12" s="39">
        <v>927.85</v>
      </c>
      <c r="M12" s="39">
        <v>1021</v>
      </c>
      <c r="N12" s="39">
        <v>642.60400000000004</v>
      </c>
      <c r="O12" s="41">
        <f t="shared" ref="O12:O76" si="1">MAX(N12-M12,0)</f>
        <v>0</v>
      </c>
      <c r="P12" s="41">
        <f t="shared" ref="P12:P76" si="2">MIN(K12,O12)</f>
        <v>0</v>
      </c>
      <c r="Q12" s="41">
        <f t="shared" ref="Q12:Q76" si="3">IF(P12&lt;=0,0,L12+I12+H12-N12)</f>
        <v>0</v>
      </c>
      <c r="R12" s="34">
        <f t="shared" ref="R12:T76" si="4">IF($P12&gt;0,MIN($P12,$E12)*(B12/$E12),0)</f>
        <v>0</v>
      </c>
      <c r="S12" s="34">
        <f t="shared" si="4"/>
        <v>0</v>
      </c>
      <c r="T12" s="34">
        <f t="shared" si="4"/>
        <v>0</v>
      </c>
      <c r="U12" s="52">
        <v>0</v>
      </c>
      <c r="V12" s="44">
        <f t="shared" ref="V12:V76" si="5">(R12+S12+T12)*U12</f>
        <v>0</v>
      </c>
      <c r="W12" s="45">
        <f>IF(B12&gt;0,W$9,0)</f>
        <v>33.54918003271812</v>
      </c>
      <c r="X12" s="50">
        <f>IF(C12&gt;0,X$9,0)</f>
        <v>0</v>
      </c>
      <c r="Y12" s="51">
        <f>IF(D12&gt;0,Y$9,0)</f>
        <v>0</v>
      </c>
      <c r="Z12" s="48">
        <f t="shared" ref="Z12:Z76" si="6">(R12*W12)+(S12*X12)+(T12*Y12)</f>
        <v>0</v>
      </c>
      <c r="AA12" s="49">
        <f t="shared" ref="AA12:AA76" si="7">IF(V12-Z12&lt;0,0,V12-Z12)</f>
        <v>0</v>
      </c>
    </row>
    <row r="13" spans="1:27" x14ac:dyDescent="0.25">
      <c r="A13" s="110">
        <v>41913.458333333336</v>
      </c>
      <c r="B13" s="34">
        <v>385</v>
      </c>
      <c r="C13" s="34">
        <v>0</v>
      </c>
      <c r="D13" s="96">
        <v>0</v>
      </c>
      <c r="E13" s="35">
        <f t="shared" si="0"/>
        <v>385</v>
      </c>
      <c r="F13" s="36">
        <f>IF(E13&gt;0,F12+1,0)</f>
        <v>2</v>
      </c>
      <c r="G13" s="37" t="str">
        <f t="shared" ref="G13:G76" si="8">IF(MAX(F13:F143)&gt;6,"Yes",0)</f>
        <v>Yes</v>
      </c>
      <c r="H13" s="38"/>
      <c r="I13" s="38">
        <v>19.649999999999999</v>
      </c>
      <c r="J13" s="39">
        <f t="shared" ref="J13:J76" si="9">MIN(E13,H13)</f>
        <v>385</v>
      </c>
      <c r="K13" s="40">
        <f t="shared" ref="K13:K76" si="10">IF(J13=0,0,IF(G13&lt;&gt;"Yes",0,J13))</f>
        <v>385</v>
      </c>
      <c r="L13" s="39">
        <v>747.8</v>
      </c>
      <c r="M13" s="39">
        <v>806.69999999999993</v>
      </c>
      <c r="N13" s="39">
        <v>649.48400000000004</v>
      </c>
      <c r="O13" s="41">
        <f t="shared" si="1"/>
        <v>0</v>
      </c>
      <c r="P13" s="41">
        <f t="shared" si="2"/>
        <v>0</v>
      </c>
      <c r="Q13" s="41">
        <f t="shared" si="3"/>
        <v>0</v>
      </c>
      <c r="R13" s="34">
        <f t="shared" si="4"/>
        <v>0</v>
      </c>
      <c r="S13" s="34">
        <f t="shared" si="4"/>
        <v>0</v>
      </c>
      <c r="T13" s="34">
        <f t="shared" si="4"/>
        <v>0</v>
      </c>
      <c r="U13" s="52">
        <v>0</v>
      </c>
      <c r="V13" s="44">
        <f t="shared" si="5"/>
        <v>0</v>
      </c>
      <c r="W13" s="45">
        <f t="shared" ref="W13:X76" si="11">IF(B13&gt;0,W$9,0)</f>
        <v>33.54918003271812</v>
      </c>
      <c r="X13" s="50">
        <f>IF(C13&gt;0,X$9,0)</f>
        <v>0</v>
      </c>
      <c r="Y13" s="51">
        <f t="shared" ref="Y13:Y76" si="12">IF(D13&gt;0,Y$9,0)</f>
        <v>0</v>
      </c>
      <c r="Z13" s="48">
        <f t="shared" si="6"/>
        <v>0</v>
      </c>
      <c r="AA13" s="49">
        <f t="shared" si="7"/>
        <v>0</v>
      </c>
    </row>
    <row r="14" spans="1:27" x14ac:dyDescent="0.25">
      <c r="A14" s="110">
        <v>41913.5</v>
      </c>
      <c r="B14" s="34">
        <v>385</v>
      </c>
      <c r="C14" s="34">
        <v>0</v>
      </c>
      <c r="D14" s="96">
        <v>0</v>
      </c>
      <c r="E14" s="35">
        <f t="shared" si="0"/>
        <v>385</v>
      </c>
      <c r="F14" s="36">
        <f t="shared" ref="F14:F77" si="13">IF(E14&gt;0,F13+1,0)</f>
        <v>3</v>
      </c>
      <c r="G14" s="37" t="str">
        <f t="shared" si="8"/>
        <v>Yes</v>
      </c>
      <c r="H14" s="38"/>
      <c r="I14" s="38">
        <v>19.53</v>
      </c>
      <c r="J14" s="39">
        <f t="shared" si="9"/>
        <v>385</v>
      </c>
      <c r="K14" s="40">
        <f t="shared" si="10"/>
        <v>385</v>
      </c>
      <c r="L14" s="39">
        <v>779.40000000000009</v>
      </c>
      <c r="M14" s="39">
        <v>790</v>
      </c>
      <c r="N14" s="39">
        <v>678.23500000000001</v>
      </c>
      <c r="O14" s="41">
        <f t="shared" si="1"/>
        <v>0</v>
      </c>
      <c r="P14" s="41">
        <f t="shared" si="2"/>
        <v>0</v>
      </c>
      <c r="Q14" s="41">
        <f t="shared" si="3"/>
        <v>0</v>
      </c>
      <c r="R14" s="34">
        <f t="shared" si="4"/>
        <v>0</v>
      </c>
      <c r="S14" s="34">
        <f t="shared" si="4"/>
        <v>0</v>
      </c>
      <c r="T14" s="34">
        <f t="shared" si="4"/>
        <v>0</v>
      </c>
      <c r="U14" s="52">
        <v>0</v>
      </c>
      <c r="V14" s="44">
        <f t="shared" si="5"/>
        <v>0</v>
      </c>
      <c r="W14" s="45">
        <f t="shared" si="11"/>
        <v>33.54918003271812</v>
      </c>
      <c r="X14" s="50">
        <f t="shared" si="11"/>
        <v>0</v>
      </c>
      <c r="Y14" s="51">
        <f t="shared" si="12"/>
        <v>0</v>
      </c>
      <c r="Z14" s="48">
        <f t="shared" si="6"/>
        <v>0</v>
      </c>
      <c r="AA14" s="49">
        <f t="shared" si="7"/>
        <v>0</v>
      </c>
    </row>
    <row r="15" spans="1:27" x14ac:dyDescent="0.25">
      <c r="A15" s="110">
        <v>41913.541666666664</v>
      </c>
      <c r="B15" s="34">
        <v>385</v>
      </c>
      <c r="C15" s="34">
        <v>0</v>
      </c>
      <c r="D15" s="96">
        <v>0</v>
      </c>
      <c r="E15" s="35">
        <f t="shared" si="0"/>
        <v>385</v>
      </c>
      <c r="F15" s="36">
        <f t="shared" si="13"/>
        <v>4</v>
      </c>
      <c r="G15" s="37" t="str">
        <f t="shared" si="8"/>
        <v>Yes</v>
      </c>
      <c r="H15" s="38"/>
      <c r="I15" s="38">
        <v>18.91</v>
      </c>
      <c r="J15" s="39">
        <f t="shared" si="9"/>
        <v>385</v>
      </c>
      <c r="K15" s="40">
        <f t="shared" si="10"/>
        <v>385</v>
      </c>
      <c r="L15" s="39">
        <v>766.1</v>
      </c>
      <c r="M15" s="39">
        <v>787.85</v>
      </c>
      <c r="N15" s="39">
        <v>702.61900000000003</v>
      </c>
      <c r="O15" s="41">
        <f t="shared" si="1"/>
        <v>0</v>
      </c>
      <c r="P15" s="41">
        <f t="shared" si="2"/>
        <v>0</v>
      </c>
      <c r="Q15" s="41">
        <f t="shared" si="3"/>
        <v>0</v>
      </c>
      <c r="R15" s="34">
        <f t="shared" si="4"/>
        <v>0</v>
      </c>
      <c r="S15" s="34">
        <f t="shared" si="4"/>
        <v>0</v>
      </c>
      <c r="T15" s="34">
        <f t="shared" si="4"/>
        <v>0</v>
      </c>
      <c r="U15" s="52">
        <v>0</v>
      </c>
      <c r="V15" s="44">
        <f t="shared" si="5"/>
        <v>0</v>
      </c>
      <c r="W15" s="45">
        <f t="shared" si="11"/>
        <v>33.54918003271812</v>
      </c>
      <c r="X15" s="50">
        <f t="shared" si="11"/>
        <v>0</v>
      </c>
      <c r="Y15" s="51">
        <f t="shared" si="12"/>
        <v>0</v>
      </c>
      <c r="Z15" s="48">
        <f t="shared" si="6"/>
        <v>0</v>
      </c>
      <c r="AA15" s="49">
        <f t="shared" si="7"/>
        <v>0</v>
      </c>
    </row>
    <row r="16" spans="1:27" x14ac:dyDescent="0.25">
      <c r="A16" s="110">
        <v>41913.583333333336</v>
      </c>
      <c r="B16" s="34">
        <v>385</v>
      </c>
      <c r="C16" s="34">
        <v>0</v>
      </c>
      <c r="D16" s="96">
        <v>0</v>
      </c>
      <c r="E16" s="35">
        <f t="shared" si="0"/>
        <v>385</v>
      </c>
      <c r="F16" s="36">
        <f t="shared" si="13"/>
        <v>5</v>
      </c>
      <c r="G16" s="37" t="str">
        <f t="shared" si="8"/>
        <v>Yes</v>
      </c>
      <c r="H16" s="38"/>
      <c r="I16" s="38">
        <v>19.52</v>
      </c>
      <c r="J16" s="39">
        <f t="shared" si="9"/>
        <v>385</v>
      </c>
      <c r="K16" s="40">
        <f t="shared" si="10"/>
        <v>385</v>
      </c>
      <c r="L16" s="39">
        <v>777.25</v>
      </c>
      <c r="M16" s="39">
        <v>788.85</v>
      </c>
      <c r="N16" s="39">
        <v>733.12300000000005</v>
      </c>
      <c r="O16" s="41">
        <f t="shared" si="1"/>
        <v>0</v>
      </c>
      <c r="P16" s="41">
        <f t="shared" si="2"/>
        <v>0</v>
      </c>
      <c r="Q16" s="41">
        <f t="shared" si="3"/>
        <v>0</v>
      </c>
      <c r="R16" s="34">
        <f t="shared" si="4"/>
        <v>0</v>
      </c>
      <c r="S16" s="34">
        <f t="shared" si="4"/>
        <v>0</v>
      </c>
      <c r="T16" s="34">
        <f t="shared" si="4"/>
        <v>0</v>
      </c>
      <c r="U16" s="52">
        <v>0</v>
      </c>
      <c r="V16" s="44">
        <f t="shared" si="5"/>
        <v>0</v>
      </c>
      <c r="W16" s="45">
        <f t="shared" si="11"/>
        <v>33.54918003271812</v>
      </c>
      <c r="X16" s="50">
        <f t="shared" si="11"/>
        <v>0</v>
      </c>
      <c r="Y16" s="51">
        <f t="shared" si="12"/>
        <v>0</v>
      </c>
      <c r="Z16" s="48">
        <f t="shared" si="6"/>
        <v>0</v>
      </c>
      <c r="AA16" s="49">
        <f t="shared" si="7"/>
        <v>0</v>
      </c>
    </row>
    <row r="17" spans="1:27" x14ac:dyDescent="0.25">
      <c r="A17" s="110">
        <v>41913.625</v>
      </c>
      <c r="B17" s="34">
        <v>385</v>
      </c>
      <c r="C17" s="34">
        <v>0</v>
      </c>
      <c r="D17" s="96">
        <v>0</v>
      </c>
      <c r="E17" s="35">
        <f t="shared" si="0"/>
        <v>385</v>
      </c>
      <c r="F17" s="36">
        <f t="shared" si="13"/>
        <v>6</v>
      </c>
      <c r="G17" s="37" t="str">
        <f t="shared" si="8"/>
        <v>Yes</v>
      </c>
      <c r="H17" s="38"/>
      <c r="I17" s="38">
        <v>19.47</v>
      </c>
      <c r="J17" s="39">
        <f t="shared" si="9"/>
        <v>385</v>
      </c>
      <c r="K17" s="40">
        <f t="shared" si="10"/>
        <v>385</v>
      </c>
      <c r="L17" s="39">
        <v>782.40000000000009</v>
      </c>
      <c r="M17" s="39">
        <v>788.85</v>
      </c>
      <c r="N17" s="39">
        <v>758.28300000000002</v>
      </c>
      <c r="O17" s="41">
        <f t="shared" si="1"/>
        <v>0</v>
      </c>
      <c r="P17" s="41">
        <f t="shared" si="2"/>
        <v>0</v>
      </c>
      <c r="Q17" s="41">
        <f t="shared" si="3"/>
        <v>0</v>
      </c>
      <c r="R17" s="34">
        <f t="shared" si="4"/>
        <v>0</v>
      </c>
      <c r="S17" s="34">
        <f t="shared" si="4"/>
        <v>0</v>
      </c>
      <c r="T17" s="34">
        <f t="shared" si="4"/>
        <v>0</v>
      </c>
      <c r="U17" s="52">
        <v>0</v>
      </c>
      <c r="V17" s="44">
        <f t="shared" si="5"/>
        <v>0</v>
      </c>
      <c r="W17" s="45">
        <f t="shared" si="11"/>
        <v>33.54918003271812</v>
      </c>
      <c r="X17" s="50">
        <f t="shared" si="11"/>
        <v>0</v>
      </c>
      <c r="Y17" s="51">
        <f t="shared" si="12"/>
        <v>0</v>
      </c>
      <c r="Z17" s="48">
        <f t="shared" si="6"/>
        <v>0</v>
      </c>
      <c r="AA17" s="49">
        <f t="shared" si="7"/>
        <v>0</v>
      </c>
    </row>
    <row r="18" spans="1:27" x14ac:dyDescent="0.25">
      <c r="A18" s="110">
        <v>41913.666666666664</v>
      </c>
      <c r="B18" s="34">
        <v>385</v>
      </c>
      <c r="C18" s="34">
        <v>0</v>
      </c>
      <c r="D18" s="96">
        <v>0</v>
      </c>
      <c r="E18" s="35">
        <f t="shared" si="0"/>
        <v>385</v>
      </c>
      <c r="F18" s="36">
        <f t="shared" si="13"/>
        <v>7</v>
      </c>
      <c r="G18" s="37" t="str">
        <f t="shared" si="8"/>
        <v>Yes</v>
      </c>
      <c r="H18" s="38"/>
      <c r="I18" s="38">
        <v>18.96</v>
      </c>
      <c r="J18" s="39">
        <f t="shared" si="9"/>
        <v>385</v>
      </c>
      <c r="K18" s="40">
        <f t="shared" si="10"/>
        <v>385</v>
      </c>
      <c r="L18" s="39">
        <v>783.25</v>
      </c>
      <c r="M18" s="39">
        <v>788</v>
      </c>
      <c r="N18" s="39">
        <v>765.87</v>
      </c>
      <c r="O18" s="41">
        <f t="shared" si="1"/>
        <v>0</v>
      </c>
      <c r="P18" s="41">
        <f t="shared" si="2"/>
        <v>0</v>
      </c>
      <c r="Q18" s="41">
        <f t="shared" si="3"/>
        <v>0</v>
      </c>
      <c r="R18" s="34">
        <f t="shared" si="4"/>
        <v>0</v>
      </c>
      <c r="S18" s="34">
        <f t="shared" si="4"/>
        <v>0</v>
      </c>
      <c r="T18" s="34">
        <f t="shared" si="4"/>
        <v>0</v>
      </c>
      <c r="U18" s="52">
        <v>0</v>
      </c>
      <c r="V18" s="44">
        <f t="shared" si="5"/>
        <v>0</v>
      </c>
      <c r="W18" s="45">
        <f t="shared" si="11"/>
        <v>33.54918003271812</v>
      </c>
      <c r="X18" s="50">
        <f t="shared" si="11"/>
        <v>0</v>
      </c>
      <c r="Y18" s="51">
        <f t="shared" si="12"/>
        <v>0</v>
      </c>
      <c r="Z18" s="48">
        <f t="shared" si="6"/>
        <v>0</v>
      </c>
      <c r="AA18" s="49">
        <f t="shared" si="7"/>
        <v>0</v>
      </c>
    </row>
    <row r="19" spans="1:27" x14ac:dyDescent="0.25">
      <c r="A19" s="110">
        <v>41913.708333333336</v>
      </c>
      <c r="B19" s="34">
        <v>385</v>
      </c>
      <c r="C19" s="34">
        <v>0</v>
      </c>
      <c r="D19" s="96">
        <v>0</v>
      </c>
      <c r="E19" s="35">
        <f t="shared" si="0"/>
        <v>385</v>
      </c>
      <c r="F19" s="36">
        <f t="shared" si="13"/>
        <v>8</v>
      </c>
      <c r="G19" s="37" t="str">
        <f t="shared" si="8"/>
        <v>Yes</v>
      </c>
      <c r="H19" s="38"/>
      <c r="I19" s="38">
        <v>18.23</v>
      </c>
      <c r="J19" s="39">
        <f t="shared" si="9"/>
        <v>385</v>
      </c>
      <c r="K19" s="40">
        <f t="shared" si="10"/>
        <v>385</v>
      </c>
      <c r="L19" s="39">
        <v>782.40000000000009</v>
      </c>
      <c r="M19" s="39">
        <v>788.85</v>
      </c>
      <c r="N19" s="39">
        <v>771.07100000000003</v>
      </c>
      <c r="O19" s="41">
        <f t="shared" si="1"/>
        <v>0</v>
      </c>
      <c r="P19" s="41">
        <f t="shared" si="2"/>
        <v>0</v>
      </c>
      <c r="Q19" s="41">
        <f t="shared" si="3"/>
        <v>0</v>
      </c>
      <c r="R19" s="34">
        <f t="shared" si="4"/>
        <v>0</v>
      </c>
      <c r="S19" s="34">
        <f t="shared" si="4"/>
        <v>0</v>
      </c>
      <c r="T19" s="34">
        <f t="shared" si="4"/>
        <v>0</v>
      </c>
      <c r="U19" s="52">
        <v>0</v>
      </c>
      <c r="V19" s="44">
        <f t="shared" si="5"/>
        <v>0</v>
      </c>
      <c r="W19" s="45">
        <f t="shared" si="11"/>
        <v>33.54918003271812</v>
      </c>
      <c r="X19" s="50">
        <f t="shared" si="11"/>
        <v>0</v>
      </c>
      <c r="Y19" s="51">
        <f t="shared" si="12"/>
        <v>0</v>
      </c>
      <c r="Z19" s="48">
        <f t="shared" si="6"/>
        <v>0</v>
      </c>
      <c r="AA19" s="49">
        <f t="shared" si="7"/>
        <v>0</v>
      </c>
    </row>
    <row r="20" spans="1:27" x14ac:dyDescent="0.25">
      <c r="A20" s="110">
        <v>41913.75</v>
      </c>
      <c r="B20" s="34">
        <v>385</v>
      </c>
      <c r="C20" s="34">
        <v>0</v>
      </c>
      <c r="D20" s="96">
        <v>0</v>
      </c>
      <c r="E20" s="35">
        <f t="shared" si="0"/>
        <v>385</v>
      </c>
      <c r="F20" s="36">
        <f t="shared" si="13"/>
        <v>9</v>
      </c>
      <c r="G20" s="37" t="str">
        <f t="shared" si="8"/>
        <v>Yes</v>
      </c>
      <c r="H20" s="38"/>
      <c r="I20" s="38">
        <v>17.899999999999999</v>
      </c>
      <c r="J20" s="39">
        <f t="shared" si="9"/>
        <v>385</v>
      </c>
      <c r="K20" s="40">
        <f t="shared" si="10"/>
        <v>385</v>
      </c>
      <c r="L20" s="39">
        <v>784.40000000000009</v>
      </c>
      <c r="M20" s="39">
        <v>789.15</v>
      </c>
      <c r="N20" s="39">
        <v>764.22199999999998</v>
      </c>
      <c r="O20" s="41">
        <f t="shared" si="1"/>
        <v>0</v>
      </c>
      <c r="P20" s="41">
        <f t="shared" si="2"/>
        <v>0</v>
      </c>
      <c r="Q20" s="41">
        <f t="shared" si="3"/>
        <v>0</v>
      </c>
      <c r="R20" s="34">
        <f t="shared" si="4"/>
        <v>0</v>
      </c>
      <c r="S20" s="34">
        <f t="shared" si="4"/>
        <v>0</v>
      </c>
      <c r="T20" s="34">
        <f t="shared" si="4"/>
        <v>0</v>
      </c>
      <c r="U20" s="52">
        <v>0</v>
      </c>
      <c r="V20" s="44">
        <f t="shared" si="5"/>
        <v>0</v>
      </c>
      <c r="W20" s="45">
        <f t="shared" si="11"/>
        <v>33.54918003271812</v>
      </c>
      <c r="X20" s="50">
        <f t="shared" si="11"/>
        <v>0</v>
      </c>
      <c r="Y20" s="51">
        <f t="shared" si="12"/>
        <v>0</v>
      </c>
      <c r="Z20" s="48">
        <f t="shared" si="6"/>
        <v>0</v>
      </c>
      <c r="AA20" s="49">
        <f t="shared" si="7"/>
        <v>0</v>
      </c>
    </row>
    <row r="21" spans="1:27" x14ac:dyDescent="0.25">
      <c r="A21" s="110">
        <v>41913.791666666664</v>
      </c>
      <c r="B21" s="34">
        <v>385</v>
      </c>
      <c r="C21" s="34">
        <v>0</v>
      </c>
      <c r="D21" s="96">
        <v>0</v>
      </c>
      <c r="E21" s="35">
        <f t="shared" si="0"/>
        <v>385</v>
      </c>
      <c r="F21" s="36">
        <f t="shared" si="13"/>
        <v>10</v>
      </c>
      <c r="G21" s="37" t="str">
        <f t="shared" si="8"/>
        <v>Yes</v>
      </c>
      <c r="H21" s="38"/>
      <c r="I21" s="38">
        <v>17.440000000000001</v>
      </c>
      <c r="J21" s="39">
        <f t="shared" si="9"/>
        <v>385</v>
      </c>
      <c r="K21" s="40">
        <f t="shared" si="10"/>
        <v>385</v>
      </c>
      <c r="L21" s="39">
        <v>783.95</v>
      </c>
      <c r="M21" s="39">
        <v>789.3</v>
      </c>
      <c r="N21" s="39">
        <v>735.35</v>
      </c>
      <c r="O21" s="41">
        <f t="shared" si="1"/>
        <v>0</v>
      </c>
      <c r="P21" s="41">
        <f t="shared" si="2"/>
        <v>0</v>
      </c>
      <c r="Q21" s="41">
        <f t="shared" si="3"/>
        <v>0</v>
      </c>
      <c r="R21" s="34">
        <f t="shared" si="4"/>
        <v>0</v>
      </c>
      <c r="S21" s="34">
        <f t="shared" si="4"/>
        <v>0</v>
      </c>
      <c r="T21" s="34">
        <f t="shared" si="4"/>
        <v>0</v>
      </c>
      <c r="U21" s="52">
        <v>0</v>
      </c>
      <c r="V21" s="44">
        <f t="shared" si="5"/>
        <v>0</v>
      </c>
      <c r="W21" s="45">
        <f t="shared" si="11"/>
        <v>33.54918003271812</v>
      </c>
      <c r="X21" s="50">
        <f t="shared" si="11"/>
        <v>0</v>
      </c>
      <c r="Y21" s="51">
        <f t="shared" si="12"/>
        <v>0</v>
      </c>
      <c r="Z21" s="48">
        <f t="shared" si="6"/>
        <v>0</v>
      </c>
      <c r="AA21" s="49">
        <f t="shared" si="7"/>
        <v>0</v>
      </c>
    </row>
    <row r="22" spans="1:27" x14ac:dyDescent="0.25">
      <c r="A22" s="110">
        <v>41913.833333333336</v>
      </c>
      <c r="B22" s="34">
        <v>385</v>
      </c>
      <c r="C22" s="34">
        <v>0</v>
      </c>
      <c r="D22" s="96">
        <v>0</v>
      </c>
      <c r="E22" s="35">
        <f t="shared" si="0"/>
        <v>385</v>
      </c>
      <c r="F22" s="36">
        <f t="shared" si="13"/>
        <v>11</v>
      </c>
      <c r="G22" s="37" t="str">
        <f t="shared" si="8"/>
        <v>Yes</v>
      </c>
      <c r="H22" s="38"/>
      <c r="I22" s="38">
        <v>17.25</v>
      </c>
      <c r="J22" s="39">
        <f t="shared" si="9"/>
        <v>385</v>
      </c>
      <c r="K22" s="40">
        <f t="shared" si="10"/>
        <v>385</v>
      </c>
      <c r="L22" s="39">
        <v>766.55000000000007</v>
      </c>
      <c r="M22" s="39">
        <v>789.3</v>
      </c>
      <c r="N22" s="39">
        <v>728.48</v>
      </c>
      <c r="O22" s="41">
        <f t="shared" si="1"/>
        <v>0</v>
      </c>
      <c r="P22" s="41">
        <f t="shared" si="2"/>
        <v>0</v>
      </c>
      <c r="Q22" s="41">
        <f t="shared" si="3"/>
        <v>0</v>
      </c>
      <c r="R22" s="34">
        <f t="shared" si="4"/>
        <v>0</v>
      </c>
      <c r="S22" s="34">
        <f t="shared" si="4"/>
        <v>0</v>
      </c>
      <c r="T22" s="34">
        <f t="shared" si="4"/>
        <v>0</v>
      </c>
      <c r="U22" s="52">
        <v>0</v>
      </c>
      <c r="V22" s="44">
        <f t="shared" si="5"/>
        <v>0</v>
      </c>
      <c r="W22" s="45">
        <f t="shared" si="11"/>
        <v>33.54918003271812</v>
      </c>
      <c r="X22" s="50">
        <f t="shared" si="11"/>
        <v>0</v>
      </c>
      <c r="Y22" s="51">
        <f t="shared" si="12"/>
        <v>0</v>
      </c>
      <c r="Z22" s="48">
        <f t="shared" si="6"/>
        <v>0</v>
      </c>
      <c r="AA22" s="49">
        <f t="shared" si="7"/>
        <v>0</v>
      </c>
    </row>
    <row r="23" spans="1:27" x14ac:dyDescent="0.25">
      <c r="A23" s="110">
        <v>41913.875</v>
      </c>
      <c r="B23" s="34">
        <v>385</v>
      </c>
      <c r="C23" s="34">
        <v>0</v>
      </c>
      <c r="D23" s="96">
        <v>0</v>
      </c>
      <c r="E23" s="35">
        <f t="shared" si="0"/>
        <v>385</v>
      </c>
      <c r="F23" s="36">
        <f>IF(E23&gt;0,F22+1,0)</f>
        <v>12</v>
      </c>
      <c r="G23" s="37" t="str">
        <f t="shared" si="8"/>
        <v>Yes</v>
      </c>
      <c r="H23" s="38"/>
      <c r="I23" s="38">
        <v>16.940000000000001</v>
      </c>
      <c r="J23" s="39">
        <f t="shared" si="9"/>
        <v>385</v>
      </c>
      <c r="K23" s="40">
        <f t="shared" si="10"/>
        <v>385</v>
      </c>
      <c r="L23" s="39">
        <v>771.7</v>
      </c>
      <c r="M23" s="39">
        <v>789.3</v>
      </c>
      <c r="N23" s="39">
        <v>725.94200000000001</v>
      </c>
      <c r="O23" s="41">
        <f t="shared" si="1"/>
        <v>0</v>
      </c>
      <c r="P23" s="41">
        <f t="shared" si="2"/>
        <v>0</v>
      </c>
      <c r="Q23" s="41">
        <f t="shared" si="3"/>
        <v>0</v>
      </c>
      <c r="R23" s="34">
        <f t="shared" si="4"/>
        <v>0</v>
      </c>
      <c r="S23" s="34">
        <f t="shared" si="4"/>
        <v>0</v>
      </c>
      <c r="T23" s="34">
        <f t="shared" si="4"/>
        <v>0</v>
      </c>
      <c r="U23" s="52">
        <v>0</v>
      </c>
      <c r="V23" s="44">
        <f t="shared" si="5"/>
        <v>0</v>
      </c>
      <c r="W23" s="45">
        <f t="shared" si="11"/>
        <v>33.54918003271812</v>
      </c>
      <c r="X23" s="50">
        <f t="shared" si="11"/>
        <v>0</v>
      </c>
      <c r="Y23" s="51">
        <f t="shared" si="12"/>
        <v>0</v>
      </c>
      <c r="Z23" s="48">
        <f t="shared" si="6"/>
        <v>0</v>
      </c>
      <c r="AA23" s="49">
        <f t="shared" si="7"/>
        <v>0</v>
      </c>
    </row>
    <row r="24" spans="1:27" x14ac:dyDescent="0.25">
      <c r="A24" s="110">
        <v>41913.916666666664</v>
      </c>
      <c r="B24" s="34">
        <v>385</v>
      </c>
      <c r="C24" s="34">
        <v>0</v>
      </c>
      <c r="D24" s="96">
        <v>0</v>
      </c>
      <c r="E24" s="35">
        <f t="shared" si="0"/>
        <v>385</v>
      </c>
      <c r="F24" s="36">
        <f t="shared" si="13"/>
        <v>13</v>
      </c>
      <c r="G24" s="37" t="str">
        <f t="shared" si="8"/>
        <v>Yes</v>
      </c>
      <c r="H24" s="38"/>
      <c r="I24" s="38">
        <v>16.53</v>
      </c>
      <c r="J24" s="39">
        <f t="shared" si="9"/>
        <v>385</v>
      </c>
      <c r="K24" s="40">
        <f t="shared" si="10"/>
        <v>385</v>
      </c>
      <c r="L24" s="39">
        <v>776.15000000000009</v>
      </c>
      <c r="M24" s="39">
        <v>789.3</v>
      </c>
      <c r="N24" s="39">
        <v>699.71900000000005</v>
      </c>
      <c r="O24" s="41">
        <f>MAX(N24-M24,0)</f>
        <v>0</v>
      </c>
      <c r="P24" s="41">
        <f t="shared" si="2"/>
        <v>0</v>
      </c>
      <c r="Q24" s="41">
        <f t="shared" si="3"/>
        <v>0</v>
      </c>
      <c r="R24" s="34">
        <f t="shared" si="4"/>
        <v>0</v>
      </c>
      <c r="S24" s="34">
        <f t="shared" si="4"/>
        <v>0</v>
      </c>
      <c r="T24" s="34">
        <f t="shared" si="4"/>
        <v>0</v>
      </c>
      <c r="U24" s="52">
        <v>0</v>
      </c>
      <c r="V24" s="44">
        <f t="shared" si="5"/>
        <v>0</v>
      </c>
      <c r="W24" s="45">
        <f t="shared" si="11"/>
        <v>33.54918003271812</v>
      </c>
      <c r="X24" s="50">
        <f t="shared" si="11"/>
        <v>0</v>
      </c>
      <c r="Y24" s="51">
        <f t="shared" si="12"/>
        <v>0</v>
      </c>
      <c r="Z24" s="48">
        <f t="shared" si="6"/>
        <v>0</v>
      </c>
      <c r="AA24" s="49">
        <f t="shared" si="7"/>
        <v>0</v>
      </c>
    </row>
    <row r="25" spans="1:27" x14ac:dyDescent="0.25">
      <c r="A25" s="110">
        <v>41913.958333333336</v>
      </c>
      <c r="B25" s="34">
        <v>385</v>
      </c>
      <c r="C25" s="34">
        <v>0</v>
      </c>
      <c r="D25" s="96">
        <v>0</v>
      </c>
      <c r="E25" s="35">
        <f t="shared" si="0"/>
        <v>385</v>
      </c>
      <c r="F25" s="36">
        <f t="shared" si="13"/>
        <v>14</v>
      </c>
      <c r="G25" s="37" t="str">
        <f t="shared" si="8"/>
        <v>Yes</v>
      </c>
      <c r="H25" s="38"/>
      <c r="I25" s="38">
        <v>14.8</v>
      </c>
      <c r="J25" s="39">
        <f t="shared" si="9"/>
        <v>385</v>
      </c>
      <c r="K25" s="40">
        <f t="shared" si="10"/>
        <v>385</v>
      </c>
      <c r="L25" s="39">
        <v>687.80000000000007</v>
      </c>
      <c r="M25" s="39">
        <v>788.15</v>
      </c>
      <c r="N25" s="39">
        <v>648.01</v>
      </c>
      <c r="O25" s="41">
        <f t="shared" si="1"/>
        <v>0</v>
      </c>
      <c r="P25" s="41">
        <f t="shared" si="2"/>
        <v>0</v>
      </c>
      <c r="Q25" s="41">
        <f t="shared" si="3"/>
        <v>0</v>
      </c>
      <c r="R25" s="34">
        <f t="shared" si="4"/>
        <v>0</v>
      </c>
      <c r="S25" s="34">
        <f t="shared" si="4"/>
        <v>0</v>
      </c>
      <c r="T25" s="34">
        <f t="shared" si="4"/>
        <v>0</v>
      </c>
      <c r="U25" s="52">
        <v>0</v>
      </c>
      <c r="V25" s="44">
        <f t="shared" si="5"/>
        <v>0</v>
      </c>
      <c r="W25" s="45">
        <f t="shared" si="11"/>
        <v>33.54918003271812</v>
      </c>
      <c r="X25" s="50">
        <f t="shared" si="11"/>
        <v>0</v>
      </c>
      <c r="Y25" s="51">
        <f t="shared" si="12"/>
        <v>0</v>
      </c>
      <c r="Z25" s="48">
        <f t="shared" si="6"/>
        <v>0</v>
      </c>
      <c r="AA25" s="49">
        <f t="shared" si="7"/>
        <v>0</v>
      </c>
    </row>
    <row r="26" spans="1:27" x14ac:dyDescent="0.25">
      <c r="A26" s="110">
        <v>41914</v>
      </c>
      <c r="B26" s="34">
        <v>385</v>
      </c>
      <c r="C26" s="34">
        <v>0</v>
      </c>
      <c r="D26" s="96">
        <v>0</v>
      </c>
      <c r="E26" s="35">
        <f t="shared" si="0"/>
        <v>385</v>
      </c>
      <c r="F26" s="36">
        <f t="shared" si="13"/>
        <v>15</v>
      </c>
      <c r="G26" s="37" t="str">
        <f t="shared" si="8"/>
        <v>Yes</v>
      </c>
      <c r="H26" s="38">
        <v>33</v>
      </c>
      <c r="I26" s="38">
        <v>13.17</v>
      </c>
      <c r="J26" s="39">
        <f t="shared" si="9"/>
        <v>33</v>
      </c>
      <c r="K26" s="40">
        <f t="shared" si="10"/>
        <v>33</v>
      </c>
      <c r="L26" s="39">
        <v>543.85</v>
      </c>
      <c r="M26" s="39">
        <v>782</v>
      </c>
      <c r="N26" s="39">
        <v>598.35799999999995</v>
      </c>
      <c r="O26" s="41">
        <f>MAX(N26-M26,0)</f>
        <v>0</v>
      </c>
      <c r="P26" s="41">
        <f t="shared" si="2"/>
        <v>0</v>
      </c>
      <c r="Q26" s="41">
        <f t="shared" si="3"/>
        <v>0</v>
      </c>
      <c r="R26" s="34">
        <f t="shared" si="4"/>
        <v>0</v>
      </c>
      <c r="S26" s="34">
        <f t="shared" si="4"/>
        <v>0</v>
      </c>
      <c r="T26" s="34">
        <f t="shared" si="4"/>
        <v>0</v>
      </c>
      <c r="U26" s="52">
        <v>23.68</v>
      </c>
      <c r="V26" s="44">
        <f t="shared" si="5"/>
        <v>0</v>
      </c>
      <c r="W26" s="45">
        <f t="shared" si="11"/>
        <v>33.54918003271812</v>
      </c>
      <c r="X26" s="50">
        <f t="shared" si="11"/>
        <v>0</v>
      </c>
      <c r="Y26" s="51">
        <f t="shared" si="12"/>
        <v>0</v>
      </c>
      <c r="Z26" s="48">
        <f t="shared" si="6"/>
        <v>0</v>
      </c>
      <c r="AA26" s="49">
        <f t="shared" si="7"/>
        <v>0</v>
      </c>
    </row>
    <row r="27" spans="1:27" x14ac:dyDescent="0.25">
      <c r="A27" s="110">
        <v>41914.041666666664</v>
      </c>
      <c r="B27" s="34">
        <v>385</v>
      </c>
      <c r="C27" s="34">
        <v>0</v>
      </c>
      <c r="D27" s="96">
        <v>0</v>
      </c>
      <c r="E27" s="35">
        <f t="shared" si="0"/>
        <v>385</v>
      </c>
      <c r="F27" s="36">
        <f t="shared" si="13"/>
        <v>16</v>
      </c>
      <c r="G27" s="37" t="str">
        <f t="shared" si="8"/>
        <v>Yes</v>
      </c>
      <c r="H27" s="38">
        <v>86</v>
      </c>
      <c r="I27" s="38">
        <v>11.29</v>
      </c>
      <c r="J27" s="39">
        <f t="shared" si="9"/>
        <v>86</v>
      </c>
      <c r="K27" s="40">
        <f t="shared" si="10"/>
        <v>86</v>
      </c>
      <c r="L27" s="39">
        <v>438.75</v>
      </c>
      <c r="M27" s="39">
        <v>711</v>
      </c>
      <c r="N27" s="39">
        <v>544.47199999999998</v>
      </c>
      <c r="O27" s="41">
        <f t="shared" si="1"/>
        <v>0</v>
      </c>
      <c r="P27" s="41">
        <f t="shared" si="2"/>
        <v>0</v>
      </c>
      <c r="Q27" s="41">
        <f t="shared" si="3"/>
        <v>0</v>
      </c>
      <c r="R27" s="34">
        <f t="shared" si="4"/>
        <v>0</v>
      </c>
      <c r="S27" s="34">
        <f t="shared" si="4"/>
        <v>0</v>
      </c>
      <c r="T27" s="34">
        <f t="shared" si="4"/>
        <v>0</v>
      </c>
      <c r="U27" s="52">
        <v>23.76</v>
      </c>
      <c r="V27" s="44">
        <f t="shared" si="5"/>
        <v>0</v>
      </c>
      <c r="W27" s="45">
        <f t="shared" si="11"/>
        <v>33.54918003271812</v>
      </c>
      <c r="X27" s="50">
        <f t="shared" si="11"/>
        <v>0</v>
      </c>
      <c r="Y27" s="51">
        <f t="shared" si="12"/>
        <v>0</v>
      </c>
      <c r="Z27" s="48">
        <f t="shared" si="6"/>
        <v>0</v>
      </c>
      <c r="AA27" s="49">
        <f t="shared" si="7"/>
        <v>0</v>
      </c>
    </row>
    <row r="28" spans="1:27" x14ac:dyDescent="0.25">
      <c r="A28" s="110">
        <v>41914.083333333336</v>
      </c>
      <c r="B28" s="34">
        <v>385</v>
      </c>
      <c r="C28" s="34">
        <v>0</v>
      </c>
      <c r="D28" s="96">
        <v>0</v>
      </c>
      <c r="E28" s="35">
        <f t="shared" si="0"/>
        <v>385</v>
      </c>
      <c r="F28" s="36">
        <f t="shared" si="13"/>
        <v>17</v>
      </c>
      <c r="G28" s="37" t="str">
        <f t="shared" si="8"/>
        <v>Yes</v>
      </c>
      <c r="H28" s="38">
        <v>42</v>
      </c>
      <c r="I28" s="38">
        <v>10.23</v>
      </c>
      <c r="J28" s="39">
        <f t="shared" si="9"/>
        <v>42</v>
      </c>
      <c r="K28" s="40">
        <f t="shared" si="10"/>
        <v>42</v>
      </c>
      <c r="L28" s="39">
        <v>457.6</v>
      </c>
      <c r="M28" s="39">
        <v>788</v>
      </c>
      <c r="N28" s="39">
        <v>517.34100000000001</v>
      </c>
      <c r="O28" s="41">
        <f t="shared" si="1"/>
        <v>0</v>
      </c>
      <c r="P28" s="41">
        <f t="shared" si="2"/>
        <v>0</v>
      </c>
      <c r="Q28" s="41">
        <f t="shared" si="3"/>
        <v>0</v>
      </c>
      <c r="R28" s="34">
        <f t="shared" si="4"/>
        <v>0</v>
      </c>
      <c r="S28" s="34">
        <f t="shared" si="4"/>
        <v>0</v>
      </c>
      <c r="T28" s="34">
        <f t="shared" si="4"/>
        <v>0</v>
      </c>
      <c r="U28" s="52">
        <v>23.48</v>
      </c>
      <c r="V28" s="44">
        <f t="shared" si="5"/>
        <v>0</v>
      </c>
      <c r="W28" s="45">
        <f t="shared" si="11"/>
        <v>33.54918003271812</v>
      </c>
      <c r="X28" s="50">
        <f t="shared" si="11"/>
        <v>0</v>
      </c>
      <c r="Y28" s="51">
        <f t="shared" si="12"/>
        <v>0</v>
      </c>
      <c r="Z28" s="48">
        <f t="shared" si="6"/>
        <v>0</v>
      </c>
      <c r="AA28" s="49">
        <f t="shared" si="7"/>
        <v>0</v>
      </c>
    </row>
    <row r="29" spans="1:27" x14ac:dyDescent="0.25">
      <c r="A29" s="110">
        <v>41914.125</v>
      </c>
      <c r="B29" s="34">
        <v>385</v>
      </c>
      <c r="C29" s="34">
        <v>0</v>
      </c>
      <c r="D29" s="96">
        <v>0</v>
      </c>
      <c r="E29" s="35">
        <f t="shared" si="0"/>
        <v>385</v>
      </c>
      <c r="F29" s="36">
        <f t="shared" si="13"/>
        <v>18</v>
      </c>
      <c r="G29" s="37" t="str">
        <f t="shared" si="8"/>
        <v>Yes</v>
      </c>
      <c r="H29" s="38">
        <v>28</v>
      </c>
      <c r="I29" s="38">
        <v>9.66</v>
      </c>
      <c r="J29" s="39">
        <f t="shared" si="9"/>
        <v>28</v>
      </c>
      <c r="K29" s="40">
        <f t="shared" si="10"/>
        <v>28</v>
      </c>
      <c r="L29" s="39">
        <v>450.20000000000005</v>
      </c>
      <c r="M29" s="39">
        <v>788</v>
      </c>
      <c r="N29" s="39">
        <v>496.49299999999999</v>
      </c>
      <c r="O29" s="41">
        <f t="shared" si="1"/>
        <v>0</v>
      </c>
      <c r="P29" s="41">
        <f t="shared" si="2"/>
        <v>0</v>
      </c>
      <c r="Q29" s="41">
        <f t="shared" si="3"/>
        <v>0</v>
      </c>
      <c r="R29" s="34">
        <f t="shared" si="4"/>
        <v>0</v>
      </c>
      <c r="S29" s="34">
        <f t="shared" si="4"/>
        <v>0</v>
      </c>
      <c r="T29" s="34">
        <f t="shared" si="4"/>
        <v>0</v>
      </c>
      <c r="U29" s="52">
        <v>22.16</v>
      </c>
      <c r="V29" s="44">
        <f t="shared" si="5"/>
        <v>0</v>
      </c>
      <c r="W29" s="45">
        <f t="shared" si="11"/>
        <v>33.54918003271812</v>
      </c>
      <c r="X29" s="50">
        <f t="shared" si="11"/>
        <v>0</v>
      </c>
      <c r="Y29" s="51">
        <f t="shared" si="12"/>
        <v>0</v>
      </c>
      <c r="Z29" s="48">
        <f t="shared" si="6"/>
        <v>0</v>
      </c>
      <c r="AA29" s="49">
        <f t="shared" si="7"/>
        <v>0</v>
      </c>
    </row>
    <row r="30" spans="1:27" x14ac:dyDescent="0.25">
      <c r="A30" s="110">
        <v>41914.166666666664</v>
      </c>
      <c r="B30" s="34">
        <v>385</v>
      </c>
      <c r="C30" s="34">
        <v>0</v>
      </c>
      <c r="D30" s="96">
        <v>0</v>
      </c>
      <c r="E30" s="35">
        <f t="shared" si="0"/>
        <v>385</v>
      </c>
      <c r="F30" s="36">
        <f t="shared" si="13"/>
        <v>19</v>
      </c>
      <c r="G30" s="37" t="str">
        <f t="shared" si="8"/>
        <v>Yes</v>
      </c>
      <c r="H30" s="38">
        <v>82</v>
      </c>
      <c r="I30" s="38">
        <v>9.19</v>
      </c>
      <c r="J30" s="39">
        <f t="shared" si="9"/>
        <v>82</v>
      </c>
      <c r="K30" s="40">
        <f t="shared" si="10"/>
        <v>82</v>
      </c>
      <c r="L30" s="39">
        <v>391.8</v>
      </c>
      <c r="M30" s="39">
        <v>787</v>
      </c>
      <c r="N30" s="39">
        <v>490.59300000000002</v>
      </c>
      <c r="O30" s="41">
        <f t="shared" si="1"/>
        <v>0</v>
      </c>
      <c r="P30" s="41">
        <f t="shared" si="2"/>
        <v>0</v>
      </c>
      <c r="Q30" s="41">
        <f t="shared" si="3"/>
        <v>0</v>
      </c>
      <c r="R30" s="34">
        <f t="shared" si="4"/>
        <v>0</v>
      </c>
      <c r="S30" s="34">
        <f t="shared" si="4"/>
        <v>0</v>
      </c>
      <c r="T30" s="34">
        <f t="shared" si="4"/>
        <v>0</v>
      </c>
      <c r="U30" s="52">
        <v>21.41</v>
      </c>
      <c r="V30" s="44">
        <f t="shared" si="5"/>
        <v>0</v>
      </c>
      <c r="W30" s="45">
        <f t="shared" si="11"/>
        <v>33.54918003271812</v>
      </c>
      <c r="X30" s="50">
        <f t="shared" si="11"/>
        <v>0</v>
      </c>
      <c r="Y30" s="51">
        <f t="shared" si="12"/>
        <v>0</v>
      </c>
      <c r="Z30" s="48">
        <f t="shared" si="6"/>
        <v>0</v>
      </c>
      <c r="AA30" s="49">
        <f t="shared" si="7"/>
        <v>0</v>
      </c>
    </row>
    <row r="31" spans="1:27" x14ac:dyDescent="0.25">
      <c r="A31" s="110">
        <v>41914.208333333336</v>
      </c>
      <c r="B31" s="34">
        <v>385</v>
      </c>
      <c r="C31" s="34">
        <v>0</v>
      </c>
      <c r="D31" s="96">
        <v>0</v>
      </c>
      <c r="E31" s="35">
        <f t="shared" si="0"/>
        <v>385</v>
      </c>
      <c r="F31" s="36">
        <f t="shared" si="13"/>
        <v>20</v>
      </c>
      <c r="G31" s="37" t="str">
        <f t="shared" si="8"/>
        <v>Yes</v>
      </c>
      <c r="H31" s="38">
        <v>63</v>
      </c>
      <c r="I31" s="38">
        <v>9.58</v>
      </c>
      <c r="J31" s="39">
        <f t="shared" si="9"/>
        <v>63</v>
      </c>
      <c r="K31" s="40">
        <f t="shared" si="10"/>
        <v>63</v>
      </c>
      <c r="L31" s="39">
        <v>410</v>
      </c>
      <c r="M31" s="39">
        <v>788</v>
      </c>
      <c r="N31" s="39">
        <v>487.21199999999999</v>
      </c>
      <c r="O31" s="41">
        <f t="shared" si="1"/>
        <v>0</v>
      </c>
      <c r="P31" s="41">
        <f t="shared" si="2"/>
        <v>0</v>
      </c>
      <c r="Q31" s="41">
        <f t="shared" si="3"/>
        <v>0</v>
      </c>
      <c r="R31" s="34">
        <f t="shared" si="4"/>
        <v>0</v>
      </c>
      <c r="S31" s="34">
        <f t="shared" si="4"/>
        <v>0</v>
      </c>
      <c r="T31" s="34">
        <f t="shared" si="4"/>
        <v>0</v>
      </c>
      <c r="U31" s="52">
        <v>22.28</v>
      </c>
      <c r="V31" s="44">
        <f t="shared" si="5"/>
        <v>0</v>
      </c>
      <c r="W31" s="45">
        <f t="shared" si="11"/>
        <v>33.54918003271812</v>
      </c>
      <c r="X31" s="50">
        <f t="shared" si="11"/>
        <v>0</v>
      </c>
      <c r="Y31" s="51">
        <f t="shared" si="12"/>
        <v>0</v>
      </c>
      <c r="Z31" s="48">
        <f t="shared" si="6"/>
        <v>0</v>
      </c>
      <c r="AA31" s="49">
        <f t="shared" si="7"/>
        <v>0</v>
      </c>
    </row>
    <row r="32" spans="1:27" x14ac:dyDescent="0.25">
      <c r="A32" s="110">
        <v>41914.25</v>
      </c>
      <c r="B32" s="34">
        <v>385</v>
      </c>
      <c r="C32" s="34">
        <v>0</v>
      </c>
      <c r="D32" s="96">
        <v>0</v>
      </c>
      <c r="E32" s="35">
        <f t="shared" si="0"/>
        <v>385</v>
      </c>
      <c r="F32" s="36">
        <f t="shared" si="13"/>
        <v>21</v>
      </c>
      <c r="G32" s="37" t="str">
        <f t="shared" si="8"/>
        <v>Yes</v>
      </c>
      <c r="H32" s="38">
        <v>11</v>
      </c>
      <c r="I32" s="38">
        <v>11.26</v>
      </c>
      <c r="J32" s="39">
        <f t="shared" si="9"/>
        <v>11</v>
      </c>
      <c r="K32" s="40">
        <f t="shared" si="10"/>
        <v>11</v>
      </c>
      <c r="L32" s="39">
        <v>483.3</v>
      </c>
      <c r="M32" s="39">
        <v>744</v>
      </c>
      <c r="N32" s="39">
        <v>512.94600000000003</v>
      </c>
      <c r="O32" s="41">
        <f t="shared" si="1"/>
        <v>0</v>
      </c>
      <c r="P32" s="41">
        <f t="shared" si="2"/>
        <v>0</v>
      </c>
      <c r="Q32" s="41">
        <f t="shared" si="3"/>
        <v>0</v>
      </c>
      <c r="R32" s="34">
        <f t="shared" si="4"/>
        <v>0</v>
      </c>
      <c r="S32" s="34">
        <f t="shared" si="4"/>
        <v>0</v>
      </c>
      <c r="T32" s="34">
        <f t="shared" si="4"/>
        <v>0</v>
      </c>
      <c r="U32" s="52">
        <v>24.89</v>
      </c>
      <c r="V32" s="44">
        <f t="shared" si="5"/>
        <v>0</v>
      </c>
      <c r="W32" s="45">
        <f t="shared" si="11"/>
        <v>33.54918003271812</v>
      </c>
      <c r="X32" s="50">
        <f t="shared" si="11"/>
        <v>0</v>
      </c>
      <c r="Y32" s="51">
        <f t="shared" si="12"/>
        <v>0</v>
      </c>
      <c r="Z32" s="48">
        <f t="shared" si="6"/>
        <v>0</v>
      </c>
      <c r="AA32" s="49">
        <f t="shared" si="7"/>
        <v>0</v>
      </c>
    </row>
    <row r="33" spans="1:27" x14ac:dyDescent="0.25">
      <c r="A33" s="110">
        <v>41914.291666666664</v>
      </c>
      <c r="B33" s="34">
        <v>385</v>
      </c>
      <c r="C33" s="34">
        <v>0</v>
      </c>
      <c r="D33" s="96">
        <v>0</v>
      </c>
      <c r="E33" s="35">
        <f t="shared" si="0"/>
        <v>385</v>
      </c>
      <c r="F33" s="36">
        <f t="shared" si="13"/>
        <v>22</v>
      </c>
      <c r="G33" s="37" t="str">
        <f t="shared" si="8"/>
        <v>Yes</v>
      </c>
      <c r="H33" s="38"/>
      <c r="I33" s="38">
        <v>14.34</v>
      </c>
      <c r="J33" s="39">
        <f t="shared" si="9"/>
        <v>385</v>
      </c>
      <c r="K33" s="40">
        <f t="shared" si="10"/>
        <v>385</v>
      </c>
      <c r="L33" s="39">
        <v>646.65</v>
      </c>
      <c r="M33" s="39">
        <v>788</v>
      </c>
      <c r="N33" s="39">
        <v>571.49699999999996</v>
      </c>
      <c r="O33" s="41">
        <f t="shared" si="1"/>
        <v>0</v>
      </c>
      <c r="P33" s="41">
        <f t="shared" si="2"/>
        <v>0</v>
      </c>
      <c r="Q33" s="41">
        <f t="shared" si="3"/>
        <v>0</v>
      </c>
      <c r="R33" s="34">
        <f t="shared" si="4"/>
        <v>0</v>
      </c>
      <c r="S33" s="34">
        <f t="shared" si="4"/>
        <v>0</v>
      </c>
      <c r="T33" s="34">
        <f t="shared" si="4"/>
        <v>0</v>
      </c>
      <c r="U33" s="52">
        <v>0</v>
      </c>
      <c r="V33" s="44">
        <f t="shared" si="5"/>
        <v>0</v>
      </c>
      <c r="W33" s="45">
        <f t="shared" si="11"/>
        <v>33.54918003271812</v>
      </c>
      <c r="X33" s="50">
        <f t="shared" si="11"/>
        <v>0</v>
      </c>
      <c r="Y33" s="51">
        <f t="shared" si="12"/>
        <v>0</v>
      </c>
      <c r="Z33" s="48">
        <f t="shared" si="6"/>
        <v>0</v>
      </c>
      <c r="AA33" s="49">
        <f t="shared" si="7"/>
        <v>0</v>
      </c>
    </row>
    <row r="34" spans="1:27" x14ac:dyDescent="0.25">
      <c r="A34" s="110">
        <v>41914.333333333336</v>
      </c>
      <c r="B34" s="34">
        <v>385</v>
      </c>
      <c r="C34" s="34">
        <v>0</v>
      </c>
      <c r="D34" s="96">
        <v>0</v>
      </c>
      <c r="E34" s="35">
        <f t="shared" si="0"/>
        <v>385</v>
      </c>
      <c r="F34" s="36">
        <f t="shared" si="13"/>
        <v>23</v>
      </c>
      <c r="G34" s="37" t="str">
        <f t="shared" si="8"/>
        <v>Yes</v>
      </c>
      <c r="H34" s="38"/>
      <c r="I34" s="38">
        <v>15.98</v>
      </c>
      <c r="J34" s="39">
        <f t="shared" si="9"/>
        <v>385</v>
      </c>
      <c r="K34" s="40">
        <f t="shared" si="10"/>
        <v>385</v>
      </c>
      <c r="L34" s="39">
        <v>754.25</v>
      </c>
      <c r="M34" s="39">
        <v>788.44999999999993</v>
      </c>
      <c r="N34" s="39">
        <v>603.78200000000004</v>
      </c>
      <c r="O34" s="41">
        <f t="shared" si="1"/>
        <v>0</v>
      </c>
      <c r="P34" s="41">
        <f t="shared" si="2"/>
        <v>0</v>
      </c>
      <c r="Q34" s="41">
        <f t="shared" si="3"/>
        <v>0</v>
      </c>
      <c r="R34" s="34">
        <f t="shared" si="4"/>
        <v>0</v>
      </c>
      <c r="S34" s="34">
        <f t="shared" si="4"/>
        <v>0</v>
      </c>
      <c r="T34" s="34">
        <f t="shared" si="4"/>
        <v>0</v>
      </c>
      <c r="U34" s="52">
        <v>0</v>
      </c>
      <c r="V34" s="44">
        <f t="shared" si="5"/>
        <v>0</v>
      </c>
      <c r="W34" s="45">
        <f t="shared" si="11"/>
        <v>33.54918003271812</v>
      </c>
      <c r="X34" s="50">
        <f t="shared" si="11"/>
        <v>0</v>
      </c>
      <c r="Y34" s="51">
        <f t="shared" si="12"/>
        <v>0</v>
      </c>
      <c r="Z34" s="48">
        <f t="shared" si="6"/>
        <v>0</v>
      </c>
      <c r="AA34" s="49">
        <f t="shared" si="7"/>
        <v>0</v>
      </c>
    </row>
    <row r="35" spans="1:27" x14ac:dyDescent="0.25">
      <c r="A35" s="110">
        <v>41914.375</v>
      </c>
      <c r="B35" s="34">
        <v>385</v>
      </c>
      <c r="C35" s="34">
        <v>0</v>
      </c>
      <c r="D35" s="96">
        <v>0</v>
      </c>
      <c r="E35" s="35">
        <f t="shared" si="0"/>
        <v>385</v>
      </c>
      <c r="F35" s="36">
        <f t="shared" si="13"/>
        <v>24</v>
      </c>
      <c r="G35" s="37" t="str">
        <f t="shared" si="8"/>
        <v>Yes</v>
      </c>
      <c r="H35" s="38"/>
      <c r="I35" s="38">
        <v>15.92</v>
      </c>
      <c r="J35" s="39">
        <f t="shared" si="9"/>
        <v>385</v>
      </c>
      <c r="K35" s="40">
        <f t="shared" si="10"/>
        <v>385</v>
      </c>
      <c r="L35" s="39">
        <v>751.55</v>
      </c>
      <c r="M35" s="39">
        <v>788.44999999999993</v>
      </c>
      <c r="N35" s="39">
        <v>613.77200000000005</v>
      </c>
      <c r="O35" s="41">
        <f t="shared" si="1"/>
        <v>0</v>
      </c>
      <c r="P35" s="41">
        <f t="shared" si="2"/>
        <v>0</v>
      </c>
      <c r="Q35" s="41">
        <f t="shared" si="3"/>
        <v>0</v>
      </c>
      <c r="R35" s="34">
        <f t="shared" si="4"/>
        <v>0</v>
      </c>
      <c r="S35" s="34">
        <f t="shared" si="4"/>
        <v>0</v>
      </c>
      <c r="T35" s="34">
        <f t="shared" si="4"/>
        <v>0</v>
      </c>
      <c r="U35" s="52">
        <v>0</v>
      </c>
      <c r="V35" s="44">
        <f t="shared" si="5"/>
        <v>0</v>
      </c>
      <c r="W35" s="45">
        <f t="shared" si="11"/>
        <v>33.54918003271812</v>
      </c>
      <c r="X35" s="50">
        <f t="shared" si="11"/>
        <v>0</v>
      </c>
      <c r="Y35" s="51">
        <f t="shared" si="12"/>
        <v>0</v>
      </c>
      <c r="Z35" s="48">
        <f t="shared" si="6"/>
        <v>0</v>
      </c>
      <c r="AA35" s="49">
        <f t="shared" si="7"/>
        <v>0</v>
      </c>
    </row>
    <row r="36" spans="1:27" x14ac:dyDescent="0.25">
      <c r="A36" s="110">
        <v>41914.416666666664</v>
      </c>
      <c r="B36" s="34">
        <v>385</v>
      </c>
      <c r="C36" s="34">
        <v>0</v>
      </c>
      <c r="D36" s="96">
        <v>0</v>
      </c>
      <c r="E36" s="35">
        <f t="shared" si="0"/>
        <v>385</v>
      </c>
      <c r="F36" s="36">
        <f t="shared" si="13"/>
        <v>25</v>
      </c>
      <c r="G36" s="37" t="str">
        <f t="shared" si="8"/>
        <v>Yes</v>
      </c>
      <c r="H36" s="38"/>
      <c r="I36" s="38">
        <v>16.690000000000001</v>
      </c>
      <c r="J36" s="39">
        <f t="shared" si="9"/>
        <v>385</v>
      </c>
      <c r="K36" s="40">
        <f t="shared" si="10"/>
        <v>385</v>
      </c>
      <c r="L36" s="39">
        <v>780.40000000000009</v>
      </c>
      <c r="M36" s="39">
        <v>789.3</v>
      </c>
      <c r="N36" s="39">
        <v>643.72900000000004</v>
      </c>
      <c r="O36" s="41">
        <f t="shared" si="1"/>
        <v>0</v>
      </c>
      <c r="P36" s="41">
        <f t="shared" si="2"/>
        <v>0</v>
      </c>
      <c r="Q36" s="41">
        <f t="shared" si="3"/>
        <v>0</v>
      </c>
      <c r="R36" s="34">
        <f t="shared" si="4"/>
        <v>0</v>
      </c>
      <c r="S36" s="34">
        <f t="shared" si="4"/>
        <v>0</v>
      </c>
      <c r="T36" s="34">
        <f t="shared" si="4"/>
        <v>0</v>
      </c>
      <c r="U36" s="52">
        <v>0</v>
      </c>
      <c r="V36" s="44">
        <f t="shared" si="5"/>
        <v>0</v>
      </c>
      <c r="W36" s="45">
        <f t="shared" si="11"/>
        <v>33.54918003271812</v>
      </c>
      <c r="X36" s="50">
        <f t="shared" si="11"/>
        <v>0</v>
      </c>
      <c r="Y36" s="51">
        <f t="shared" si="12"/>
        <v>0</v>
      </c>
      <c r="Z36" s="48">
        <f t="shared" si="6"/>
        <v>0</v>
      </c>
      <c r="AA36" s="49">
        <f t="shared" si="7"/>
        <v>0</v>
      </c>
    </row>
    <row r="37" spans="1:27" x14ac:dyDescent="0.25">
      <c r="A37" s="110">
        <v>41914.458333333336</v>
      </c>
      <c r="B37" s="34">
        <v>385</v>
      </c>
      <c r="C37" s="34">
        <v>0</v>
      </c>
      <c r="D37" s="96">
        <v>0</v>
      </c>
      <c r="E37" s="35">
        <f t="shared" si="0"/>
        <v>385</v>
      </c>
      <c r="F37" s="36">
        <f t="shared" si="13"/>
        <v>26</v>
      </c>
      <c r="G37" s="37" t="str">
        <f t="shared" si="8"/>
        <v>Yes</v>
      </c>
      <c r="H37" s="38"/>
      <c r="I37" s="38">
        <v>17.260000000000002</v>
      </c>
      <c r="J37" s="39">
        <f t="shared" si="9"/>
        <v>385</v>
      </c>
      <c r="K37" s="40">
        <f t="shared" si="10"/>
        <v>385</v>
      </c>
      <c r="L37" s="39">
        <v>785.85</v>
      </c>
      <c r="M37" s="39">
        <v>789.3</v>
      </c>
      <c r="N37" s="39">
        <v>656.58399999999995</v>
      </c>
      <c r="O37" s="41">
        <f t="shared" si="1"/>
        <v>0</v>
      </c>
      <c r="P37" s="41">
        <f t="shared" si="2"/>
        <v>0</v>
      </c>
      <c r="Q37" s="41">
        <f t="shared" si="3"/>
        <v>0</v>
      </c>
      <c r="R37" s="34">
        <f t="shared" si="4"/>
        <v>0</v>
      </c>
      <c r="S37" s="34">
        <f t="shared" si="4"/>
        <v>0</v>
      </c>
      <c r="T37" s="34">
        <f t="shared" si="4"/>
        <v>0</v>
      </c>
      <c r="U37" s="52">
        <v>0</v>
      </c>
      <c r="V37" s="44">
        <f t="shared" si="5"/>
        <v>0</v>
      </c>
      <c r="W37" s="45">
        <f t="shared" si="11"/>
        <v>33.54918003271812</v>
      </c>
      <c r="X37" s="50">
        <f t="shared" si="11"/>
        <v>0</v>
      </c>
      <c r="Y37" s="51">
        <f t="shared" si="12"/>
        <v>0</v>
      </c>
      <c r="Z37" s="48">
        <f t="shared" si="6"/>
        <v>0</v>
      </c>
      <c r="AA37" s="49">
        <f t="shared" si="7"/>
        <v>0</v>
      </c>
    </row>
    <row r="38" spans="1:27" x14ac:dyDescent="0.25">
      <c r="A38" s="110">
        <v>41914.5</v>
      </c>
      <c r="B38" s="34">
        <v>385</v>
      </c>
      <c r="C38" s="34">
        <v>0</v>
      </c>
      <c r="D38" s="96">
        <v>0</v>
      </c>
      <c r="E38" s="35">
        <f t="shared" si="0"/>
        <v>385</v>
      </c>
      <c r="F38" s="36">
        <f t="shared" si="13"/>
        <v>27</v>
      </c>
      <c r="G38" s="37" t="str">
        <f t="shared" si="8"/>
        <v>Yes</v>
      </c>
      <c r="H38" s="38"/>
      <c r="I38" s="38">
        <v>17.61</v>
      </c>
      <c r="J38" s="39">
        <f t="shared" si="9"/>
        <v>385</v>
      </c>
      <c r="K38" s="40">
        <f t="shared" si="10"/>
        <v>385</v>
      </c>
      <c r="L38" s="39">
        <v>783.55</v>
      </c>
      <c r="M38" s="39">
        <v>789.3</v>
      </c>
      <c r="N38" s="39">
        <v>677.65599999999995</v>
      </c>
      <c r="O38" s="41">
        <f t="shared" si="1"/>
        <v>0</v>
      </c>
      <c r="P38" s="41">
        <f t="shared" si="2"/>
        <v>0</v>
      </c>
      <c r="Q38" s="41">
        <f t="shared" si="3"/>
        <v>0</v>
      </c>
      <c r="R38" s="34">
        <f t="shared" si="4"/>
        <v>0</v>
      </c>
      <c r="S38" s="34">
        <f t="shared" si="4"/>
        <v>0</v>
      </c>
      <c r="T38" s="34">
        <f t="shared" si="4"/>
        <v>0</v>
      </c>
      <c r="U38" s="52">
        <v>0</v>
      </c>
      <c r="V38" s="44">
        <f t="shared" si="5"/>
        <v>0</v>
      </c>
      <c r="W38" s="45">
        <f t="shared" si="11"/>
        <v>33.54918003271812</v>
      </c>
      <c r="X38" s="50">
        <f t="shared" si="11"/>
        <v>0</v>
      </c>
      <c r="Y38" s="51">
        <f t="shared" si="12"/>
        <v>0</v>
      </c>
      <c r="Z38" s="48">
        <f t="shared" si="6"/>
        <v>0</v>
      </c>
      <c r="AA38" s="49">
        <f t="shared" si="7"/>
        <v>0</v>
      </c>
    </row>
    <row r="39" spans="1:27" x14ac:dyDescent="0.25">
      <c r="A39" s="110">
        <v>41914.541666666664</v>
      </c>
      <c r="B39" s="34">
        <v>385</v>
      </c>
      <c r="C39" s="34">
        <v>0</v>
      </c>
      <c r="D39" s="96">
        <v>0</v>
      </c>
      <c r="E39" s="35">
        <f t="shared" si="0"/>
        <v>385</v>
      </c>
      <c r="F39" s="36">
        <f t="shared" si="13"/>
        <v>28</v>
      </c>
      <c r="G39" s="37" t="str">
        <f t="shared" si="8"/>
        <v>Yes</v>
      </c>
      <c r="H39" s="38"/>
      <c r="I39" s="38">
        <v>18.010000000000002</v>
      </c>
      <c r="J39" s="39">
        <f t="shared" si="9"/>
        <v>385</v>
      </c>
      <c r="K39" s="40">
        <f t="shared" si="10"/>
        <v>385</v>
      </c>
      <c r="L39" s="39">
        <v>783.69999999999993</v>
      </c>
      <c r="M39" s="39">
        <v>789.3</v>
      </c>
      <c r="N39" s="39">
        <v>715.74099999999999</v>
      </c>
      <c r="O39" s="41">
        <f t="shared" si="1"/>
        <v>0</v>
      </c>
      <c r="P39" s="41">
        <f t="shared" si="2"/>
        <v>0</v>
      </c>
      <c r="Q39" s="41">
        <f t="shared" si="3"/>
        <v>0</v>
      </c>
      <c r="R39" s="34">
        <f t="shared" si="4"/>
        <v>0</v>
      </c>
      <c r="S39" s="34">
        <f t="shared" si="4"/>
        <v>0</v>
      </c>
      <c r="T39" s="34">
        <f t="shared" si="4"/>
        <v>0</v>
      </c>
      <c r="U39" s="52">
        <v>0</v>
      </c>
      <c r="V39" s="44">
        <f t="shared" si="5"/>
        <v>0</v>
      </c>
      <c r="W39" s="45">
        <f t="shared" si="11"/>
        <v>33.54918003271812</v>
      </c>
      <c r="X39" s="50">
        <f t="shared" si="11"/>
        <v>0</v>
      </c>
      <c r="Y39" s="51">
        <f t="shared" si="12"/>
        <v>0</v>
      </c>
      <c r="Z39" s="48">
        <f t="shared" si="6"/>
        <v>0</v>
      </c>
      <c r="AA39" s="49">
        <f t="shared" si="7"/>
        <v>0</v>
      </c>
    </row>
    <row r="40" spans="1:27" x14ac:dyDescent="0.25">
      <c r="A40" s="110">
        <v>41914.583333333336</v>
      </c>
      <c r="B40" s="34">
        <v>385</v>
      </c>
      <c r="C40" s="34">
        <v>0</v>
      </c>
      <c r="D40" s="96">
        <v>0</v>
      </c>
      <c r="E40" s="35">
        <f t="shared" si="0"/>
        <v>385</v>
      </c>
      <c r="F40" s="36">
        <f t="shared" si="13"/>
        <v>29</v>
      </c>
      <c r="G40" s="37" t="str">
        <f t="shared" si="8"/>
        <v>Yes</v>
      </c>
      <c r="H40" s="38"/>
      <c r="I40" s="38">
        <v>18.52</v>
      </c>
      <c r="J40" s="39">
        <f t="shared" si="9"/>
        <v>385</v>
      </c>
      <c r="K40" s="40">
        <f t="shared" si="10"/>
        <v>385</v>
      </c>
      <c r="L40" s="39">
        <v>759.55</v>
      </c>
      <c r="M40" s="39">
        <v>789.3</v>
      </c>
      <c r="N40" s="39">
        <v>753.66399999999999</v>
      </c>
      <c r="O40" s="41">
        <f t="shared" si="1"/>
        <v>0</v>
      </c>
      <c r="P40" s="41">
        <f t="shared" si="2"/>
        <v>0</v>
      </c>
      <c r="Q40" s="41">
        <f t="shared" si="3"/>
        <v>0</v>
      </c>
      <c r="R40" s="34">
        <f t="shared" si="4"/>
        <v>0</v>
      </c>
      <c r="S40" s="34">
        <f t="shared" si="4"/>
        <v>0</v>
      </c>
      <c r="T40" s="34">
        <f t="shared" si="4"/>
        <v>0</v>
      </c>
      <c r="U40" s="52">
        <v>0</v>
      </c>
      <c r="V40" s="44">
        <f t="shared" si="5"/>
        <v>0</v>
      </c>
      <c r="W40" s="45">
        <f t="shared" si="11"/>
        <v>33.54918003271812</v>
      </c>
      <c r="X40" s="50">
        <f t="shared" si="11"/>
        <v>0</v>
      </c>
      <c r="Y40" s="51">
        <f t="shared" si="12"/>
        <v>0</v>
      </c>
      <c r="Z40" s="48">
        <f t="shared" si="6"/>
        <v>0</v>
      </c>
      <c r="AA40" s="49">
        <f t="shared" si="7"/>
        <v>0</v>
      </c>
    </row>
    <row r="41" spans="1:27" x14ac:dyDescent="0.25">
      <c r="A41" s="110">
        <v>41914.625</v>
      </c>
      <c r="B41" s="34">
        <v>385</v>
      </c>
      <c r="C41" s="34">
        <v>0</v>
      </c>
      <c r="D41" s="96">
        <v>0</v>
      </c>
      <c r="E41" s="35">
        <f t="shared" si="0"/>
        <v>385</v>
      </c>
      <c r="F41" s="36">
        <f t="shared" si="13"/>
        <v>30</v>
      </c>
      <c r="G41" s="37" t="str">
        <f t="shared" si="8"/>
        <v>Yes</v>
      </c>
      <c r="H41" s="38"/>
      <c r="I41" s="38">
        <v>18.66</v>
      </c>
      <c r="J41" s="39">
        <f t="shared" si="9"/>
        <v>385</v>
      </c>
      <c r="K41" s="40">
        <f t="shared" si="10"/>
        <v>385</v>
      </c>
      <c r="L41" s="39">
        <v>769.7</v>
      </c>
      <c r="M41" s="39">
        <v>789.44999999999993</v>
      </c>
      <c r="N41" s="39">
        <v>777.59100000000001</v>
      </c>
      <c r="O41" s="41">
        <f t="shared" si="1"/>
        <v>0</v>
      </c>
      <c r="P41" s="41">
        <f t="shared" si="2"/>
        <v>0</v>
      </c>
      <c r="Q41" s="41">
        <f t="shared" si="3"/>
        <v>0</v>
      </c>
      <c r="R41" s="34">
        <f t="shared" si="4"/>
        <v>0</v>
      </c>
      <c r="S41" s="34">
        <f t="shared" si="4"/>
        <v>0</v>
      </c>
      <c r="T41" s="34">
        <f t="shared" si="4"/>
        <v>0</v>
      </c>
      <c r="U41" s="52">
        <v>0</v>
      </c>
      <c r="V41" s="44">
        <f t="shared" si="5"/>
        <v>0</v>
      </c>
      <c r="W41" s="45">
        <f t="shared" si="11"/>
        <v>33.54918003271812</v>
      </c>
      <c r="X41" s="50">
        <f t="shared" si="11"/>
        <v>0</v>
      </c>
      <c r="Y41" s="51">
        <f t="shared" si="12"/>
        <v>0</v>
      </c>
      <c r="Z41" s="48">
        <f t="shared" si="6"/>
        <v>0</v>
      </c>
      <c r="AA41" s="49">
        <f t="shared" si="7"/>
        <v>0</v>
      </c>
    </row>
    <row r="42" spans="1:27" x14ac:dyDescent="0.25">
      <c r="A42" s="110">
        <v>41914.666666666664</v>
      </c>
      <c r="B42" s="34">
        <v>385</v>
      </c>
      <c r="C42" s="34">
        <v>0</v>
      </c>
      <c r="D42" s="96">
        <v>0</v>
      </c>
      <c r="E42" s="35">
        <f t="shared" si="0"/>
        <v>385</v>
      </c>
      <c r="F42" s="36">
        <f t="shared" si="13"/>
        <v>31</v>
      </c>
      <c r="G42" s="37" t="str">
        <f t="shared" si="8"/>
        <v>Yes</v>
      </c>
      <c r="H42" s="38"/>
      <c r="I42" s="38">
        <v>18.329999999999998</v>
      </c>
      <c r="J42" s="39">
        <f t="shared" si="9"/>
        <v>385</v>
      </c>
      <c r="K42" s="40">
        <f t="shared" si="10"/>
        <v>385</v>
      </c>
      <c r="L42" s="39">
        <v>784.7</v>
      </c>
      <c r="M42" s="39">
        <v>789.3</v>
      </c>
      <c r="N42" s="39">
        <v>783.096</v>
      </c>
      <c r="O42" s="41">
        <f t="shared" si="1"/>
        <v>0</v>
      </c>
      <c r="P42" s="41">
        <f t="shared" si="2"/>
        <v>0</v>
      </c>
      <c r="Q42" s="41">
        <f t="shared" si="3"/>
        <v>0</v>
      </c>
      <c r="R42" s="34">
        <f t="shared" si="4"/>
        <v>0</v>
      </c>
      <c r="S42" s="34">
        <f t="shared" si="4"/>
        <v>0</v>
      </c>
      <c r="T42" s="34">
        <f t="shared" si="4"/>
        <v>0</v>
      </c>
      <c r="U42" s="52">
        <v>0</v>
      </c>
      <c r="V42" s="44">
        <f t="shared" si="5"/>
        <v>0</v>
      </c>
      <c r="W42" s="45">
        <f t="shared" si="11"/>
        <v>33.54918003271812</v>
      </c>
      <c r="X42" s="50">
        <f t="shared" si="11"/>
        <v>0</v>
      </c>
      <c r="Y42" s="51">
        <f t="shared" si="12"/>
        <v>0</v>
      </c>
      <c r="Z42" s="48">
        <f t="shared" si="6"/>
        <v>0</v>
      </c>
      <c r="AA42" s="49">
        <f t="shared" si="7"/>
        <v>0</v>
      </c>
    </row>
    <row r="43" spans="1:27" x14ac:dyDescent="0.25">
      <c r="A43" s="110">
        <v>41914.708333333336</v>
      </c>
      <c r="B43" s="34">
        <v>385</v>
      </c>
      <c r="C43" s="34">
        <v>0</v>
      </c>
      <c r="D43" s="96">
        <v>0</v>
      </c>
      <c r="E43" s="35">
        <f t="shared" si="0"/>
        <v>385</v>
      </c>
      <c r="F43" s="36">
        <f t="shared" si="13"/>
        <v>32</v>
      </c>
      <c r="G43" s="37" t="str">
        <f t="shared" si="8"/>
        <v>Yes</v>
      </c>
      <c r="H43" s="38"/>
      <c r="I43" s="38">
        <v>18.27</v>
      </c>
      <c r="J43" s="39">
        <f t="shared" si="9"/>
        <v>385</v>
      </c>
      <c r="K43" s="40">
        <f t="shared" si="10"/>
        <v>385</v>
      </c>
      <c r="L43" s="39">
        <v>783.55000000000007</v>
      </c>
      <c r="M43" s="39">
        <v>789.3</v>
      </c>
      <c r="N43" s="39">
        <v>785.452</v>
      </c>
      <c r="O43" s="41">
        <f t="shared" si="1"/>
        <v>0</v>
      </c>
      <c r="P43" s="41">
        <f t="shared" si="2"/>
        <v>0</v>
      </c>
      <c r="Q43" s="41">
        <f t="shared" si="3"/>
        <v>0</v>
      </c>
      <c r="R43" s="34">
        <f t="shared" si="4"/>
        <v>0</v>
      </c>
      <c r="S43" s="34">
        <f t="shared" si="4"/>
        <v>0</v>
      </c>
      <c r="T43" s="34">
        <f t="shared" si="4"/>
        <v>0</v>
      </c>
      <c r="U43" s="52">
        <v>0</v>
      </c>
      <c r="V43" s="44">
        <f t="shared" si="5"/>
        <v>0</v>
      </c>
      <c r="W43" s="45">
        <f t="shared" si="11"/>
        <v>33.54918003271812</v>
      </c>
      <c r="X43" s="50">
        <f t="shared" si="11"/>
        <v>0</v>
      </c>
      <c r="Y43" s="51">
        <f t="shared" si="12"/>
        <v>0</v>
      </c>
      <c r="Z43" s="48">
        <f t="shared" si="6"/>
        <v>0</v>
      </c>
      <c r="AA43" s="49">
        <f t="shared" si="7"/>
        <v>0</v>
      </c>
    </row>
    <row r="44" spans="1:27" x14ac:dyDescent="0.25">
      <c r="A44" s="110">
        <v>41914.75</v>
      </c>
      <c r="B44" s="34">
        <v>385</v>
      </c>
      <c r="C44" s="34">
        <v>0</v>
      </c>
      <c r="D44" s="96">
        <v>0</v>
      </c>
      <c r="E44" s="35">
        <f t="shared" si="0"/>
        <v>385</v>
      </c>
      <c r="F44" s="36">
        <f t="shared" si="13"/>
        <v>33</v>
      </c>
      <c r="G44" s="37" t="str">
        <f t="shared" si="8"/>
        <v>Yes</v>
      </c>
      <c r="H44" s="38"/>
      <c r="I44" s="38">
        <v>18.09</v>
      </c>
      <c r="J44" s="39">
        <f t="shared" si="9"/>
        <v>385</v>
      </c>
      <c r="K44" s="40">
        <f t="shared" si="10"/>
        <v>385</v>
      </c>
      <c r="L44" s="39">
        <v>782.85</v>
      </c>
      <c r="M44" s="39">
        <v>789.59999999999991</v>
      </c>
      <c r="N44" s="39">
        <v>773.51800000000003</v>
      </c>
      <c r="O44" s="41">
        <f t="shared" si="1"/>
        <v>0</v>
      </c>
      <c r="P44" s="41">
        <f t="shared" si="2"/>
        <v>0</v>
      </c>
      <c r="Q44" s="41">
        <f t="shared" si="3"/>
        <v>0</v>
      </c>
      <c r="R44" s="34">
        <f t="shared" si="4"/>
        <v>0</v>
      </c>
      <c r="S44" s="34">
        <f t="shared" si="4"/>
        <v>0</v>
      </c>
      <c r="T44" s="34">
        <f t="shared" si="4"/>
        <v>0</v>
      </c>
      <c r="U44" s="52">
        <v>0</v>
      </c>
      <c r="V44" s="44">
        <f t="shared" si="5"/>
        <v>0</v>
      </c>
      <c r="W44" s="45">
        <f t="shared" si="11"/>
        <v>33.54918003271812</v>
      </c>
      <c r="X44" s="50">
        <f t="shared" si="11"/>
        <v>0</v>
      </c>
      <c r="Y44" s="51">
        <f t="shared" si="12"/>
        <v>0</v>
      </c>
      <c r="Z44" s="48">
        <f t="shared" si="6"/>
        <v>0</v>
      </c>
      <c r="AA44" s="49">
        <f t="shared" si="7"/>
        <v>0</v>
      </c>
    </row>
    <row r="45" spans="1:27" x14ac:dyDescent="0.25">
      <c r="A45" s="110">
        <v>41914.791666666664</v>
      </c>
      <c r="B45" s="34">
        <v>385</v>
      </c>
      <c r="C45" s="34">
        <v>0</v>
      </c>
      <c r="D45" s="96">
        <v>0</v>
      </c>
      <c r="E45" s="35">
        <f t="shared" si="0"/>
        <v>385</v>
      </c>
      <c r="F45" s="36">
        <f t="shared" si="13"/>
        <v>34</v>
      </c>
      <c r="G45" s="37" t="str">
        <f t="shared" si="8"/>
        <v>Yes</v>
      </c>
      <c r="H45" s="38"/>
      <c r="I45" s="38">
        <v>17.12</v>
      </c>
      <c r="J45" s="39">
        <f t="shared" si="9"/>
        <v>385</v>
      </c>
      <c r="K45" s="40">
        <f t="shared" si="10"/>
        <v>385</v>
      </c>
      <c r="L45" s="39">
        <v>786.85</v>
      </c>
      <c r="M45" s="39">
        <v>789.44999999999993</v>
      </c>
      <c r="N45" s="39">
        <v>734.755</v>
      </c>
      <c r="O45" s="41">
        <f t="shared" si="1"/>
        <v>0</v>
      </c>
      <c r="P45" s="41">
        <f t="shared" si="2"/>
        <v>0</v>
      </c>
      <c r="Q45" s="41">
        <f t="shared" si="3"/>
        <v>0</v>
      </c>
      <c r="R45" s="34">
        <f t="shared" si="4"/>
        <v>0</v>
      </c>
      <c r="S45" s="34">
        <f t="shared" si="4"/>
        <v>0</v>
      </c>
      <c r="T45" s="34">
        <f t="shared" si="4"/>
        <v>0</v>
      </c>
      <c r="U45" s="52">
        <v>0</v>
      </c>
      <c r="V45" s="44">
        <f t="shared" si="5"/>
        <v>0</v>
      </c>
      <c r="W45" s="45">
        <f t="shared" si="11"/>
        <v>33.54918003271812</v>
      </c>
      <c r="X45" s="50">
        <f t="shared" si="11"/>
        <v>0</v>
      </c>
      <c r="Y45" s="51">
        <f t="shared" si="12"/>
        <v>0</v>
      </c>
      <c r="Z45" s="48">
        <f t="shared" si="6"/>
        <v>0</v>
      </c>
      <c r="AA45" s="49">
        <f t="shared" si="7"/>
        <v>0</v>
      </c>
    </row>
    <row r="46" spans="1:27" x14ac:dyDescent="0.25">
      <c r="A46" s="110">
        <v>41914.833333333336</v>
      </c>
      <c r="B46" s="34">
        <v>385</v>
      </c>
      <c r="C46" s="34">
        <v>0</v>
      </c>
      <c r="D46" s="96">
        <v>0</v>
      </c>
      <c r="E46" s="35">
        <f t="shared" si="0"/>
        <v>385</v>
      </c>
      <c r="F46" s="36">
        <f t="shared" si="13"/>
        <v>35</v>
      </c>
      <c r="G46" s="37" t="str">
        <f t="shared" si="8"/>
        <v>Yes</v>
      </c>
      <c r="H46" s="38"/>
      <c r="I46" s="38">
        <v>17.3</v>
      </c>
      <c r="J46" s="39">
        <f t="shared" si="9"/>
        <v>385</v>
      </c>
      <c r="K46" s="40">
        <f t="shared" si="10"/>
        <v>385</v>
      </c>
      <c r="L46" s="39">
        <v>784</v>
      </c>
      <c r="M46" s="39">
        <v>789.44999999999993</v>
      </c>
      <c r="N46" s="39">
        <v>728.84400000000005</v>
      </c>
      <c r="O46" s="41">
        <f t="shared" si="1"/>
        <v>0</v>
      </c>
      <c r="P46" s="41">
        <f t="shared" si="2"/>
        <v>0</v>
      </c>
      <c r="Q46" s="41">
        <f t="shared" si="3"/>
        <v>0</v>
      </c>
      <c r="R46" s="34">
        <f t="shared" si="4"/>
        <v>0</v>
      </c>
      <c r="S46" s="34">
        <f t="shared" si="4"/>
        <v>0</v>
      </c>
      <c r="T46" s="34">
        <f t="shared" si="4"/>
        <v>0</v>
      </c>
      <c r="U46" s="52">
        <v>0</v>
      </c>
      <c r="V46" s="44">
        <f t="shared" si="5"/>
        <v>0</v>
      </c>
      <c r="W46" s="45">
        <f t="shared" si="11"/>
        <v>33.54918003271812</v>
      </c>
      <c r="X46" s="50">
        <f t="shared" si="11"/>
        <v>0</v>
      </c>
      <c r="Y46" s="51">
        <f t="shared" si="12"/>
        <v>0</v>
      </c>
      <c r="Z46" s="48">
        <f t="shared" si="6"/>
        <v>0</v>
      </c>
      <c r="AA46" s="49">
        <f t="shared" si="7"/>
        <v>0</v>
      </c>
    </row>
    <row r="47" spans="1:27" x14ac:dyDescent="0.25">
      <c r="A47" s="110">
        <v>41914.875</v>
      </c>
      <c r="B47" s="34">
        <v>385</v>
      </c>
      <c r="C47" s="34">
        <v>0</v>
      </c>
      <c r="D47" s="96">
        <v>0</v>
      </c>
      <c r="E47" s="35">
        <f t="shared" si="0"/>
        <v>385</v>
      </c>
      <c r="F47" s="36">
        <f t="shared" si="13"/>
        <v>36</v>
      </c>
      <c r="G47" s="37" t="str">
        <f t="shared" si="8"/>
        <v>Yes</v>
      </c>
      <c r="H47" s="38"/>
      <c r="I47" s="38">
        <v>17.11</v>
      </c>
      <c r="J47" s="39">
        <f t="shared" si="9"/>
        <v>385</v>
      </c>
      <c r="K47" s="40">
        <f t="shared" si="10"/>
        <v>385</v>
      </c>
      <c r="L47" s="39">
        <v>785.44999999999993</v>
      </c>
      <c r="M47" s="39">
        <v>789.9</v>
      </c>
      <c r="N47" s="39">
        <v>716.70299999999997</v>
      </c>
      <c r="O47" s="41">
        <f t="shared" si="1"/>
        <v>0</v>
      </c>
      <c r="P47" s="41">
        <f t="shared" si="2"/>
        <v>0</v>
      </c>
      <c r="Q47" s="41">
        <f t="shared" si="3"/>
        <v>0</v>
      </c>
      <c r="R47" s="34">
        <f t="shared" si="4"/>
        <v>0</v>
      </c>
      <c r="S47" s="34">
        <f t="shared" si="4"/>
        <v>0</v>
      </c>
      <c r="T47" s="34">
        <f t="shared" si="4"/>
        <v>0</v>
      </c>
      <c r="U47" s="52">
        <v>0</v>
      </c>
      <c r="V47" s="44">
        <f t="shared" si="5"/>
        <v>0</v>
      </c>
      <c r="W47" s="45">
        <f t="shared" si="11"/>
        <v>33.54918003271812</v>
      </c>
      <c r="X47" s="50">
        <f t="shared" si="11"/>
        <v>0</v>
      </c>
      <c r="Y47" s="51">
        <f t="shared" si="12"/>
        <v>0</v>
      </c>
      <c r="Z47" s="48">
        <f t="shared" si="6"/>
        <v>0</v>
      </c>
      <c r="AA47" s="49">
        <f t="shared" si="7"/>
        <v>0</v>
      </c>
    </row>
    <row r="48" spans="1:27" x14ac:dyDescent="0.25">
      <c r="A48" s="110">
        <v>41914.916666666664</v>
      </c>
      <c r="B48" s="34">
        <v>385</v>
      </c>
      <c r="C48" s="34">
        <v>0</v>
      </c>
      <c r="D48" s="96">
        <v>0</v>
      </c>
      <c r="E48" s="35">
        <f t="shared" si="0"/>
        <v>385</v>
      </c>
      <c r="F48" s="36">
        <f t="shared" si="13"/>
        <v>37</v>
      </c>
      <c r="G48" s="37" t="str">
        <f t="shared" si="8"/>
        <v>Yes</v>
      </c>
      <c r="H48" s="38"/>
      <c r="I48" s="38">
        <v>15.96</v>
      </c>
      <c r="J48" s="39">
        <f t="shared" si="9"/>
        <v>385</v>
      </c>
      <c r="K48" s="40">
        <f t="shared" si="10"/>
        <v>385</v>
      </c>
      <c r="L48" s="39">
        <v>781.4</v>
      </c>
      <c r="M48" s="39">
        <v>789.3</v>
      </c>
      <c r="N48" s="39">
        <v>683.30799999999999</v>
      </c>
      <c r="O48" s="41">
        <f t="shared" si="1"/>
        <v>0</v>
      </c>
      <c r="P48" s="41">
        <f t="shared" si="2"/>
        <v>0</v>
      </c>
      <c r="Q48" s="41">
        <f t="shared" si="3"/>
        <v>0</v>
      </c>
      <c r="R48" s="34">
        <f t="shared" si="4"/>
        <v>0</v>
      </c>
      <c r="S48" s="34">
        <f t="shared" si="4"/>
        <v>0</v>
      </c>
      <c r="T48" s="34">
        <f t="shared" si="4"/>
        <v>0</v>
      </c>
      <c r="U48" s="52">
        <v>0</v>
      </c>
      <c r="V48" s="44">
        <f t="shared" si="5"/>
        <v>0</v>
      </c>
      <c r="W48" s="45">
        <f t="shared" si="11"/>
        <v>33.54918003271812</v>
      </c>
      <c r="X48" s="50">
        <f t="shared" si="11"/>
        <v>0</v>
      </c>
      <c r="Y48" s="51">
        <f t="shared" si="12"/>
        <v>0</v>
      </c>
      <c r="Z48" s="48">
        <f t="shared" si="6"/>
        <v>0</v>
      </c>
      <c r="AA48" s="49">
        <f t="shared" si="7"/>
        <v>0</v>
      </c>
    </row>
    <row r="49" spans="1:27" x14ac:dyDescent="0.25">
      <c r="A49" s="110">
        <v>41914.958333333336</v>
      </c>
      <c r="B49" s="34">
        <v>385</v>
      </c>
      <c r="C49" s="34">
        <v>0</v>
      </c>
      <c r="D49" s="96">
        <v>0</v>
      </c>
      <c r="E49" s="35">
        <f t="shared" si="0"/>
        <v>385</v>
      </c>
      <c r="F49" s="36">
        <f t="shared" si="13"/>
        <v>38</v>
      </c>
      <c r="G49" s="37" t="str">
        <f t="shared" si="8"/>
        <v>Yes</v>
      </c>
      <c r="H49" s="38"/>
      <c r="I49" s="38">
        <v>14.94</v>
      </c>
      <c r="J49" s="39">
        <f t="shared" si="9"/>
        <v>385</v>
      </c>
      <c r="K49" s="40">
        <f t="shared" si="10"/>
        <v>385</v>
      </c>
      <c r="L49" s="39">
        <v>774.7</v>
      </c>
      <c r="M49" s="39">
        <v>788.3</v>
      </c>
      <c r="N49" s="39">
        <v>641.17600000000004</v>
      </c>
      <c r="O49" s="41">
        <f t="shared" si="1"/>
        <v>0</v>
      </c>
      <c r="P49" s="41">
        <f t="shared" si="2"/>
        <v>0</v>
      </c>
      <c r="Q49" s="41">
        <f t="shared" si="3"/>
        <v>0</v>
      </c>
      <c r="R49" s="34">
        <f t="shared" si="4"/>
        <v>0</v>
      </c>
      <c r="S49" s="34">
        <f t="shared" si="4"/>
        <v>0</v>
      </c>
      <c r="T49" s="34">
        <f t="shared" si="4"/>
        <v>0</v>
      </c>
      <c r="U49" s="52">
        <v>0</v>
      </c>
      <c r="V49" s="44">
        <f t="shared" si="5"/>
        <v>0</v>
      </c>
      <c r="W49" s="45">
        <f t="shared" si="11"/>
        <v>33.54918003271812</v>
      </c>
      <c r="X49" s="50">
        <f t="shared" si="11"/>
        <v>0</v>
      </c>
      <c r="Y49" s="51">
        <f t="shared" si="12"/>
        <v>0</v>
      </c>
      <c r="Z49" s="48">
        <f t="shared" si="6"/>
        <v>0</v>
      </c>
      <c r="AA49" s="49">
        <f t="shared" si="7"/>
        <v>0</v>
      </c>
    </row>
    <row r="50" spans="1:27" x14ac:dyDescent="0.25">
      <c r="A50" s="110">
        <v>41915</v>
      </c>
      <c r="B50" s="34">
        <v>385</v>
      </c>
      <c r="C50" s="34">
        <v>0</v>
      </c>
      <c r="D50" s="96">
        <v>0</v>
      </c>
      <c r="E50" s="35">
        <f t="shared" si="0"/>
        <v>385</v>
      </c>
      <c r="F50" s="36">
        <f t="shared" si="13"/>
        <v>39</v>
      </c>
      <c r="G50" s="37" t="str">
        <f t="shared" si="8"/>
        <v>Yes</v>
      </c>
      <c r="H50" s="38"/>
      <c r="I50" s="38">
        <v>13.86</v>
      </c>
      <c r="J50" s="39">
        <f t="shared" si="9"/>
        <v>385</v>
      </c>
      <c r="K50" s="40">
        <f t="shared" si="10"/>
        <v>385</v>
      </c>
      <c r="L50" s="39">
        <v>747</v>
      </c>
      <c r="M50" s="39">
        <v>788.59999999999991</v>
      </c>
      <c r="N50" s="39">
        <v>595.97900000000004</v>
      </c>
      <c r="O50" s="41">
        <f t="shared" si="1"/>
        <v>0</v>
      </c>
      <c r="P50" s="41">
        <f t="shared" si="2"/>
        <v>0</v>
      </c>
      <c r="Q50" s="41">
        <f t="shared" si="3"/>
        <v>0</v>
      </c>
      <c r="R50" s="34">
        <f t="shared" si="4"/>
        <v>0</v>
      </c>
      <c r="S50" s="34">
        <f t="shared" si="4"/>
        <v>0</v>
      </c>
      <c r="T50" s="34">
        <f t="shared" si="4"/>
        <v>0</v>
      </c>
      <c r="U50" s="52">
        <v>0</v>
      </c>
      <c r="V50" s="44">
        <f t="shared" si="5"/>
        <v>0</v>
      </c>
      <c r="W50" s="45">
        <f t="shared" si="11"/>
        <v>33.54918003271812</v>
      </c>
      <c r="X50" s="50">
        <f t="shared" si="11"/>
        <v>0</v>
      </c>
      <c r="Y50" s="51">
        <f t="shared" si="12"/>
        <v>0</v>
      </c>
      <c r="Z50" s="48">
        <f t="shared" si="6"/>
        <v>0</v>
      </c>
      <c r="AA50" s="49">
        <f t="shared" si="7"/>
        <v>0</v>
      </c>
    </row>
    <row r="51" spans="1:27" x14ac:dyDescent="0.25">
      <c r="A51" s="110">
        <v>41915.041666666664</v>
      </c>
      <c r="B51" s="34">
        <v>385</v>
      </c>
      <c r="C51" s="34">
        <v>0</v>
      </c>
      <c r="D51" s="96">
        <v>0</v>
      </c>
      <c r="E51" s="35">
        <f t="shared" si="0"/>
        <v>385</v>
      </c>
      <c r="F51" s="36">
        <f t="shared" si="13"/>
        <v>40</v>
      </c>
      <c r="G51" s="37" t="str">
        <f t="shared" si="8"/>
        <v>Yes</v>
      </c>
      <c r="H51" s="38"/>
      <c r="I51" s="38">
        <v>12.14</v>
      </c>
      <c r="J51" s="39">
        <f t="shared" si="9"/>
        <v>385</v>
      </c>
      <c r="K51" s="40">
        <f t="shared" si="10"/>
        <v>385</v>
      </c>
      <c r="L51" s="39">
        <v>648.1</v>
      </c>
      <c r="M51" s="39">
        <v>788.3</v>
      </c>
      <c r="N51" s="39">
        <v>548.21299999999997</v>
      </c>
      <c r="O51" s="41">
        <f t="shared" si="1"/>
        <v>0</v>
      </c>
      <c r="P51" s="41">
        <f t="shared" si="2"/>
        <v>0</v>
      </c>
      <c r="Q51" s="41">
        <f t="shared" si="3"/>
        <v>0</v>
      </c>
      <c r="R51" s="34">
        <f t="shared" si="4"/>
        <v>0</v>
      </c>
      <c r="S51" s="34">
        <f t="shared" si="4"/>
        <v>0</v>
      </c>
      <c r="T51" s="34">
        <f t="shared" si="4"/>
        <v>0</v>
      </c>
      <c r="U51" s="52">
        <v>24.21</v>
      </c>
      <c r="V51" s="44">
        <f t="shared" si="5"/>
        <v>0</v>
      </c>
      <c r="W51" s="45">
        <f t="shared" si="11"/>
        <v>33.54918003271812</v>
      </c>
      <c r="X51" s="50">
        <f t="shared" si="11"/>
        <v>0</v>
      </c>
      <c r="Y51" s="51">
        <f t="shared" si="12"/>
        <v>0</v>
      </c>
      <c r="Z51" s="48">
        <f t="shared" si="6"/>
        <v>0</v>
      </c>
      <c r="AA51" s="49">
        <f t="shared" si="7"/>
        <v>0</v>
      </c>
    </row>
    <row r="52" spans="1:27" x14ac:dyDescent="0.25">
      <c r="A52" s="110">
        <v>41915.083333333336</v>
      </c>
      <c r="B52" s="34">
        <v>385</v>
      </c>
      <c r="C52" s="34">
        <v>0</v>
      </c>
      <c r="D52" s="96">
        <v>0</v>
      </c>
      <c r="E52" s="35">
        <f t="shared" si="0"/>
        <v>385</v>
      </c>
      <c r="F52" s="36">
        <f t="shared" si="13"/>
        <v>41</v>
      </c>
      <c r="G52" s="37" t="str">
        <f t="shared" si="8"/>
        <v>Yes</v>
      </c>
      <c r="H52" s="38"/>
      <c r="I52" s="38">
        <v>10.82</v>
      </c>
      <c r="J52" s="39">
        <f t="shared" si="9"/>
        <v>385</v>
      </c>
      <c r="K52" s="40">
        <f t="shared" si="10"/>
        <v>385</v>
      </c>
      <c r="L52" s="39">
        <v>512.25</v>
      </c>
      <c r="M52" s="39">
        <v>788.15</v>
      </c>
      <c r="N52" s="39">
        <v>517.79200000000003</v>
      </c>
      <c r="O52" s="41">
        <f t="shared" si="1"/>
        <v>0</v>
      </c>
      <c r="P52" s="41">
        <f t="shared" si="2"/>
        <v>0</v>
      </c>
      <c r="Q52" s="41">
        <f t="shared" si="3"/>
        <v>0</v>
      </c>
      <c r="R52" s="34">
        <f t="shared" si="4"/>
        <v>0</v>
      </c>
      <c r="S52" s="34">
        <f t="shared" si="4"/>
        <v>0</v>
      </c>
      <c r="T52" s="34">
        <f t="shared" si="4"/>
        <v>0</v>
      </c>
      <c r="U52" s="52">
        <v>22.59</v>
      </c>
      <c r="V52" s="44">
        <f t="shared" si="5"/>
        <v>0</v>
      </c>
      <c r="W52" s="45">
        <f t="shared" si="11"/>
        <v>33.54918003271812</v>
      </c>
      <c r="X52" s="50">
        <f t="shared" si="11"/>
        <v>0</v>
      </c>
      <c r="Y52" s="51">
        <f t="shared" si="12"/>
        <v>0</v>
      </c>
      <c r="Z52" s="48">
        <f t="shared" si="6"/>
        <v>0</v>
      </c>
      <c r="AA52" s="49">
        <f t="shared" si="7"/>
        <v>0</v>
      </c>
    </row>
    <row r="53" spans="1:27" x14ac:dyDescent="0.25">
      <c r="A53" s="110">
        <v>41915.125</v>
      </c>
      <c r="B53" s="34">
        <v>385</v>
      </c>
      <c r="C53" s="34">
        <v>0</v>
      </c>
      <c r="D53" s="96">
        <v>0</v>
      </c>
      <c r="E53" s="35">
        <f t="shared" si="0"/>
        <v>385</v>
      </c>
      <c r="F53" s="36">
        <f t="shared" si="13"/>
        <v>42</v>
      </c>
      <c r="G53" s="37" t="str">
        <f t="shared" si="8"/>
        <v>Yes</v>
      </c>
      <c r="H53" s="38">
        <v>14</v>
      </c>
      <c r="I53" s="38">
        <v>10.220000000000001</v>
      </c>
      <c r="J53" s="39">
        <f t="shared" si="9"/>
        <v>14</v>
      </c>
      <c r="K53" s="40">
        <f t="shared" si="10"/>
        <v>14</v>
      </c>
      <c r="L53" s="39">
        <v>474.54999999999995</v>
      </c>
      <c r="M53" s="39">
        <v>788</v>
      </c>
      <c r="N53" s="39">
        <v>503.82499999999999</v>
      </c>
      <c r="O53" s="41">
        <f t="shared" si="1"/>
        <v>0</v>
      </c>
      <c r="P53" s="41">
        <f t="shared" si="2"/>
        <v>0</v>
      </c>
      <c r="Q53" s="41">
        <f t="shared" si="3"/>
        <v>0</v>
      </c>
      <c r="R53" s="34">
        <f t="shared" si="4"/>
        <v>0</v>
      </c>
      <c r="S53" s="34">
        <f t="shared" si="4"/>
        <v>0</v>
      </c>
      <c r="T53" s="34">
        <f t="shared" si="4"/>
        <v>0</v>
      </c>
      <c r="U53" s="52">
        <v>21.17</v>
      </c>
      <c r="V53" s="44">
        <f t="shared" si="5"/>
        <v>0</v>
      </c>
      <c r="W53" s="45">
        <f t="shared" si="11"/>
        <v>33.54918003271812</v>
      </c>
      <c r="X53" s="50">
        <f t="shared" si="11"/>
        <v>0</v>
      </c>
      <c r="Y53" s="51">
        <f t="shared" si="12"/>
        <v>0</v>
      </c>
      <c r="Z53" s="48">
        <f t="shared" si="6"/>
        <v>0</v>
      </c>
      <c r="AA53" s="49">
        <f t="shared" si="7"/>
        <v>0</v>
      </c>
    </row>
    <row r="54" spans="1:27" x14ac:dyDescent="0.25">
      <c r="A54" s="110">
        <v>41915.166666666664</v>
      </c>
      <c r="B54" s="34">
        <v>385</v>
      </c>
      <c r="C54" s="34">
        <v>0</v>
      </c>
      <c r="D54" s="96">
        <v>0</v>
      </c>
      <c r="E54" s="35">
        <f t="shared" si="0"/>
        <v>385</v>
      </c>
      <c r="F54" s="36">
        <f t="shared" si="13"/>
        <v>43</v>
      </c>
      <c r="G54" s="37" t="str">
        <f t="shared" si="8"/>
        <v>Yes</v>
      </c>
      <c r="H54" s="38">
        <v>29</v>
      </c>
      <c r="I54" s="38">
        <v>10</v>
      </c>
      <c r="J54" s="39">
        <f t="shared" si="9"/>
        <v>29</v>
      </c>
      <c r="K54" s="40">
        <f t="shared" si="10"/>
        <v>29</v>
      </c>
      <c r="L54" s="39">
        <v>452.75</v>
      </c>
      <c r="M54" s="39">
        <v>788</v>
      </c>
      <c r="N54" s="39">
        <v>497.24099999999999</v>
      </c>
      <c r="O54" s="41">
        <f t="shared" si="1"/>
        <v>0</v>
      </c>
      <c r="P54" s="41">
        <f t="shared" si="2"/>
        <v>0</v>
      </c>
      <c r="Q54" s="41">
        <f t="shared" si="3"/>
        <v>0</v>
      </c>
      <c r="R54" s="34">
        <f t="shared" si="4"/>
        <v>0</v>
      </c>
      <c r="S54" s="34">
        <f t="shared" si="4"/>
        <v>0</v>
      </c>
      <c r="T54" s="34">
        <f t="shared" si="4"/>
        <v>0</v>
      </c>
      <c r="U54" s="52">
        <v>20.36</v>
      </c>
      <c r="V54" s="44">
        <f t="shared" si="5"/>
        <v>0</v>
      </c>
      <c r="W54" s="45">
        <f t="shared" si="11"/>
        <v>33.54918003271812</v>
      </c>
      <c r="X54" s="50">
        <f t="shared" si="11"/>
        <v>0</v>
      </c>
      <c r="Y54" s="51">
        <f t="shared" si="12"/>
        <v>0</v>
      </c>
      <c r="Z54" s="48">
        <f t="shared" si="6"/>
        <v>0</v>
      </c>
      <c r="AA54" s="49">
        <f t="shared" si="7"/>
        <v>0</v>
      </c>
    </row>
    <row r="55" spans="1:27" x14ac:dyDescent="0.25">
      <c r="A55" s="110">
        <v>41915.208333333336</v>
      </c>
      <c r="B55" s="34">
        <v>385</v>
      </c>
      <c r="C55" s="34">
        <v>0</v>
      </c>
      <c r="D55" s="96">
        <v>0</v>
      </c>
      <c r="E55" s="35">
        <f t="shared" si="0"/>
        <v>385</v>
      </c>
      <c r="F55" s="36">
        <f t="shared" si="13"/>
        <v>44</v>
      </c>
      <c r="G55" s="37" t="str">
        <f t="shared" si="8"/>
        <v>Yes</v>
      </c>
      <c r="H55" s="38">
        <v>36</v>
      </c>
      <c r="I55" s="38">
        <v>10.41</v>
      </c>
      <c r="J55" s="39">
        <f t="shared" si="9"/>
        <v>36</v>
      </c>
      <c r="K55" s="40">
        <f t="shared" si="10"/>
        <v>36</v>
      </c>
      <c r="L55" s="39">
        <v>447.05</v>
      </c>
      <c r="M55" s="39">
        <v>784</v>
      </c>
      <c r="N55" s="39">
        <v>500.262</v>
      </c>
      <c r="O55" s="41">
        <f t="shared" si="1"/>
        <v>0</v>
      </c>
      <c r="P55" s="41">
        <f t="shared" si="2"/>
        <v>0</v>
      </c>
      <c r="Q55" s="41">
        <f t="shared" si="3"/>
        <v>0</v>
      </c>
      <c r="R55" s="34">
        <f t="shared" si="4"/>
        <v>0</v>
      </c>
      <c r="S55" s="34">
        <f t="shared" si="4"/>
        <v>0</v>
      </c>
      <c r="T55" s="34">
        <f t="shared" si="4"/>
        <v>0</v>
      </c>
      <c r="U55" s="52">
        <v>21.37</v>
      </c>
      <c r="V55" s="44">
        <f t="shared" si="5"/>
        <v>0</v>
      </c>
      <c r="W55" s="45">
        <f t="shared" si="11"/>
        <v>33.54918003271812</v>
      </c>
      <c r="X55" s="50">
        <f t="shared" si="11"/>
        <v>0</v>
      </c>
      <c r="Y55" s="51">
        <f t="shared" si="12"/>
        <v>0</v>
      </c>
      <c r="Z55" s="48">
        <f t="shared" si="6"/>
        <v>0</v>
      </c>
      <c r="AA55" s="49">
        <f t="shared" si="7"/>
        <v>0</v>
      </c>
    </row>
    <row r="56" spans="1:27" x14ac:dyDescent="0.25">
      <c r="A56" s="110">
        <v>41915.25</v>
      </c>
      <c r="B56" s="34">
        <v>385</v>
      </c>
      <c r="C56" s="34">
        <v>0</v>
      </c>
      <c r="D56" s="96">
        <v>0</v>
      </c>
      <c r="E56" s="35">
        <f t="shared" si="0"/>
        <v>385</v>
      </c>
      <c r="F56" s="36">
        <f t="shared" si="13"/>
        <v>45</v>
      </c>
      <c r="G56" s="37" t="str">
        <f t="shared" si="8"/>
        <v>Yes</v>
      </c>
      <c r="H56" s="38"/>
      <c r="I56" s="38">
        <v>12.37</v>
      </c>
      <c r="J56" s="39">
        <f t="shared" si="9"/>
        <v>385</v>
      </c>
      <c r="K56" s="40">
        <f t="shared" si="10"/>
        <v>385</v>
      </c>
      <c r="L56" s="39">
        <v>559.75</v>
      </c>
      <c r="M56" s="39">
        <v>788</v>
      </c>
      <c r="N56" s="39">
        <v>515.90800000000002</v>
      </c>
      <c r="O56" s="41">
        <f t="shared" si="1"/>
        <v>0</v>
      </c>
      <c r="P56" s="41">
        <f t="shared" si="2"/>
        <v>0</v>
      </c>
      <c r="Q56" s="41">
        <f t="shared" si="3"/>
        <v>0</v>
      </c>
      <c r="R56" s="34">
        <f t="shared" si="4"/>
        <v>0</v>
      </c>
      <c r="S56" s="34">
        <f t="shared" si="4"/>
        <v>0</v>
      </c>
      <c r="T56" s="34">
        <f t="shared" si="4"/>
        <v>0</v>
      </c>
      <c r="U56" s="52">
        <v>0</v>
      </c>
      <c r="V56" s="44">
        <f t="shared" si="5"/>
        <v>0</v>
      </c>
      <c r="W56" s="45">
        <f t="shared" si="11"/>
        <v>33.54918003271812</v>
      </c>
      <c r="X56" s="50">
        <f t="shared" si="11"/>
        <v>0</v>
      </c>
      <c r="Y56" s="51">
        <f t="shared" si="12"/>
        <v>0</v>
      </c>
      <c r="Z56" s="48">
        <f t="shared" si="6"/>
        <v>0</v>
      </c>
      <c r="AA56" s="49">
        <f t="shared" si="7"/>
        <v>0</v>
      </c>
    </row>
    <row r="57" spans="1:27" x14ac:dyDescent="0.25">
      <c r="A57" s="110">
        <v>41915.291666666664</v>
      </c>
      <c r="B57" s="34">
        <v>385</v>
      </c>
      <c r="C57" s="34">
        <v>0</v>
      </c>
      <c r="D57" s="96">
        <v>0</v>
      </c>
      <c r="E57" s="35">
        <f t="shared" si="0"/>
        <v>385</v>
      </c>
      <c r="F57" s="36">
        <f t="shared" si="13"/>
        <v>46</v>
      </c>
      <c r="G57" s="37" t="str">
        <f t="shared" si="8"/>
        <v>Yes</v>
      </c>
      <c r="H57" s="38"/>
      <c r="I57" s="38">
        <v>14.64</v>
      </c>
      <c r="J57" s="39">
        <f t="shared" si="9"/>
        <v>385</v>
      </c>
      <c r="K57" s="40">
        <f t="shared" si="10"/>
        <v>385</v>
      </c>
      <c r="L57" s="39">
        <v>682</v>
      </c>
      <c r="M57" s="39">
        <v>788.15</v>
      </c>
      <c r="N57" s="39">
        <v>564.55700000000002</v>
      </c>
      <c r="O57" s="41">
        <f t="shared" si="1"/>
        <v>0</v>
      </c>
      <c r="P57" s="41">
        <f t="shared" si="2"/>
        <v>0</v>
      </c>
      <c r="Q57" s="41">
        <f t="shared" si="3"/>
        <v>0</v>
      </c>
      <c r="R57" s="34">
        <f t="shared" si="4"/>
        <v>0</v>
      </c>
      <c r="S57" s="34">
        <f t="shared" si="4"/>
        <v>0</v>
      </c>
      <c r="T57" s="34">
        <f t="shared" si="4"/>
        <v>0</v>
      </c>
      <c r="U57" s="52">
        <v>0</v>
      </c>
      <c r="V57" s="44">
        <f t="shared" si="5"/>
        <v>0</v>
      </c>
      <c r="W57" s="45">
        <f t="shared" si="11"/>
        <v>33.54918003271812</v>
      </c>
      <c r="X57" s="50">
        <f t="shared" si="11"/>
        <v>0</v>
      </c>
      <c r="Y57" s="51">
        <f t="shared" si="12"/>
        <v>0</v>
      </c>
      <c r="Z57" s="48">
        <f t="shared" si="6"/>
        <v>0</v>
      </c>
      <c r="AA57" s="49">
        <f t="shared" si="7"/>
        <v>0</v>
      </c>
    </row>
    <row r="58" spans="1:27" x14ac:dyDescent="0.25">
      <c r="A58" s="110">
        <v>41915.333333333336</v>
      </c>
      <c r="B58" s="34">
        <v>385</v>
      </c>
      <c r="C58" s="34">
        <v>0</v>
      </c>
      <c r="D58" s="96">
        <v>0</v>
      </c>
      <c r="E58" s="35">
        <f t="shared" si="0"/>
        <v>385</v>
      </c>
      <c r="F58" s="36">
        <f t="shared" si="13"/>
        <v>47</v>
      </c>
      <c r="G58" s="37" t="str">
        <f t="shared" si="8"/>
        <v>Yes</v>
      </c>
      <c r="H58" s="38"/>
      <c r="I58" s="38">
        <v>15.46</v>
      </c>
      <c r="J58" s="39">
        <f t="shared" si="9"/>
        <v>385</v>
      </c>
      <c r="K58" s="40">
        <f t="shared" si="10"/>
        <v>385</v>
      </c>
      <c r="L58" s="39">
        <v>753.25</v>
      </c>
      <c r="M58" s="39">
        <v>789.15</v>
      </c>
      <c r="N58" s="39">
        <v>596.17499999999995</v>
      </c>
      <c r="O58" s="41">
        <f t="shared" si="1"/>
        <v>0</v>
      </c>
      <c r="P58" s="41">
        <f t="shared" si="2"/>
        <v>0</v>
      </c>
      <c r="Q58" s="41">
        <f t="shared" si="3"/>
        <v>0</v>
      </c>
      <c r="R58" s="34">
        <f t="shared" si="4"/>
        <v>0</v>
      </c>
      <c r="S58" s="34">
        <f t="shared" si="4"/>
        <v>0</v>
      </c>
      <c r="T58" s="34">
        <f t="shared" si="4"/>
        <v>0</v>
      </c>
      <c r="U58" s="52">
        <v>0</v>
      </c>
      <c r="V58" s="44">
        <f t="shared" si="5"/>
        <v>0</v>
      </c>
      <c r="W58" s="45">
        <f t="shared" si="11"/>
        <v>33.54918003271812</v>
      </c>
      <c r="X58" s="50">
        <f t="shared" si="11"/>
        <v>0</v>
      </c>
      <c r="Y58" s="51">
        <f t="shared" si="12"/>
        <v>0</v>
      </c>
      <c r="Z58" s="48">
        <f t="shared" si="6"/>
        <v>0</v>
      </c>
      <c r="AA58" s="49">
        <f t="shared" si="7"/>
        <v>0</v>
      </c>
    </row>
    <row r="59" spans="1:27" x14ac:dyDescent="0.25">
      <c r="A59" s="110">
        <v>41915.375</v>
      </c>
      <c r="B59" s="34">
        <v>385</v>
      </c>
      <c r="C59" s="34">
        <v>0</v>
      </c>
      <c r="D59" s="96">
        <v>0</v>
      </c>
      <c r="E59" s="35">
        <f t="shared" si="0"/>
        <v>385</v>
      </c>
      <c r="F59" s="36">
        <f t="shared" si="13"/>
        <v>48</v>
      </c>
      <c r="G59" s="37" t="str">
        <f t="shared" si="8"/>
        <v>Yes</v>
      </c>
      <c r="H59" s="38"/>
      <c r="I59" s="38">
        <v>16.309999999999999</v>
      </c>
      <c r="J59" s="39">
        <f t="shared" si="9"/>
        <v>385</v>
      </c>
      <c r="K59" s="40">
        <f t="shared" si="10"/>
        <v>385</v>
      </c>
      <c r="L59" s="39">
        <v>759.3</v>
      </c>
      <c r="M59" s="39">
        <v>789.59999999999991</v>
      </c>
      <c r="N59" s="39">
        <v>617.524</v>
      </c>
      <c r="O59" s="41">
        <f t="shared" si="1"/>
        <v>0</v>
      </c>
      <c r="P59" s="41">
        <f t="shared" si="2"/>
        <v>0</v>
      </c>
      <c r="Q59" s="41">
        <f t="shared" si="3"/>
        <v>0</v>
      </c>
      <c r="R59" s="34">
        <f t="shared" si="4"/>
        <v>0</v>
      </c>
      <c r="S59" s="34">
        <f t="shared" si="4"/>
        <v>0</v>
      </c>
      <c r="T59" s="34">
        <f t="shared" si="4"/>
        <v>0</v>
      </c>
      <c r="U59" s="52">
        <v>0</v>
      </c>
      <c r="V59" s="44">
        <f t="shared" si="5"/>
        <v>0</v>
      </c>
      <c r="W59" s="45">
        <f t="shared" si="11"/>
        <v>33.54918003271812</v>
      </c>
      <c r="X59" s="50">
        <f t="shared" si="11"/>
        <v>0</v>
      </c>
      <c r="Y59" s="51">
        <f t="shared" si="12"/>
        <v>0</v>
      </c>
      <c r="Z59" s="48">
        <f t="shared" si="6"/>
        <v>0</v>
      </c>
      <c r="AA59" s="49">
        <f t="shared" si="7"/>
        <v>0</v>
      </c>
    </row>
    <row r="60" spans="1:27" x14ac:dyDescent="0.25">
      <c r="A60" s="110">
        <v>41915.416666666664</v>
      </c>
      <c r="B60" s="34">
        <v>385</v>
      </c>
      <c r="C60" s="34">
        <v>0</v>
      </c>
      <c r="D60" s="96">
        <v>0</v>
      </c>
      <c r="E60" s="35">
        <f t="shared" si="0"/>
        <v>385</v>
      </c>
      <c r="F60" s="36">
        <f t="shared" si="13"/>
        <v>49</v>
      </c>
      <c r="G60" s="37" t="str">
        <f t="shared" si="8"/>
        <v>Yes</v>
      </c>
      <c r="H60" s="38"/>
      <c r="I60" s="38">
        <v>17.170000000000002</v>
      </c>
      <c r="J60" s="39">
        <f t="shared" si="9"/>
        <v>385</v>
      </c>
      <c r="K60" s="40">
        <f t="shared" si="10"/>
        <v>385</v>
      </c>
      <c r="L60" s="39">
        <v>783.85</v>
      </c>
      <c r="M60" s="39">
        <v>789.44999999999993</v>
      </c>
      <c r="N60" s="39">
        <v>644.774</v>
      </c>
      <c r="O60" s="41">
        <f t="shared" si="1"/>
        <v>0</v>
      </c>
      <c r="P60" s="41">
        <f t="shared" si="2"/>
        <v>0</v>
      </c>
      <c r="Q60" s="41">
        <f t="shared" si="3"/>
        <v>0</v>
      </c>
      <c r="R60" s="34">
        <f t="shared" si="4"/>
        <v>0</v>
      </c>
      <c r="S60" s="34">
        <f t="shared" si="4"/>
        <v>0</v>
      </c>
      <c r="T60" s="34">
        <f t="shared" si="4"/>
        <v>0</v>
      </c>
      <c r="U60" s="52">
        <v>0</v>
      </c>
      <c r="V60" s="44">
        <f t="shared" si="5"/>
        <v>0</v>
      </c>
      <c r="W60" s="45">
        <f t="shared" si="11"/>
        <v>33.54918003271812</v>
      </c>
      <c r="X60" s="50">
        <f t="shared" si="11"/>
        <v>0</v>
      </c>
      <c r="Y60" s="51">
        <f t="shared" si="12"/>
        <v>0</v>
      </c>
      <c r="Z60" s="48">
        <f t="shared" si="6"/>
        <v>0</v>
      </c>
      <c r="AA60" s="49">
        <f t="shared" si="7"/>
        <v>0</v>
      </c>
    </row>
    <row r="61" spans="1:27" x14ac:dyDescent="0.25">
      <c r="A61" s="110">
        <v>41915.458333333336</v>
      </c>
      <c r="B61" s="34">
        <v>385</v>
      </c>
      <c r="C61" s="34">
        <v>0</v>
      </c>
      <c r="D61" s="96">
        <v>0</v>
      </c>
      <c r="E61" s="35">
        <f t="shared" si="0"/>
        <v>385</v>
      </c>
      <c r="F61" s="36">
        <f t="shared" si="13"/>
        <v>50</v>
      </c>
      <c r="G61" s="37" t="str">
        <f>IF(MAX(F61:F191)&gt;6,"Yes",0)</f>
        <v>Yes</v>
      </c>
      <c r="H61" s="38"/>
      <c r="I61" s="38">
        <v>18.149999999999999</v>
      </c>
      <c r="J61" s="39">
        <f t="shared" si="9"/>
        <v>385</v>
      </c>
      <c r="K61" s="40">
        <f t="shared" si="10"/>
        <v>385</v>
      </c>
      <c r="L61" s="39">
        <v>771.7</v>
      </c>
      <c r="M61" s="39">
        <v>788.44999999999993</v>
      </c>
      <c r="N61" s="39">
        <v>676.36500000000001</v>
      </c>
      <c r="O61" s="41">
        <f t="shared" si="1"/>
        <v>0</v>
      </c>
      <c r="P61" s="41">
        <f t="shared" si="2"/>
        <v>0</v>
      </c>
      <c r="Q61" s="41">
        <f t="shared" si="3"/>
        <v>0</v>
      </c>
      <c r="R61" s="34">
        <f t="shared" si="4"/>
        <v>0</v>
      </c>
      <c r="S61" s="34">
        <f t="shared" si="4"/>
        <v>0</v>
      </c>
      <c r="T61" s="34">
        <f t="shared" si="4"/>
        <v>0</v>
      </c>
      <c r="U61" s="52">
        <v>0</v>
      </c>
      <c r="V61" s="44">
        <f t="shared" si="5"/>
        <v>0</v>
      </c>
      <c r="W61" s="45">
        <f t="shared" si="11"/>
        <v>33.54918003271812</v>
      </c>
      <c r="X61" s="50">
        <f t="shared" si="11"/>
        <v>0</v>
      </c>
      <c r="Y61" s="51">
        <f t="shared" si="12"/>
        <v>0</v>
      </c>
      <c r="Z61" s="48">
        <f t="shared" si="6"/>
        <v>0</v>
      </c>
      <c r="AA61" s="49">
        <f t="shared" si="7"/>
        <v>0</v>
      </c>
    </row>
    <row r="62" spans="1:27" x14ac:dyDescent="0.25">
      <c r="A62" s="110">
        <v>41915.5</v>
      </c>
      <c r="B62" s="34">
        <v>385</v>
      </c>
      <c r="C62" s="34">
        <v>0</v>
      </c>
      <c r="D62" s="96">
        <v>0</v>
      </c>
      <c r="E62" s="35">
        <f t="shared" si="0"/>
        <v>385</v>
      </c>
      <c r="F62" s="36">
        <f t="shared" si="13"/>
        <v>51</v>
      </c>
      <c r="G62" s="37" t="str">
        <f t="shared" si="8"/>
        <v>Yes</v>
      </c>
      <c r="H62" s="38"/>
      <c r="I62" s="38">
        <v>18.059999999999999</v>
      </c>
      <c r="J62" s="39">
        <f t="shared" si="9"/>
        <v>385</v>
      </c>
      <c r="K62" s="40">
        <f t="shared" si="10"/>
        <v>385</v>
      </c>
      <c r="L62" s="39">
        <v>780.85</v>
      </c>
      <c r="M62" s="39">
        <v>788.44999999999993</v>
      </c>
      <c r="N62" s="39">
        <v>675.11400000000003</v>
      </c>
      <c r="O62" s="41">
        <f t="shared" si="1"/>
        <v>0</v>
      </c>
      <c r="P62" s="41">
        <f t="shared" si="2"/>
        <v>0</v>
      </c>
      <c r="Q62" s="41">
        <f t="shared" si="3"/>
        <v>0</v>
      </c>
      <c r="R62" s="34">
        <f t="shared" si="4"/>
        <v>0</v>
      </c>
      <c r="S62" s="34">
        <f t="shared" si="4"/>
        <v>0</v>
      </c>
      <c r="T62" s="34">
        <f t="shared" si="4"/>
        <v>0</v>
      </c>
      <c r="U62" s="52">
        <v>0</v>
      </c>
      <c r="V62" s="44">
        <f t="shared" si="5"/>
        <v>0</v>
      </c>
      <c r="W62" s="45">
        <f t="shared" si="11"/>
        <v>33.54918003271812</v>
      </c>
      <c r="X62" s="50">
        <f t="shared" si="11"/>
        <v>0</v>
      </c>
      <c r="Y62" s="51">
        <f t="shared" si="12"/>
        <v>0</v>
      </c>
      <c r="Z62" s="48">
        <f t="shared" si="6"/>
        <v>0</v>
      </c>
      <c r="AA62" s="49">
        <f t="shared" si="7"/>
        <v>0</v>
      </c>
    </row>
    <row r="63" spans="1:27" x14ac:dyDescent="0.25">
      <c r="A63" s="110">
        <v>41915.541666666664</v>
      </c>
      <c r="B63" s="34">
        <v>385</v>
      </c>
      <c r="C63" s="34">
        <v>0</v>
      </c>
      <c r="D63" s="96">
        <v>0</v>
      </c>
      <c r="E63" s="35">
        <f t="shared" si="0"/>
        <v>385</v>
      </c>
      <c r="F63" s="36">
        <f t="shared" si="13"/>
        <v>52</v>
      </c>
      <c r="G63" s="37" t="str">
        <f t="shared" si="8"/>
        <v>Yes</v>
      </c>
      <c r="H63" s="38"/>
      <c r="I63" s="38">
        <v>18</v>
      </c>
      <c r="J63" s="39">
        <f t="shared" si="9"/>
        <v>385</v>
      </c>
      <c r="K63" s="40">
        <f t="shared" si="10"/>
        <v>385</v>
      </c>
      <c r="L63" s="39">
        <v>739.1</v>
      </c>
      <c r="M63" s="39">
        <v>788.59999999999991</v>
      </c>
      <c r="N63" s="39">
        <v>672.41600000000005</v>
      </c>
      <c r="O63" s="41">
        <f t="shared" si="1"/>
        <v>0</v>
      </c>
      <c r="P63" s="41">
        <f t="shared" si="2"/>
        <v>0</v>
      </c>
      <c r="Q63" s="41">
        <f t="shared" si="3"/>
        <v>0</v>
      </c>
      <c r="R63" s="34">
        <f t="shared" si="4"/>
        <v>0</v>
      </c>
      <c r="S63" s="34">
        <f t="shared" si="4"/>
        <v>0</v>
      </c>
      <c r="T63" s="34">
        <f t="shared" si="4"/>
        <v>0</v>
      </c>
      <c r="U63" s="52">
        <v>0</v>
      </c>
      <c r="V63" s="44">
        <f t="shared" si="5"/>
        <v>0</v>
      </c>
      <c r="W63" s="45">
        <f t="shared" si="11"/>
        <v>33.54918003271812</v>
      </c>
      <c r="X63" s="50">
        <f t="shared" si="11"/>
        <v>0</v>
      </c>
      <c r="Y63" s="51">
        <f t="shared" si="12"/>
        <v>0</v>
      </c>
      <c r="Z63" s="48">
        <f t="shared" si="6"/>
        <v>0</v>
      </c>
      <c r="AA63" s="49">
        <f t="shared" si="7"/>
        <v>0</v>
      </c>
    </row>
    <row r="64" spans="1:27" x14ac:dyDescent="0.25">
      <c r="A64" s="110">
        <v>41915.583333333336</v>
      </c>
      <c r="B64" s="34">
        <v>385</v>
      </c>
      <c r="C64" s="34">
        <v>0</v>
      </c>
      <c r="D64" s="96">
        <v>0</v>
      </c>
      <c r="E64" s="35">
        <f t="shared" si="0"/>
        <v>385</v>
      </c>
      <c r="F64" s="36">
        <f t="shared" si="13"/>
        <v>53</v>
      </c>
      <c r="G64" s="37" t="str">
        <f t="shared" si="8"/>
        <v>Yes</v>
      </c>
      <c r="H64" s="38"/>
      <c r="I64" s="38">
        <v>17.48</v>
      </c>
      <c r="J64" s="39">
        <f t="shared" si="9"/>
        <v>385</v>
      </c>
      <c r="K64" s="40">
        <f t="shared" si="10"/>
        <v>385</v>
      </c>
      <c r="L64" s="39">
        <v>677.5</v>
      </c>
      <c r="M64" s="39">
        <v>788.3</v>
      </c>
      <c r="N64" s="39">
        <v>673.49</v>
      </c>
      <c r="O64" s="41">
        <f t="shared" si="1"/>
        <v>0</v>
      </c>
      <c r="P64" s="41">
        <f t="shared" si="2"/>
        <v>0</v>
      </c>
      <c r="Q64" s="41">
        <f t="shared" si="3"/>
        <v>0</v>
      </c>
      <c r="R64" s="34">
        <f t="shared" si="4"/>
        <v>0</v>
      </c>
      <c r="S64" s="34">
        <f t="shared" si="4"/>
        <v>0</v>
      </c>
      <c r="T64" s="34">
        <f t="shared" si="4"/>
        <v>0</v>
      </c>
      <c r="U64" s="52">
        <v>0</v>
      </c>
      <c r="V64" s="44">
        <f t="shared" si="5"/>
        <v>0</v>
      </c>
      <c r="W64" s="45">
        <f t="shared" si="11"/>
        <v>33.54918003271812</v>
      </c>
      <c r="X64" s="50">
        <f t="shared" si="11"/>
        <v>0</v>
      </c>
      <c r="Y64" s="51">
        <f t="shared" si="12"/>
        <v>0</v>
      </c>
      <c r="Z64" s="48">
        <f t="shared" si="6"/>
        <v>0</v>
      </c>
      <c r="AA64" s="49">
        <f t="shared" si="7"/>
        <v>0</v>
      </c>
    </row>
    <row r="65" spans="1:27" x14ac:dyDescent="0.25">
      <c r="A65" s="110">
        <v>41915.625</v>
      </c>
      <c r="B65" s="34">
        <v>385</v>
      </c>
      <c r="C65" s="34">
        <v>0</v>
      </c>
      <c r="D65" s="96">
        <v>0</v>
      </c>
      <c r="E65" s="35">
        <f t="shared" si="0"/>
        <v>385</v>
      </c>
      <c r="F65" s="36">
        <f t="shared" si="13"/>
        <v>54</v>
      </c>
      <c r="G65" s="37" t="str">
        <f t="shared" si="8"/>
        <v>Yes</v>
      </c>
      <c r="H65" s="38"/>
      <c r="I65" s="38">
        <v>17.96</v>
      </c>
      <c r="J65" s="39">
        <f t="shared" si="9"/>
        <v>385</v>
      </c>
      <c r="K65" s="40">
        <f t="shared" si="10"/>
        <v>385</v>
      </c>
      <c r="L65" s="39">
        <v>713.55</v>
      </c>
      <c r="M65" s="39">
        <v>788.59999999999991</v>
      </c>
      <c r="N65" s="39">
        <v>683.10400000000004</v>
      </c>
      <c r="O65" s="41">
        <f t="shared" si="1"/>
        <v>0</v>
      </c>
      <c r="P65" s="41">
        <f t="shared" si="2"/>
        <v>0</v>
      </c>
      <c r="Q65" s="41">
        <f t="shared" si="3"/>
        <v>0</v>
      </c>
      <c r="R65" s="34">
        <f t="shared" si="4"/>
        <v>0</v>
      </c>
      <c r="S65" s="34">
        <f t="shared" si="4"/>
        <v>0</v>
      </c>
      <c r="T65" s="34">
        <f t="shared" si="4"/>
        <v>0</v>
      </c>
      <c r="U65" s="52">
        <v>0</v>
      </c>
      <c r="V65" s="44">
        <f t="shared" si="5"/>
        <v>0</v>
      </c>
      <c r="W65" s="45">
        <f t="shared" si="11"/>
        <v>33.54918003271812</v>
      </c>
      <c r="X65" s="50">
        <f t="shared" si="11"/>
        <v>0</v>
      </c>
      <c r="Y65" s="51">
        <f t="shared" si="12"/>
        <v>0</v>
      </c>
      <c r="Z65" s="48">
        <f t="shared" si="6"/>
        <v>0</v>
      </c>
      <c r="AA65" s="49">
        <f t="shared" si="7"/>
        <v>0</v>
      </c>
    </row>
    <row r="66" spans="1:27" x14ac:dyDescent="0.25">
      <c r="A66" s="110">
        <v>41915.666666666664</v>
      </c>
      <c r="B66" s="34">
        <v>385</v>
      </c>
      <c r="C66" s="34">
        <v>0</v>
      </c>
      <c r="D66" s="96">
        <v>0</v>
      </c>
      <c r="E66" s="35">
        <f t="shared" si="0"/>
        <v>385</v>
      </c>
      <c r="F66" s="36">
        <f t="shared" si="13"/>
        <v>55</v>
      </c>
      <c r="G66" s="37" t="str">
        <f t="shared" si="8"/>
        <v>Yes</v>
      </c>
      <c r="H66" s="38"/>
      <c r="I66" s="38">
        <v>18.09</v>
      </c>
      <c r="J66" s="39">
        <f t="shared" si="9"/>
        <v>385</v>
      </c>
      <c r="K66" s="40">
        <f t="shared" si="10"/>
        <v>385</v>
      </c>
      <c r="L66" s="39">
        <v>718.7</v>
      </c>
      <c r="M66" s="39">
        <v>788.44999999999993</v>
      </c>
      <c r="N66" s="39">
        <v>682.47699999999998</v>
      </c>
      <c r="O66" s="41">
        <f t="shared" si="1"/>
        <v>0</v>
      </c>
      <c r="P66" s="41">
        <f t="shared" si="2"/>
        <v>0</v>
      </c>
      <c r="Q66" s="41">
        <f t="shared" si="3"/>
        <v>0</v>
      </c>
      <c r="R66" s="34">
        <f t="shared" si="4"/>
        <v>0</v>
      </c>
      <c r="S66" s="34">
        <f t="shared" si="4"/>
        <v>0</v>
      </c>
      <c r="T66" s="34">
        <f t="shared" si="4"/>
        <v>0</v>
      </c>
      <c r="U66" s="52">
        <v>0</v>
      </c>
      <c r="V66" s="44">
        <f t="shared" si="5"/>
        <v>0</v>
      </c>
      <c r="W66" s="45">
        <f t="shared" si="11"/>
        <v>33.54918003271812</v>
      </c>
      <c r="X66" s="50">
        <f t="shared" si="11"/>
        <v>0</v>
      </c>
      <c r="Y66" s="51">
        <f t="shared" si="12"/>
        <v>0</v>
      </c>
      <c r="Z66" s="48">
        <f t="shared" si="6"/>
        <v>0</v>
      </c>
      <c r="AA66" s="49">
        <f t="shared" si="7"/>
        <v>0</v>
      </c>
    </row>
    <row r="67" spans="1:27" x14ac:dyDescent="0.25">
      <c r="A67" s="110">
        <v>41915.708333333336</v>
      </c>
      <c r="B67" s="34">
        <v>385</v>
      </c>
      <c r="C67" s="34">
        <v>0</v>
      </c>
      <c r="D67" s="96">
        <v>0</v>
      </c>
      <c r="E67" s="35">
        <f t="shared" si="0"/>
        <v>385</v>
      </c>
      <c r="F67" s="36">
        <f t="shared" si="13"/>
        <v>56</v>
      </c>
      <c r="G67" s="37" t="str">
        <f t="shared" si="8"/>
        <v>Yes</v>
      </c>
      <c r="H67" s="38"/>
      <c r="I67" s="38">
        <v>18.440000000000001</v>
      </c>
      <c r="J67" s="39">
        <f t="shared" si="9"/>
        <v>385</v>
      </c>
      <c r="K67" s="40">
        <f t="shared" si="10"/>
        <v>385</v>
      </c>
      <c r="L67" s="39">
        <v>717.55</v>
      </c>
      <c r="M67" s="39">
        <v>788.44999999999993</v>
      </c>
      <c r="N67" s="39">
        <v>683.452</v>
      </c>
      <c r="O67" s="41">
        <f t="shared" si="1"/>
        <v>0</v>
      </c>
      <c r="P67" s="41">
        <f t="shared" si="2"/>
        <v>0</v>
      </c>
      <c r="Q67" s="41">
        <f t="shared" si="3"/>
        <v>0</v>
      </c>
      <c r="R67" s="34">
        <f t="shared" si="4"/>
        <v>0</v>
      </c>
      <c r="S67" s="34">
        <f t="shared" si="4"/>
        <v>0</v>
      </c>
      <c r="T67" s="34">
        <f t="shared" si="4"/>
        <v>0</v>
      </c>
      <c r="U67" s="52">
        <v>0</v>
      </c>
      <c r="V67" s="44">
        <f t="shared" si="5"/>
        <v>0</v>
      </c>
      <c r="W67" s="45">
        <f t="shared" si="11"/>
        <v>33.54918003271812</v>
      </c>
      <c r="X67" s="50">
        <f t="shared" si="11"/>
        <v>0</v>
      </c>
      <c r="Y67" s="51">
        <f t="shared" si="12"/>
        <v>0</v>
      </c>
      <c r="Z67" s="48">
        <f t="shared" si="6"/>
        <v>0</v>
      </c>
      <c r="AA67" s="49">
        <f t="shared" si="7"/>
        <v>0</v>
      </c>
    </row>
    <row r="68" spans="1:27" x14ac:dyDescent="0.25">
      <c r="A68" s="110">
        <v>41915.75</v>
      </c>
      <c r="B68" s="34">
        <v>385</v>
      </c>
      <c r="C68" s="34">
        <v>0</v>
      </c>
      <c r="D68" s="96">
        <v>0</v>
      </c>
      <c r="E68" s="35">
        <f t="shared" si="0"/>
        <v>385</v>
      </c>
      <c r="F68" s="36">
        <f t="shared" si="13"/>
        <v>57</v>
      </c>
      <c r="G68" s="37" t="str">
        <f t="shared" si="8"/>
        <v>Yes</v>
      </c>
      <c r="H68" s="38"/>
      <c r="I68" s="38">
        <v>18.77</v>
      </c>
      <c r="J68" s="39">
        <f t="shared" si="9"/>
        <v>385</v>
      </c>
      <c r="K68" s="40">
        <f t="shared" si="10"/>
        <v>385</v>
      </c>
      <c r="L68" s="39">
        <v>718.44999999999993</v>
      </c>
      <c r="M68" s="39">
        <v>788.3</v>
      </c>
      <c r="N68" s="39">
        <v>677.17100000000005</v>
      </c>
      <c r="O68" s="41">
        <f t="shared" si="1"/>
        <v>0</v>
      </c>
      <c r="P68" s="41">
        <f t="shared" si="2"/>
        <v>0</v>
      </c>
      <c r="Q68" s="41">
        <f t="shared" si="3"/>
        <v>0</v>
      </c>
      <c r="R68" s="34">
        <f t="shared" si="4"/>
        <v>0</v>
      </c>
      <c r="S68" s="34">
        <f t="shared" si="4"/>
        <v>0</v>
      </c>
      <c r="T68" s="34">
        <f t="shared" si="4"/>
        <v>0</v>
      </c>
      <c r="U68" s="52">
        <v>0</v>
      </c>
      <c r="V68" s="44">
        <f t="shared" si="5"/>
        <v>0</v>
      </c>
      <c r="W68" s="45">
        <f t="shared" si="11"/>
        <v>33.54918003271812</v>
      </c>
      <c r="X68" s="50">
        <f t="shared" si="11"/>
        <v>0</v>
      </c>
      <c r="Y68" s="51">
        <f t="shared" si="12"/>
        <v>0</v>
      </c>
      <c r="Z68" s="48">
        <f t="shared" si="6"/>
        <v>0</v>
      </c>
      <c r="AA68" s="49">
        <f t="shared" si="7"/>
        <v>0</v>
      </c>
    </row>
    <row r="69" spans="1:27" x14ac:dyDescent="0.25">
      <c r="A69" s="110">
        <v>41915.791666666664</v>
      </c>
      <c r="B69" s="34">
        <v>385</v>
      </c>
      <c r="C69" s="34">
        <v>0</v>
      </c>
      <c r="D69" s="96">
        <v>0</v>
      </c>
      <c r="E69" s="35">
        <f t="shared" si="0"/>
        <v>385</v>
      </c>
      <c r="F69" s="36">
        <f t="shared" si="13"/>
        <v>58</v>
      </c>
      <c r="G69" s="37" t="str">
        <f t="shared" si="8"/>
        <v>Yes</v>
      </c>
      <c r="H69" s="38"/>
      <c r="I69" s="38">
        <v>18.03</v>
      </c>
      <c r="J69" s="39">
        <f t="shared" si="9"/>
        <v>385</v>
      </c>
      <c r="K69" s="40">
        <f t="shared" si="10"/>
        <v>385</v>
      </c>
      <c r="L69" s="39">
        <v>717</v>
      </c>
      <c r="M69" s="39">
        <v>788.59999999999991</v>
      </c>
      <c r="N69" s="39">
        <v>662.46</v>
      </c>
      <c r="O69" s="41">
        <f t="shared" si="1"/>
        <v>0</v>
      </c>
      <c r="P69" s="41">
        <f t="shared" si="2"/>
        <v>0</v>
      </c>
      <c r="Q69" s="41">
        <f t="shared" si="3"/>
        <v>0</v>
      </c>
      <c r="R69" s="34">
        <f t="shared" si="4"/>
        <v>0</v>
      </c>
      <c r="S69" s="34">
        <f t="shared" si="4"/>
        <v>0</v>
      </c>
      <c r="T69" s="34">
        <f t="shared" si="4"/>
        <v>0</v>
      </c>
      <c r="U69" s="52">
        <v>0</v>
      </c>
      <c r="V69" s="44">
        <f t="shared" si="5"/>
        <v>0</v>
      </c>
      <c r="W69" s="45">
        <f t="shared" si="11"/>
        <v>33.54918003271812</v>
      </c>
      <c r="X69" s="50">
        <f t="shared" si="11"/>
        <v>0</v>
      </c>
      <c r="Y69" s="51">
        <f t="shared" si="12"/>
        <v>0</v>
      </c>
      <c r="Z69" s="48">
        <f t="shared" si="6"/>
        <v>0</v>
      </c>
      <c r="AA69" s="49">
        <f t="shared" si="7"/>
        <v>0</v>
      </c>
    </row>
    <row r="70" spans="1:27" x14ac:dyDescent="0.25">
      <c r="A70" s="110">
        <v>41915.833333333336</v>
      </c>
      <c r="B70" s="34">
        <v>385</v>
      </c>
      <c r="C70" s="34">
        <v>0</v>
      </c>
      <c r="D70" s="96">
        <v>0</v>
      </c>
      <c r="E70" s="35">
        <f t="shared" si="0"/>
        <v>385</v>
      </c>
      <c r="F70" s="36">
        <f t="shared" si="13"/>
        <v>59</v>
      </c>
      <c r="G70" s="37" t="str">
        <f t="shared" si="8"/>
        <v>Yes</v>
      </c>
      <c r="H70" s="38"/>
      <c r="I70" s="38">
        <v>17.829999999999998</v>
      </c>
      <c r="J70" s="39">
        <f t="shared" si="9"/>
        <v>385</v>
      </c>
      <c r="K70" s="40">
        <f t="shared" si="10"/>
        <v>385</v>
      </c>
      <c r="L70" s="39">
        <v>723.85</v>
      </c>
      <c r="M70" s="39">
        <v>789.05000000000007</v>
      </c>
      <c r="N70" s="39">
        <v>667.54899999999998</v>
      </c>
      <c r="O70" s="41">
        <f t="shared" si="1"/>
        <v>0</v>
      </c>
      <c r="P70" s="41">
        <f t="shared" si="2"/>
        <v>0</v>
      </c>
      <c r="Q70" s="41">
        <f t="shared" si="3"/>
        <v>0</v>
      </c>
      <c r="R70" s="34">
        <f t="shared" si="4"/>
        <v>0</v>
      </c>
      <c r="S70" s="34">
        <f t="shared" si="4"/>
        <v>0</v>
      </c>
      <c r="T70" s="34">
        <f t="shared" si="4"/>
        <v>0</v>
      </c>
      <c r="U70" s="52">
        <v>0</v>
      </c>
      <c r="V70" s="44">
        <f t="shared" si="5"/>
        <v>0</v>
      </c>
      <c r="W70" s="45">
        <f t="shared" si="11"/>
        <v>33.54918003271812</v>
      </c>
      <c r="X70" s="50">
        <f t="shared" si="11"/>
        <v>0</v>
      </c>
      <c r="Y70" s="51">
        <f t="shared" si="12"/>
        <v>0</v>
      </c>
      <c r="Z70" s="48">
        <f t="shared" si="6"/>
        <v>0</v>
      </c>
      <c r="AA70" s="49">
        <f t="shared" si="7"/>
        <v>0</v>
      </c>
    </row>
    <row r="71" spans="1:27" x14ac:dyDescent="0.25">
      <c r="A71" s="110">
        <v>41915.875</v>
      </c>
      <c r="B71" s="34">
        <v>385</v>
      </c>
      <c r="C71" s="34">
        <v>0</v>
      </c>
      <c r="D71" s="96">
        <v>0</v>
      </c>
      <c r="E71" s="35">
        <f t="shared" si="0"/>
        <v>385</v>
      </c>
      <c r="F71" s="36">
        <f t="shared" si="13"/>
        <v>60</v>
      </c>
      <c r="G71" s="37" t="str">
        <f t="shared" si="8"/>
        <v>Yes</v>
      </c>
      <c r="H71" s="38"/>
      <c r="I71" s="38">
        <v>16.489999999999998</v>
      </c>
      <c r="J71" s="39">
        <f t="shared" si="9"/>
        <v>385</v>
      </c>
      <c r="K71" s="40">
        <f t="shared" si="10"/>
        <v>385</v>
      </c>
      <c r="L71" s="39">
        <v>770.55</v>
      </c>
      <c r="M71" s="39">
        <v>787.94999999999993</v>
      </c>
      <c r="N71" s="39">
        <v>675.42399999999998</v>
      </c>
      <c r="O71" s="41">
        <f t="shared" si="1"/>
        <v>0</v>
      </c>
      <c r="P71" s="41">
        <f t="shared" si="2"/>
        <v>0</v>
      </c>
      <c r="Q71" s="41">
        <f t="shared" si="3"/>
        <v>0</v>
      </c>
      <c r="R71" s="34">
        <f t="shared" si="4"/>
        <v>0</v>
      </c>
      <c r="S71" s="34">
        <f t="shared" si="4"/>
        <v>0</v>
      </c>
      <c r="T71" s="34">
        <f t="shared" si="4"/>
        <v>0</v>
      </c>
      <c r="U71" s="52">
        <v>0</v>
      </c>
      <c r="V71" s="44">
        <f t="shared" si="5"/>
        <v>0</v>
      </c>
      <c r="W71" s="45">
        <f t="shared" si="11"/>
        <v>33.54918003271812</v>
      </c>
      <c r="X71" s="50">
        <f t="shared" si="11"/>
        <v>0</v>
      </c>
      <c r="Y71" s="51">
        <f t="shared" si="12"/>
        <v>0</v>
      </c>
      <c r="Z71" s="48">
        <f t="shared" si="6"/>
        <v>0</v>
      </c>
      <c r="AA71" s="49">
        <f t="shared" si="7"/>
        <v>0</v>
      </c>
    </row>
    <row r="72" spans="1:27" x14ac:dyDescent="0.25">
      <c r="A72" s="110">
        <v>41915.916666666664</v>
      </c>
      <c r="B72" s="34">
        <v>385</v>
      </c>
      <c r="C72" s="34">
        <v>0</v>
      </c>
      <c r="D72" s="96">
        <v>0</v>
      </c>
      <c r="E72" s="35">
        <f t="shared" si="0"/>
        <v>385</v>
      </c>
      <c r="F72" s="36">
        <f t="shared" si="13"/>
        <v>61</v>
      </c>
      <c r="G72" s="37" t="str">
        <f t="shared" si="8"/>
        <v>Yes</v>
      </c>
      <c r="H72" s="38"/>
      <c r="I72" s="38">
        <v>15.88</v>
      </c>
      <c r="J72" s="39">
        <f t="shared" si="9"/>
        <v>385</v>
      </c>
      <c r="K72" s="40">
        <f t="shared" si="10"/>
        <v>385</v>
      </c>
      <c r="L72" s="39">
        <v>735.95</v>
      </c>
      <c r="M72" s="39">
        <v>785.3</v>
      </c>
      <c r="N72" s="39">
        <v>654.84799999999996</v>
      </c>
      <c r="O72" s="41">
        <f t="shared" si="1"/>
        <v>0</v>
      </c>
      <c r="P72" s="41">
        <f t="shared" si="2"/>
        <v>0</v>
      </c>
      <c r="Q72" s="41">
        <f t="shared" si="3"/>
        <v>0</v>
      </c>
      <c r="R72" s="34">
        <f t="shared" si="4"/>
        <v>0</v>
      </c>
      <c r="S72" s="34">
        <f t="shared" si="4"/>
        <v>0</v>
      </c>
      <c r="T72" s="34">
        <f t="shared" si="4"/>
        <v>0</v>
      </c>
      <c r="U72" s="52">
        <v>0</v>
      </c>
      <c r="V72" s="44">
        <f t="shared" si="5"/>
        <v>0</v>
      </c>
      <c r="W72" s="45">
        <f t="shared" si="11"/>
        <v>33.54918003271812</v>
      </c>
      <c r="X72" s="50">
        <f t="shared" si="11"/>
        <v>0</v>
      </c>
      <c r="Y72" s="51">
        <f t="shared" si="12"/>
        <v>0</v>
      </c>
      <c r="Z72" s="48">
        <f t="shared" si="6"/>
        <v>0</v>
      </c>
      <c r="AA72" s="49">
        <f t="shared" si="7"/>
        <v>0</v>
      </c>
    </row>
    <row r="73" spans="1:27" x14ac:dyDescent="0.25">
      <c r="A73" s="110">
        <v>41915.958333333336</v>
      </c>
      <c r="B73" s="34">
        <v>385</v>
      </c>
      <c r="C73" s="34">
        <v>0</v>
      </c>
      <c r="D73" s="96">
        <v>0</v>
      </c>
      <c r="E73" s="35">
        <f t="shared" si="0"/>
        <v>385</v>
      </c>
      <c r="F73" s="36">
        <f t="shared" si="13"/>
        <v>62</v>
      </c>
      <c r="G73" s="37" t="str">
        <f t="shared" si="8"/>
        <v>Yes</v>
      </c>
      <c r="H73" s="38"/>
      <c r="I73" s="38">
        <v>15.21</v>
      </c>
      <c r="J73" s="39">
        <f t="shared" si="9"/>
        <v>385</v>
      </c>
      <c r="K73" s="40">
        <f t="shared" si="10"/>
        <v>385</v>
      </c>
      <c r="L73" s="39">
        <v>695.95</v>
      </c>
      <c r="M73" s="39">
        <v>785.15</v>
      </c>
      <c r="N73" s="39">
        <v>618.72799999999995</v>
      </c>
      <c r="O73" s="41">
        <f t="shared" si="1"/>
        <v>0</v>
      </c>
      <c r="P73" s="41">
        <f t="shared" si="2"/>
        <v>0</v>
      </c>
      <c r="Q73" s="41">
        <f t="shared" si="3"/>
        <v>0</v>
      </c>
      <c r="R73" s="34">
        <f t="shared" si="4"/>
        <v>0</v>
      </c>
      <c r="S73" s="34">
        <f t="shared" si="4"/>
        <v>0</v>
      </c>
      <c r="T73" s="34">
        <f t="shared" si="4"/>
        <v>0</v>
      </c>
      <c r="U73" s="52">
        <v>0</v>
      </c>
      <c r="V73" s="44">
        <f t="shared" si="5"/>
        <v>0</v>
      </c>
      <c r="W73" s="45">
        <f t="shared" si="11"/>
        <v>33.54918003271812</v>
      </c>
      <c r="X73" s="50">
        <f t="shared" si="11"/>
        <v>0</v>
      </c>
      <c r="Y73" s="51">
        <f t="shared" si="12"/>
        <v>0</v>
      </c>
      <c r="Z73" s="48">
        <f t="shared" si="6"/>
        <v>0</v>
      </c>
      <c r="AA73" s="49">
        <f t="shared" si="7"/>
        <v>0</v>
      </c>
    </row>
    <row r="74" spans="1:27" x14ac:dyDescent="0.25">
      <c r="A74" s="110">
        <v>41916</v>
      </c>
      <c r="B74" s="34">
        <v>385</v>
      </c>
      <c r="C74" s="34">
        <v>0</v>
      </c>
      <c r="D74" s="96">
        <v>0</v>
      </c>
      <c r="E74" s="35">
        <f t="shared" si="0"/>
        <v>385</v>
      </c>
      <c r="F74" s="36">
        <f t="shared" si="13"/>
        <v>63</v>
      </c>
      <c r="G74" s="37" t="str">
        <f t="shared" si="8"/>
        <v>Yes</v>
      </c>
      <c r="H74" s="38"/>
      <c r="I74" s="38">
        <v>13.59</v>
      </c>
      <c r="J74" s="39">
        <f t="shared" si="9"/>
        <v>385</v>
      </c>
      <c r="K74" s="40">
        <f t="shared" si="10"/>
        <v>385</v>
      </c>
      <c r="L74" s="39">
        <v>615.5</v>
      </c>
      <c r="M74" s="39">
        <v>785</v>
      </c>
      <c r="N74" s="39">
        <v>578.51099999999997</v>
      </c>
      <c r="O74" s="41">
        <f t="shared" si="1"/>
        <v>0</v>
      </c>
      <c r="P74" s="41">
        <f t="shared" si="2"/>
        <v>0</v>
      </c>
      <c r="Q74" s="41">
        <f t="shared" si="3"/>
        <v>0</v>
      </c>
      <c r="R74" s="34">
        <f t="shared" si="4"/>
        <v>0</v>
      </c>
      <c r="S74" s="34">
        <f t="shared" si="4"/>
        <v>0</v>
      </c>
      <c r="T74" s="34">
        <f t="shared" si="4"/>
        <v>0</v>
      </c>
      <c r="U74" s="52">
        <v>0</v>
      </c>
      <c r="V74" s="44">
        <f t="shared" si="5"/>
        <v>0</v>
      </c>
      <c r="W74" s="45">
        <f t="shared" si="11"/>
        <v>33.54918003271812</v>
      </c>
      <c r="X74" s="50">
        <f t="shared" si="11"/>
        <v>0</v>
      </c>
      <c r="Y74" s="51">
        <f t="shared" si="12"/>
        <v>0</v>
      </c>
      <c r="Z74" s="48">
        <f t="shared" si="6"/>
        <v>0</v>
      </c>
      <c r="AA74" s="49">
        <f t="shared" si="7"/>
        <v>0</v>
      </c>
    </row>
    <row r="75" spans="1:27" x14ac:dyDescent="0.25">
      <c r="A75" s="110">
        <v>41916.041666666664</v>
      </c>
      <c r="B75" s="34">
        <v>385</v>
      </c>
      <c r="C75" s="34">
        <v>0</v>
      </c>
      <c r="D75" s="96">
        <v>0</v>
      </c>
      <c r="E75" s="35">
        <f t="shared" si="0"/>
        <v>385</v>
      </c>
      <c r="F75" s="36">
        <f t="shared" si="13"/>
        <v>64</v>
      </c>
      <c r="G75" s="37" t="str">
        <f t="shared" si="8"/>
        <v>Yes</v>
      </c>
      <c r="H75" s="38"/>
      <c r="I75" s="38">
        <v>12.57</v>
      </c>
      <c r="J75" s="39">
        <f t="shared" si="9"/>
        <v>385</v>
      </c>
      <c r="K75" s="40">
        <f t="shared" si="10"/>
        <v>385</v>
      </c>
      <c r="L75" s="39">
        <v>555.59999999999991</v>
      </c>
      <c r="M75" s="39">
        <v>736</v>
      </c>
      <c r="N75" s="39">
        <v>545.50300000000004</v>
      </c>
      <c r="O75" s="41">
        <f t="shared" si="1"/>
        <v>0</v>
      </c>
      <c r="P75" s="41">
        <f t="shared" si="2"/>
        <v>0</v>
      </c>
      <c r="Q75" s="41">
        <f t="shared" si="3"/>
        <v>0</v>
      </c>
      <c r="R75" s="34">
        <f t="shared" si="4"/>
        <v>0</v>
      </c>
      <c r="S75" s="34">
        <f t="shared" si="4"/>
        <v>0</v>
      </c>
      <c r="T75" s="34">
        <f t="shared" si="4"/>
        <v>0</v>
      </c>
      <c r="U75" s="52">
        <v>0</v>
      </c>
      <c r="V75" s="44">
        <f t="shared" si="5"/>
        <v>0</v>
      </c>
      <c r="W75" s="45">
        <f t="shared" si="11"/>
        <v>33.54918003271812</v>
      </c>
      <c r="X75" s="50">
        <f t="shared" si="11"/>
        <v>0</v>
      </c>
      <c r="Y75" s="51">
        <f t="shared" si="12"/>
        <v>0</v>
      </c>
      <c r="Z75" s="48">
        <f t="shared" si="6"/>
        <v>0</v>
      </c>
      <c r="AA75" s="49">
        <f t="shared" si="7"/>
        <v>0</v>
      </c>
    </row>
    <row r="76" spans="1:27" x14ac:dyDescent="0.25">
      <c r="A76" s="110">
        <v>41916.083333333336</v>
      </c>
      <c r="B76" s="34">
        <v>385</v>
      </c>
      <c r="C76" s="34">
        <v>0</v>
      </c>
      <c r="D76" s="96">
        <v>0</v>
      </c>
      <c r="E76" s="35">
        <f t="shared" si="0"/>
        <v>385</v>
      </c>
      <c r="F76" s="36">
        <f t="shared" si="13"/>
        <v>65</v>
      </c>
      <c r="G76" s="37" t="str">
        <f t="shared" si="8"/>
        <v>Yes</v>
      </c>
      <c r="H76" s="38"/>
      <c r="I76" s="38">
        <v>11.67</v>
      </c>
      <c r="J76" s="39">
        <f t="shared" si="9"/>
        <v>385</v>
      </c>
      <c r="K76" s="40">
        <f t="shared" si="10"/>
        <v>385</v>
      </c>
      <c r="L76" s="39">
        <v>522.95000000000005</v>
      </c>
      <c r="M76" s="39">
        <v>661.35</v>
      </c>
      <c r="N76" s="39">
        <v>521.57299999999998</v>
      </c>
      <c r="O76" s="41">
        <f t="shared" si="1"/>
        <v>0</v>
      </c>
      <c r="P76" s="41">
        <f t="shared" si="2"/>
        <v>0</v>
      </c>
      <c r="Q76" s="41">
        <f t="shared" si="3"/>
        <v>0</v>
      </c>
      <c r="R76" s="34">
        <f t="shared" si="4"/>
        <v>0</v>
      </c>
      <c r="S76" s="34">
        <f t="shared" si="4"/>
        <v>0</v>
      </c>
      <c r="T76" s="34">
        <f t="shared" si="4"/>
        <v>0</v>
      </c>
      <c r="U76" s="52">
        <v>0</v>
      </c>
      <c r="V76" s="44">
        <f t="shared" si="5"/>
        <v>0</v>
      </c>
      <c r="W76" s="45">
        <f t="shared" si="11"/>
        <v>33.54918003271812</v>
      </c>
      <c r="X76" s="50">
        <f t="shared" si="11"/>
        <v>0</v>
      </c>
      <c r="Y76" s="51">
        <f t="shared" si="12"/>
        <v>0</v>
      </c>
      <c r="Z76" s="48">
        <f t="shared" si="6"/>
        <v>0</v>
      </c>
      <c r="AA76" s="49">
        <f t="shared" si="7"/>
        <v>0</v>
      </c>
    </row>
    <row r="77" spans="1:27" x14ac:dyDescent="0.25">
      <c r="A77" s="110">
        <v>41916.125</v>
      </c>
      <c r="B77" s="34">
        <v>385</v>
      </c>
      <c r="C77" s="34">
        <v>0</v>
      </c>
      <c r="D77" s="96">
        <v>0</v>
      </c>
      <c r="E77" s="35">
        <f t="shared" ref="E77:E140" si="14">SUM(B77:D77)</f>
        <v>385</v>
      </c>
      <c r="F77" s="36">
        <f t="shared" si="13"/>
        <v>66</v>
      </c>
      <c r="G77" s="37" t="str">
        <f t="shared" ref="G77:G96" si="15">IF(MAX(F77:F207)&gt;6,"Yes",0)</f>
        <v>Yes</v>
      </c>
      <c r="H77" s="38"/>
      <c r="I77" s="38">
        <v>10.91</v>
      </c>
      <c r="J77" s="39">
        <f t="shared" ref="J77:J140" si="16">MIN(E77,H77)</f>
        <v>385</v>
      </c>
      <c r="K77" s="40">
        <f t="shared" ref="K77:K140" si="17">IF(J77=0,0,IF(G77&lt;&gt;"Yes",0,J77))</f>
        <v>385</v>
      </c>
      <c r="L77" s="39">
        <v>504.6</v>
      </c>
      <c r="M77" s="39">
        <v>638.85</v>
      </c>
      <c r="N77" s="39">
        <v>503.06400000000002</v>
      </c>
      <c r="O77" s="41">
        <f t="shared" ref="O77:O140" si="18">MAX(N77-M77,0)</f>
        <v>0</v>
      </c>
      <c r="P77" s="41">
        <f t="shared" ref="P77:P140" si="19">MIN(K77,O77)</f>
        <v>0</v>
      </c>
      <c r="Q77" s="41">
        <f t="shared" ref="Q77:Q140" si="20">IF(P77&lt;=0,0,L77+I77+H77-N77)</f>
        <v>0</v>
      </c>
      <c r="R77" s="34">
        <f t="shared" ref="R77:T129" si="21">IF($P77&gt;0,MIN($P77,$E77)*(B77/$E77),0)</f>
        <v>0</v>
      </c>
      <c r="S77" s="34">
        <f t="shared" si="21"/>
        <v>0</v>
      </c>
      <c r="T77" s="34">
        <f t="shared" si="21"/>
        <v>0</v>
      </c>
      <c r="U77" s="52">
        <v>23.07</v>
      </c>
      <c r="V77" s="44">
        <f t="shared" ref="V77:V140" si="22">(R77+S77+T77)*U77</f>
        <v>0</v>
      </c>
      <c r="W77" s="45">
        <f t="shared" ref="W77:Y140" si="23">IF(B77&gt;0,W$9,0)</f>
        <v>33.54918003271812</v>
      </c>
      <c r="X77" s="50">
        <f t="shared" si="23"/>
        <v>0</v>
      </c>
      <c r="Y77" s="51">
        <f t="shared" si="23"/>
        <v>0</v>
      </c>
      <c r="Z77" s="48">
        <f t="shared" ref="Z77:Z140" si="24">(R77*W77)+(S77*X77)+(T77*Y77)</f>
        <v>0</v>
      </c>
      <c r="AA77" s="49">
        <f t="shared" ref="AA77:AA140" si="25">IF(V77-Z77&lt;0,0,V77-Z77)</f>
        <v>0</v>
      </c>
    </row>
    <row r="78" spans="1:27" x14ac:dyDescent="0.25">
      <c r="A78" s="110">
        <v>41916.166666666664</v>
      </c>
      <c r="B78" s="34">
        <v>385</v>
      </c>
      <c r="C78" s="34">
        <v>0</v>
      </c>
      <c r="D78" s="96">
        <v>0</v>
      </c>
      <c r="E78" s="35">
        <f t="shared" si="14"/>
        <v>385</v>
      </c>
      <c r="F78" s="36">
        <f t="shared" ref="F78:F141" si="26">IF(E78&gt;0,F77+1,0)</f>
        <v>67</v>
      </c>
      <c r="G78" s="37" t="str">
        <f t="shared" si="15"/>
        <v>Yes</v>
      </c>
      <c r="H78" s="38"/>
      <c r="I78" s="38">
        <v>10.49</v>
      </c>
      <c r="J78" s="39">
        <f t="shared" si="16"/>
        <v>385</v>
      </c>
      <c r="K78" s="40">
        <f t="shared" si="17"/>
        <v>385</v>
      </c>
      <c r="L78" s="39">
        <v>493.9</v>
      </c>
      <c r="M78" s="39">
        <v>660</v>
      </c>
      <c r="N78" s="39">
        <v>500.93900000000002</v>
      </c>
      <c r="O78" s="41">
        <f t="shared" si="18"/>
        <v>0</v>
      </c>
      <c r="P78" s="41">
        <f t="shared" si="19"/>
        <v>0</v>
      </c>
      <c r="Q78" s="41">
        <f t="shared" si="20"/>
        <v>0</v>
      </c>
      <c r="R78" s="34">
        <f t="shared" si="21"/>
        <v>0</v>
      </c>
      <c r="S78" s="34">
        <f t="shared" si="21"/>
        <v>0</v>
      </c>
      <c r="T78" s="34">
        <f t="shared" si="21"/>
        <v>0</v>
      </c>
      <c r="U78" s="52">
        <v>22.31</v>
      </c>
      <c r="V78" s="44">
        <f t="shared" si="22"/>
        <v>0</v>
      </c>
      <c r="W78" s="45">
        <f t="shared" si="23"/>
        <v>33.54918003271812</v>
      </c>
      <c r="X78" s="50">
        <f t="shared" si="23"/>
        <v>0</v>
      </c>
      <c r="Y78" s="51">
        <f t="shared" si="23"/>
        <v>0</v>
      </c>
      <c r="Z78" s="48">
        <f t="shared" si="24"/>
        <v>0</v>
      </c>
      <c r="AA78" s="49">
        <f t="shared" si="25"/>
        <v>0</v>
      </c>
    </row>
    <row r="79" spans="1:27" x14ac:dyDescent="0.25">
      <c r="A79" s="110">
        <v>41916.208333333336</v>
      </c>
      <c r="B79" s="34">
        <v>385</v>
      </c>
      <c r="C79" s="34">
        <v>0</v>
      </c>
      <c r="D79" s="96">
        <v>0</v>
      </c>
      <c r="E79" s="35">
        <f t="shared" si="14"/>
        <v>385</v>
      </c>
      <c r="F79" s="36">
        <f t="shared" si="26"/>
        <v>68</v>
      </c>
      <c r="G79" s="37" t="str">
        <f t="shared" si="15"/>
        <v>Yes</v>
      </c>
      <c r="H79" s="38"/>
      <c r="I79" s="38">
        <v>10.86</v>
      </c>
      <c r="J79" s="39">
        <f t="shared" si="16"/>
        <v>385</v>
      </c>
      <c r="K79" s="40">
        <f t="shared" si="17"/>
        <v>385</v>
      </c>
      <c r="L79" s="39">
        <v>514.54999999999995</v>
      </c>
      <c r="M79" s="39">
        <v>735</v>
      </c>
      <c r="N79" s="39">
        <v>504.85899999999998</v>
      </c>
      <c r="O79" s="41">
        <f t="shared" si="18"/>
        <v>0</v>
      </c>
      <c r="P79" s="41">
        <f t="shared" si="19"/>
        <v>0</v>
      </c>
      <c r="Q79" s="41">
        <f t="shared" si="20"/>
        <v>0</v>
      </c>
      <c r="R79" s="34">
        <f t="shared" si="21"/>
        <v>0</v>
      </c>
      <c r="S79" s="34">
        <f t="shared" si="21"/>
        <v>0</v>
      </c>
      <c r="T79" s="34">
        <f t="shared" si="21"/>
        <v>0</v>
      </c>
      <c r="U79" s="52">
        <v>22.14</v>
      </c>
      <c r="V79" s="44">
        <f t="shared" si="22"/>
        <v>0</v>
      </c>
      <c r="W79" s="45">
        <f t="shared" si="23"/>
        <v>33.54918003271812</v>
      </c>
      <c r="X79" s="50">
        <f t="shared" si="23"/>
        <v>0</v>
      </c>
      <c r="Y79" s="51">
        <f t="shared" si="23"/>
        <v>0</v>
      </c>
      <c r="Z79" s="48">
        <f t="shared" si="24"/>
        <v>0</v>
      </c>
      <c r="AA79" s="49">
        <f t="shared" si="25"/>
        <v>0</v>
      </c>
    </row>
    <row r="80" spans="1:27" x14ac:dyDescent="0.25">
      <c r="A80" s="110">
        <v>41916.25</v>
      </c>
      <c r="B80" s="34">
        <v>385</v>
      </c>
      <c r="C80" s="34">
        <v>0</v>
      </c>
      <c r="D80" s="96">
        <v>0</v>
      </c>
      <c r="E80" s="35">
        <f t="shared" si="14"/>
        <v>385</v>
      </c>
      <c r="F80" s="36">
        <f t="shared" si="26"/>
        <v>69</v>
      </c>
      <c r="G80" s="37" t="str">
        <f t="shared" si="15"/>
        <v>Yes</v>
      </c>
      <c r="H80" s="38"/>
      <c r="I80" s="38">
        <v>11.57</v>
      </c>
      <c r="J80" s="39">
        <f t="shared" si="16"/>
        <v>385</v>
      </c>
      <c r="K80" s="40">
        <f t="shared" si="17"/>
        <v>385</v>
      </c>
      <c r="L80" s="39">
        <v>564.5</v>
      </c>
      <c r="M80" s="39">
        <v>735</v>
      </c>
      <c r="N80" s="39">
        <v>511.12099999999998</v>
      </c>
      <c r="O80" s="41">
        <f t="shared" si="18"/>
        <v>0</v>
      </c>
      <c r="P80" s="41">
        <f t="shared" si="19"/>
        <v>0</v>
      </c>
      <c r="Q80" s="41">
        <f t="shared" si="20"/>
        <v>0</v>
      </c>
      <c r="R80" s="34">
        <f t="shared" si="21"/>
        <v>0</v>
      </c>
      <c r="S80" s="34">
        <f t="shared" si="21"/>
        <v>0</v>
      </c>
      <c r="T80" s="34">
        <f t="shared" si="21"/>
        <v>0</v>
      </c>
      <c r="U80" s="52">
        <v>22.9</v>
      </c>
      <c r="V80" s="44">
        <f t="shared" si="22"/>
        <v>0</v>
      </c>
      <c r="W80" s="45">
        <f t="shared" si="23"/>
        <v>33.54918003271812</v>
      </c>
      <c r="X80" s="50">
        <f t="shared" si="23"/>
        <v>0</v>
      </c>
      <c r="Y80" s="51">
        <f t="shared" si="23"/>
        <v>0</v>
      </c>
      <c r="Z80" s="48">
        <f t="shared" si="24"/>
        <v>0</v>
      </c>
      <c r="AA80" s="49">
        <f t="shared" si="25"/>
        <v>0</v>
      </c>
    </row>
    <row r="81" spans="1:27" x14ac:dyDescent="0.25">
      <c r="A81" s="110">
        <v>41916.291666666664</v>
      </c>
      <c r="B81" s="34">
        <v>385</v>
      </c>
      <c r="C81" s="34">
        <v>0</v>
      </c>
      <c r="D81" s="96">
        <v>0</v>
      </c>
      <c r="E81" s="35">
        <f t="shared" si="14"/>
        <v>385</v>
      </c>
      <c r="F81" s="36">
        <f t="shared" si="26"/>
        <v>70</v>
      </c>
      <c r="G81" s="37" t="str">
        <f t="shared" si="15"/>
        <v>Yes</v>
      </c>
      <c r="H81" s="38"/>
      <c r="I81" s="38">
        <v>12.29</v>
      </c>
      <c r="J81" s="39">
        <f t="shared" si="16"/>
        <v>385</v>
      </c>
      <c r="K81" s="40">
        <f t="shared" si="17"/>
        <v>385</v>
      </c>
      <c r="L81" s="39">
        <v>646.1</v>
      </c>
      <c r="M81" s="39">
        <v>767</v>
      </c>
      <c r="N81" s="39">
        <v>525.49400000000003</v>
      </c>
      <c r="O81" s="41">
        <f t="shared" si="18"/>
        <v>0</v>
      </c>
      <c r="P81" s="41">
        <f t="shared" si="19"/>
        <v>0</v>
      </c>
      <c r="Q81" s="41">
        <f t="shared" si="20"/>
        <v>0</v>
      </c>
      <c r="R81" s="34">
        <f t="shared" si="21"/>
        <v>0</v>
      </c>
      <c r="S81" s="34">
        <f t="shared" si="21"/>
        <v>0</v>
      </c>
      <c r="T81" s="34">
        <f t="shared" si="21"/>
        <v>0</v>
      </c>
      <c r="U81" s="52">
        <v>0</v>
      </c>
      <c r="V81" s="44">
        <f t="shared" si="22"/>
        <v>0</v>
      </c>
      <c r="W81" s="45">
        <f t="shared" si="23"/>
        <v>33.54918003271812</v>
      </c>
      <c r="X81" s="50">
        <f t="shared" si="23"/>
        <v>0</v>
      </c>
      <c r="Y81" s="51">
        <f t="shared" si="23"/>
        <v>0</v>
      </c>
      <c r="Z81" s="48">
        <f t="shared" si="24"/>
        <v>0</v>
      </c>
      <c r="AA81" s="49">
        <f t="shared" si="25"/>
        <v>0</v>
      </c>
    </row>
    <row r="82" spans="1:27" x14ac:dyDescent="0.25">
      <c r="A82" s="110">
        <v>41916.333333333336</v>
      </c>
      <c r="B82" s="34">
        <v>385</v>
      </c>
      <c r="C82" s="34">
        <v>0</v>
      </c>
      <c r="D82" s="96">
        <v>0</v>
      </c>
      <c r="E82" s="35">
        <f t="shared" si="14"/>
        <v>385</v>
      </c>
      <c r="F82" s="36">
        <f t="shared" si="26"/>
        <v>71</v>
      </c>
      <c r="G82" s="37" t="str">
        <f t="shared" si="15"/>
        <v>Yes</v>
      </c>
      <c r="H82" s="38"/>
      <c r="I82" s="38">
        <v>12.3</v>
      </c>
      <c r="J82" s="39">
        <f t="shared" si="16"/>
        <v>385</v>
      </c>
      <c r="K82" s="40">
        <f t="shared" si="17"/>
        <v>385</v>
      </c>
      <c r="L82" s="39">
        <v>647.15</v>
      </c>
      <c r="M82" s="39">
        <v>785</v>
      </c>
      <c r="N82" s="39">
        <v>543.61599999999999</v>
      </c>
      <c r="O82" s="41">
        <f t="shared" si="18"/>
        <v>0</v>
      </c>
      <c r="P82" s="41">
        <f t="shared" si="19"/>
        <v>0</v>
      </c>
      <c r="Q82" s="41">
        <f t="shared" si="20"/>
        <v>0</v>
      </c>
      <c r="R82" s="34">
        <f t="shared" si="21"/>
        <v>0</v>
      </c>
      <c r="S82" s="34">
        <f t="shared" si="21"/>
        <v>0</v>
      </c>
      <c r="T82" s="34">
        <f t="shared" si="21"/>
        <v>0</v>
      </c>
      <c r="U82" s="52">
        <v>0</v>
      </c>
      <c r="V82" s="44">
        <f t="shared" si="22"/>
        <v>0</v>
      </c>
      <c r="W82" s="45">
        <f t="shared" si="23"/>
        <v>33.54918003271812</v>
      </c>
      <c r="X82" s="50">
        <f t="shared" si="23"/>
        <v>0</v>
      </c>
      <c r="Y82" s="51">
        <f t="shared" si="23"/>
        <v>0</v>
      </c>
      <c r="Z82" s="48">
        <f t="shared" si="24"/>
        <v>0</v>
      </c>
      <c r="AA82" s="49">
        <f t="shared" si="25"/>
        <v>0</v>
      </c>
    </row>
    <row r="83" spans="1:27" x14ac:dyDescent="0.25">
      <c r="A83" s="110">
        <v>41916.375</v>
      </c>
      <c r="B83" s="34">
        <v>385</v>
      </c>
      <c r="C83" s="34">
        <v>0</v>
      </c>
      <c r="D83" s="96">
        <v>0</v>
      </c>
      <c r="E83" s="35">
        <f t="shared" si="14"/>
        <v>385</v>
      </c>
      <c r="F83" s="36">
        <f t="shared" si="26"/>
        <v>72</v>
      </c>
      <c r="G83" s="37" t="str">
        <f t="shared" si="15"/>
        <v>Yes</v>
      </c>
      <c r="H83" s="38"/>
      <c r="I83" s="38">
        <v>12.67</v>
      </c>
      <c r="J83" s="39">
        <f t="shared" si="16"/>
        <v>385</v>
      </c>
      <c r="K83" s="40">
        <f t="shared" si="17"/>
        <v>385</v>
      </c>
      <c r="L83" s="39">
        <v>659.3</v>
      </c>
      <c r="M83" s="39">
        <v>785</v>
      </c>
      <c r="N83" s="39">
        <v>567.60400000000004</v>
      </c>
      <c r="O83" s="41">
        <f t="shared" si="18"/>
        <v>0</v>
      </c>
      <c r="P83" s="41">
        <f t="shared" si="19"/>
        <v>0</v>
      </c>
      <c r="Q83" s="41">
        <f t="shared" si="20"/>
        <v>0</v>
      </c>
      <c r="R83" s="34">
        <f t="shared" si="21"/>
        <v>0</v>
      </c>
      <c r="S83" s="34">
        <f t="shared" si="21"/>
        <v>0</v>
      </c>
      <c r="T83" s="34">
        <f t="shared" si="21"/>
        <v>0</v>
      </c>
      <c r="U83" s="52">
        <v>0</v>
      </c>
      <c r="V83" s="44">
        <f t="shared" si="22"/>
        <v>0</v>
      </c>
      <c r="W83" s="45">
        <f t="shared" si="23"/>
        <v>33.54918003271812</v>
      </c>
      <c r="X83" s="50">
        <f t="shared" si="23"/>
        <v>0</v>
      </c>
      <c r="Y83" s="51">
        <f t="shared" si="23"/>
        <v>0</v>
      </c>
      <c r="Z83" s="48">
        <f t="shared" si="24"/>
        <v>0</v>
      </c>
      <c r="AA83" s="49">
        <f t="shared" si="25"/>
        <v>0</v>
      </c>
    </row>
    <row r="84" spans="1:27" x14ac:dyDescent="0.25">
      <c r="A84" s="110">
        <v>41916.416666666664</v>
      </c>
      <c r="B84" s="34">
        <v>385</v>
      </c>
      <c r="C84" s="34">
        <v>0</v>
      </c>
      <c r="D84" s="96">
        <v>0</v>
      </c>
      <c r="E84" s="35">
        <f t="shared" si="14"/>
        <v>385</v>
      </c>
      <c r="F84" s="36">
        <f t="shared" si="26"/>
        <v>73</v>
      </c>
      <c r="G84" s="37" t="str">
        <f t="shared" si="15"/>
        <v>Yes</v>
      </c>
      <c r="H84" s="38"/>
      <c r="I84" s="38">
        <v>13.12</v>
      </c>
      <c r="J84" s="39">
        <f t="shared" si="16"/>
        <v>385</v>
      </c>
      <c r="K84" s="40">
        <f t="shared" si="17"/>
        <v>385</v>
      </c>
      <c r="L84" s="39">
        <v>719.25</v>
      </c>
      <c r="M84" s="39">
        <v>785</v>
      </c>
      <c r="N84" s="39">
        <v>597.79100000000005</v>
      </c>
      <c r="O84" s="41">
        <f t="shared" si="18"/>
        <v>0</v>
      </c>
      <c r="P84" s="41">
        <f t="shared" si="19"/>
        <v>0</v>
      </c>
      <c r="Q84" s="41">
        <f t="shared" si="20"/>
        <v>0</v>
      </c>
      <c r="R84" s="34">
        <f t="shared" si="21"/>
        <v>0</v>
      </c>
      <c r="S84" s="34">
        <f t="shared" si="21"/>
        <v>0</v>
      </c>
      <c r="T84" s="34">
        <f t="shared" si="21"/>
        <v>0</v>
      </c>
      <c r="U84" s="52">
        <v>0</v>
      </c>
      <c r="V84" s="44">
        <f t="shared" si="22"/>
        <v>0</v>
      </c>
      <c r="W84" s="45">
        <f t="shared" si="23"/>
        <v>33.54918003271812</v>
      </c>
      <c r="X84" s="50">
        <f t="shared" si="23"/>
        <v>0</v>
      </c>
      <c r="Y84" s="51">
        <f t="shared" si="23"/>
        <v>0</v>
      </c>
      <c r="Z84" s="48">
        <f t="shared" si="24"/>
        <v>0</v>
      </c>
      <c r="AA84" s="49">
        <f t="shared" si="25"/>
        <v>0</v>
      </c>
    </row>
    <row r="85" spans="1:27" x14ac:dyDescent="0.25">
      <c r="A85" s="110">
        <v>41916.458333333336</v>
      </c>
      <c r="B85" s="34">
        <v>385</v>
      </c>
      <c r="C85" s="34">
        <v>0</v>
      </c>
      <c r="D85" s="96">
        <v>0</v>
      </c>
      <c r="E85" s="35">
        <f t="shared" si="14"/>
        <v>385</v>
      </c>
      <c r="F85" s="36">
        <f t="shared" si="26"/>
        <v>74</v>
      </c>
      <c r="G85" s="37" t="str">
        <f t="shared" si="15"/>
        <v>Yes</v>
      </c>
      <c r="H85" s="38"/>
      <c r="I85" s="38">
        <v>14.4</v>
      </c>
      <c r="J85" s="39">
        <f t="shared" si="16"/>
        <v>385</v>
      </c>
      <c r="K85" s="40">
        <f t="shared" si="17"/>
        <v>385</v>
      </c>
      <c r="L85" s="39">
        <v>707.2</v>
      </c>
      <c r="M85" s="39">
        <v>785.15</v>
      </c>
      <c r="N85" s="39">
        <v>604.31100000000004</v>
      </c>
      <c r="O85" s="41">
        <f t="shared" si="18"/>
        <v>0</v>
      </c>
      <c r="P85" s="41">
        <f t="shared" si="19"/>
        <v>0</v>
      </c>
      <c r="Q85" s="41">
        <f t="shared" si="20"/>
        <v>0</v>
      </c>
      <c r="R85" s="34">
        <f t="shared" si="21"/>
        <v>0</v>
      </c>
      <c r="S85" s="34">
        <f t="shared" si="21"/>
        <v>0</v>
      </c>
      <c r="T85" s="34">
        <f t="shared" si="21"/>
        <v>0</v>
      </c>
      <c r="U85" s="52">
        <v>0</v>
      </c>
      <c r="V85" s="44">
        <f t="shared" si="22"/>
        <v>0</v>
      </c>
      <c r="W85" s="45">
        <f t="shared" si="23"/>
        <v>33.54918003271812</v>
      </c>
      <c r="X85" s="50">
        <f t="shared" si="23"/>
        <v>0</v>
      </c>
      <c r="Y85" s="51">
        <f t="shared" si="23"/>
        <v>0</v>
      </c>
      <c r="Z85" s="48">
        <f t="shared" si="24"/>
        <v>0</v>
      </c>
      <c r="AA85" s="49">
        <f t="shared" si="25"/>
        <v>0</v>
      </c>
    </row>
    <row r="86" spans="1:27" x14ac:dyDescent="0.25">
      <c r="A86" s="110">
        <v>41916.5</v>
      </c>
      <c r="B86" s="34">
        <v>385</v>
      </c>
      <c r="C86" s="34">
        <v>0</v>
      </c>
      <c r="D86" s="96">
        <v>0</v>
      </c>
      <c r="E86" s="35">
        <f t="shared" si="14"/>
        <v>385</v>
      </c>
      <c r="F86" s="36">
        <f t="shared" si="26"/>
        <v>75</v>
      </c>
      <c r="G86" s="37" t="str">
        <f t="shared" si="15"/>
        <v>Yes</v>
      </c>
      <c r="H86" s="38"/>
      <c r="I86" s="38">
        <v>14.11</v>
      </c>
      <c r="J86" s="39">
        <f t="shared" si="16"/>
        <v>385</v>
      </c>
      <c r="K86" s="40">
        <f t="shared" si="17"/>
        <v>385</v>
      </c>
      <c r="L86" s="39">
        <v>711.65000000000009</v>
      </c>
      <c r="M86" s="39">
        <v>785.3</v>
      </c>
      <c r="N86" s="39">
        <v>608.37400000000002</v>
      </c>
      <c r="O86" s="41">
        <f t="shared" si="18"/>
        <v>0</v>
      </c>
      <c r="P86" s="41">
        <f t="shared" si="19"/>
        <v>0</v>
      </c>
      <c r="Q86" s="41">
        <f t="shared" si="20"/>
        <v>0</v>
      </c>
      <c r="R86" s="34">
        <f t="shared" si="21"/>
        <v>0</v>
      </c>
      <c r="S86" s="34">
        <f t="shared" si="21"/>
        <v>0</v>
      </c>
      <c r="T86" s="34">
        <f t="shared" si="21"/>
        <v>0</v>
      </c>
      <c r="U86" s="52">
        <v>0</v>
      </c>
      <c r="V86" s="44">
        <f t="shared" si="22"/>
        <v>0</v>
      </c>
      <c r="W86" s="45">
        <f t="shared" si="23"/>
        <v>33.54918003271812</v>
      </c>
      <c r="X86" s="50">
        <f t="shared" si="23"/>
        <v>0</v>
      </c>
      <c r="Y86" s="51">
        <f t="shared" si="23"/>
        <v>0</v>
      </c>
      <c r="Z86" s="48">
        <f t="shared" si="24"/>
        <v>0</v>
      </c>
      <c r="AA86" s="49">
        <f t="shared" si="25"/>
        <v>0</v>
      </c>
    </row>
    <row r="87" spans="1:27" x14ac:dyDescent="0.25">
      <c r="A87" s="110">
        <v>41916.541666666664</v>
      </c>
      <c r="B87" s="34">
        <v>385</v>
      </c>
      <c r="C87" s="34">
        <v>0</v>
      </c>
      <c r="D87" s="96">
        <v>0</v>
      </c>
      <c r="E87" s="35">
        <f t="shared" si="14"/>
        <v>385</v>
      </c>
      <c r="F87" s="36">
        <f t="shared" si="26"/>
        <v>76</v>
      </c>
      <c r="G87" s="37" t="str">
        <f t="shared" si="15"/>
        <v>Yes</v>
      </c>
      <c r="H87" s="38"/>
      <c r="I87" s="38">
        <v>13.88</v>
      </c>
      <c r="J87" s="39">
        <f t="shared" si="16"/>
        <v>385</v>
      </c>
      <c r="K87" s="40">
        <f t="shared" si="17"/>
        <v>385</v>
      </c>
      <c r="L87" s="39">
        <v>731.95</v>
      </c>
      <c r="M87" s="39">
        <v>785.15</v>
      </c>
      <c r="N87" s="39">
        <v>598.34699999999998</v>
      </c>
      <c r="O87" s="41">
        <f t="shared" si="18"/>
        <v>0</v>
      </c>
      <c r="P87" s="41">
        <f t="shared" si="19"/>
        <v>0</v>
      </c>
      <c r="Q87" s="41">
        <f t="shared" si="20"/>
        <v>0</v>
      </c>
      <c r="R87" s="34">
        <f t="shared" si="21"/>
        <v>0</v>
      </c>
      <c r="S87" s="34">
        <f t="shared" si="21"/>
        <v>0</v>
      </c>
      <c r="T87" s="34">
        <f t="shared" si="21"/>
        <v>0</v>
      </c>
      <c r="U87" s="52">
        <v>0</v>
      </c>
      <c r="V87" s="44">
        <f t="shared" si="22"/>
        <v>0</v>
      </c>
      <c r="W87" s="45">
        <f t="shared" si="23"/>
        <v>33.54918003271812</v>
      </c>
      <c r="X87" s="50">
        <f t="shared" si="23"/>
        <v>0</v>
      </c>
      <c r="Y87" s="51">
        <f t="shared" si="23"/>
        <v>0</v>
      </c>
      <c r="Z87" s="48">
        <f t="shared" si="24"/>
        <v>0</v>
      </c>
      <c r="AA87" s="49">
        <f t="shared" si="25"/>
        <v>0</v>
      </c>
    </row>
    <row r="88" spans="1:27" x14ac:dyDescent="0.25">
      <c r="A88" s="110">
        <v>41916.583333333336</v>
      </c>
      <c r="B88" s="34">
        <v>385</v>
      </c>
      <c r="C88" s="34">
        <v>0</v>
      </c>
      <c r="D88" s="96">
        <v>0</v>
      </c>
      <c r="E88" s="35">
        <f t="shared" si="14"/>
        <v>385</v>
      </c>
      <c r="F88" s="36">
        <f t="shared" si="26"/>
        <v>77</v>
      </c>
      <c r="G88" s="37" t="str">
        <f t="shared" si="15"/>
        <v>Yes</v>
      </c>
      <c r="H88" s="38"/>
      <c r="I88" s="38">
        <v>13.84</v>
      </c>
      <c r="J88" s="39">
        <f t="shared" si="16"/>
        <v>385</v>
      </c>
      <c r="K88" s="40">
        <f t="shared" si="17"/>
        <v>385</v>
      </c>
      <c r="L88" s="39">
        <v>715.8</v>
      </c>
      <c r="M88" s="39">
        <v>785.3</v>
      </c>
      <c r="N88" s="39">
        <v>589.154</v>
      </c>
      <c r="O88" s="41">
        <f t="shared" si="18"/>
        <v>0</v>
      </c>
      <c r="P88" s="41">
        <f t="shared" si="19"/>
        <v>0</v>
      </c>
      <c r="Q88" s="41">
        <f t="shared" si="20"/>
        <v>0</v>
      </c>
      <c r="R88" s="34">
        <f t="shared" si="21"/>
        <v>0</v>
      </c>
      <c r="S88" s="34">
        <f t="shared" si="21"/>
        <v>0</v>
      </c>
      <c r="T88" s="34">
        <f t="shared" si="21"/>
        <v>0</v>
      </c>
      <c r="U88" s="52">
        <v>0</v>
      </c>
      <c r="V88" s="44">
        <f t="shared" si="22"/>
        <v>0</v>
      </c>
      <c r="W88" s="45">
        <f t="shared" si="23"/>
        <v>33.54918003271812</v>
      </c>
      <c r="X88" s="50">
        <f t="shared" si="23"/>
        <v>0</v>
      </c>
      <c r="Y88" s="51">
        <f t="shared" si="23"/>
        <v>0</v>
      </c>
      <c r="Z88" s="48">
        <f t="shared" si="24"/>
        <v>0</v>
      </c>
      <c r="AA88" s="49">
        <f t="shared" si="25"/>
        <v>0</v>
      </c>
    </row>
    <row r="89" spans="1:27" x14ac:dyDescent="0.25">
      <c r="A89" s="110">
        <v>41916.625</v>
      </c>
      <c r="B89" s="34">
        <v>385</v>
      </c>
      <c r="C89" s="34">
        <v>0</v>
      </c>
      <c r="D89" s="96">
        <v>0</v>
      </c>
      <c r="E89" s="35">
        <f t="shared" si="14"/>
        <v>385</v>
      </c>
      <c r="F89" s="36">
        <f t="shared" si="26"/>
        <v>78</v>
      </c>
      <c r="G89" s="37" t="str">
        <f t="shared" si="15"/>
        <v>Yes</v>
      </c>
      <c r="H89" s="38"/>
      <c r="I89" s="38">
        <v>13.36</v>
      </c>
      <c r="J89" s="39">
        <f t="shared" si="16"/>
        <v>385</v>
      </c>
      <c r="K89" s="40">
        <f t="shared" si="17"/>
        <v>385</v>
      </c>
      <c r="L89" s="39">
        <v>655.7</v>
      </c>
      <c r="M89" s="39">
        <v>785.15</v>
      </c>
      <c r="N89" s="39">
        <v>578.49800000000005</v>
      </c>
      <c r="O89" s="41">
        <f t="shared" si="18"/>
        <v>0</v>
      </c>
      <c r="P89" s="41">
        <f t="shared" si="19"/>
        <v>0</v>
      </c>
      <c r="Q89" s="41">
        <f t="shared" si="20"/>
        <v>0</v>
      </c>
      <c r="R89" s="34">
        <f t="shared" si="21"/>
        <v>0</v>
      </c>
      <c r="S89" s="34">
        <f t="shared" si="21"/>
        <v>0</v>
      </c>
      <c r="T89" s="34">
        <f t="shared" si="21"/>
        <v>0</v>
      </c>
      <c r="U89" s="52">
        <v>0</v>
      </c>
      <c r="V89" s="44">
        <f t="shared" si="22"/>
        <v>0</v>
      </c>
      <c r="W89" s="45">
        <f t="shared" si="23"/>
        <v>33.54918003271812</v>
      </c>
      <c r="X89" s="50">
        <f t="shared" si="23"/>
        <v>0</v>
      </c>
      <c r="Y89" s="51">
        <f t="shared" si="23"/>
        <v>0</v>
      </c>
      <c r="Z89" s="48">
        <f t="shared" si="24"/>
        <v>0</v>
      </c>
      <c r="AA89" s="49">
        <f t="shared" si="25"/>
        <v>0</v>
      </c>
    </row>
    <row r="90" spans="1:27" x14ac:dyDescent="0.25">
      <c r="A90" s="110">
        <v>41916.666666666664</v>
      </c>
      <c r="B90" s="34">
        <v>385</v>
      </c>
      <c r="C90" s="34">
        <v>0</v>
      </c>
      <c r="D90" s="96">
        <v>0</v>
      </c>
      <c r="E90" s="35">
        <f t="shared" si="14"/>
        <v>385</v>
      </c>
      <c r="F90" s="36">
        <f t="shared" si="26"/>
        <v>79</v>
      </c>
      <c r="G90" s="37" t="str">
        <f t="shared" si="15"/>
        <v>Yes</v>
      </c>
      <c r="H90" s="38"/>
      <c r="I90" s="38">
        <v>13.67</v>
      </c>
      <c r="J90" s="39">
        <f t="shared" si="16"/>
        <v>385</v>
      </c>
      <c r="K90" s="40">
        <f t="shared" si="17"/>
        <v>385</v>
      </c>
      <c r="L90" s="39">
        <v>673.40000000000009</v>
      </c>
      <c r="M90" s="39">
        <v>785.3</v>
      </c>
      <c r="N90" s="39">
        <v>576.58299999999997</v>
      </c>
      <c r="O90" s="41">
        <f t="shared" si="18"/>
        <v>0</v>
      </c>
      <c r="P90" s="41">
        <f t="shared" si="19"/>
        <v>0</v>
      </c>
      <c r="Q90" s="41">
        <f t="shared" si="20"/>
        <v>0</v>
      </c>
      <c r="R90" s="34">
        <f t="shared" si="21"/>
        <v>0</v>
      </c>
      <c r="S90" s="34">
        <f t="shared" si="21"/>
        <v>0</v>
      </c>
      <c r="T90" s="34">
        <f t="shared" si="21"/>
        <v>0</v>
      </c>
      <c r="U90" s="52">
        <v>0</v>
      </c>
      <c r="V90" s="44">
        <f t="shared" si="22"/>
        <v>0</v>
      </c>
      <c r="W90" s="45">
        <f t="shared" si="23"/>
        <v>33.54918003271812</v>
      </c>
      <c r="X90" s="50">
        <f t="shared" si="23"/>
        <v>0</v>
      </c>
      <c r="Y90" s="51">
        <f t="shared" si="23"/>
        <v>0</v>
      </c>
      <c r="Z90" s="48">
        <f t="shared" si="24"/>
        <v>0</v>
      </c>
      <c r="AA90" s="49">
        <f t="shared" si="25"/>
        <v>0</v>
      </c>
    </row>
    <row r="91" spans="1:27" x14ac:dyDescent="0.25">
      <c r="A91" s="110">
        <v>41916.708333333336</v>
      </c>
      <c r="B91" s="34">
        <v>385</v>
      </c>
      <c r="C91" s="34">
        <v>0</v>
      </c>
      <c r="D91" s="96">
        <v>0</v>
      </c>
      <c r="E91" s="35">
        <f t="shared" si="14"/>
        <v>385</v>
      </c>
      <c r="F91" s="36">
        <f t="shared" si="26"/>
        <v>80</v>
      </c>
      <c r="G91" s="37" t="str">
        <f t="shared" si="15"/>
        <v>Yes</v>
      </c>
      <c r="H91" s="38"/>
      <c r="I91" s="38">
        <v>13.46</v>
      </c>
      <c r="J91" s="39">
        <f t="shared" si="16"/>
        <v>385</v>
      </c>
      <c r="K91" s="40">
        <f t="shared" si="17"/>
        <v>385</v>
      </c>
      <c r="L91" s="39">
        <v>665.25</v>
      </c>
      <c r="M91" s="39">
        <v>785.3</v>
      </c>
      <c r="N91" s="39">
        <v>576.52700000000004</v>
      </c>
      <c r="O91" s="41">
        <f t="shared" si="18"/>
        <v>0</v>
      </c>
      <c r="P91" s="41">
        <f t="shared" si="19"/>
        <v>0</v>
      </c>
      <c r="Q91" s="41">
        <f t="shared" si="20"/>
        <v>0</v>
      </c>
      <c r="R91" s="34">
        <f t="shared" si="21"/>
        <v>0</v>
      </c>
      <c r="S91" s="34">
        <f t="shared" si="21"/>
        <v>0</v>
      </c>
      <c r="T91" s="34">
        <f t="shared" si="21"/>
        <v>0</v>
      </c>
      <c r="U91" s="52">
        <v>0</v>
      </c>
      <c r="V91" s="44">
        <f t="shared" si="22"/>
        <v>0</v>
      </c>
      <c r="W91" s="45">
        <f t="shared" si="23"/>
        <v>33.54918003271812</v>
      </c>
      <c r="X91" s="50">
        <f t="shared" si="23"/>
        <v>0</v>
      </c>
      <c r="Y91" s="51">
        <f t="shared" si="23"/>
        <v>0</v>
      </c>
      <c r="Z91" s="48">
        <f t="shared" si="24"/>
        <v>0</v>
      </c>
      <c r="AA91" s="49">
        <f t="shared" si="25"/>
        <v>0</v>
      </c>
    </row>
    <row r="92" spans="1:27" x14ac:dyDescent="0.25">
      <c r="A92" s="110">
        <v>41916.75</v>
      </c>
      <c r="B92" s="34">
        <v>385</v>
      </c>
      <c r="C92" s="34">
        <v>0</v>
      </c>
      <c r="D92" s="96">
        <v>0</v>
      </c>
      <c r="E92" s="35">
        <f t="shared" si="14"/>
        <v>385</v>
      </c>
      <c r="F92" s="36">
        <f t="shared" si="26"/>
        <v>81</v>
      </c>
      <c r="G92" s="37" t="str">
        <f t="shared" si="15"/>
        <v>Yes</v>
      </c>
      <c r="H92" s="38"/>
      <c r="I92" s="38">
        <v>13.4</v>
      </c>
      <c r="J92" s="39">
        <f t="shared" si="16"/>
        <v>385</v>
      </c>
      <c r="K92" s="40">
        <f t="shared" si="17"/>
        <v>385</v>
      </c>
      <c r="L92" s="39">
        <v>681.1</v>
      </c>
      <c r="M92" s="39">
        <v>785.3</v>
      </c>
      <c r="N92" s="39">
        <v>582.41899999999998</v>
      </c>
      <c r="O92" s="41">
        <f t="shared" si="18"/>
        <v>0</v>
      </c>
      <c r="P92" s="41">
        <f t="shared" si="19"/>
        <v>0</v>
      </c>
      <c r="Q92" s="41">
        <f t="shared" si="20"/>
        <v>0</v>
      </c>
      <c r="R92" s="34">
        <f t="shared" si="21"/>
        <v>0</v>
      </c>
      <c r="S92" s="34">
        <f t="shared" si="21"/>
        <v>0</v>
      </c>
      <c r="T92" s="34">
        <f t="shared" si="21"/>
        <v>0</v>
      </c>
      <c r="U92" s="52">
        <v>0</v>
      </c>
      <c r="V92" s="44">
        <f t="shared" si="22"/>
        <v>0</v>
      </c>
      <c r="W92" s="45">
        <f t="shared" si="23"/>
        <v>33.54918003271812</v>
      </c>
      <c r="X92" s="50">
        <f t="shared" si="23"/>
        <v>0</v>
      </c>
      <c r="Y92" s="51">
        <f t="shared" si="23"/>
        <v>0</v>
      </c>
      <c r="Z92" s="48">
        <f t="shared" si="24"/>
        <v>0</v>
      </c>
      <c r="AA92" s="49">
        <f t="shared" si="25"/>
        <v>0</v>
      </c>
    </row>
    <row r="93" spans="1:27" x14ac:dyDescent="0.25">
      <c r="A93" s="110">
        <v>41916.791666666664</v>
      </c>
      <c r="B93" s="34">
        <v>385</v>
      </c>
      <c r="C93" s="34">
        <v>0</v>
      </c>
      <c r="D93" s="96">
        <v>0</v>
      </c>
      <c r="E93" s="35">
        <f t="shared" si="14"/>
        <v>385</v>
      </c>
      <c r="F93" s="36">
        <f t="shared" si="26"/>
        <v>82</v>
      </c>
      <c r="G93" s="37" t="str">
        <f t="shared" si="15"/>
        <v>Yes</v>
      </c>
      <c r="H93" s="38"/>
      <c r="I93" s="38">
        <v>13.48</v>
      </c>
      <c r="J93" s="39">
        <f t="shared" si="16"/>
        <v>385</v>
      </c>
      <c r="K93" s="40">
        <f t="shared" si="17"/>
        <v>385</v>
      </c>
      <c r="L93" s="39">
        <v>715.40000000000009</v>
      </c>
      <c r="M93" s="39">
        <v>785.3</v>
      </c>
      <c r="N93" s="39">
        <v>598.62800000000004</v>
      </c>
      <c r="O93" s="41">
        <f t="shared" si="18"/>
        <v>0</v>
      </c>
      <c r="P93" s="41">
        <f t="shared" si="19"/>
        <v>0</v>
      </c>
      <c r="Q93" s="41">
        <f t="shared" si="20"/>
        <v>0</v>
      </c>
      <c r="R93" s="34">
        <f t="shared" si="21"/>
        <v>0</v>
      </c>
      <c r="S93" s="34">
        <f t="shared" si="21"/>
        <v>0</v>
      </c>
      <c r="T93" s="34">
        <f t="shared" si="21"/>
        <v>0</v>
      </c>
      <c r="U93" s="52">
        <v>0</v>
      </c>
      <c r="V93" s="44">
        <f t="shared" si="22"/>
        <v>0</v>
      </c>
      <c r="W93" s="45">
        <f t="shared" si="23"/>
        <v>33.54918003271812</v>
      </c>
      <c r="X93" s="50">
        <f t="shared" si="23"/>
        <v>0</v>
      </c>
      <c r="Y93" s="51">
        <f t="shared" si="23"/>
        <v>0</v>
      </c>
      <c r="Z93" s="48">
        <f t="shared" si="24"/>
        <v>0</v>
      </c>
      <c r="AA93" s="49">
        <f t="shared" si="25"/>
        <v>0</v>
      </c>
    </row>
    <row r="94" spans="1:27" x14ac:dyDescent="0.25">
      <c r="A94" s="110">
        <v>41916.833333333336</v>
      </c>
      <c r="B94" s="34">
        <v>385</v>
      </c>
      <c r="C94" s="34">
        <v>0</v>
      </c>
      <c r="D94" s="96">
        <v>0</v>
      </c>
      <c r="E94" s="35">
        <f t="shared" si="14"/>
        <v>385</v>
      </c>
      <c r="F94" s="36">
        <f t="shared" si="26"/>
        <v>83</v>
      </c>
      <c r="G94" s="37" t="str">
        <f t="shared" si="15"/>
        <v>Yes</v>
      </c>
      <c r="H94" s="38"/>
      <c r="I94" s="38">
        <v>13.32</v>
      </c>
      <c r="J94" s="39">
        <f t="shared" si="16"/>
        <v>385</v>
      </c>
      <c r="K94" s="40">
        <f t="shared" si="17"/>
        <v>385</v>
      </c>
      <c r="L94" s="39">
        <v>755.7</v>
      </c>
      <c r="M94" s="39">
        <v>786.3</v>
      </c>
      <c r="N94" s="39">
        <v>625.86099999999999</v>
      </c>
      <c r="O94" s="41">
        <f t="shared" si="18"/>
        <v>0</v>
      </c>
      <c r="P94" s="41">
        <f t="shared" si="19"/>
        <v>0</v>
      </c>
      <c r="Q94" s="41">
        <f t="shared" si="20"/>
        <v>0</v>
      </c>
      <c r="R94" s="34">
        <f t="shared" si="21"/>
        <v>0</v>
      </c>
      <c r="S94" s="34">
        <f t="shared" si="21"/>
        <v>0</v>
      </c>
      <c r="T94" s="34">
        <f t="shared" si="21"/>
        <v>0</v>
      </c>
      <c r="U94" s="52">
        <v>0</v>
      </c>
      <c r="V94" s="44">
        <f t="shared" si="22"/>
        <v>0</v>
      </c>
      <c r="W94" s="45">
        <f t="shared" si="23"/>
        <v>33.54918003271812</v>
      </c>
      <c r="X94" s="50">
        <f t="shared" si="23"/>
        <v>0</v>
      </c>
      <c r="Y94" s="51">
        <f t="shared" si="23"/>
        <v>0</v>
      </c>
      <c r="Z94" s="48">
        <f t="shared" si="24"/>
        <v>0</v>
      </c>
      <c r="AA94" s="49">
        <f t="shared" si="25"/>
        <v>0</v>
      </c>
    </row>
    <row r="95" spans="1:27" x14ac:dyDescent="0.25">
      <c r="A95" s="110">
        <v>41916.875</v>
      </c>
      <c r="B95" s="34">
        <v>385</v>
      </c>
      <c r="C95" s="34">
        <v>0</v>
      </c>
      <c r="D95" s="96">
        <v>0</v>
      </c>
      <c r="E95" s="35">
        <f t="shared" si="14"/>
        <v>385</v>
      </c>
      <c r="F95" s="36">
        <f t="shared" si="26"/>
        <v>84</v>
      </c>
      <c r="G95" s="37" t="str">
        <f t="shared" si="15"/>
        <v>Yes</v>
      </c>
      <c r="H95" s="38"/>
      <c r="I95" s="38">
        <v>12.83</v>
      </c>
      <c r="J95" s="39">
        <f t="shared" si="16"/>
        <v>385</v>
      </c>
      <c r="K95" s="40">
        <f t="shared" si="17"/>
        <v>385</v>
      </c>
      <c r="L95" s="39">
        <v>781.25</v>
      </c>
      <c r="M95" s="39">
        <v>786.44999999999993</v>
      </c>
      <c r="N95" s="39">
        <v>631.31600000000003</v>
      </c>
      <c r="O95" s="41">
        <f t="shared" si="18"/>
        <v>0</v>
      </c>
      <c r="P95" s="41">
        <f t="shared" si="19"/>
        <v>0</v>
      </c>
      <c r="Q95" s="41">
        <f t="shared" si="20"/>
        <v>0</v>
      </c>
      <c r="R95" s="34">
        <f t="shared" si="21"/>
        <v>0</v>
      </c>
      <c r="S95" s="34">
        <f t="shared" si="21"/>
        <v>0</v>
      </c>
      <c r="T95" s="34">
        <f t="shared" si="21"/>
        <v>0</v>
      </c>
      <c r="U95" s="52">
        <v>0</v>
      </c>
      <c r="V95" s="44">
        <f t="shared" si="22"/>
        <v>0</v>
      </c>
      <c r="W95" s="45">
        <f t="shared" si="23"/>
        <v>33.54918003271812</v>
      </c>
      <c r="X95" s="50">
        <f t="shared" si="23"/>
        <v>0</v>
      </c>
      <c r="Y95" s="51">
        <f t="shared" si="23"/>
        <v>0</v>
      </c>
      <c r="Z95" s="48">
        <f t="shared" si="24"/>
        <v>0</v>
      </c>
      <c r="AA95" s="49">
        <f t="shared" si="25"/>
        <v>0</v>
      </c>
    </row>
    <row r="96" spans="1:27" x14ac:dyDescent="0.25">
      <c r="A96" s="110">
        <v>41916.916666666664</v>
      </c>
      <c r="B96" s="34">
        <v>385</v>
      </c>
      <c r="C96" s="34">
        <v>0</v>
      </c>
      <c r="D96" s="96">
        <v>0</v>
      </c>
      <c r="E96" s="35">
        <f t="shared" si="14"/>
        <v>385</v>
      </c>
      <c r="F96" s="36">
        <f t="shared" si="26"/>
        <v>85</v>
      </c>
      <c r="G96" s="37" t="str">
        <f t="shared" si="15"/>
        <v>Yes</v>
      </c>
      <c r="H96" s="38"/>
      <c r="I96" s="38">
        <v>12.89</v>
      </c>
      <c r="J96" s="39">
        <f t="shared" si="16"/>
        <v>385</v>
      </c>
      <c r="K96" s="40">
        <f t="shared" si="17"/>
        <v>385</v>
      </c>
      <c r="L96" s="39">
        <v>752.55</v>
      </c>
      <c r="M96" s="39">
        <v>785.3</v>
      </c>
      <c r="N96" s="39">
        <v>626.87800000000004</v>
      </c>
      <c r="O96" s="41">
        <f t="shared" si="18"/>
        <v>0</v>
      </c>
      <c r="P96" s="41">
        <f t="shared" si="19"/>
        <v>0</v>
      </c>
      <c r="Q96" s="41">
        <f t="shared" si="20"/>
        <v>0</v>
      </c>
      <c r="R96" s="34">
        <f t="shared" si="21"/>
        <v>0</v>
      </c>
      <c r="S96" s="34">
        <f t="shared" si="21"/>
        <v>0</v>
      </c>
      <c r="T96" s="34">
        <f t="shared" si="21"/>
        <v>0</v>
      </c>
      <c r="U96" s="52">
        <v>0</v>
      </c>
      <c r="V96" s="44">
        <f t="shared" si="22"/>
        <v>0</v>
      </c>
      <c r="W96" s="45">
        <f t="shared" si="23"/>
        <v>33.54918003271812</v>
      </c>
      <c r="X96" s="50">
        <f t="shared" si="23"/>
        <v>0</v>
      </c>
      <c r="Y96" s="51">
        <f t="shared" si="23"/>
        <v>0</v>
      </c>
      <c r="Z96" s="48">
        <f t="shared" si="24"/>
        <v>0</v>
      </c>
      <c r="AA96" s="49">
        <f t="shared" si="25"/>
        <v>0</v>
      </c>
    </row>
    <row r="97" spans="1:27" x14ac:dyDescent="0.25">
      <c r="A97" s="111">
        <v>41916.958333333336</v>
      </c>
      <c r="B97" s="34">
        <v>385</v>
      </c>
      <c r="C97" s="34">
        <v>0</v>
      </c>
      <c r="D97" s="96">
        <v>0</v>
      </c>
      <c r="E97" s="35">
        <f t="shared" si="14"/>
        <v>385</v>
      </c>
      <c r="F97" s="36">
        <f t="shared" si="26"/>
        <v>86</v>
      </c>
      <c r="G97" s="37" t="str">
        <f t="shared" ref="G97:G129" si="27">IF(MAX(F97:F229)&gt;6,"Yes",0)</f>
        <v>Yes</v>
      </c>
      <c r="H97" s="38"/>
      <c r="I97" s="38">
        <v>13.11</v>
      </c>
      <c r="J97" s="39">
        <f t="shared" si="16"/>
        <v>385</v>
      </c>
      <c r="K97" s="40">
        <f t="shared" si="17"/>
        <v>385</v>
      </c>
      <c r="L97" s="39">
        <v>710.09999999999991</v>
      </c>
      <c r="M97" s="39">
        <v>785.3</v>
      </c>
      <c r="N97" s="39">
        <v>609.88099999999997</v>
      </c>
      <c r="O97" s="41">
        <f t="shared" si="18"/>
        <v>0</v>
      </c>
      <c r="P97" s="41">
        <f t="shared" si="19"/>
        <v>0</v>
      </c>
      <c r="Q97" s="41">
        <f t="shared" si="20"/>
        <v>0</v>
      </c>
      <c r="R97" s="34">
        <f t="shared" si="21"/>
        <v>0</v>
      </c>
      <c r="S97" s="34">
        <f t="shared" si="21"/>
        <v>0</v>
      </c>
      <c r="T97" s="34">
        <f t="shared" si="21"/>
        <v>0</v>
      </c>
      <c r="U97" s="52">
        <v>0</v>
      </c>
      <c r="V97" s="44">
        <f t="shared" si="22"/>
        <v>0</v>
      </c>
      <c r="W97" s="45">
        <f t="shared" si="23"/>
        <v>33.54918003271812</v>
      </c>
      <c r="X97" s="50">
        <f t="shared" si="23"/>
        <v>0</v>
      </c>
      <c r="Y97" s="51">
        <f t="shared" si="23"/>
        <v>0</v>
      </c>
      <c r="Z97" s="48">
        <f t="shared" si="24"/>
        <v>0</v>
      </c>
      <c r="AA97" s="49">
        <f t="shared" si="25"/>
        <v>0</v>
      </c>
    </row>
    <row r="98" spans="1:27" x14ac:dyDescent="0.25">
      <c r="A98" s="111">
        <v>41917</v>
      </c>
      <c r="B98" s="34">
        <v>385</v>
      </c>
      <c r="C98" s="34">
        <v>0</v>
      </c>
      <c r="D98" s="96">
        <v>0</v>
      </c>
      <c r="E98" s="35">
        <f t="shared" si="14"/>
        <v>385</v>
      </c>
      <c r="F98" s="36">
        <f t="shared" si="26"/>
        <v>87</v>
      </c>
      <c r="G98" s="37" t="str">
        <f t="shared" si="27"/>
        <v>Yes</v>
      </c>
      <c r="H98" s="38"/>
      <c r="I98" s="38">
        <v>13.16</v>
      </c>
      <c r="J98" s="39">
        <f t="shared" si="16"/>
        <v>385</v>
      </c>
      <c r="K98" s="40">
        <f t="shared" si="17"/>
        <v>385</v>
      </c>
      <c r="L98" s="39">
        <v>685.85</v>
      </c>
      <c r="M98" s="39">
        <v>785.3</v>
      </c>
      <c r="N98" s="39">
        <v>596.62699999999995</v>
      </c>
      <c r="O98" s="41">
        <f t="shared" si="18"/>
        <v>0</v>
      </c>
      <c r="P98" s="41">
        <f t="shared" si="19"/>
        <v>0</v>
      </c>
      <c r="Q98" s="41">
        <f t="shared" si="20"/>
        <v>0</v>
      </c>
      <c r="R98" s="34">
        <f t="shared" si="21"/>
        <v>0</v>
      </c>
      <c r="S98" s="34">
        <f t="shared" si="21"/>
        <v>0</v>
      </c>
      <c r="T98" s="34">
        <f t="shared" si="21"/>
        <v>0</v>
      </c>
      <c r="U98" s="52">
        <v>0</v>
      </c>
      <c r="V98" s="44">
        <f t="shared" si="22"/>
        <v>0</v>
      </c>
      <c r="W98" s="45">
        <f t="shared" si="23"/>
        <v>33.54918003271812</v>
      </c>
      <c r="X98" s="50">
        <f t="shared" si="23"/>
        <v>0</v>
      </c>
      <c r="Y98" s="51">
        <f t="shared" si="23"/>
        <v>0</v>
      </c>
      <c r="Z98" s="48">
        <f t="shared" si="24"/>
        <v>0</v>
      </c>
      <c r="AA98" s="49">
        <f t="shared" si="25"/>
        <v>0</v>
      </c>
    </row>
    <row r="99" spans="1:27" x14ac:dyDescent="0.25">
      <c r="A99" s="111">
        <v>41917.041666666664</v>
      </c>
      <c r="B99" s="34">
        <v>385</v>
      </c>
      <c r="C99" s="34">
        <v>0</v>
      </c>
      <c r="D99" s="96">
        <v>0</v>
      </c>
      <c r="E99" s="35">
        <f t="shared" si="14"/>
        <v>385</v>
      </c>
      <c r="F99" s="36">
        <f t="shared" si="26"/>
        <v>88</v>
      </c>
      <c r="G99" s="37" t="str">
        <f t="shared" si="27"/>
        <v>Yes</v>
      </c>
      <c r="H99" s="38"/>
      <c r="I99" s="38">
        <v>12.76</v>
      </c>
      <c r="J99" s="39">
        <f t="shared" si="16"/>
        <v>385</v>
      </c>
      <c r="K99" s="40">
        <f t="shared" si="17"/>
        <v>385</v>
      </c>
      <c r="L99" s="39">
        <v>644.95000000000005</v>
      </c>
      <c r="M99" s="39">
        <v>785.15</v>
      </c>
      <c r="N99" s="39">
        <v>574.44600000000003</v>
      </c>
      <c r="O99" s="41">
        <f t="shared" si="18"/>
        <v>0</v>
      </c>
      <c r="P99" s="41">
        <f t="shared" si="19"/>
        <v>0</v>
      </c>
      <c r="Q99" s="41">
        <f t="shared" si="20"/>
        <v>0</v>
      </c>
      <c r="R99" s="34">
        <f t="shared" si="21"/>
        <v>0</v>
      </c>
      <c r="S99" s="34">
        <f t="shared" si="21"/>
        <v>0</v>
      </c>
      <c r="T99" s="34">
        <f t="shared" si="21"/>
        <v>0</v>
      </c>
      <c r="U99" s="52">
        <v>0</v>
      </c>
      <c r="V99" s="44">
        <f t="shared" si="22"/>
        <v>0</v>
      </c>
      <c r="W99" s="45">
        <f t="shared" si="23"/>
        <v>33.54918003271812</v>
      </c>
      <c r="X99" s="50">
        <f t="shared" si="23"/>
        <v>0</v>
      </c>
      <c r="Y99" s="51">
        <f t="shared" si="23"/>
        <v>0</v>
      </c>
      <c r="Z99" s="48">
        <f t="shared" si="24"/>
        <v>0</v>
      </c>
      <c r="AA99" s="49">
        <f t="shared" si="25"/>
        <v>0</v>
      </c>
    </row>
    <row r="100" spans="1:27" x14ac:dyDescent="0.25">
      <c r="A100" s="111">
        <v>41917.083333333336</v>
      </c>
      <c r="B100" s="34">
        <v>385</v>
      </c>
      <c r="C100" s="34">
        <v>0</v>
      </c>
      <c r="D100" s="96">
        <v>0</v>
      </c>
      <c r="E100" s="35">
        <f t="shared" si="14"/>
        <v>385</v>
      </c>
      <c r="F100" s="36">
        <f t="shared" si="26"/>
        <v>89</v>
      </c>
      <c r="G100" s="37" t="str">
        <f t="shared" si="27"/>
        <v>Yes</v>
      </c>
      <c r="H100" s="38"/>
      <c r="I100" s="38">
        <v>12.53</v>
      </c>
      <c r="J100" s="39">
        <f t="shared" si="16"/>
        <v>385</v>
      </c>
      <c r="K100" s="40">
        <f t="shared" si="17"/>
        <v>385</v>
      </c>
      <c r="L100" s="39">
        <v>612.04999999999995</v>
      </c>
      <c r="M100" s="39">
        <v>709</v>
      </c>
      <c r="N100" s="39">
        <v>570.90300000000002</v>
      </c>
      <c r="O100" s="41">
        <f t="shared" si="18"/>
        <v>0</v>
      </c>
      <c r="P100" s="41">
        <f t="shared" si="19"/>
        <v>0</v>
      </c>
      <c r="Q100" s="41">
        <f t="shared" si="20"/>
        <v>0</v>
      </c>
      <c r="R100" s="34">
        <f t="shared" si="21"/>
        <v>0</v>
      </c>
      <c r="S100" s="34">
        <f t="shared" si="21"/>
        <v>0</v>
      </c>
      <c r="T100" s="34">
        <f t="shared" si="21"/>
        <v>0</v>
      </c>
      <c r="U100" s="52">
        <v>0</v>
      </c>
      <c r="V100" s="44">
        <f t="shared" si="22"/>
        <v>0</v>
      </c>
      <c r="W100" s="45">
        <f t="shared" si="23"/>
        <v>33.54918003271812</v>
      </c>
      <c r="X100" s="50">
        <f t="shared" si="23"/>
        <v>0</v>
      </c>
      <c r="Y100" s="51">
        <f t="shared" si="23"/>
        <v>0</v>
      </c>
      <c r="Z100" s="48">
        <f t="shared" si="24"/>
        <v>0</v>
      </c>
      <c r="AA100" s="49">
        <f t="shared" si="25"/>
        <v>0</v>
      </c>
    </row>
    <row r="101" spans="1:27" x14ac:dyDescent="0.25">
      <c r="A101" s="111">
        <v>41917.125</v>
      </c>
      <c r="B101" s="34">
        <v>385</v>
      </c>
      <c r="C101" s="34">
        <v>0</v>
      </c>
      <c r="D101" s="96">
        <v>0</v>
      </c>
      <c r="E101" s="35">
        <f t="shared" si="14"/>
        <v>385</v>
      </c>
      <c r="F101" s="36">
        <f t="shared" si="26"/>
        <v>90</v>
      </c>
      <c r="G101" s="37" t="str">
        <f t="shared" si="27"/>
        <v>Yes</v>
      </c>
      <c r="H101" s="38"/>
      <c r="I101" s="38">
        <v>12.41</v>
      </c>
      <c r="J101" s="39">
        <f t="shared" si="16"/>
        <v>385</v>
      </c>
      <c r="K101" s="40">
        <f t="shared" si="17"/>
        <v>385</v>
      </c>
      <c r="L101" s="39">
        <v>596.54999999999995</v>
      </c>
      <c r="M101" s="39">
        <v>785</v>
      </c>
      <c r="N101" s="39">
        <v>571.59699999999998</v>
      </c>
      <c r="O101" s="41">
        <f t="shared" si="18"/>
        <v>0</v>
      </c>
      <c r="P101" s="41">
        <f t="shared" si="19"/>
        <v>0</v>
      </c>
      <c r="Q101" s="41">
        <f t="shared" si="20"/>
        <v>0</v>
      </c>
      <c r="R101" s="34">
        <f t="shared" si="21"/>
        <v>0</v>
      </c>
      <c r="S101" s="34">
        <f t="shared" si="21"/>
        <v>0</v>
      </c>
      <c r="T101" s="34">
        <f t="shared" si="21"/>
        <v>0</v>
      </c>
      <c r="U101" s="52">
        <v>0</v>
      </c>
      <c r="V101" s="44">
        <f t="shared" si="22"/>
        <v>0</v>
      </c>
      <c r="W101" s="45">
        <f t="shared" si="23"/>
        <v>33.54918003271812</v>
      </c>
      <c r="X101" s="50">
        <f t="shared" si="23"/>
        <v>0</v>
      </c>
      <c r="Y101" s="51">
        <f t="shared" si="23"/>
        <v>0</v>
      </c>
      <c r="Z101" s="48">
        <f t="shared" si="24"/>
        <v>0</v>
      </c>
      <c r="AA101" s="49">
        <f t="shared" si="25"/>
        <v>0</v>
      </c>
    </row>
    <row r="102" spans="1:27" x14ac:dyDescent="0.25">
      <c r="A102" s="111">
        <v>41917.166666666664</v>
      </c>
      <c r="B102" s="34">
        <v>385</v>
      </c>
      <c r="C102" s="34">
        <v>0</v>
      </c>
      <c r="D102" s="96">
        <v>0</v>
      </c>
      <c r="E102" s="35">
        <f t="shared" si="14"/>
        <v>385</v>
      </c>
      <c r="F102" s="36">
        <f t="shared" si="26"/>
        <v>91</v>
      </c>
      <c r="G102" s="37" t="str">
        <f t="shared" si="27"/>
        <v>Yes</v>
      </c>
      <c r="H102" s="38">
        <v>20</v>
      </c>
      <c r="I102" s="38">
        <v>11.92</v>
      </c>
      <c r="J102" s="39">
        <f t="shared" si="16"/>
        <v>20</v>
      </c>
      <c r="K102" s="40">
        <f t="shared" si="17"/>
        <v>20</v>
      </c>
      <c r="L102" s="39">
        <v>533.15</v>
      </c>
      <c r="M102" s="39">
        <v>785</v>
      </c>
      <c r="N102" s="39">
        <v>567.38300000000004</v>
      </c>
      <c r="O102" s="41">
        <f t="shared" si="18"/>
        <v>0</v>
      </c>
      <c r="P102" s="41">
        <f t="shared" si="19"/>
        <v>0</v>
      </c>
      <c r="Q102" s="41">
        <f t="shared" si="20"/>
        <v>0</v>
      </c>
      <c r="R102" s="34">
        <f t="shared" si="21"/>
        <v>0</v>
      </c>
      <c r="S102" s="34">
        <f t="shared" si="21"/>
        <v>0</v>
      </c>
      <c r="T102" s="34">
        <f t="shared" si="21"/>
        <v>0</v>
      </c>
      <c r="U102" s="52">
        <v>24.24</v>
      </c>
      <c r="V102" s="44">
        <f t="shared" si="22"/>
        <v>0</v>
      </c>
      <c r="W102" s="45">
        <f t="shared" si="23"/>
        <v>33.54918003271812</v>
      </c>
      <c r="X102" s="50">
        <f t="shared" si="23"/>
        <v>0</v>
      </c>
      <c r="Y102" s="51">
        <f t="shared" si="23"/>
        <v>0</v>
      </c>
      <c r="Z102" s="48">
        <f t="shared" si="24"/>
        <v>0</v>
      </c>
      <c r="AA102" s="49">
        <f t="shared" si="25"/>
        <v>0</v>
      </c>
    </row>
    <row r="103" spans="1:27" x14ac:dyDescent="0.25">
      <c r="A103" s="111">
        <v>41917.208333333336</v>
      </c>
      <c r="B103" s="34">
        <v>385</v>
      </c>
      <c r="C103" s="34">
        <v>0</v>
      </c>
      <c r="D103" s="96">
        <v>0</v>
      </c>
      <c r="E103" s="35">
        <f t="shared" si="14"/>
        <v>385</v>
      </c>
      <c r="F103" s="36">
        <f t="shared" si="26"/>
        <v>92</v>
      </c>
      <c r="G103" s="37" t="str">
        <f t="shared" si="27"/>
        <v>Yes</v>
      </c>
      <c r="H103" s="38">
        <v>131</v>
      </c>
      <c r="I103" s="38">
        <v>11.5</v>
      </c>
      <c r="J103" s="39">
        <f t="shared" si="16"/>
        <v>131</v>
      </c>
      <c r="K103" s="40">
        <f t="shared" si="17"/>
        <v>131</v>
      </c>
      <c r="L103" s="39">
        <v>427.6</v>
      </c>
      <c r="M103" s="39">
        <v>756</v>
      </c>
      <c r="N103" s="39">
        <v>573.51400000000001</v>
      </c>
      <c r="O103" s="41">
        <f t="shared" si="18"/>
        <v>0</v>
      </c>
      <c r="P103" s="41">
        <f t="shared" si="19"/>
        <v>0</v>
      </c>
      <c r="Q103" s="41">
        <f t="shared" si="20"/>
        <v>0</v>
      </c>
      <c r="R103" s="34">
        <f t="shared" si="21"/>
        <v>0</v>
      </c>
      <c r="S103" s="34">
        <f t="shared" si="21"/>
        <v>0</v>
      </c>
      <c r="T103" s="34">
        <f t="shared" si="21"/>
        <v>0</v>
      </c>
      <c r="U103" s="52">
        <v>22.81</v>
      </c>
      <c r="V103" s="44">
        <f t="shared" si="22"/>
        <v>0</v>
      </c>
      <c r="W103" s="45">
        <f t="shared" si="23"/>
        <v>33.54918003271812</v>
      </c>
      <c r="X103" s="50">
        <f t="shared" si="23"/>
        <v>0</v>
      </c>
      <c r="Y103" s="51">
        <f t="shared" si="23"/>
        <v>0</v>
      </c>
      <c r="Z103" s="48">
        <f t="shared" si="24"/>
        <v>0</v>
      </c>
      <c r="AA103" s="49">
        <f t="shared" si="25"/>
        <v>0</v>
      </c>
    </row>
    <row r="104" spans="1:27" x14ac:dyDescent="0.25">
      <c r="A104" s="111">
        <v>41917.25</v>
      </c>
      <c r="B104" s="34">
        <v>385</v>
      </c>
      <c r="C104" s="34">
        <v>0</v>
      </c>
      <c r="D104" s="96">
        <v>0</v>
      </c>
      <c r="E104" s="35">
        <f t="shared" si="14"/>
        <v>385</v>
      </c>
      <c r="F104" s="36">
        <f t="shared" si="26"/>
        <v>93</v>
      </c>
      <c r="G104" s="37" t="str">
        <f t="shared" si="27"/>
        <v>Yes</v>
      </c>
      <c r="H104" s="38">
        <v>93</v>
      </c>
      <c r="I104" s="38">
        <v>11.83</v>
      </c>
      <c r="J104" s="39">
        <f t="shared" si="16"/>
        <v>93</v>
      </c>
      <c r="K104" s="40">
        <f t="shared" si="17"/>
        <v>93</v>
      </c>
      <c r="L104" s="39">
        <v>482.45</v>
      </c>
      <c r="M104" s="39">
        <v>785</v>
      </c>
      <c r="N104" s="39">
        <v>590.13</v>
      </c>
      <c r="O104" s="41">
        <f t="shared" si="18"/>
        <v>0</v>
      </c>
      <c r="P104" s="41">
        <f t="shared" si="19"/>
        <v>0</v>
      </c>
      <c r="Q104" s="41">
        <f t="shared" si="20"/>
        <v>0</v>
      </c>
      <c r="R104" s="34">
        <f t="shared" si="21"/>
        <v>0</v>
      </c>
      <c r="S104" s="34">
        <f t="shared" si="21"/>
        <v>0</v>
      </c>
      <c r="T104" s="34">
        <f t="shared" si="21"/>
        <v>0</v>
      </c>
      <c r="U104" s="52">
        <v>23.97</v>
      </c>
      <c r="V104" s="44">
        <f t="shared" si="22"/>
        <v>0</v>
      </c>
      <c r="W104" s="45">
        <f t="shared" si="23"/>
        <v>33.54918003271812</v>
      </c>
      <c r="X104" s="50">
        <f t="shared" si="23"/>
        <v>0</v>
      </c>
      <c r="Y104" s="51">
        <f t="shared" si="23"/>
        <v>0</v>
      </c>
      <c r="Z104" s="48">
        <f t="shared" si="24"/>
        <v>0</v>
      </c>
      <c r="AA104" s="49">
        <f t="shared" si="25"/>
        <v>0</v>
      </c>
    </row>
    <row r="105" spans="1:27" x14ac:dyDescent="0.25">
      <c r="A105" s="111">
        <v>41917.291666666664</v>
      </c>
      <c r="B105" s="34">
        <v>385</v>
      </c>
      <c r="C105" s="34">
        <v>0</v>
      </c>
      <c r="D105" s="96">
        <v>0</v>
      </c>
      <c r="E105" s="35">
        <f t="shared" si="14"/>
        <v>385</v>
      </c>
      <c r="F105" s="36">
        <f t="shared" si="26"/>
        <v>94</v>
      </c>
      <c r="G105" s="37" t="str">
        <f t="shared" si="27"/>
        <v>Yes</v>
      </c>
      <c r="H105" s="38"/>
      <c r="I105" s="38">
        <v>12.61</v>
      </c>
      <c r="J105" s="39">
        <f t="shared" si="16"/>
        <v>385</v>
      </c>
      <c r="K105" s="40">
        <f t="shared" si="17"/>
        <v>385</v>
      </c>
      <c r="L105" s="39">
        <v>593.25</v>
      </c>
      <c r="M105" s="39">
        <v>785</v>
      </c>
      <c r="N105" s="39">
        <v>607.26099999999997</v>
      </c>
      <c r="O105" s="41">
        <f t="shared" si="18"/>
        <v>0</v>
      </c>
      <c r="P105" s="41">
        <f t="shared" si="19"/>
        <v>0</v>
      </c>
      <c r="Q105" s="41">
        <f t="shared" si="20"/>
        <v>0</v>
      </c>
      <c r="R105" s="34">
        <f t="shared" si="21"/>
        <v>0</v>
      </c>
      <c r="S105" s="34">
        <f t="shared" si="21"/>
        <v>0</v>
      </c>
      <c r="T105" s="34">
        <f t="shared" si="21"/>
        <v>0</v>
      </c>
      <c r="U105" s="52">
        <v>26.21</v>
      </c>
      <c r="V105" s="44">
        <f t="shared" si="22"/>
        <v>0</v>
      </c>
      <c r="W105" s="45">
        <f t="shared" si="23"/>
        <v>33.54918003271812</v>
      </c>
      <c r="X105" s="50">
        <f t="shared" si="23"/>
        <v>0</v>
      </c>
      <c r="Y105" s="51">
        <f t="shared" si="23"/>
        <v>0</v>
      </c>
      <c r="Z105" s="48">
        <f t="shared" si="24"/>
        <v>0</v>
      </c>
      <c r="AA105" s="49">
        <f t="shared" si="25"/>
        <v>0</v>
      </c>
    </row>
    <row r="106" spans="1:27" x14ac:dyDescent="0.25">
      <c r="A106" s="111">
        <v>41917.333333333336</v>
      </c>
      <c r="B106" s="34">
        <v>385</v>
      </c>
      <c r="C106" s="34">
        <v>0</v>
      </c>
      <c r="D106" s="96">
        <v>0</v>
      </c>
      <c r="E106" s="35">
        <f t="shared" si="14"/>
        <v>385</v>
      </c>
      <c r="F106" s="36">
        <f t="shared" si="26"/>
        <v>95</v>
      </c>
      <c r="G106" s="37" t="str">
        <f t="shared" si="27"/>
        <v>Yes</v>
      </c>
      <c r="H106" s="38"/>
      <c r="I106" s="38">
        <v>13.25</v>
      </c>
      <c r="J106" s="39">
        <f t="shared" si="16"/>
        <v>385</v>
      </c>
      <c r="K106" s="40">
        <f t="shared" si="17"/>
        <v>385</v>
      </c>
      <c r="L106" s="39">
        <v>642.15</v>
      </c>
      <c r="M106" s="39">
        <v>785</v>
      </c>
      <c r="N106" s="39">
        <v>634.68499999999995</v>
      </c>
      <c r="O106" s="41">
        <f t="shared" si="18"/>
        <v>0</v>
      </c>
      <c r="P106" s="41">
        <f t="shared" si="19"/>
        <v>0</v>
      </c>
      <c r="Q106" s="41">
        <f t="shared" si="20"/>
        <v>0</v>
      </c>
      <c r="R106" s="34">
        <f t="shared" si="21"/>
        <v>0</v>
      </c>
      <c r="S106" s="34">
        <f t="shared" si="21"/>
        <v>0</v>
      </c>
      <c r="T106" s="34">
        <f t="shared" si="21"/>
        <v>0</v>
      </c>
      <c r="U106" s="52">
        <v>0</v>
      </c>
      <c r="V106" s="44">
        <f t="shared" si="22"/>
        <v>0</v>
      </c>
      <c r="W106" s="45">
        <f t="shared" si="23"/>
        <v>33.54918003271812</v>
      </c>
      <c r="X106" s="50">
        <f t="shared" si="23"/>
        <v>0</v>
      </c>
      <c r="Y106" s="51">
        <f t="shared" si="23"/>
        <v>0</v>
      </c>
      <c r="Z106" s="48">
        <f t="shared" si="24"/>
        <v>0</v>
      </c>
      <c r="AA106" s="49">
        <f t="shared" si="25"/>
        <v>0</v>
      </c>
    </row>
    <row r="107" spans="1:27" x14ac:dyDescent="0.25">
      <c r="A107" s="111">
        <v>41917.375</v>
      </c>
      <c r="B107" s="34">
        <v>385</v>
      </c>
      <c r="C107" s="34">
        <v>0</v>
      </c>
      <c r="D107" s="96">
        <v>0</v>
      </c>
      <c r="E107" s="35">
        <f t="shared" si="14"/>
        <v>385</v>
      </c>
      <c r="F107" s="36">
        <f t="shared" si="26"/>
        <v>96</v>
      </c>
      <c r="G107" s="37" t="str">
        <f t="shared" si="27"/>
        <v>Yes</v>
      </c>
      <c r="H107" s="38"/>
      <c r="I107" s="38">
        <v>14.07</v>
      </c>
      <c r="J107" s="39">
        <f t="shared" si="16"/>
        <v>385</v>
      </c>
      <c r="K107" s="40">
        <f t="shared" si="17"/>
        <v>385</v>
      </c>
      <c r="L107" s="39">
        <v>681.75</v>
      </c>
      <c r="M107" s="39">
        <v>785</v>
      </c>
      <c r="N107" s="39">
        <v>665.01</v>
      </c>
      <c r="O107" s="41">
        <f t="shared" si="18"/>
        <v>0</v>
      </c>
      <c r="P107" s="41">
        <f t="shared" si="19"/>
        <v>0</v>
      </c>
      <c r="Q107" s="41">
        <f t="shared" si="20"/>
        <v>0</v>
      </c>
      <c r="R107" s="34">
        <f t="shared" si="21"/>
        <v>0</v>
      </c>
      <c r="S107" s="34">
        <f t="shared" si="21"/>
        <v>0</v>
      </c>
      <c r="T107" s="34">
        <f t="shared" si="21"/>
        <v>0</v>
      </c>
      <c r="U107" s="52">
        <v>0</v>
      </c>
      <c r="V107" s="44">
        <f t="shared" si="22"/>
        <v>0</v>
      </c>
      <c r="W107" s="45">
        <f t="shared" si="23"/>
        <v>33.54918003271812</v>
      </c>
      <c r="X107" s="50">
        <f t="shared" si="23"/>
        <v>0</v>
      </c>
      <c r="Y107" s="51">
        <f t="shared" si="23"/>
        <v>0</v>
      </c>
      <c r="Z107" s="48">
        <f t="shared" si="24"/>
        <v>0</v>
      </c>
      <c r="AA107" s="49">
        <f t="shared" si="25"/>
        <v>0</v>
      </c>
    </row>
    <row r="108" spans="1:27" x14ac:dyDescent="0.25">
      <c r="A108" s="111">
        <v>41917.416666666664</v>
      </c>
      <c r="B108" s="34">
        <v>385</v>
      </c>
      <c r="C108" s="34">
        <v>0</v>
      </c>
      <c r="D108" s="96">
        <v>0</v>
      </c>
      <c r="E108" s="35">
        <f t="shared" si="14"/>
        <v>385</v>
      </c>
      <c r="F108" s="36">
        <f t="shared" si="26"/>
        <v>97</v>
      </c>
      <c r="G108" s="37" t="str">
        <f t="shared" si="27"/>
        <v>Yes</v>
      </c>
      <c r="H108" s="38"/>
      <c r="I108" s="38">
        <v>14.33</v>
      </c>
      <c r="J108" s="39">
        <f t="shared" si="16"/>
        <v>385</v>
      </c>
      <c r="K108" s="40">
        <f t="shared" si="17"/>
        <v>385</v>
      </c>
      <c r="L108" s="39">
        <v>684.7</v>
      </c>
      <c r="M108" s="39">
        <v>785</v>
      </c>
      <c r="N108" s="39">
        <v>677.98199999999997</v>
      </c>
      <c r="O108" s="41">
        <f t="shared" si="18"/>
        <v>0</v>
      </c>
      <c r="P108" s="41">
        <f t="shared" si="19"/>
        <v>0</v>
      </c>
      <c r="Q108" s="41">
        <f t="shared" si="20"/>
        <v>0</v>
      </c>
      <c r="R108" s="34">
        <f t="shared" si="21"/>
        <v>0</v>
      </c>
      <c r="S108" s="34">
        <f t="shared" si="21"/>
        <v>0</v>
      </c>
      <c r="T108" s="34">
        <f t="shared" si="21"/>
        <v>0</v>
      </c>
      <c r="U108" s="52">
        <v>0</v>
      </c>
      <c r="V108" s="44">
        <f t="shared" si="22"/>
        <v>0</v>
      </c>
      <c r="W108" s="45">
        <f t="shared" si="23"/>
        <v>33.54918003271812</v>
      </c>
      <c r="X108" s="50">
        <f t="shared" si="23"/>
        <v>0</v>
      </c>
      <c r="Y108" s="51">
        <f t="shared" si="23"/>
        <v>0</v>
      </c>
      <c r="Z108" s="48">
        <f t="shared" si="24"/>
        <v>0</v>
      </c>
      <c r="AA108" s="49">
        <f t="shared" si="25"/>
        <v>0</v>
      </c>
    </row>
    <row r="109" spans="1:27" x14ac:dyDescent="0.25">
      <c r="A109" s="111">
        <v>41917.458333333336</v>
      </c>
      <c r="B109" s="34">
        <v>385</v>
      </c>
      <c r="C109" s="34">
        <v>0</v>
      </c>
      <c r="D109" s="96">
        <v>0</v>
      </c>
      <c r="E109" s="35">
        <f t="shared" si="14"/>
        <v>385</v>
      </c>
      <c r="F109" s="36">
        <f t="shared" si="26"/>
        <v>98</v>
      </c>
      <c r="G109" s="37" t="str">
        <f t="shared" si="27"/>
        <v>Yes</v>
      </c>
      <c r="H109" s="38"/>
      <c r="I109" s="38">
        <v>13.12</v>
      </c>
      <c r="J109" s="39">
        <f t="shared" si="16"/>
        <v>385</v>
      </c>
      <c r="K109" s="40">
        <f t="shared" si="17"/>
        <v>385</v>
      </c>
      <c r="L109" s="39">
        <v>663.95</v>
      </c>
      <c r="M109" s="39">
        <v>785.3</v>
      </c>
      <c r="N109" s="39">
        <v>642.27200000000005</v>
      </c>
      <c r="O109" s="41">
        <f t="shared" si="18"/>
        <v>0</v>
      </c>
      <c r="P109" s="41">
        <f t="shared" si="19"/>
        <v>0</v>
      </c>
      <c r="Q109" s="41">
        <f t="shared" si="20"/>
        <v>0</v>
      </c>
      <c r="R109" s="34">
        <f t="shared" si="21"/>
        <v>0</v>
      </c>
      <c r="S109" s="34">
        <f t="shared" si="21"/>
        <v>0</v>
      </c>
      <c r="T109" s="34">
        <f t="shared" si="21"/>
        <v>0</v>
      </c>
      <c r="U109" s="52">
        <v>0</v>
      </c>
      <c r="V109" s="44">
        <f t="shared" si="22"/>
        <v>0</v>
      </c>
      <c r="W109" s="45">
        <f t="shared" si="23"/>
        <v>33.54918003271812</v>
      </c>
      <c r="X109" s="50">
        <f t="shared" si="23"/>
        <v>0</v>
      </c>
      <c r="Y109" s="51">
        <f t="shared" si="23"/>
        <v>0</v>
      </c>
      <c r="Z109" s="48">
        <f t="shared" si="24"/>
        <v>0</v>
      </c>
      <c r="AA109" s="49">
        <f t="shared" si="25"/>
        <v>0</v>
      </c>
    </row>
    <row r="110" spans="1:27" x14ac:dyDescent="0.25">
      <c r="A110" s="111">
        <v>41917.5</v>
      </c>
      <c r="B110" s="34">
        <v>385</v>
      </c>
      <c r="C110" s="34">
        <v>0</v>
      </c>
      <c r="D110" s="96">
        <v>0</v>
      </c>
      <c r="E110" s="35">
        <f t="shared" si="14"/>
        <v>385</v>
      </c>
      <c r="F110" s="36">
        <f t="shared" si="26"/>
        <v>99</v>
      </c>
      <c r="G110" s="37" t="str">
        <f t="shared" si="27"/>
        <v>Yes</v>
      </c>
      <c r="H110" s="38"/>
      <c r="I110" s="38">
        <v>12.08</v>
      </c>
      <c r="J110" s="39">
        <f t="shared" si="16"/>
        <v>385</v>
      </c>
      <c r="K110" s="40">
        <f t="shared" si="17"/>
        <v>385</v>
      </c>
      <c r="L110" s="39">
        <v>607.84999999999991</v>
      </c>
      <c r="M110" s="39">
        <v>788</v>
      </c>
      <c r="N110" s="39">
        <v>607.18600000000004</v>
      </c>
      <c r="O110" s="41">
        <f t="shared" si="18"/>
        <v>0</v>
      </c>
      <c r="P110" s="41">
        <f t="shared" si="19"/>
        <v>0</v>
      </c>
      <c r="Q110" s="41">
        <f t="shared" si="20"/>
        <v>0</v>
      </c>
      <c r="R110" s="34">
        <f t="shared" si="21"/>
        <v>0</v>
      </c>
      <c r="S110" s="34">
        <f t="shared" si="21"/>
        <v>0</v>
      </c>
      <c r="T110" s="34">
        <f t="shared" si="21"/>
        <v>0</v>
      </c>
      <c r="U110" s="52">
        <v>0</v>
      </c>
      <c r="V110" s="44">
        <f t="shared" si="22"/>
        <v>0</v>
      </c>
      <c r="W110" s="45">
        <f t="shared" si="23"/>
        <v>33.54918003271812</v>
      </c>
      <c r="X110" s="50">
        <f t="shared" si="23"/>
        <v>0</v>
      </c>
      <c r="Y110" s="51">
        <f t="shared" si="23"/>
        <v>0</v>
      </c>
      <c r="Z110" s="48">
        <f t="shared" si="24"/>
        <v>0</v>
      </c>
      <c r="AA110" s="49">
        <f t="shared" si="25"/>
        <v>0</v>
      </c>
    </row>
    <row r="111" spans="1:27" x14ac:dyDescent="0.25">
      <c r="A111" s="111">
        <v>41917.541666666664</v>
      </c>
      <c r="B111" s="34">
        <v>385</v>
      </c>
      <c r="C111" s="34">
        <v>0</v>
      </c>
      <c r="D111" s="96">
        <v>0</v>
      </c>
      <c r="E111" s="35">
        <f t="shared" si="14"/>
        <v>385</v>
      </c>
      <c r="F111" s="36">
        <f t="shared" si="26"/>
        <v>100</v>
      </c>
      <c r="G111" s="37" t="str">
        <f t="shared" si="27"/>
        <v>Yes</v>
      </c>
      <c r="H111" s="38"/>
      <c r="I111" s="38">
        <v>11.91</v>
      </c>
      <c r="J111" s="39">
        <f t="shared" si="16"/>
        <v>385</v>
      </c>
      <c r="K111" s="40">
        <f t="shared" si="17"/>
        <v>385</v>
      </c>
      <c r="L111" s="39">
        <v>595.54999999999995</v>
      </c>
      <c r="M111" s="39">
        <v>788</v>
      </c>
      <c r="N111" s="39">
        <v>604.52499999999998</v>
      </c>
      <c r="O111" s="41">
        <f t="shared" si="18"/>
        <v>0</v>
      </c>
      <c r="P111" s="41">
        <f t="shared" si="19"/>
        <v>0</v>
      </c>
      <c r="Q111" s="41">
        <f t="shared" si="20"/>
        <v>0</v>
      </c>
      <c r="R111" s="34">
        <f t="shared" si="21"/>
        <v>0</v>
      </c>
      <c r="S111" s="34">
        <f t="shared" si="21"/>
        <v>0</v>
      </c>
      <c r="T111" s="34">
        <f t="shared" si="21"/>
        <v>0</v>
      </c>
      <c r="U111" s="52">
        <v>0</v>
      </c>
      <c r="V111" s="44">
        <f t="shared" si="22"/>
        <v>0</v>
      </c>
      <c r="W111" s="45">
        <f t="shared" si="23"/>
        <v>33.54918003271812</v>
      </c>
      <c r="X111" s="50">
        <f t="shared" si="23"/>
        <v>0</v>
      </c>
      <c r="Y111" s="51">
        <f t="shared" si="23"/>
        <v>0</v>
      </c>
      <c r="Z111" s="48">
        <f t="shared" si="24"/>
        <v>0</v>
      </c>
      <c r="AA111" s="49">
        <f t="shared" si="25"/>
        <v>0</v>
      </c>
    </row>
    <row r="112" spans="1:27" x14ac:dyDescent="0.25">
      <c r="A112" s="111">
        <v>41917.583333333336</v>
      </c>
      <c r="B112" s="34">
        <v>385</v>
      </c>
      <c r="C112" s="34">
        <v>0</v>
      </c>
      <c r="D112" s="96">
        <v>0</v>
      </c>
      <c r="E112" s="35">
        <f t="shared" si="14"/>
        <v>385</v>
      </c>
      <c r="F112" s="36">
        <f t="shared" si="26"/>
        <v>101</v>
      </c>
      <c r="G112" s="37" t="str">
        <f t="shared" si="27"/>
        <v>Yes</v>
      </c>
      <c r="H112" s="38"/>
      <c r="I112" s="38">
        <v>11.78</v>
      </c>
      <c r="J112" s="39">
        <f t="shared" si="16"/>
        <v>385</v>
      </c>
      <c r="K112" s="40">
        <f t="shared" si="17"/>
        <v>385</v>
      </c>
      <c r="L112" s="39">
        <v>610.79999999999995</v>
      </c>
      <c r="M112" s="39">
        <v>788</v>
      </c>
      <c r="N112" s="39">
        <v>591.27800000000002</v>
      </c>
      <c r="O112" s="41">
        <f t="shared" si="18"/>
        <v>0</v>
      </c>
      <c r="P112" s="41">
        <f t="shared" si="19"/>
        <v>0</v>
      </c>
      <c r="Q112" s="41">
        <f t="shared" si="20"/>
        <v>0</v>
      </c>
      <c r="R112" s="34">
        <f t="shared" si="21"/>
        <v>0</v>
      </c>
      <c r="S112" s="34">
        <f t="shared" si="21"/>
        <v>0</v>
      </c>
      <c r="T112" s="34">
        <f t="shared" si="21"/>
        <v>0</v>
      </c>
      <c r="U112" s="52">
        <v>0</v>
      </c>
      <c r="V112" s="44">
        <f t="shared" si="22"/>
        <v>0</v>
      </c>
      <c r="W112" s="45">
        <f t="shared" si="23"/>
        <v>33.54918003271812</v>
      </c>
      <c r="X112" s="50">
        <f t="shared" si="23"/>
        <v>0</v>
      </c>
      <c r="Y112" s="51">
        <f t="shared" si="23"/>
        <v>0</v>
      </c>
      <c r="Z112" s="48">
        <f t="shared" si="24"/>
        <v>0</v>
      </c>
      <c r="AA112" s="49">
        <f t="shared" si="25"/>
        <v>0</v>
      </c>
    </row>
    <row r="113" spans="1:27" x14ac:dyDescent="0.25">
      <c r="A113" s="111">
        <v>41917.625</v>
      </c>
      <c r="B113" s="34">
        <v>385</v>
      </c>
      <c r="C113" s="34">
        <v>0</v>
      </c>
      <c r="D113" s="96">
        <v>0</v>
      </c>
      <c r="E113" s="35">
        <f t="shared" si="14"/>
        <v>385</v>
      </c>
      <c r="F113" s="36">
        <f t="shared" si="26"/>
        <v>102</v>
      </c>
      <c r="G113" s="37" t="str">
        <f t="shared" si="27"/>
        <v>Yes</v>
      </c>
      <c r="H113" s="38"/>
      <c r="I113" s="38">
        <v>10.98</v>
      </c>
      <c r="J113" s="39">
        <f t="shared" si="16"/>
        <v>385</v>
      </c>
      <c r="K113" s="40">
        <f t="shared" si="17"/>
        <v>385</v>
      </c>
      <c r="L113" s="39">
        <v>565.9</v>
      </c>
      <c r="M113" s="39">
        <v>788</v>
      </c>
      <c r="N113" s="39">
        <v>574.524</v>
      </c>
      <c r="O113" s="41">
        <f t="shared" si="18"/>
        <v>0</v>
      </c>
      <c r="P113" s="41">
        <f t="shared" si="19"/>
        <v>0</v>
      </c>
      <c r="Q113" s="41">
        <f t="shared" si="20"/>
        <v>0</v>
      </c>
      <c r="R113" s="34">
        <f t="shared" si="21"/>
        <v>0</v>
      </c>
      <c r="S113" s="34">
        <f t="shared" si="21"/>
        <v>0</v>
      </c>
      <c r="T113" s="34">
        <f t="shared" si="21"/>
        <v>0</v>
      </c>
      <c r="U113" s="52">
        <v>25.17</v>
      </c>
      <c r="V113" s="44">
        <f t="shared" si="22"/>
        <v>0</v>
      </c>
      <c r="W113" s="45">
        <f t="shared" si="23"/>
        <v>33.54918003271812</v>
      </c>
      <c r="X113" s="50">
        <f t="shared" si="23"/>
        <v>0</v>
      </c>
      <c r="Y113" s="51">
        <f t="shared" si="23"/>
        <v>0</v>
      </c>
      <c r="Z113" s="48">
        <f t="shared" si="24"/>
        <v>0</v>
      </c>
      <c r="AA113" s="49">
        <f t="shared" si="25"/>
        <v>0</v>
      </c>
    </row>
    <row r="114" spans="1:27" x14ac:dyDescent="0.25">
      <c r="A114" s="111">
        <v>41917.666666666664</v>
      </c>
      <c r="B114" s="34">
        <v>385</v>
      </c>
      <c r="C114" s="34">
        <v>0</v>
      </c>
      <c r="D114" s="96">
        <v>0</v>
      </c>
      <c r="E114" s="35">
        <f t="shared" si="14"/>
        <v>385</v>
      </c>
      <c r="F114" s="36">
        <f t="shared" si="26"/>
        <v>103</v>
      </c>
      <c r="G114" s="37" t="str">
        <f t="shared" si="27"/>
        <v>Yes</v>
      </c>
      <c r="H114" s="38">
        <v>30</v>
      </c>
      <c r="I114" s="38">
        <v>10.76</v>
      </c>
      <c r="J114" s="39">
        <f t="shared" si="16"/>
        <v>30</v>
      </c>
      <c r="K114" s="40">
        <f t="shared" si="17"/>
        <v>30</v>
      </c>
      <c r="L114" s="39">
        <v>531.29999999999995</v>
      </c>
      <c r="M114" s="39">
        <v>788</v>
      </c>
      <c r="N114" s="39">
        <v>576.37099999999998</v>
      </c>
      <c r="O114" s="41">
        <f t="shared" si="18"/>
        <v>0</v>
      </c>
      <c r="P114" s="41">
        <f t="shared" si="19"/>
        <v>0</v>
      </c>
      <c r="Q114" s="41">
        <f t="shared" si="20"/>
        <v>0</v>
      </c>
      <c r="R114" s="34">
        <f t="shared" si="21"/>
        <v>0</v>
      </c>
      <c r="S114" s="34">
        <f t="shared" si="21"/>
        <v>0</v>
      </c>
      <c r="T114" s="34">
        <f t="shared" si="21"/>
        <v>0</v>
      </c>
      <c r="U114" s="52">
        <v>24.96</v>
      </c>
      <c r="V114" s="44">
        <f t="shared" si="22"/>
        <v>0</v>
      </c>
      <c r="W114" s="45">
        <f t="shared" si="23"/>
        <v>33.54918003271812</v>
      </c>
      <c r="X114" s="50">
        <f t="shared" si="23"/>
        <v>0</v>
      </c>
      <c r="Y114" s="51">
        <f t="shared" si="23"/>
        <v>0</v>
      </c>
      <c r="Z114" s="48">
        <f t="shared" si="24"/>
        <v>0</v>
      </c>
      <c r="AA114" s="49">
        <f t="shared" si="25"/>
        <v>0</v>
      </c>
    </row>
    <row r="115" spans="1:27" x14ac:dyDescent="0.25">
      <c r="A115" s="111">
        <v>41917.708333333336</v>
      </c>
      <c r="B115" s="34">
        <v>385</v>
      </c>
      <c r="C115" s="34">
        <v>0</v>
      </c>
      <c r="D115" s="96">
        <v>0</v>
      </c>
      <c r="E115" s="112">
        <f>SUM(B115:D115)</f>
        <v>385</v>
      </c>
      <c r="F115" s="36">
        <f t="shared" si="26"/>
        <v>104</v>
      </c>
      <c r="G115" s="37" t="str">
        <f t="shared" si="27"/>
        <v>Yes</v>
      </c>
      <c r="H115" s="38"/>
      <c r="I115" s="38">
        <v>11.09</v>
      </c>
      <c r="J115" s="39">
        <f t="shared" si="16"/>
        <v>385</v>
      </c>
      <c r="K115" s="40">
        <f t="shared" si="17"/>
        <v>385</v>
      </c>
      <c r="L115" s="39">
        <v>573.04999999999995</v>
      </c>
      <c r="M115" s="39">
        <v>788</v>
      </c>
      <c r="N115" s="39">
        <v>576.83100000000002</v>
      </c>
      <c r="O115" s="41">
        <f t="shared" si="18"/>
        <v>0</v>
      </c>
      <c r="P115" s="41">
        <f t="shared" si="19"/>
        <v>0</v>
      </c>
      <c r="Q115" s="41">
        <f t="shared" si="20"/>
        <v>0</v>
      </c>
      <c r="R115" s="34">
        <f t="shared" si="21"/>
        <v>0</v>
      </c>
      <c r="S115" s="34">
        <f t="shared" si="21"/>
        <v>0</v>
      </c>
      <c r="T115" s="34">
        <f t="shared" si="21"/>
        <v>0</v>
      </c>
      <c r="U115" s="52">
        <v>0</v>
      </c>
      <c r="V115" s="44">
        <f t="shared" si="22"/>
        <v>0</v>
      </c>
      <c r="W115" s="45">
        <f t="shared" si="23"/>
        <v>33.54918003271812</v>
      </c>
      <c r="X115" s="50">
        <f t="shared" si="23"/>
        <v>0</v>
      </c>
      <c r="Y115" s="51">
        <f t="shared" si="23"/>
        <v>0</v>
      </c>
      <c r="Z115" s="48">
        <f t="shared" si="24"/>
        <v>0</v>
      </c>
      <c r="AA115" s="49">
        <f t="shared" si="25"/>
        <v>0</v>
      </c>
    </row>
    <row r="116" spans="1:27" x14ac:dyDescent="0.25">
      <c r="A116" s="111">
        <v>41917.75</v>
      </c>
      <c r="B116" s="34">
        <v>385</v>
      </c>
      <c r="C116" s="34">
        <v>0</v>
      </c>
      <c r="D116" s="96">
        <v>0</v>
      </c>
      <c r="E116" s="35">
        <f t="shared" si="14"/>
        <v>385</v>
      </c>
      <c r="F116" s="36">
        <f t="shared" si="26"/>
        <v>105</v>
      </c>
      <c r="G116" s="37" t="str">
        <f t="shared" si="27"/>
        <v>Yes</v>
      </c>
      <c r="H116" s="38"/>
      <c r="I116" s="38">
        <v>11.76</v>
      </c>
      <c r="J116" s="39">
        <f t="shared" si="16"/>
        <v>385</v>
      </c>
      <c r="K116" s="40">
        <f t="shared" si="17"/>
        <v>385</v>
      </c>
      <c r="L116" s="39">
        <v>616.34999999999991</v>
      </c>
      <c r="M116" s="39">
        <v>788</v>
      </c>
      <c r="N116" s="39">
        <v>586.11199999999997</v>
      </c>
      <c r="O116" s="41">
        <f t="shared" si="18"/>
        <v>0</v>
      </c>
      <c r="P116" s="41">
        <f t="shared" si="19"/>
        <v>0</v>
      </c>
      <c r="Q116" s="41">
        <f t="shared" si="20"/>
        <v>0</v>
      </c>
      <c r="R116" s="34">
        <f t="shared" si="21"/>
        <v>0</v>
      </c>
      <c r="S116" s="34">
        <f t="shared" si="21"/>
        <v>0</v>
      </c>
      <c r="T116" s="34">
        <f t="shared" si="21"/>
        <v>0</v>
      </c>
      <c r="U116" s="52">
        <v>0</v>
      </c>
      <c r="V116" s="44">
        <f t="shared" si="22"/>
        <v>0</v>
      </c>
      <c r="W116" s="45">
        <f t="shared" si="23"/>
        <v>33.54918003271812</v>
      </c>
      <c r="X116" s="50">
        <f t="shared" si="23"/>
        <v>0</v>
      </c>
      <c r="Y116" s="51">
        <f t="shared" si="23"/>
        <v>0</v>
      </c>
      <c r="Z116" s="48">
        <f t="shared" si="24"/>
        <v>0</v>
      </c>
      <c r="AA116" s="49">
        <f t="shared" si="25"/>
        <v>0</v>
      </c>
    </row>
    <row r="117" spans="1:27" x14ac:dyDescent="0.25">
      <c r="A117" s="111">
        <v>41917.791666666664</v>
      </c>
      <c r="B117" s="34">
        <v>385</v>
      </c>
      <c r="C117" s="34">
        <v>0</v>
      </c>
      <c r="D117" s="96">
        <v>0</v>
      </c>
      <c r="E117" s="35">
        <f t="shared" si="14"/>
        <v>385</v>
      </c>
      <c r="F117" s="36">
        <f t="shared" si="26"/>
        <v>106</v>
      </c>
      <c r="G117" s="37" t="str">
        <f t="shared" si="27"/>
        <v>Yes</v>
      </c>
      <c r="H117" s="38"/>
      <c r="I117" s="38">
        <v>12.16</v>
      </c>
      <c r="J117" s="39">
        <f t="shared" si="16"/>
        <v>385</v>
      </c>
      <c r="K117" s="40">
        <f t="shared" si="17"/>
        <v>385</v>
      </c>
      <c r="L117" s="39">
        <v>680.8</v>
      </c>
      <c r="M117" s="39">
        <v>788.3</v>
      </c>
      <c r="N117" s="39">
        <v>588.72400000000005</v>
      </c>
      <c r="O117" s="41">
        <f t="shared" si="18"/>
        <v>0</v>
      </c>
      <c r="P117" s="41">
        <f t="shared" si="19"/>
        <v>0</v>
      </c>
      <c r="Q117" s="41">
        <f t="shared" si="20"/>
        <v>0</v>
      </c>
      <c r="R117" s="34">
        <f t="shared" si="21"/>
        <v>0</v>
      </c>
      <c r="S117" s="34">
        <f t="shared" si="21"/>
        <v>0</v>
      </c>
      <c r="T117" s="34">
        <f t="shared" si="21"/>
        <v>0</v>
      </c>
      <c r="U117" s="52">
        <v>0</v>
      </c>
      <c r="V117" s="44">
        <f t="shared" si="22"/>
        <v>0</v>
      </c>
      <c r="W117" s="45">
        <f t="shared" si="23"/>
        <v>33.54918003271812</v>
      </c>
      <c r="X117" s="50">
        <f t="shared" si="23"/>
        <v>0</v>
      </c>
      <c r="Y117" s="51">
        <f t="shared" si="23"/>
        <v>0</v>
      </c>
      <c r="Z117" s="48">
        <f t="shared" si="24"/>
        <v>0</v>
      </c>
      <c r="AA117" s="49">
        <f t="shared" si="25"/>
        <v>0</v>
      </c>
    </row>
    <row r="118" spans="1:27" x14ac:dyDescent="0.25">
      <c r="A118" s="111">
        <v>41917.833333333336</v>
      </c>
      <c r="B118" s="34">
        <v>385</v>
      </c>
      <c r="C118" s="34">
        <v>0</v>
      </c>
      <c r="D118" s="96">
        <v>0</v>
      </c>
      <c r="E118" s="35">
        <f t="shared" si="14"/>
        <v>385</v>
      </c>
      <c r="F118" s="36">
        <f t="shared" si="26"/>
        <v>107</v>
      </c>
      <c r="G118" s="37" t="str">
        <f t="shared" si="27"/>
        <v>Yes</v>
      </c>
      <c r="H118" s="38"/>
      <c r="I118" s="38">
        <v>13.44</v>
      </c>
      <c r="J118" s="39">
        <f t="shared" si="16"/>
        <v>385</v>
      </c>
      <c r="K118" s="40">
        <f t="shared" si="17"/>
        <v>385</v>
      </c>
      <c r="L118" s="39">
        <v>765.7</v>
      </c>
      <c r="M118" s="39">
        <v>789.44999999999993</v>
      </c>
      <c r="N118" s="39">
        <v>633.67899999999997</v>
      </c>
      <c r="O118" s="41">
        <f t="shared" si="18"/>
        <v>0</v>
      </c>
      <c r="P118" s="41">
        <f t="shared" si="19"/>
        <v>0</v>
      </c>
      <c r="Q118" s="41">
        <f t="shared" si="20"/>
        <v>0</v>
      </c>
      <c r="R118" s="34">
        <f t="shared" si="21"/>
        <v>0</v>
      </c>
      <c r="S118" s="34">
        <f t="shared" si="21"/>
        <v>0</v>
      </c>
      <c r="T118" s="34">
        <f t="shared" si="21"/>
        <v>0</v>
      </c>
      <c r="U118" s="52">
        <v>0</v>
      </c>
      <c r="V118" s="44">
        <f t="shared" si="22"/>
        <v>0</v>
      </c>
      <c r="W118" s="45">
        <f t="shared" si="23"/>
        <v>33.54918003271812</v>
      </c>
      <c r="X118" s="50">
        <f t="shared" si="23"/>
        <v>0</v>
      </c>
      <c r="Y118" s="51">
        <f t="shared" si="23"/>
        <v>0</v>
      </c>
      <c r="Z118" s="48">
        <f t="shared" si="24"/>
        <v>0</v>
      </c>
      <c r="AA118" s="49">
        <f t="shared" si="25"/>
        <v>0</v>
      </c>
    </row>
    <row r="119" spans="1:27" x14ac:dyDescent="0.25">
      <c r="A119" s="111">
        <v>41917.875</v>
      </c>
      <c r="B119" s="34">
        <v>385</v>
      </c>
      <c r="C119" s="34">
        <v>0</v>
      </c>
      <c r="D119" s="96">
        <v>0</v>
      </c>
      <c r="E119" s="35">
        <f t="shared" si="14"/>
        <v>385</v>
      </c>
      <c r="F119" s="36">
        <f t="shared" si="26"/>
        <v>108</v>
      </c>
      <c r="G119" s="37" t="str">
        <f t="shared" si="27"/>
        <v>Yes</v>
      </c>
      <c r="H119" s="38"/>
      <c r="I119" s="38">
        <v>13.44</v>
      </c>
      <c r="J119" s="39">
        <f t="shared" si="16"/>
        <v>385</v>
      </c>
      <c r="K119" s="40">
        <f t="shared" si="17"/>
        <v>385</v>
      </c>
      <c r="L119" s="39">
        <v>770.55</v>
      </c>
      <c r="M119" s="39">
        <v>789.3</v>
      </c>
      <c r="N119" s="39">
        <v>649.32799999999997</v>
      </c>
      <c r="O119" s="41">
        <f t="shared" si="18"/>
        <v>0</v>
      </c>
      <c r="P119" s="41">
        <f t="shared" si="19"/>
        <v>0</v>
      </c>
      <c r="Q119" s="41">
        <f t="shared" si="20"/>
        <v>0</v>
      </c>
      <c r="R119" s="34">
        <f t="shared" si="21"/>
        <v>0</v>
      </c>
      <c r="S119" s="34">
        <f t="shared" si="21"/>
        <v>0</v>
      </c>
      <c r="T119" s="34">
        <f t="shared" si="21"/>
        <v>0</v>
      </c>
      <c r="U119" s="52">
        <v>0</v>
      </c>
      <c r="V119" s="44">
        <f t="shared" si="22"/>
        <v>0</v>
      </c>
      <c r="W119" s="45">
        <f t="shared" si="23"/>
        <v>33.54918003271812</v>
      </c>
      <c r="X119" s="50">
        <f t="shared" si="23"/>
        <v>0</v>
      </c>
      <c r="Y119" s="51">
        <f t="shared" si="23"/>
        <v>0</v>
      </c>
      <c r="Z119" s="48">
        <f t="shared" si="24"/>
        <v>0</v>
      </c>
      <c r="AA119" s="49">
        <f t="shared" si="25"/>
        <v>0</v>
      </c>
    </row>
    <row r="120" spans="1:27" x14ac:dyDescent="0.25">
      <c r="A120" s="111">
        <v>41917.916666666664</v>
      </c>
      <c r="B120" s="34">
        <v>385</v>
      </c>
      <c r="C120" s="34">
        <v>0</v>
      </c>
      <c r="D120" s="96">
        <v>0</v>
      </c>
      <c r="E120" s="35">
        <f t="shared" si="14"/>
        <v>385</v>
      </c>
      <c r="F120" s="36">
        <f t="shared" si="26"/>
        <v>109</v>
      </c>
      <c r="G120" s="37" t="str">
        <f t="shared" si="27"/>
        <v>Yes</v>
      </c>
      <c r="H120" s="38"/>
      <c r="I120" s="38">
        <v>13.59</v>
      </c>
      <c r="J120" s="39">
        <f t="shared" si="16"/>
        <v>385</v>
      </c>
      <c r="K120" s="40">
        <f t="shared" si="17"/>
        <v>385</v>
      </c>
      <c r="L120" s="39">
        <v>716.65000000000009</v>
      </c>
      <c r="M120" s="39">
        <v>788.3</v>
      </c>
      <c r="N120" s="39">
        <v>636.77200000000005</v>
      </c>
      <c r="O120" s="41">
        <f t="shared" si="18"/>
        <v>0</v>
      </c>
      <c r="P120" s="41">
        <f t="shared" si="19"/>
        <v>0</v>
      </c>
      <c r="Q120" s="41">
        <f t="shared" si="20"/>
        <v>0</v>
      </c>
      <c r="R120" s="34">
        <f t="shared" si="21"/>
        <v>0</v>
      </c>
      <c r="S120" s="34">
        <f t="shared" si="21"/>
        <v>0</v>
      </c>
      <c r="T120" s="34">
        <f t="shared" si="21"/>
        <v>0</v>
      </c>
      <c r="U120" s="52">
        <v>0</v>
      </c>
      <c r="V120" s="44">
        <f t="shared" si="22"/>
        <v>0</v>
      </c>
      <c r="W120" s="45">
        <f t="shared" si="23"/>
        <v>33.54918003271812</v>
      </c>
      <c r="X120" s="50">
        <f t="shared" si="23"/>
        <v>0</v>
      </c>
      <c r="Y120" s="51">
        <f t="shared" si="23"/>
        <v>0</v>
      </c>
      <c r="Z120" s="48">
        <f t="shared" si="24"/>
        <v>0</v>
      </c>
      <c r="AA120" s="49">
        <f t="shared" si="25"/>
        <v>0</v>
      </c>
    </row>
    <row r="121" spans="1:27" x14ac:dyDescent="0.25">
      <c r="A121" s="111">
        <v>41917.958333333336</v>
      </c>
      <c r="B121" s="34">
        <v>385</v>
      </c>
      <c r="C121" s="34">
        <v>0</v>
      </c>
      <c r="D121" s="96">
        <v>0</v>
      </c>
      <c r="E121" s="35">
        <f t="shared" si="14"/>
        <v>385</v>
      </c>
      <c r="F121" s="36">
        <f t="shared" si="26"/>
        <v>110</v>
      </c>
      <c r="G121" s="37" t="str">
        <f t="shared" si="27"/>
        <v>Yes</v>
      </c>
      <c r="H121" s="38"/>
      <c r="I121" s="38">
        <v>13.12</v>
      </c>
      <c r="J121" s="39">
        <f t="shared" si="16"/>
        <v>385</v>
      </c>
      <c r="K121" s="40">
        <f t="shared" si="17"/>
        <v>385</v>
      </c>
      <c r="L121" s="39">
        <v>645.04999999999995</v>
      </c>
      <c r="M121" s="39">
        <v>788</v>
      </c>
      <c r="N121" s="39">
        <v>612.11099999999999</v>
      </c>
      <c r="O121" s="41">
        <f t="shared" si="18"/>
        <v>0</v>
      </c>
      <c r="P121" s="41">
        <f t="shared" si="19"/>
        <v>0</v>
      </c>
      <c r="Q121" s="41">
        <f t="shared" si="20"/>
        <v>0</v>
      </c>
      <c r="R121" s="34">
        <f t="shared" si="21"/>
        <v>0</v>
      </c>
      <c r="S121" s="34">
        <f t="shared" si="21"/>
        <v>0</v>
      </c>
      <c r="T121" s="34">
        <f t="shared" si="21"/>
        <v>0</v>
      </c>
      <c r="U121" s="52">
        <v>0</v>
      </c>
      <c r="V121" s="44">
        <f t="shared" si="22"/>
        <v>0</v>
      </c>
      <c r="W121" s="45">
        <f t="shared" si="23"/>
        <v>33.54918003271812</v>
      </c>
      <c r="X121" s="50">
        <f t="shared" si="23"/>
        <v>0</v>
      </c>
      <c r="Y121" s="51">
        <f t="shared" si="23"/>
        <v>0</v>
      </c>
      <c r="Z121" s="48">
        <f t="shared" si="24"/>
        <v>0</v>
      </c>
      <c r="AA121" s="49">
        <f t="shared" si="25"/>
        <v>0</v>
      </c>
    </row>
    <row r="122" spans="1:27" x14ac:dyDescent="0.25">
      <c r="A122" s="111">
        <v>41918</v>
      </c>
      <c r="B122" s="34">
        <v>385</v>
      </c>
      <c r="C122" s="34">
        <v>0</v>
      </c>
      <c r="D122" s="96">
        <v>0</v>
      </c>
      <c r="E122" s="35">
        <f t="shared" si="14"/>
        <v>385</v>
      </c>
      <c r="F122" s="36">
        <f t="shared" si="26"/>
        <v>111</v>
      </c>
      <c r="G122" s="37" t="str">
        <f t="shared" si="27"/>
        <v>Yes</v>
      </c>
      <c r="H122" s="38"/>
      <c r="I122" s="38">
        <v>12.88</v>
      </c>
      <c r="J122" s="39">
        <f t="shared" si="16"/>
        <v>385</v>
      </c>
      <c r="K122" s="40">
        <f t="shared" si="17"/>
        <v>385</v>
      </c>
      <c r="L122" s="39">
        <v>618.85</v>
      </c>
      <c r="M122" s="39">
        <v>788</v>
      </c>
      <c r="N122" s="39">
        <v>585.80100000000004</v>
      </c>
      <c r="O122" s="41">
        <f t="shared" si="18"/>
        <v>0</v>
      </c>
      <c r="P122" s="41">
        <f t="shared" si="19"/>
        <v>0</v>
      </c>
      <c r="Q122" s="41">
        <f t="shared" si="20"/>
        <v>0</v>
      </c>
      <c r="R122" s="34">
        <f t="shared" si="21"/>
        <v>0</v>
      </c>
      <c r="S122" s="34">
        <f t="shared" si="21"/>
        <v>0</v>
      </c>
      <c r="T122" s="34">
        <f t="shared" si="21"/>
        <v>0</v>
      </c>
      <c r="U122" s="52">
        <v>0</v>
      </c>
      <c r="V122" s="44">
        <f t="shared" si="22"/>
        <v>0</v>
      </c>
      <c r="W122" s="45">
        <f t="shared" si="23"/>
        <v>33.54918003271812</v>
      </c>
      <c r="X122" s="50">
        <f t="shared" si="23"/>
        <v>0</v>
      </c>
      <c r="Y122" s="51">
        <f t="shared" si="23"/>
        <v>0</v>
      </c>
      <c r="Z122" s="48">
        <f t="shared" si="24"/>
        <v>0</v>
      </c>
      <c r="AA122" s="49">
        <f t="shared" si="25"/>
        <v>0</v>
      </c>
    </row>
    <row r="123" spans="1:27" x14ac:dyDescent="0.25">
      <c r="A123" s="63"/>
      <c r="B123" s="34">
        <v>0</v>
      </c>
      <c r="C123" s="34">
        <v>0</v>
      </c>
      <c r="D123" s="96">
        <v>0</v>
      </c>
      <c r="E123" s="35">
        <f t="shared" si="14"/>
        <v>0</v>
      </c>
      <c r="F123" s="36">
        <f t="shared" si="26"/>
        <v>0</v>
      </c>
      <c r="G123" s="37" t="str">
        <f t="shared" si="27"/>
        <v>Yes</v>
      </c>
      <c r="H123" s="38"/>
      <c r="I123" s="38"/>
      <c r="J123" s="39">
        <f t="shared" si="16"/>
        <v>0</v>
      </c>
      <c r="K123" s="40">
        <f t="shared" si="17"/>
        <v>0</v>
      </c>
      <c r="L123" s="39">
        <v>0</v>
      </c>
      <c r="M123" s="39">
        <v>0</v>
      </c>
      <c r="N123" s="39">
        <v>0</v>
      </c>
      <c r="O123" s="41">
        <f t="shared" si="18"/>
        <v>0</v>
      </c>
      <c r="P123" s="41">
        <f t="shared" si="19"/>
        <v>0</v>
      </c>
      <c r="Q123" s="41">
        <f t="shared" si="20"/>
        <v>0</v>
      </c>
      <c r="R123" s="34">
        <f t="shared" si="21"/>
        <v>0</v>
      </c>
      <c r="S123" s="34">
        <f t="shared" si="21"/>
        <v>0</v>
      </c>
      <c r="T123" s="34">
        <f t="shared" si="21"/>
        <v>0</v>
      </c>
      <c r="U123" s="52">
        <v>0</v>
      </c>
      <c r="V123" s="44">
        <f t="shared" si="22"/>
        <v>0</v>
      </c>
      <c r="W123" s="45">
        <f t="shared" si="23"/>
        <v>0</v>
      </c>
      <c r="X123" s="50">
        <f t="shared" si="23"/>
        <v>0</v>
      </c>
      <c r="Y123" s="51">
        <f t="shared" si="23"/>
        <v>0</v>
      </c>
      <c r="Z123" s="48">
        <f t="shared" si="24"/>
        <v>0</v>
      </c>
      <c r="AA123" s="49">
        <f t="shared" si="25"/>
        <v>0</v>
      </c>
    </row>
    <row r="124" spans="1:27" x14ac:dyDescent="0.25">
      <c r="A124" s="63"/>
      <c r="B124" s="34">
        <v>0</v>
      </c>
      <c r="C124" s="34">
        <v>0</v>
      </c>
      <c r="D124" s="96">
        <v>0</v>
      </c>
      <c r="E124" s="35">
        <f t="shared" si="14"/>
        <v>0</v>
      </c>
      <c r="F124" s="36">
        <f t="shared" si="26"/>
        <v>0</v>
      </c>
      <c r="G124" s="37" t="str">
        <f t="shared" si="27"/>
        <v>Yes</v>
      </c>
      <c r="H124" s="38"/>
      <c r="I124" s="38"/>
      <c r="J124" s="39">
        <f t="shared" si="16"/>
        <v>0</v>
      </c>
      <c r="K124" s="40">
        <f t="shared" si="17"/>
        <v>0</v>
      </c>
      <c r="L124" s="39">
        <v>0</v>
      </c>
      <c r="M124" s="39">
        <v>0</v>
      </c>
      <c r="N124" s="39">
        <v>0</v>
      </c>
      <c r="O124" s="41">
        <f t="shared" si="18"/>
        <v>0</v>
      </c>
      <c r="P124" s="41">
        <f t="shared" si="19"/>
        <v>0</v>
      </c>
      <c r="Q124" s="41">
        <f t="shared" si="20"/>
        <v>0</v>
      </c>
      <c r="R124" s="34">
        <f t="shared" si="21"/>
        <v>0</v>
      </c>
      <c r="S124" s="34">
        <f t="shared" si="21"/>
        <v>0</v>
      </c>
      <c r="T124" s="34">
        <f t="shared" si="21"/>
        <v>0</v>
      </c>
      <c r="U124" s="52">
        <v>0</v>
      </c>
      <c r="V124" s="44">
        <f t="shared" si="22"/>
        <v>0</v>
      </c>
      <c r="W124" s="45">
        <f t="shared" si="23"/>
        <v>0</v>
      </c>
      <c r="X124" s="50">
        <f t="shared" si="23"/>
        <v>0</v>
      </c>
      <c r="Y124" s="51">
        <f t="shared" si="23"/>
        <v>0</v>
      </c>
      <c r="Z124" s="48">
        <f t="shared" si="24"/>
        <v>0</v>
      </c>
      <c r="AA124" s="49">
        <f t="shared" si="25"/>
        <v>0</v>
      </c>
    </row>
    <row r="125" spans="1:27" x14ac:dyDescent="0.25">
      <c r="A125" s="111">
        <v>41935.291666666664</v>
      </c>
      <c r="B125" s="34">
        <v>0</v>
      </c>
      <c r="C125" s="34">
        <v>395</v>
      </c>
      <c r="D125" s="96">
        <v>0</v>
      </c>
      <c r="E125" s="35">
        <f t="shared" si="14"/>
        <v>395</v>
      </c>
      <c r="F125" s="36">
        <f t="shared" si="26"/>
        <v>1</v>
      </c>
      <c r="G125" s="37" t="str">
        <f t="shared" si="27"/>
        <v>Yes</v>
      </c>
      <c r="H125" s="38"/>
      <c r="I125" s="38">
        <v>19.899999999999999</v>
      </c>
      <c r="J125" s="39">
        <f t="shared" si="16"/>
        <v>395</v>
      </c>
      <c r="K125" s="40">
        <f t="shared" si="17"/>
        <v>395</v>
      </c>
      <c r="L125" s="39">
        <v>732.8</v>
      </c>
      <c r="M125" s="39">
        <v>773</v>
      </c>
      <c r="N125" s="39">
        <v>737.06700000000001</v>
      </c>
      <c r="O125" s="41">
        <f t="shared" si="18"/>
        <v>0</v>
      </c>
      <c r="P125" s="41">
        <f t="shared" si="19"/>
        <v>0</v>
      </c>
      <c r="Q125" s="41">
        <f t="shared" si="20"/>
        <v>0</v>
      </c>
      <c r="R125" s="34">
        <f t="shared" si="21"/>
        <v>0</v>
      </c>
      <c r="S125" s="34">
        <f t="shared" si="21"/>
        <v>0</v>
      </c>
      <c r="T125" s="34">
        <f t="shared" si="21"/>
        <v>0</v>
      </c>
      <c r="U125" s="52">
        <v>0</v>
      </c>
      <c r="V125" s="44">
        <f t="shared" si="22"/>
        <v>0</v>
      </c>
      <c r="W125" s="45">
        <f>IF(B125&gt;0,W$9,0)</f>
        <v>0</v>
      </c>
      <c r="X125" s="50">
        <f t="shared" si="23"/>
        <v>25.611736143426942</v>
      </c>
      <c r="Y125" s="51">
        <f t="shared" si="23"/>
        <v>0</v>
      </c>
      <c r="Z125" s="48">
        <f t="shared" si="24"/>
        <v>0</v>
      </c>
      <c r="AA125" s="49">
        <f t="shared" si="25"/>
        <v>0</v>
      </c>
    </row>
    <row r="126" spans="1:27" x14ac:dyDescent="0.25">
      <c r="A126" s="111">
        <v>41935.333333333336</v>
      </c>
      <c r="B126" s="34">
        <v>0</v>
      </c>
      <c r="C126" s="34">
        <v>395</v>
      </c>
      <c r="D126" s="96">
        <v>0</v>
      </c>
      <c r="E126" s="35">
        <f t="shared" si="14"/>
        <v>395</v>
      </c>
      <c r="F126" s="36">
        <f t="shared" si="26"/>
        <v>2</v>
      </c>
      <c r="G126" s="37" t="str">
        <f t="shared" si="27"/>
        <v>Yes</v>
      </c>
      <c r="H126" s="38">
        <v>380</v>
      </c>
      <c r="I126" s="38">
        <v>20.329999999999998</v>
      </c>
      <c r="J126" s="39">
        <f t="shared" si="16"/>
        <v>380</v>
      </c>
      <c r="K126" s="40">
        <f t="shared" si="17"/>
        <v>380</v>
      </c>
      <c r="L126" s="39">
        <v>366.3</v>
      </c>
      <c r="M126" s="39">
        <v>396</v>
      </c>
      <c r="N126" s="39">
        <v>788.93600000000004</v>
      </c>
      <c r="O126" s="41">
        <f t="shared" si="18"/>
        <v>392.93600000000004</v>
      </c>
      <c r="P126" s="41">
        <f t="shared" si="19"/>
        <v>380</v>
      </c>
      <c r="Q126" s="41">
        <f>IF(P126&lt;=0,0,L126+I126+H126-N126)</f>
        <v>-22.30600000000004</v>
      </c>
      <c r="R126" s="34">
        <f>IF($P126&gt;0,MIN($P126,$E126)*(B126/$E126),0)</f>
        <v>0</v>
      </c>
      <c r="S126" s="113">
        <f t="shared" si="21"/>
        <v>380</v>
      </c>
      <c r="T126" s="34">
        <f>IF($P126&gt;0,MIN($P126,$E126)*(D126/$E126),0)</f>
        <v>0</v>
      </c>
      <c r="U126" s="52">
        <v>83.211494979999998</v>
      </c>
      <c r="V126" s="44">
        <f>(R126+S126+T126)*U126</f>
        <v>31620.3680924</v>
      </c>
      <c r="W126" s="45">
        <f>IF(B126&gt;0,W$9,0)</f>
        <v>0</v>
      </c>
      <c r="X126" s="50">
        <f t="shared" si="23"/>
        <v>25.611736143426942</v>
      </c>
      <c r="Y126" s="51">
        <f t="shared" si="23"/>
        <v>0</v>
      </c>
      <c r="Z126" s="48">
        <f>(R126*W126)+(S126*X126)+(T126*Y126)</f>
        <v>9732.4597345022376</v>
      </c>
      <c r="AA126" s="49">
        <f>IF(V126-Z126&lt;0,0,V126-Z126)</f>
        <v>21887.908357897762</v>
      </c>
    </row>
    <row r="127" spans="1:27" x14ac:dyDescent="0.25">
      <c r="A127" s="111">
        <v>41935.375</v>
      </c>
      <c r="B127" s="34">
        <v>0</v>
      </c>
      <c r="C127" s="34">
        <v>395</v>
      </c>
      <c r="D127" s="96">
        <v>0</v>
      </c>
      <c r="E127" s="35">
        <f t="shared" si="14"/>
        <v>395</v>
      </c>
      <c r="F127" s="36">
        <f t="shared" si="26"/>
        <v>3</v>
      </c>
      <c r="G127" s="37" t="str">
        <f t="shared" si="27"/>
        <v>Yes</v>
      </c>
      <c r="H127" s="38">
        <v>382</v>
      </c>
      <c r="I127" s="38">
        <v>20.43</v>
      </c>
      <c r="J127" s="39">
        <f t="shared" si="16"/>
        <v>382</v>
      </c>
      <c r="K127" s="40">
        <f t="shared" si="17"/>
        <v>382</v>
      </c>
      <c r="L127" s="39">
        <v>366.45000000000005</v>
      </c>
      <c r="M127" s="39">
        <v>393</v>
      </c>
      <c r="N127" s="39">
        <v>786.13699999999994</v>
      </c>
      <c r="O127" s="41">
        <f t="shared" si="18"/>
        <v>393.13699999999994</v>
      </c>
      <c r="P127" s="41">
        <f t="shared" si="19"/>
        <v>382</v>
      </c>
      <c r="Q127" s="41">
        <f t="shared" si="20"/>
        <v>-17.256999999999834</v>
      </c>
      <c r="R127" s="34">
        <f t="shared" si="21"/>
        <v>0</v>
      </c>
      <c r="S127" s="113">
        <f t="shared" si="21"/>
        <v>382</v>
      </c>
      <c r="T127" s="34">
        <f t="shared" si="21"/>
        <v>0</v>
      </c>
      <c r="U127" s="52">
        <v>50.813299100000002</v>
      </c>
      <c r="V127" s="44">
        <f t="shared" si="22"/>
        <v>19410.680256200001</v>
      </c>
      <c r="W127" s="45">
        <f t="shared" si="23"/>
        <v>0</v>
      </c>
      <c r="X127" s="50">
        <f t="shared" si="23"/>
        <v>25.611736143426942</v>
      </c>
      <c r="Y127" s="51">
        <f t="shared" si="23"/>
        <v>0</v>
      </c>
      <c r="Z127" s="48">
        <f t="shared" si="24"/>
        <v>9783.6832067890919</v>
      </c>
      <c r="AA127" s="49">
        <f t="shared" si="25"/>
        <v>9626.9970494109093</v>
      </c>
    </row>
    <row r="128" spans="1:27" x14ac:dyDescent="0.25">
      <c r="A128" s="111">
        <v>41935.416666666664</v>
      </c>
      <c r="B128" s="34">
        <v>0</v>
      </c>
      <c r="C128" s="34">
        <v>395</v>
      </c>
      <c r="D128" s="96">
        <v>0</v>
      </c>
      <c r="E128" s="35">
        <f t="shared" si="14"/>
        <v>395</v>
      </c>
      <c r="F128" s="36">
        <f t="shared" si="26"/>
        <v>4</v>
      </c>
      <c r="G128" s="37" t="str">
        <f t="shared" si="27"/>
        <v>Yes</v>
      </c>
      <c r="H128" s="38">
        <v>386</v>
      </c>
      <c r="I128" s="38">
        <v>21.2</v>
      </c>
      <c r="J128" s="39">
        <f t="shared" si="16"/>
        <v>386</v>
      </c>
      <c r="K128" s="40">
        <f t="shared" si="17"/>
        <v>386</v>
      </c>
      <c r="L128" s="39">
        <v>366.6</v>
      </c>
      <c r="M128" s="39">
        <v>393</v>
      </c>
      <c r="N128" s="39">
        <v>788.66</v>
      </c>
      <c r="O128" s="41">
        <f t="shared" si="18"/>
        <v>395.65999999999997</v>
      </c>
      <c r="P128" s="41">
        <f t="shared" si="19"/>
        <v>386</v>
      </c>
      <c r="Q128" s="41">
        <f t="shared" si="20"/>
        <v>-14.860000000000014</v>
      </c>
      <c r="R128" s="34">
        <f t="shared" si="21"/>
        <v>0</v>
      </c>
      <c r="S128" s="113">
        <f t="shared" si="21"/>
        <v>386</v>
      </c>
      <c r="T128" s="34">
        <f t="shared" si="21"/>
        <v>0</v>
      </c>
      <c r="U128" s="52">
        <v>30.749605160000002</v>
      </c>
      <c r="V128" s="44">
        <f t="shared" si="22"/>
        <v>11869.347591760001</v>
      </c>
      <c r="W128" s="45">
        <f t="shared" si="23"/>
        <v>0</v>
      </c>
      <c r="X128" s="50">
        <f t="shared" si="23"/>
        <v>25.611736143426942</v>
      </c>
      <c r="Y128" s="51">
        <f t="shared" si="23"/>
        <v>0</v>
      </c>
      <c r="Z128" s="48">
        <f t="shared" si="24"/>
        <v>9886.1301513628005</v>
      </c>
      <c r="AA128" s="49">
        <f t="shared" si="25"/>
        <v>1983.2174403972003</v>
      </c>
    </row>
    <row r="129" spans="1:27" x14ac:dyDescent="0.25">
      <c r="A129" s="111">
        <v>41935.458333333336</v>
      </c>
      <c r="B129" s="34">
        <v>0</v>
      </c>
      <c r="C129" s="34">
        <v>395</v>
      </c>
      <c r="D129" s="96">
        <v>0</v>
      </c>
      <c r="E129" s="35">
        <f t="shared" si="14"/>
        <v>395</v>
      </c>
      <c r="F129" s="36">
        <f t="shared" si="26"/>
        <v>5</v>
      </c>
      <c r="G129" s="37" t="str">
        <f t="shared" si="27"/>
        <v>Yes</v>
      </c>
      <c r="H129" s="38">
        <v>384</v>
      </c>
      <c r="I129" s="38">
        <v>21.33</v>
      </c>
      <c r="J129" s="39">
        <f t="shared" si="16"/>
        <v>384</v>
      </c>
      <c r="K129" s="40">
        <f t="shared" si="17"/>
        <v>384</v>
      </c>
      <c r="L129" s="39">
        <v>366.6</v>
      </c>
      <c r="M129" s="39">
        <v>393</v>
      </c>
      <c r="N129" s="39">
        <v>783.726</v>
      </c>
      <c r="O129" s="41">
        <f t="shared" si="18"/>
        <v>390.726</v>
      </c>
      <c r="P129" s="41">
        <f t="shared" si="19"/>
        <v>384</v>
      </c>
      <c r="Q129" s="41">
        <f t="shared" si="20"/>
        <v>-11.795999999999935</v>
      </c>
      <c r="R129" s="34">
        <f t="shared" si="21"/>
        <v>0</v>
      </c>
      <c r="S129" s="113">
        <f t="shared" si="21"/>
        <v>384</v>
      </c>
      <c r="T129" s="34">
        <f t="shared" si="21"/>
        <v>0</v>
      </c>
      <c r="U129" s="52">
        <v>49.100513650000003</v>
      </c>
      <c r="V129" s="44">
        <f t="shared" si="22"/>
        <v>18854.5972416</v>
      </c>
      <c r="W129" s="45">
        <f t="shared" si="23"/>
        <v>0</v>
      </c>
      <c r="X129" s="50">
        <f t="shared" si="23"/>
        <v>25.611736143426942</v>
      </c>
      <c r="Y129" s="51">
        <f t="shared" si="23"/>
        <v>0</v>
      </c>
      <c r="Z129" s="48">
        <f t="shared" si="24"/>
        <v>9834.9066790759462</v>
      </c>
      <c r="AA129" s="49">
        <f t="shared" si="25"/>
        <v>9019.6905625240543</v>
      </c>
    </row>
    <row r="130" spans="1:27" x14ac:dyDescent="0.25">
      <c r="A130" s="111">
        <v>41935.5</v>
      </c>
      <c r="B130" s="34">
        <v>0</v>
      </c>
      <c r="C130" s="34">
        <v>395</v>
      </c>
      <c r="D130" s="96">
        <v>0</v>
      </c>
      <c r="E130" s="35">
        <f t="shared" si="14"/>
        <v>395</v>
      </c>
      <c r="F130" s="36">
        <f t="shared" si="26"/>
        <v>6</v>
      </c>
      <c r="G130" s="37" t="str">
        <f>IF(MAX(F130:F262)&gt;6,"Yes",0)</f>
        <v>Yes</v>
      </c>
      <c r="H130" s="38">
        <v>365</v>
      </c>
      <c r="I130" s="38">
        <v>20.92</v>
      </c>
      <c r="J130" s="39">
        <f t="shared" si="16"/>
        <v>365</v>
      </c>
      <c r="K130" s="40">
        <f t="shared" si="17"/>
        <v>365</v>
      </c>
      <c r="L130" s="39">
        <v>367.8</v>
      </c>
      <c r="M130" s="39">
        <v>393</v>
      </c>
      <c r="N130" s="39">
        <v>767.40499999999997</v>
      </c>
      <c r="O130" s="41">
        <f t="shared" si="18"/>
        <v>374.40499999999997</v>
      </c>
      <c r="P130" s="41">
        <f t="shared" si="19"/>
        <v>365</v>
      </c>
      <c r="Q130" s="41">
        <f t="shared" si="20"/>
        <v>-13.684999999999945</v>
      </c>
      <c r="R130" s="34">
        <f t="shared" ref="R130:T145" si="28">IF($P130&gt;0,MIN($P130,$E130)*(B130/$E130),0)</f>
        <v>0</v>
      </c>
      <c r="S130" s="113">
        <f t="shared" si="28"/>
        <v>365</v>
      </c>
      <c r="T130" s="34">
        <f t="shared" si="28"/>
        <v>0</v>
      </c>
      <c r="U130" s="52">
        <v>37.300197500000003</v>
      </c>
      <c r="V130" s="44">
        <f t="shared" si="22"/>
        <v>13614.572087500001</v>
      </c>
      <c r="W130" s="45">
        <f t="shared" si="23"/>
        <v>0</v>
      </c>
      <c r="X130" s="50">
        <f t="shared" si="23"/>
        <v>25.611736143426942</v>
      </c>
      <c r="Y130" s="51">
        <f t="shared" si="23"/>
        <v>0</v>
      </c>
      <c r="Z130" s="48">
        <f t="shared" si="24"/>
        <v>9348.283692350833</v>
      </c>
      <c r="AA130" s="49">
        <f t="shared" si="25"/>
        <v>4266.2883951491676</v>
      </c>
    </row>
    <row r="131" spans="1:27" x14ac:dyDescent="0.25">
      <c r="A131" s="111">
        <v>41935.541666666664</v>
      </c>
      <c r="B131" s="34">
        <v>0</v>
      </c>
      <c r="C131" s="34">
        <v>395</v>
      </c>
      <c r="D131" s="96">
        <v>0</v>
      </c>
      <c r="E131" s="35">
        <f t="shared" si="14"/>
        <v>395</v>
      </c>
      <c r="F131" s="36">
        <f t="shared" si="26"/>
        <v>7</v>
      </c>
      <c r="G131" s="37" t="str">
        <f t="shared" ref="G131:G160" si="29">IF(MAX(F131:F263)&gt;6,"Yes",0)</f>
        <v>Yes</v>
      </c>
      <c r="H131" s="38">
        <v>352</v>
      </c>
      <c r="I131" s="38">
        <v>20.85</v>
      </c>
      <c r="J131" s="39">
        <f t="shared" si="16"/>
        <v>352</v>
      </c>
      <c r="K131" s="40">
        <f t="shared" si="17"/>
        <v>352</v>
      </c>
      <c r="L131" s="39">
        <v>367.35</v>
      </c>
      <c r="M131" s="39">
        <v>393</v>
      </c>
      <c r="N131" s="39">
        <v>751.524</v>
      </c>
      <c r="O131" s="41">
        <f t="shared" si="18"/>
        <v>358.524</v>
      </c>
      <c r="P131" s="41">
        <f t="shared" si="19"/>
        <v>352</v>
      </c>
      <c r="Q131" s="41">
        <f t="shared" si="20"/>
        <v>-11.323999999999955</v>
      </c>
      <c r="R131" s="34">
        <f t="shared" si="28"/>
        <v>0</v>
      </c>
      <c r="S131" s="113">
        <f t="shared" si="28"/>
        <v>352</v>
      </c>
      <c r="T131" s="34">
        <f t="shared" si="28"/>
        <v>0</v>
      </c>
      <c r="U131" s="52">
        <v>35.050287269999998</v>
      </c>
      <c r="V131" s="44">
        <f t="shared" si="22"/>
        <v>12337.701119039999</v>
      </c>
      <c r="W131" s="45">
        <f t="shared" si="23"/>
        <v>0</v>
      </c>
      <c r="X131" s="50">
        <f t="shared" si="23"/>
        <v>25.611736143426942</v>
      </c>
      <c r="Y131" s="51">
        <f t="shared" si="23"/>
        <v>0</v>
      </c>
      <c r="Z131" s="48">
        <f t="shared" si="24"/>
        <v>9015.3311224862828</v>
      </c>
      <c r="AA131" s="49">
        <f t="shared" si="25"/>
        <v>3322.3699965537162</v>
      </c>
    </row>
    <row r="132" spans="1:27" x14ac:dyDescent="0.25">
      <c r="A132" s="111">
        <v>41935.583333333336</v>
      </c>
      <c r="B132" s="34">
        <v>0</v>
      </c>
      <c r="C132" s="34">
        <v>395</v>
      </c>
      <c r="D132" s="96">
        <v>0</v>
      </c>
      <c r="E132" s="35">
        <f t="shared" si="14"/>
        <v>395</v>
      </c>
      <c r="F132" s="36">
        <f t="shared" si="26"/>
        <v>8</v>
      </c>
      <c r="G132" s="37" t="str">
        <f t="shared" si="29"/>
        <v>Yes</v>
      </c>
      <c r="H132" s="38">
        <v>337</v>
      </c>
      <c r="I132" s="38">
        <v>20.11</v>
      </c>
      <c r="J132" s="39">
        <f t="shared" si="16"/>
        <v>337</v>
      </c>
      <c r="K132" s="40">
        <f t="shared" si="17"/>
        <v>337</v>
      </c>
      <c r="L132" s="39">
        <v>367.05</v>
      </c>
      <c r="M132" s="39">
        <v>393</v>
      </c>
      <c r="N132" s="39">
        <v>740.73900000000003</v>
      </c>
      <c r="O132" s="41">
        <f t="shared" si="18"/>
        <v>347.73900000000003</v>
      </c>
      <c r="P132" s="41">
        <f t="shared" si="19"/>
        <v>337</v>
      </c>
      <c r="Q132" s="41">
        <f t="shared" si="20"/>
        <v>-16.578999999999951</v>
      </c>
      <c r="R132" s="34">
        <f t="shared" si="28"/>
        <v>0</v>
      </c>
      <c r="S132" s="113">
        <f t="shared" si="28"/>
        <v>337</v>
      </c>
      <c r="T132" s="34">
        <f t="shared" si="28"/>
        <v>0</v>
      </c>
      <c r="U132" s="52">
        <v>37.889999699999997</v>
      </c>
      <c r="V132" s="44">
        <f t="shared" si="22"/>
        <v>12768.9298989</v>
      </c>
      <c r="W132" s="45">
        <f t="shared" si="23"/>
        <v>0</v>
      </c>
      <c r="X132" s="50">
        <f t="shared" si="23"/>
        <v>25.611736143426942</v>
      </c>
      <c r="Y132" s="51">
        <f t="shared" si="23"/>
        <v>0</v>
      </c>
      <c r="Z132" s="48">
        <f t="shared" si="24"/>
        <v>8631.15508033488</v>
      </c>
      <c r="AA132" s="49">
        <f t="shared" si="25"/>
        <v>4137.7748185651199</v>
      </c>
    </row>
    <row r="133" spans="1:27" x14ac:dyDescent="0.25">
      <c r="A133" s="63"/>
      <c r="B133" s="34">
        <v>0</v>
      </c>
      <c r="C133" s="34">
        <v>0</v>
      </c>
      <c r="D133" s="96">
        <v>0</v>
      </c>
      <c r="E133" s="35">
        <f t="shared" si="14"/>
        <v>0</v>
      </c>
      <c r="F133" s="36">
        <f t="shared" si="26"/>
        <v>0</v>
      </c>
      <c r="G133" s="37">
        <f t="shared" si="29"/>
        <v>0</v>
      </c>
      <c r="H133" s="38"/>
      <c r="I133" s="38"/>
      <c r="J133" s="39">
        <f t="shared" si="16"/>
        <v>0</v>
      </c>
      <c r="K133" s="40">
        <f t="shared" si="17"/>
        <v>0</v>
      </c>
      <c r="L133" s="39">
        <v>0</v>
      </c>
      <c r="M133" s="39">
        <v>0</v>
      </c>
      <c r="N133" s="39">
        <v>0</v>
      </c>
      <c r="O133" s="41">
        <f t="shared" si="18"/>
        <v>0</v>
      </c>
      <c r="P133" s="41">
        <f t="shared" si="19"/>
        <v>0</v>
      </c>
      <c r="Q133" s="41">
        <f t="shared" si="20"/>
        <v>0</v>
      </c>
      <c r="R133" s="34">
        <f t="shared" si="28"/>
        <v>0</v>
      </c>
      <c r="S133" s="34">
        <f t="shared" si="28"/>
        <v>0</v>
      </c>
      <c r="T133" s="34">
        <f t="shared" si="28"/>
        <v>0</v>
      </c>
      <c r="U133" s="52">
        <v>0</v>
      </c>
      <c r="V133" s="44">
        <f t="shared" si="22"/>
        <v>0</v>
      </c>
      <c r="W133" s="45">
        <f t="shared" si="23"/>
        <v>0</v>
      </c>
      <c r="X133" s="50">
        <f t="shared" si="23"/>
        <v>0</v>
      </c>
      <c r="Y133" s="51">
        <f t="shared" si="23"/>
        <v>0</v>
      </c>
      <c r="Z133" s="48">
        <f t="shared" si="24"/>
        <v>0</v>
      </c>
      <c r="AA133" s="49">
        <f t="shared" si="25"/>
        <v>0</v>
      </c>
    </row>
    <row r="134" spans="1:27" x14ac:dyDescent="0.25">
      <c r="A134" s="63"/>
      <c r="B134" s="34">
        <v>0</v>
      </c>
      <c r="C134" s="34">
        <v>0</v>
      </c>
      <c r="D134" s="96">
        <v>0</v>
      </c>
      <c r="E134" s="35">
        <f t="shared" si="14"/>
        <v>0</v>
      </c>
      <c r="F134" s="36">
        <f t="shared" si="26"/>
        <v>0</v>
      </c>
      <c r="G134" s="37">
        <f t="shared" si="29"/>
        <v>0</v>
      </c>
      <c r="H134" s="38"/>
      <c r="I134" s="38"/>
      <c r="J134" s="39">
        <f t="shared" si="16"/>
        <v>0</v>
      </c>
      <c r="K134" s="40">
        <f t="shared" si="17"/>
        <v>0</v>
      </c>
      <c r="L134" s="39">
        <v>0</v>
      </c>
      <c r="M134" s="39">
        <v>0</v>
      </c>
      <c r="N134" s="39">
        <v>0</v>
      </c>
      <c r="O134" s="41">
        <f t="shared" si="18"/>
        <v>0</v>
      </c>
      <c r="P134" s="41">
        <f t="shared" si="19"/>
        <v>0</v>
      </c>
      <c r="Q134" s="41">
        <f t="shared" si="20"/>
        <v>0</v>
      </c>
      <c r="R134" s="34">
        <f t="shared" si="28"/>
        <v>0</v>
      </c>
      <c r="S134" s="34">
        <f t="shared" si="28"/>
        <v>0</v>
      </c>
      <c r="T134" s="34">
        <f t="shared" si="28"/>
        <v>0</v>
      </c>
      <c r="U134" s="52">
        <v>0</v>
      </c>
      <c r="V134" s="44">
        <f t="shared" si="22"/>
        <v>0</v>
      </c>
      <c r="W134" s="45">
        <f t="shared" si="23"/>
        <v>0</v>
      </c>
      <c r="X134" s="50">
        <f t="shared" si="23"/>
        <v>0</v>
      </c>
      <c r="Y134" s="51">
        <f t="shared" si="23"/>
        <v>0</v>
      </c>
      <c r="Z134" s="48">
        <f t="shared" si="24"/>
        <v>0</v>
      </c>
      <c r="AA134" s="49">
        <f t="shared" si="25"/>
        <v>0</v>
      </c>
    </row>
    <row r="135" spans="1:27" x14ac:dyDescent="0.25">
      <c r="A135" s="63"/>
      <c r="B135" s="34">
        <v>0</v>
      </c>
      <c r="C135" s="34">
        <v>0</v>
      </c>
      <c r="D135" s="96">
        <v>0</v>
      </c>
      <c r="E135" s="35">
        <f t="shared" si="14"/>
        <v>0</v>
      </c>
      <c r="F135" s="36">
        <f t="shared" si="26"/>
        <v>0</v>
      </c>
      <c r="G135" s="37">
        <f t="shared" si="29"/>
        <v>0</v>
      </c>
      <c r="H135" s="38"/>
      <c r="I135" s="38"/>
      <c r="J135" s="39">
        <f t="shared" si="16"/>
        <v>0</v>
      </c>
      <c r="K135" s="40">
        <f t="shared" si="17"/>
        <v>0</v>
      </c>
      <c r="L135" s="39">
        <v>0</v>
      </c>
      <c r="M135" s="39">
        <v>0</v>
      </c>
      <c r="N135" s="39">
        <v>0</v>
      </c>
      <c r="O135" s="41">
        <f t="shared" si="18"/>
        <v>0</v>
      </c>
      <c r="P135" s="41">
        <f t="shared" si="19"/>
        <v>0</v>
      </c>
      <c r="Q135" s="41">
        <f t="shared" si="20"/>
        <v>0</v>
      </c>
      <c r="R135" s="34">
        <f t="shared" si="28"/>
        <v>0</v>
      </c>
      <c r="S135" s="34">
        <f t="shared" si="28"/>
        <v>0</v>
      </c>
      <c r="T135" s="34">
        <f t="shared" si="28"/>
        <v>0</v>
      </c>
      <c r="U135" s="52">
        <v>0</v>
      </c>
      <c r="V135" s="44">
        <f t="shared" si="22"/>
        <v>0</v>
      </c>
      <c r="W135" s="45">
        <f t="shared" si="23"/>
        <v>0</v>
      </c>
      <c r="X135" s="50">
        <f t="shared" si="23"/>
        <v>0</v>
      </c>
      <c r="Y135" s="51">
        <f t="shared" si="23"/>
        <v>0</v>
      </c>
      <c r="Z135" s="48">
        <f t="shared" si="24"/>
        <v>0</v>
      </c>
      <c r="AA135" s="49">
        <f t="shared" si="25"/>
        <v>0</v>
      </c>
    </row>
    <row r="136" spans="1:27" x14ac:dyDescent="0.25">
      <c r="A136" s="63"/>
      <c r="B136" s="34">
        <v>0</v>
      </c>
      <c r="C136" s="34">
        <v>0</v>
      </c>
      <c r="D136" s="96">
        <v>0</v>
      </c>
      <c r="E136" s="35">
        <f t="shared" si="14"/>
        <v>0</v>
      </c>
      <c r="F136" s="36">
        <f t="shared" si="26"/>
        <v>0</v>
      </c>
      <c r="G136" s="37">
        <f t="shared" si="29"/>
        <v>0</v>
      </c>
      <c r="H136" s="38"/>
      <c r="I136" s="38"/>
      <c r="J136" s="39">
        <f t="shared" si="16"/>
        <v>0</v>
      </c>
      <c r="K136" s="40">
        <f t="shared" si="17"/>
        <v>0</v>
      </c>
      <c r="L136" s="39">
        <v>0</v>
      </c>
      <c r="M136" s="39">
        <v>0</v>
      </c>
      <c r="N136" s="39">
        <v>0</v>
      </c>
      <c r="O136" s="41">
        <f t="shared" si="18"/>
        <v>0</v>
      </c>
      <c r="P136" s="41">
        <f t="shared" si="19"/>
        <v>0</v>
      </c>
      <c r="Q136" s="41">
        <f t="shared" si="20"/>
        <v>0</v>
      </c>
      <c r="R136" s="34">
        <f t="shared" si="28"/>
        <v>0</v>
      </c>
      <c r="S136" s="34">
        <f t="shared" si="28"/>
        <v>0</v>
      </c>
      <c r="T136" s="34">
        <f t="shared" si="28"/>
        <v>0</v>
      </c>
      <c r="U136" s="52">
        <v>0</v>
      </c>
      <c r="V136" s="44">
        <f t="shared" si="22"/>
        <v>0</v>
      </c>
      <c r="W136" s="45">
        <f t="shared" si="23"/>
        <v>0</v>
      </c>
      <c r="X136" s="50">
        <f t="shared" si="23"/>
        <v>0</v>
      </c>
      <c r="Y136" s="51">
        <f t="shared" si="23"/>
        <v>0</v>
      </c>
      <c r="Z136" s="48">
        <f t="shared" si="24"/>
        <v>0</v>
      </c>
      <c r="AA136" s="49">
        <f t="shared" si="25"/>
        <v>0</v>
      </c>
    </row>
    <row r="137" spans="1:27" x14ac:dyDescent="0.25">
      <c r="A137" s="63"/>
      <c r="B137" s="34">
        <v>0</v>
      </c>
      <c r="C137" s="34">
        <v>0</v>
      </c>
      <c r="D137" s="96">
        <v>0</v>
      </c>
      <c r="E137" s="35">
        <f t="shared" si="14"/>
        <v>0</v>
      </c>
      <c r="F137" s="36">
        <f t="shared" si="26"/>
        <v>0</v>
      </c>
      <c r="G137" s="37">
        <f t="shared" si="29"/>
        <v>0</v>
      </c>
      <c r="H137" s="38"/>
      <c r="I137" s="38"/>
      <c r="J137" s="39">
        <f t="shared" si="16"/>
        <v>0</v>
      </c>
      <c r="K137" s="40">
        <f t="shared" si="17"/>
        <v>0</v>
      </c>
      <c r="L137" s="39">
        <v>0</v>
      </c>
      <c r="M137" s="39">
        <v>0</v>
      </c>
      <c r="N137" s="39">
        <v>0</v>
      </c>
      <c r="O137" s="41">
        <f t="shared" si="18"/>
        <v>0</v>
      </c>
      <c r="P137" s="41">
        <f t="shared" si="19"/>
        <v>0</v>
      </c>
      <c r="Q137" s="41">
        <f t="shared" si="20"/>
        <v>0</v>
      </c>
      <c r="R137" s="34">
        <f t="shared" si="28"/>
        <v>0</v>
      </c>
      <c r="S137" s="34">
        <f t="shared" si="28"/>
        <v>0</v>
      </c>
      <c r="T137" s="34">
        <f t="shared" si="28"/>
        <v>0</v>
      </c>
      <c r="U137" s="52">
        <v>0</v>
      </c>
      <c r="V137" s="44">
        <f t="shared" si="22"/>
        <v>0</v>
      </c>
      <c r="W137" s="45">
        <f t="shared" si="23"/>
        <v>0</v>
      </c>
      <c r="X137" s="50">
        <f t="shared" si="23"/>
        <v>0</v>
      </c>
      <c r="Y137" s="51">
        <f t="shared" si="23"/>
        <v>0</v>
      </c>
      <c r="Z137" s="48">
        <f t="shared" si="24"/>
        <v>0</v>
      </c>
      <c r="AA137" s="49">
        <f t="shared" si="25"/>
        <v>0</v>
      </c>
    </row>
    <row r="138" spans="1:27" x14ac:dyDescent="0.25">
      <c r="A138" s="63"/>
      <c r="B138" s="34">
        <v>0</v>
      </c>
      <c r="C138" s="34">
        <v>0</v>
      </c>
      <c r="D138" s="96">
        <v>0</v>
      </c>
      <c r="E138" s="35">
        <f t="shared" si="14"/>
        <v>0</v>
      </c>
      <c r="F138" s="36">
        <f t="shared" si="26"/>
        <v>0</v>
      </c>
      <c r="G138" s="37">
        <f t="shared" si="29"/>
        <v>0</v>
      </c>
      <c r="H138" s="38"/>
      <c r="I138" s="38"/>
      <c r="J138" s="39">
        <f t="shared" si="16"/>
        <v>0</v>
      </c>
      <c r="K138" s="40">
        <f t="shared" si="17"/>
        <v>0</v>
      </c>
      <c r="L138" s="39">
        <v>0</v>
      </c>
      <c r="M138" s="39">
        <v>0</v>
      </c>
      <c r="N138" s="39">
        <v>0</v>
      </c>
      <c r="O138" s="41">
        <f t="shared" si="18"/>
        <v>0</v>
      </c>
      <c r="P138" s="41">
        <f t="shared" si="19"/>
        <v>0</v>
      </c>
      <c r="Q138" s="41">
        <f t="shared" si="20"/>
        <v>0</v>
      </c>
      <c r="R138" s="34">
        <f t="shared" si="28"/>
        <v>0</v>
      </c>
      <c r="S138" s="34">
        <f t="shared" si="28"/>
        <v>0</v>
      </c>
      <c r="T138" s="34">
        <f t="shared" si="28"/>
        <v>0</v>
      </c>
      <c r="U138" s="52">
        <v>0</v>
      </c>
      <c r="V138" s="44">
        <f t="shared" si="22"/>
        <v>0</v>
      </c>
      <c r="W138" s="45">
        <f t="shared" si="23"/>
        <v>0</v>
      </c>
      <c r="X138" s="50">
        <f t="shared" si="23"/>
        <v>0</v>
      </c>
      <c r="Y138" s="51">
        <f t="shared" si="23"/>
        <v>0</v>
      </c>
      <c r="Z138" s="48">
        <f t="shared" si="24"/>
        <v>0</v>
      </c>
      <c r="AA138" s="49">
        <f t="shared" si="25"/>
        <v>0</v>
      </c>
    </row>
    <row r="139" spans="1:27" x14ac:dyDescent="0.25">
      <c r="A139" s="63"/>
      <c r="B139" s="34">
        <v>0</v>
      </c>
      <c r="C139" s="34">
        <v>0</v>
      </c>
      <c r="D139" s="96">
        <v>0</v>
      </c>
      <c r="E139" s="35">
        <f t="shared" si="14"/>
        <v>0</v>
      </c>
      <c r="F139" s="36">
        <f t="shared" si="26"/>
        <v>0</v>
      </c>
      <c r="G139" s="37">
        <f t="shared" si="29"/>
        <v>0</v>
      </c>
      <c r="H139" s="38"/>
      <c r="I139" s="38"/>
      <c r="J139" s="39">
        <f t="shared" si="16"/>
        <v>0</v>
      </c>
      <c r="K139" s="40">
        <f t="shared" si="17"/>
        <v>0</v>
      </c>
      <c r="L139" s="39">
        <v>0</v>
      </c>
      <c r="M139" s="39">
        <v>0</v>
      </c>
      <c r="N139" s="39">
        <v>0</v>
      </c>
      <c r="O139" s="41">
        <f t="shared" si="18"/>
        <v>0</v>
      </c>
      <c r="P139" s="41">
        <f t="shared" si="19"/>
        <v>0</v>
      </c>
      <c r="Q139" s="41">
        <f t="shared" si="20"/>
        <v>0</v>
      </c>
      <c r="R139" s="34">
        <f t="shared" si="28"/>
        <v>0</v>
      </c>
      <c r="S139" s="34">
        <f t="shared" si="28"/>
        <v>0</v>
      </c>
      <c r="T139" s="34">
        <f t="shared" si="28"/>
        <v>0</v>
      </c>
      <c r="U139" s="52">
        <v>0</v>
      </c>
      <c r="V139" s="44">
        <f t="shared" si="22"/>
        <v>0</v>
      </c>
      <c r="W139" s="45">
        <f t="shared" si="23"/>
        <v>0</v>
      </c>
      <c r="X139" s="50">
        <f t="shared" si="23"/>
        <v>0</v>
      </c>
      <c r="Y139" s="51">
        <f t="shared" si="23"/>
        <v>0</v>
      </c>
      <c r="Z139" s="48">
        <f t="shared" si="24"/>
        <v>0</v>
      </c>
      <c r="AA139" s="49">
        <f t="shared" si="25"/>
        <v>0</v>
      </c>
    </row>
    <row r="140" spans="1:27" x14ac:dyDescent="0.25">
      <c r="A140" s="63"/>
      <c r="B140" s="34">
        <v>0</v>
      </c>
      <c r="C140" s="34">
        <v>0</v>
      </c>
      <c r="D140" s="96">
        <v>0</v>
      </c>
      <c r="E140" s="35">
        <f t="shared" si="14"/>
        <v>0</v>
      </c>
      <c r="F140" s="36">
        <f t="shared" si="26"/>
        <v>0</v>
      </c>
      <c r="G140" s="37">
        <f t="shared" si="29"/>
        <v>0</v>
      </c>
      <c r="H140" s="38"/>
      <c r="I140" s="38"/>
      <c r="J140" s="39">
        <f t="shared" si="16"/>
        <v>0</v>
      </c>
      <c r="K140" s="40">
        <f t="shared" si="17"/>
        <v>0</v>
      </c>
      <c r="L140" s="39">
        <v>0</v>
      </c>
      <c r="M140" s="39">
        <v>0</v>
      </c>
      <c r="N140" s="39">
        <v>0</v>
      </c>
      <c r="O140" s="41">
        <f t="shared" si="18"/>
        <v>0</v>
      </c>
      <c r="P140" s="41">
        <f t="shared" si="19"/>
        <v>0</v>
      </c>
      <c r="Q140" s="41">
        <f t="shared" si="20"/>
        <v>0</v>
      </c>
      <c r="R140" s="34">
        <f t="shared" si="28"/>
        <v>0</v>
      </c>
      <c r="S140" s="34">
        <f t="shared" si="28"/>
        <v>0</v>
      </c>
      <c r="T140" s="34">
        <f t="shared" si="28"/>
        <v>0</v>
      </c>
      <c r="U140" s="52">
        <v>0</v>
      </c>
      <c r="V140" s="44">
        <f t="shared" si="22"/>
        <v>0</v>
      </c>
      <c r="W140" s="45">
        <f t="shared" si="23"/>
        <v>0</v>
      </c>
      <c r="X140" s="50">
        <f t="shared" si="23"/>
        <v>0</v>
      </c>
      <c r="Y140" s="51">
        <f t="shared" si="23"/>
        <v>0</v>
      </c>
      <c r="Z140" s="48">
        <f t="shared" si="24"/>
        <v>0</v>
      </c>
      <c r="AA140" s="49">
        <f t="shared" si="25"/>
        <v>0</v>
      </c>
    </row>
    <row r="141" spans="1:27" x14ac:dyDescent="0.25">
      <c r="A141" s="63"/>
      <c r="B141" s="34">
        <v>0</v>
      </c>
      <c r="C141" s="34">
        <v>0</v>
      </c>
      <c r="D141" s="96">
        <v>0</v>
      </c>
      <c r="E141" s="35">
        <f t="shared" ref="E141:E162" si="30">SUM(B141:D141)</f>
        <v>0</v>
      </c>
      <c r="F141" s="36">
        <f t="shared" si="26"/>
        <v>0</v>
      </c>
      <c r="G141" s="37">
        <f t="shared" si="29"/>
        <v>0</v>
      </c>
      <c r="H141" s="38"/>
      <c r="I141" s="38"/>
      <c r="J141" s="39">
        <f t="shared" ref="J141:J162" si="31">MIN(E141,H141)</f>
        <v>0</v>
      </c>
      <c r="K141" s="40">
        <f t="shared" ref="K141:K162" si="32">IF(J141=0,0,IF(G141&lt;&gt;"Yes",0,J141))</f>
        <v>0</v>
      </c>
      <c r="L141" s="39">
        <v>0</v>
      </c>
      <c r="M141" s="39">
        <v>0</v>
      </c>
      <c r="N141" s="39">
        <v>0</v>
      </c>
      <c r="O141" s="41">
        <f t="shared" ref="O141:O162" si="33">MAX(N141-M141,0)</f>
        <v>0</v>
      </c>
      <c r="P141" s="41">
        <f t="shared" ref="P141:P162" si="34">MIN(K141,O141)</f>
        <v>0</v>
      </c>
      <c r="Q141" s="41">
        <f t="shared" ref="Q141:Q162" si="35">IF(P141&lt;=0,0,L141+I141+H141-N141)</f>
        <v>0</v>
      </c>
      <c r="R141" s="34">
        <f t="shared" si="28"/>
        <v>0</v>
      </c>
      <c r="S141" s="34">
        <f t="shared" si="28"/>
        <v>0</v>
      </c>
      <c r="T141" s="34">
        <f t="shared" si="28"/>
        <v>0</v>
      </c>
      <c r="U141" s="52">
        <v>0</v>
      </c>
      <c r="V141" s="44">
        <f t="shared" ref="V141:V162" si="36">(R141+S141+T141)*U141</f>
        <v>0</v>
      </c>
      <c r="W141" s="45">
        <f t="shared" ref="W141:Y162" si="37">IF(B141&gt;0,W$9,0)</f>
        <v>0</v>
      </c>
      <c r="X141" s="50">
        <f t="shared" si="37"/>
        <v>0</v>
      </c>
      <c r="Y141" s="51">
        <f t="shared" si="37"/>
        <v>0</v>
      </c>
      <c r="Z141" s="48">
        <f t="shared" ref="Z141:Z162" si="38">(R141*W141)+(S141*X141)+(T141*Y141)</f>
        <v>0</v>
      </c>
      <c r="AA141" s="49">
        <f t="shared" ref="AA141:AA162" si="39">IF(V141-Z141&lt;0,0,V141-Z141)</f>
        <v>0</v>
      </c>
    </row>
    <row r="142" spans="1:27" x14ac:dyDescent="0.25">
      <c r="A142" s="63"/>
      <c r="B142" s="34">
        <v>0</v>
      </c>
      <c r="C142" s="34">
        <v>0</v>
      </c>
      <c r="D142" s="96">
        <v>0</v>
      </c>
      <c r="E142" s="35">
        <f t="shared" si="30"/>
        <v>0</v>
      </c>
      <c r="F142" s="36">
        <f t="shared" ref="F142:F162" si="40">IF(E142&gt;0,F141+1,0)</f>
        <v>0</v>
      </c>
      <c r="G142" s="37">
        <f t="shared" si="29"/>
        <v>0</v>
      </c>
      <c r="H142" s="38"/>
      <c r="I142" s="38"/>
      <c r="J142" s="39">
        <f t="shared" si="31"/>
        <v>0</v>
      </c>
      <c r="K142" s="40">
        <f t="shared" si="32"/>
        <v>0</v>
      </c>
      <c r="L142" s="39">
        <v>0</v>
      </c>
      <c r="M142" s="39">
        <v>0</v>
      </c>
      <c r="N142" s="39">
        <v>0</v>
      </c>
      <c r="O142" s="41">
        <f t="shared" si="33"/>
        <v>0</v>
      </c>
      <c r="P142" s="41">
        <f t="shared" si="34"/>
        <v>0</v>
      </c>
      <c r="Q142" s="41">
        <f t="shared" si="35"/>
        <v>0</v>
      </c>
      <c r="R142" s="34">
        <f t="shared" si="28"/>
        <v>0</v>
      </c>
      <c r="S142" s="34">
        <f t="shared" si="28"/>
        <v>0</v>
      </c>
      <c r="T142" s="34">
        <f t="shared" si="28"/>
        <v>0</v>
      </c>
      <c r="U142" s="52">
        <v>0</v>
      </c>
      <c r="V142" s="44">
        <f t="shared" si="36"/>
        <v>0</v>
      </c>
      <c r="W142" s="45">
        <f t="shared" si="37"/>
        <v>0</v>
      </c>
      <c r="X142" s="50">
        <f t="shared" si="37"/>
        <v>0</v>
      </c>
      <c r="Y142" s="51">
        <f t="shared" si="37"/>
        <v>0</v>
      </c>
      <c r="Z142" s="48">
        <f t="shared" si="38"/>
        <v>0</v>
      </c>
      <c r="AA142" s="49">
        <f t="shared" si="39"/>
        <v>0</v>
      </c>
    </row>
    <row r="143" spans="1:27" x14ac:dyDescent="0.25">
      <c r="A143" s="63"/>
      <c r="B143" s="34">
        <v>0</v>
      </c>
      <c r="C143" s="34">
        <v>0</v>
      </c>
      <c r="D143" s="96">
        <v>0</v>
      </c>
      <c r="E143" s="35">
        <f t="shared" si="30"/>
        <v>0</v>
      </c>
      <c r="F143" s="36">
        <f t="shared" si="40"/>
        <v>0</v>
      </c>
      <c r="G143" s="37">
        <f t="shared" si="29"/>
        <v>0</v>
      </c>
      <c r="H143" s="38"/>
      <c r="I143" s="38"/>
      <c r="J143" s="39">
        <f t="shared" si="31"/>
        <v>0</v>
      </c>
      <c r="K143" s="40">
        <f t="shared" si="32"/>
        <v>0</v>
      </c>
      <c r="L143" s="39">
        <v>0</v>
      </c>
      <c r="M143" s="39">
        <v>0</v>
      </c>
      <c r="N143" s="39">
        <v>0</v>
      </c>
      <c r="O143" s="41">
        <f t="shared" si="33"/>
        <v>0</v>
      </c>
      <c r="P143" s="41">
        <f t="shared" si="34"/>
        <v>0</v>
      </c>
      <c r="Q143" s="41">
        <f t="shared" si="35"/>
        <v>0</v>
      </c>
      <c r="R143" s="34">
        <f t="shared" si="28"/>
        <v>0</v>
      </c>
      <c r="S143" s="34">
        <f t="shared" si="28"/>
        <v>0</v>
      </c>
      <c r="T143" s="34">
        <f t="shared" si="28"/>
        <v>0</v>
      </c>
      <c r="U143" s="52">
        <v>0</v>
      </c>
      <c r="V143" s="44">
        <f t="shared" si="36"/>
        <v>0</v>
      </c>
      <c r="W143" s="45">
        <f t="shared" si="37"/>
        <v>0</v>
      </c>
      <c r="X143" s="50">
        <f t="shared" si="37"/>
        <v>0</v>
      </c>
      <c r="Y143" s="51">
        <f t="shared" si="37"/>
        <v>0</v>
      </c>
      <c r="Z143" s="48">
        <f t="shared" si="38"/>
        <v>0</v>
      </c>
      <c r="AA143" s="49">
        <f t="shared" si="39"/>
        <v>0</v>
      </c>
    </row>
    <row r="144" spans="1:27" x14ac:dyDescent="0.25">
      <c r="A144" s="63"/>
      <c r="B144" s="34">
        <v>0</v>
      </c>
      <c r="C144" s="34">
        <v>0</v>
      </c>
      <c r="D144" s="96">
        <v>0</v>
      </c>
      <c r="E144" s="35">
        <f t="shared" si="30"/>
        <v>0</v>
      </c>
      <c r="F144" s="36">
        <f t="shared" si="40"/>
        <v>0</v>
      </c>
      <c r="G144" s="37">
        <f t="shared" si="29"/>
        <v>0</v>
      </c>
      <c r="H144" s="38"/>
      <c r="I144" s="38"/>
      <c r="J144" s="39">
        <f t="shared" si="31"/>
        <v>0</v>
      </c>
      <c r="K144" s="40">
        <f t="shared" si="32"/>
        <v>0</v>
      </c>
      <c r="L144" s="39">
        <v>0</v>
      </c>
      <c r="M144" s="39">
        <v>0</v>
      </c>
      <c r="N144" s="39">
        <v>0</v>
      </c>
      <c r="O144" s="41">
        <f t="shared" si="33"/>
        <v>0</v>
      </c>
      <c r="P144" s="41">
        <f t="shared" si="34"/>
        <v>0</v>
      </c>
      <c r="Q144" s="41">
        <f t="shared" si="35"/>
        <v>0</v>
      </c>
      <c r="R144" s="34">
        <f t="shared" si="28"/>
        <v>0</v>
      </c>
      <c r="S144" s="34">
        <f t="shared" si="28"/>
        <v>0</v>
      </c>
      <c r="T144" s="34">
        <f t="shared" si="28"/>
        <v>0</v>
      </c>
      <c r="U144" s="52">
        <v>0</v>
      </c>
      <c r="V144" s="44">
        <f t="shared" si="36"/>
        <v>0</v>
      </c>
      <c r="W144" s="45">
        <f t="shared" si="37"/>
        <v>0</v>
      </c>
      <c r="X144" s="50">
        <f t="shared" si="37"/>
        <v>0</v>
      </c>
      <c r="Y144" s="51">
        <f t="shared" si="37"/>
        <v>0</v>
      </c>
      <c r="Z144" s="48">
        <f t="shared" si="38"/>
        <v>0</v>
      </c>
      <c r="AA144" s="49">
        <f t="shared" si="39"/>
        <v>0</v>
      </c>
    </row>
    <row r="145" spans="1:27" x14ac:dyDescent="0.25">
      <c r="A145" s="63"/>
      <c r="B145" s="34">
        <v>0</v>
      </c>
      <c r="C145" s="34">
        <v>0</v>
      </c>
      <c r="D145" s="96">
        <v>0</v>
      </c>
      <c r="E145" s="35">
        <f t="shared" si="30"/>
        <v>0</v>
      </c>
      <c r="F145" s="36">
        <f t="shared" si="40"/>
        <v>0</v>
      </c>
      <c r="G145" s="37">
        <f t="shared" si="29"/>
        <v>0</v>
      </c>
      <c r="H145" s="38"/>
      <c r="I145" s="38"/>
      <c r="J145" s="39">
        <f t="shared" si="31"/>
        <v>0</v>
      </c>
      <c r="K145" s="40">
        <f t="shared" si="32"/>
        <v>0</v>
      </c>
      <c r="L145" s="39">
        <v>0</v>
      </c>
      <c r="M145" s="39">
        <v>0</v>
      </c>
      <c r="N145" s="39">
        <v>0</v>
      </c>
      <c r="O145" s="41">
        <f t="shared" si="33"/>
        <v>0</v>
      </c>
      <c r="P145" s="41">
        <f t="shared" si="34"/>
        <v>0</v>
      </c>
      <c r="Q145" s="41">
        <f t="shared" si="35"/>
        <v>0</v>
      </c>
      <c r="R145" s="34">
        <f t="shared" si="28"/>
        <v>0</v>
      </c>
      <c r="S145" s="34">
        <f t="shared" si="28"/>
        <v>0</v>
      </c>
      <c r="T145" s="34">
        <f t="shared" si="28"/>
        <v>0</v>
      </c>
      <c r="U145" s="52">
        <v>0</v>
      </c>
      <c r="V145" s="44">
        <f t="shared" si="36"/>
        <v>0</v>
      </c>
      <c r="W145" s="45">
        <f t="shared" si="37"/>
        <v>0</v>
      </c>
      <c r="X145" s="50">
        <f t="shared" si="37"/>
        <v>0</v>
      </c>
      <c r="Y145" s="51">
        <f t="shared" si="37"/>
        <v>0</v>
      </c>
      <c r="Z145" s="48">
        <f t="shared" si="38"/>
        <v>0</v>
      </c>
      <c r="AA145" s="49">
        <f t="shared" si="39"/>
        <v>0</v>
      </c>
    </row>
    <row r="146" spans="1:27" x14ac:dyDescent="0.25">
      <c r="A146" s="63"/>
      <c r="B146" s="34">
        <v>0</v>
      </c>
      <c r="C146" s="34">
        <v>0</v>
      </c>
      <c r="D146" s="96">
        <v>0</v>
      </c>
      <c r="E146" s="35">
        <f t="shared" si="30"/>
        <v>0</v>
      </c>
      <c r="F146" s="36">
        <f t="shared" si="40"/>
        <v>0</v>
      </c>
      <c r="G146" s="37">
        <f t="shared" si="29"/>
        <v>0</v>
      </c>
      <c r="H146" s="38"/>
      <c r="I146" s="38"/>
      <c r="J146" s="39">
        <f t="shared" si="31"/>
        <v>0</v>
      </c>
      <c r="K146" s="40">
        <f t="shared" si="32"/>
        <v>0</v>
      </c>
      <c r="L146" s="39">
        <v>0</v>
      </c>
      <c r="M146" s="39">
        <v>0</v>
      </c>
      <c r="N146" s="39">
        <v>0</v>
      </c>
      <c r="O146" s="41">
        <f t="shared" si="33"/>
        <v>0</v>
      </c>
      <c r="P146" s="41">
        <f t="shared" si="34"/>
        <v>0</v>
      </c>
      <c r="Q146" s="41">
        <f t="shared" si="35"/>
        <v>0</v>
      </c>
      <c r="R146" s="34">
        <f t="shared" ref="R146:T162" si="41">IF($P146&gt;0,MIN($P146,$E146)*(B146/$E146),0)</f>
        <v>0</v>
      </c>
      <c r="S146" s="34">
        <f t="shared" si="41"/>
        <v>0</v>
      </c>
      <c r="T146" s="34">
        <f t="shared" si="41"/>
        <v>0</v>
      </c>
      <c r="U146" s="52">
        <v>0</v>
      </c>
      <c r="V146" s="44">
        <f t="shared" si="36"/>
        <v>0</v>
      </c>
      <c r="W146" s="45">
        <f t="shared" si="37"/>
        <v>0</v>
      </c>
      <c r="X146" s="50">
        <f t="shared" si="37"/>
        <v>0</v>
      </c>
      <c r="Y146" s="51">
        <f t="shared" si="37"/>
        <v>0</v>
      </c>
      <c r="Z146" s="48">
        <f t="shared" si="38"/>
        <v>0</v>
      </c>
      <c r="AA146" s="49">
        <f t="shared" si="39"/>
        <v>0</v>
      </c>
    </row>
    <row r="147" spans="1:27" x14ac:dyDescent="0.25">
      <c r="A147" s="63"/>
      <c r="B147" s="34">
        <v>0</v>
      </c>
      <c r="C147" s="34">
        <v>0</v>
      </c>
      <c r="D147" s="96">
        <v>0</v>
      </c>
      <c r="E147" s="35">
        <f t="shared" si="30"/>
        <v>0</v>
      </c>
      <c r="F147" s="36">
        <f t="shared" si="40"/>
        <v>0</v>
      </c>
      <c r="G147" s="37">
        <f t="shared" si="29"/>
        <v>0</v>
      </c>
      <c r="H147" s="38"/>
      <c r="I147" s="38"/>
      <c r="J147" s="39">
        <f t="shared" si="31"/>
        <v>0</v>
      </c>
      <c r="K147" s="40">
        <f t="shared" si="32"/>
        <v>0</v>
      </c>
      <c r="L147" s="39">
        <v>0</v>
      </c>
      <c r="M147" s="39">
        <v>0</v>
      </c>
      <c r="N147" s="39">
        <v>0</v>
      </c>
      <c r="O147" s="41">
        <f t="shared" si="33"/>
        <v>0</v>
      </c>
      <c r="P147" s="41">
        <f t="shared" si="34"/>
        <v>0</v>
      </c>
      <c r="Q147" s="41">
        <f t="shared" si="35"/>
        <v>0</v>
      </c>
      <c r="R147" s="34">
        <f t="shared" si="41"/>
        <v>0</v>
      </c>
      <c r="S147" s="34">
        <f t="shared" si="41"/>
        <v>0</v>
      </c>
      <c r="T147" s="34">
        <f t="shared" si="41"/>
        <v>0</v>
      </c>
      <c r="U147" s="52">
        <v>0</v>
      </c>
      <c r="V147" s="44">
        <f t="shared" si="36"/>
        <v>0</v>
      </c>
      <c r="W147" s="45">
        <f t="shared" si="37"/>
        <v>0</v>
      </c>
      <c r="X147" s="50">
        <f t="shared" si="37"/>
        <v>0</v>
      </c>
      <c r="Y147" s="51">
        <f t="shared" si="37"/>
        <v>0</v>
      </c>
      <c r="Z147" s="48">
        <f t="shared" si="38"/>
        <v>0</v>
      </c>
      <c r="AA147" s="49">
        <f t="shared" si="39"/>
        <v>0</v>
      </c>
    </row>
    <row r="148" spans="1:27" x14ac:dyDescent="0.25">
      <c r="A148" s="63"/>
      <c r="B148" s="34">
        <v>0</v>
      </c>
      <c r="C148" s="34">
        <v>0</v>
      </c>
      <c r="D148" s="96">
        <v>0</v>
      </c>
      <c r="E148" s="35">
        <f t="shared" si="30"/>
        <v>0</v>
      </c>
      <c r="F148" s="36">
        <f t="shared" si="40"/>
        <v>0</v>
      </c>
      <c r="G148" s="37">
        <f t="shared" si="29"/>
        <v>0</v>
      </c>
      <c r="H148" s="38"/>
      <c r="I148" s="38"/>
      <c r="J148" s="39">
        <f t="shared" si="31"/>
        <v>0</v>
      </c>
      <c r="K148" s="40">
        <f t="shared" si="32"/>
        <v>0</v>
      </c>
      <c r="L148" s="39">
        <v>0</v>
      </c>
      <c r="M148" s="39">
        <v>0</v>
      </c>
      <c r="N148" s="39">
        <v>0</v>
      </c>
      <c r="O148" s="41">
        <f t="shared" si="33"/>
        <v>0</v>
      </c>
      <c r="P148" s="41">
        <f t="shared" si="34"/>
        <v>0</v>
      </c>
      <c r="Q148" s="41">
        <f t="shared" si="35"/>
        <v>0</v>
      </c>
      <c r="R148" s="34">
        <f t="shared" si="41"/>
        <v>0</v>
      </c>
      <c r="S148" s="34">
        <f t="shared" si="41"/>
        <v>0</v>
      </c>
      <c r="T148" s="34">
        <f t="shared" si="41"/>
        <v>0</v>
      </c>
      <c r="U148" s="52">
        <v>0</v>
      </c>
      <c r="V148" s="44">
        <f t="shared" si="36"/>
        <v>0</v>
      </c>
      <c r="W148" s="45">
        <f t="shared" si="37"/>
        <v>0</v>
      </c>
      <c r="X148" s="50">
        <f t="shared" si="37"/>
        <v>0</v>
      </c>
      <c r="Y148" s="51">
        <f t="shared" si="37"/>
        <v>0</v>
      </c>
      <c r="Z148" s="48">
        <f t="shared" si="38"/>
        <v>0</v>
      </c>
      <c r="AA148" s="49">
        <f t="shared" si="39"/>
        <v>0</v>
      </c>
    </row>
    <row r="149" spans="1:27" x14ac:dyDescent="0.25">
      <c r="A149" s="63"/>
      <c r="B149" s="34">
        <v>0</v>
      </c>
      <c r="C149" s="34">
        <v>0</v>
      </c>
      <c r="D149" s="96">
        <v>0</v>
      </c>
      <c r="E149" s="35">
        <f t="shared" si="30"/>
        <v>0</v>
      </c>
      <c r="F149" s="36">
        <f t="shared" si="40"/>
        <v>0</v>
      </c>
      <c r="G149" s="37">
        <f t="shared" si="29"/>
        <v>0</v>
      </c>
      <c r="H149" s="38"/>
      <c r="I149" s="38"/>
      <c r="J149" s="39">
        <f t="shared" si="31"/>
        <v>0</v>
      </c>
      <c r="K149" s="40">
        <f t="shared" si="32"/>
        <v>0</v>
      </c>
      <c r="L149" s="39">
        <v>0</v>
      </c>
      <c r="M149" s="39">
        <v>0</v>
      </c>
      <c r="N149" s="39">
        <v>0</v>
      </c>
      <c r="O149" s="41">
        <f t="shared" si="33"/>
        <v>0</v>
      </c>
      <c r="P149" s="41">
        <f t="shared" si="34"/>
        <v>0</v>
      </c>
      <c r="Q149" s="41">
        <f t="shared" si="35"/>
        <v>0</v>
      </c>
      <c r="R149" s="34">
        <f t="shared" si="41"/>
        <v>0</v>
      </c>
      <c r="S149" s="34">
        <f t="shared" si="41"/>
        <v>0</v>
      </c>
      <c r="T149" s="34">
        <f t="shared" si="41"/>
        <v>0</v>
      </c>
      <c r="U149" s="52">
        <v>0</v>
      </c>
      <c r="V149" s="44">
        <f t="shared" si="36"/>
        <v>0</v>
      </c>
      <c r="W149" s="45">
        <f t="shared" si="37"/>
        <v>0</v>
      </c>
      <c r="X149" s="50">
        <f t="shared" si="37"/>
        <v>0</v>
      </c>
      <c r="Y149" s="51">
        <f t="shared" si="37"/>
        <v>0</v>
      </c>
      <c r="Z149" s="48">
        <f t="shared" si="38"/>
        <v>0</v>
      </c>
      <c r="AA149" s="49">
        <f t="shared" si="39"/>
        <v>0</v>
      </c>
    </row>
    <row r="150" spans="1:27" x14ac:dyDescent="0.25">
      <c r="A150" s="63"/>
      <c r="B150" s="34">
        <v>0</v>
      </c>
      <c r="C150" s="34">
        <v>0</v>
      </c>
      <c r="D150" s="96">
        <v>0</v>
      </c>
      <c r="E150" s="35">
        <f t="shared" si="30"/>
        <v>0</v>
      </c>
      <c r="F150" s="36">
        <f t="shared" si="40"/>
        <v>0</v>
      </c>
      <c r="G150" s="37">
        <f t="shared" si="29"/>
        <v>0</v>
      </c>
      <c r="H150" s="38"/>
      <c r="I150" s="38"/>
      <c r="J150" s="39">
        <f t="shared" si="31"/>
        <v>0</v>
      </c>
      <c r="K150" s="40">
        <f t="shared" si="32"/>
        <v>0</v>
      </c>
      <c r="L150" s="39">
        <v>0</v>
      </c>
      <c r="M150" s="39">
        <v>0</v>
      </c>
      <c r="N150" s="39">
        <v>0</v>
      </c>
      <c r="O150" s="41">
        <f t="shared" si="33"/>
        <v>0</v>
      </c>
      <c r="P150" s="41">
        <f t="shared" si="34"/>
        <v>0</v>
      </c>
      <c r="Q150" s="41">
        <f t="shared" si="35"/>
        <v>0</v>
      </c>
      <c r="R150" s="34">
        <f t="shared" si="41"/>
        <v>0</v>
      </c>
      <c r="S150" s="34">
        <f t="shared" si="41"/>
        <v>0</v>
      </c>
      <c r="T150" s="34">
        <f t="shared" si="41"/>
        <v>0</v>
      </c>
      <c r="U150" s="52">
        <v>0</v>
      </c>
      <c r="V150" s="44">
        <f t="shared" si="36"/>
        <v>0</v>
      </c>
      <c r="W150" s="45">
        <f t="shared" si="37"/>
        <v>0</v>
      </c>
      <c r="X150" s="50">
        <f t="shared" si="37"/>
        <v>0</v>
      </c>
      <c r="Y150" s="51">
        <f t="shared" si="37"/>
        <v>0</v>
      </c>
      <c r="Z150" s="48">
        <f t="shared" si="38"/>
        <v>0</v>
      </c>
      <c r="AA150" s="49">
        <f t="shared" si="39"/>
        <v>0</v>
      </c>
    </row>
    <row r="151" spans="1:27" x14ac:dyDescent="0.25">
      <c r="A151" s="63"/>
      <c r="B151" s="34">
        <v>0</v>
      </c>
      <c r="C151" s="34">
        <v>0</v>
      </c>
      <c r="D151" s="96">
        <v>0</v>
      </c>
      <c r="E151" s="35">
        <f t="shared" si="30"/>
        <v>0</v>
      </c>
      <c r="F151" s="36">
        <f t="shared" si="40"/>
        <v>0</v>
      </c>
      <c r="G151" s="37">
        <f t="shared" si="29"/>
        <v>0</v>
      </c>
      <c r="H151" s="38"/>
      <c r="I151" s="38"/>
      <c r="J151" s="39">
        <f t="shared" si="31"/>
        <v>0</v>
      </c>
      <c r="K151" s="40">
        <f t="shared" si="32"/>
        <v>0</v>
      </c>
      <c r="L151" s="39">
        <v>0</v>
      </c>
      <c r="M151" s="39">
        <v>0</v>
      </c>
      <c r="N151" s="39">
        <v>0</v>
      </c>
      <c r="O151" s="41">
        <f t="shared" si="33"/>
        <v>0</v>
      </c>
      <c r="P151" s="41">
        <f t="shared" si="34"/>
        <v>0</v>
      </c>
      <c r="Q151" s="41">
        <f t="shared" si="35"/>
        <v>0</v>
      </c>
      <c r="R151" s="34">
        <f t="shared" si="41"/>
        <v>0</v>
      </c>
      <c r="S151" s="34">
        <f t="shared" si="41"/>
        <v>0</v>
      </c>
      <c r="T151" s="34">
        <f t="shared" si="41"/>
        <v>0</v>
      </c>
      <c r="U151" s="52">
        <v>0</v>
      </c>
      <c r="V151" s="44">
        <f t="shared" si="36"/>
        <v>0</v>
      </c>
      <c r="W151" s="45">
        <f t="shared" si="37"/>
        <v>0</v>
      </c>
      <c r="X151" s="50">
        <f t="shared" si="37"/>
        <v>0</v>
      </c>
      <c r="Y151" s="51">
        <f t="shared" si="37"/>
        <v>0</v>
      </c>
      <c r="Z151" s="48">
        <f t="shared" si="38"/>
        <v>0</v>
      </c>
      <c r="AA151" s="49">
        <f t="shared" si="39"/>
        <v>0</v>
      </c>
    </row>
    <row r="152" spans="1:27" x14ac:dyDescent="0.25">
      <c r="A152" s="63"/>
      <c r="B152" s="34">
        <v>0</v>
      </c>
      <c r="C152" s="34">
        <v>0</v>
      </c>
      <c r="D152" s="96">
        <v>0</v>
      </c>
      <c r="E152" s="35">
        <f t="shared" si="30"/>
        <v>0</v>
      </c>
      <c r="F152" s="36">
        <f t="shared" si="40"/>
        <v>0</v>
      </c>
      <c r="G152" s="37">
        <f t="shared" si="29"/>
        <v>0</v>
      </c>
      <c r="H152" s="38"/>
      <c r="I152" s="38"/>
      <c r="J152" s="39">
        <f t="shared" si="31"/>
        <v>0</v>
      </c>
      <c r="K152" s="40">
        <f t="shared" si="32"/>
        <v>0</v>
      </c>
      <c r="L152" s="39">
        <v>0</v>
      </c>
      <c r="M152" s="39">
        <v>0</v>
      </c>
      <c r="N152" s="39">
        <v>0</v>
      </c>
      <c r="O152" s="41">
        <f t="shared" si="33"/>
        <v>0</v>
      </c>
      <c r="P152" s="41">
        <f t="shared" si="34"/>
        <v>0</v>
      </c>
      <c r="Q152" s="41">
        <f t="shared" si="35"/>
        <v>0</v>
      </c>
      <c r="R152" s="34">
        <f t="shared" si="41"/>
        <v>0</v>
      </c>
      <c r="S152" s="34">
        <f t="shared" si="41"/>
        <v>0</v>
      </c>
      <c r="T152" s="34">
        <f t="shared" si="41"/>
        <v>0</v>
      </c>
      <c r="U152" s="52">
        <v>0</v>
      </c>
      <c r="V152" s="44">
        <f t="shared" si="36"/>
        <v>0</v>
      </c>
      <c r="W152" s="45">
        <f t="shared" si="37"/>
        <v>0</v>
      </c>
      <c r="X152" s="50">
        <f t="shared" si="37"/>
        <v>0</v>
      </c>
      <c r="Y152" s="51">
        <f t="shared" si="37"/>
        <v>0</v>
      </c>
      <c r="Z152" s="48">
        <f t="shared" si="38"/>
        <v>0</v>
      </c>
      <c r="AA152" s="49">
        <f t="shared" si="39"/>
        <v>0</v>
      </c>
    </row>
    <row r="153" spans="1:27" x14ac:dyDescent="0.25">
      <c r="A153" s="63"/>
      <c r="B153" s="34">
        <v>0</v>
      </c>
      <c r="C153" s="34">
        <v>0</v>
      </c>
      <c r="D153" s="96">
        <v>0</v>
      </c>
      <c r="E153" s="35">
        <f t="shared" si="30"/>
        <v>0</v>
      </c>
      <c r="F153" s="36">
        <f t="shared" si="40"/>
        <v>0</v>
      </c>
      <c r="G153" s="37">
        <f t="shared" si="29"/>
        <v>0</v>
      </c>
      <c r="H153" s="38"/>
      <c r="I153" s="38"/>
      <c r="J153" s="39">
        <f t="shared" si="31"/>
        <v>0</v>
      </c>
      <c r="K153" s="40">
        <f t="shared" si="32"/>
        <v>0</v>
      </c>
      <c r="L153" s="39">
        <v>0</v>
      </c>
      <c r="M153" s="39">
        <v>0</v>
      </c>
      <c r="N153" s="39">
        <v>0</v>
      </c>
      <c r="O153" s="41">
        <f t="shared" si="33"/>
        <v>0</v>
      </c>
      <c r="P153" s="41">
        <f t="shared" si="34"/>
        <v>0</v>
      </c>
      <c r="Q153" s="41">
        <f t="shared" si="35"/>
        <v>0</v>
      </c>
      <c r="R153" s="34">
        <f t="shared" si="41"/>
        <v>0</v>
      </c>
      <c r="S153" s="34">
        <f t="shared" si="41"/>
        <v>0</v>
      </c>
      <c r="T153" s="34">
        <f t="shared" si="41"/>
        <v>0</v>
      </c>
      <c r="U153" s="52">
        <v>0</v>
      </c>
      <c r="V153" s="44">
        <f t="shared" si="36"/>
        <v>0</v>
      </c>
      <c r="W153" s="45">
        <f t="shared" si="37"/>
        <v>0</v>
      </c>
      <c r="X153" s="50">
        <f t="shared" si="37"/>
        <v>0</v>
      </c>
      <c r="Y153" s="51">
        <f t="shared" si="37"/>
        <v>0</v>
      </c>
      <c r="Z153" s="48">
        <f t="shared" si="38"/>
        <v>0</v>
      </c>
      <c r="AA153" s="49">
        <f t="shared" si="39"/>
        <v>0</v>
      </c>
    </row>
    <row r="154" spans="1:27" x14ac:dyDescent="0.25">
      <c r="A154" s="60"/>
      <c r="B154" s="34">
        <v>0</v>
      </c>
      <c r="C154" s="34">
        <v>0</v>
      </c>
      <c r="D154" s="96">
        <v>0</v>
      </c>
      <c r="E154" s="35">
        <f t="shared" si="30"/>
        <v>0</v>
      </c>
      <c r="F154" s="36">
        <f t="shared" si="40"/>
        <v>0</v>
      </c>
      <c r="G154" s="37">
        <f t="shared" si="29"/>
        <v>0</v>
      </c>
      <c r="H154" s="38"/>
      <c r="I154" s="38"/>
      <c r="J154" s="39">
        <f t="shared" si="31"/>
        <v>0</v>
      </c>
      <c r="K154" s="40">
        <f t="shared" si="32"/>
        <v>0</v>
      </c>
      <c r="L154" s="39">
        <v>0</v>
      </c>
      <c r="M154" s="39">
        <v>0</v>
      </c>
      <c r="N154" s="39">
        <v>0</v>
      </c>
      <c r="O154" s="41">
        <f t="shared" si="33"/>
        <v>0</v>
      </c>
      <c r="P154" s="41">
        <f t="shared" si="34"/>
        <v>0</v>
      </c>
      <c r="Q154" s="41">
        <f t="shared" si="35"/>
        <v>0</v>
      </c>
      <c r="R154" s="34">
        <f t="shared" si="41"/>
        <v>0</v>
      </c>
      <c r="S154" s="34">
        <f t="shared" si="41"/>
        <v>0</v>
      </c>
      <c r="T154" s="34">
        <f t="shared" si="41"/>
        <v>0</v>
      </c>
      <c r="U154" s="52">
        <v>0</v>
      </c>
      <c r="V154" s="44">
        <f t="shared" si="36"/>
        <v>0</v>
      </c>
      <c r="W154" s="45">
        <f t="shared" si="37"/>
        <v>0</v>
      </c>
      <c r="X154" s="50">
        <f t="shared" si="37"/>
        <v>0</v>
      </c>
      <c r="Y154" s="51">
        <f t="shared" si="37"/>
        <v>0</v>
      </c>
      <c r="Z154" s="48">
        <f t="shared" si="38"/>
        <v>0</v>
      </c>
      <c r="AA154" s="49">
        <f t="shared" si="39"/>
        <v>0</v>
      </c>
    </row>
    <row r="155" spans="1:27" x14ac:dyDescent="0.25">
      <c r="A155" s="60"/>
      <c r="B155" s="34">
        <v>0</v>
      </c>
      <c r="C155" s="34">
        <v>0</v>
      </c>
      <c r="D155" s="96">
        <v>0</v>
      </c>
      <c r="E155" s="35">
        <f t="shared" si="30"/>
        <v>0</v>
      </c>
      <c r="F155" s="36">
        <f t="shared" si="40"/>
        <v>0</v>
      </c>
      <c r="G155" s="37">
        <f t="shared" si="29"/>
        <v>0</v>
      </c>
      <c r="H155" s="38"/>
      <c r="I155" s="38"/>
      <c r="J155" s="39">
        <f t="shared" si="31"/>
        <v>0</v>
      </c>
      <c r="K155" s="40">
        <f t="shared" si="32"/>
        <v>0</v>
      </c>
      <c r="L155" s="39">
        <v>0</v>
      </c>
      <c r="M155" s="39">
        <v>0</v>
      </c>
      <c r="N155" s="39">
        <v>0</v>
      </c>
      <c r="O155" s="41">
        <f t="shared" si="33"/>
        <v>0</v>
      </c>
      <c r="P155" s="41">
        <f t="shared" si="34"/>
        <v>0</v>
      </c>
      <c r="Q155" s="41">
        <f t="shared" si="35"/>
        <v>0</v>
      </c>
      <c r="R155" s="34">
        <f t="shared" si="41"/>
        <v>0</v>
      </c>
      <c r="S155" s="34">
        <f t="shared" si="41"/>
        <v>0</v>
      </c>
      <c r="T155" s="34">
        <f t="shared" si="41"/>
        <v>0</v>
      </c>
      <c r="U155" s="52">
        <v>0</v>
      </c>
      <c r="V155" s="44">
        <f t="shared" si="36"/>
        <v>0</v>
      </c>
      <c r="W155" s="45">
        <f t="shared" si="37"/>
        <v>0</v>
      </c>
      <c r="X155" s="50">
        <f t="shared" si="37"/>
        <v>0</v>
      </c>
      <c r="Y155" s="51">
        <f t="shared" si="37"/>
        <v>0</v>
      </c>
      <c r="Z155" s="48">
        <f t="shared" si="38"/>
        <v>0</v>
      </c>
      <c r="AA155" s="49">
        <f t="shared" si="39"/>
        <v>0</v>
      </c>
    </row>
    <row r="156" spans="1:27" x14ac:dyDescent="0.25">
      <c r="A156" s="60"/>
      <c r="B156" s="34">
        <v>0</v>
      </c>
      <c r="C156" s="34">
        <v>0</v>
      </c>
      <c r="D156" s="96">
        <v>0</v>
      </c>
      <c r="E156" s="35">
        <f t="shared" si="30"/>
        <v>0</v>
      </c>
      <c r="F156" s="36">
        <f t="shared" si="40"/>
        <v>0</v>
      </c>
      <c r="G156" s="37">
        <f t="shared" si="29"/>
        <v>0</v>
      </c>
      <c r="H156" s="38"/>
      <c r="I156" s="38"/>
      <c r="J156" s="39">
        <f t="shared" si="31"/>
        <v>0</v>
      </c>
      <c r="K156" s="40">
        <f t="shared" si="32"/>
        <v>0</v>
      </c>
      <c r="L156" s="39">
        <v>0</v>
      </c>
      <c r="M156" s="39">
        <v>0</v>
      </c>
      <c r="N156" s="39">
        <v>0</v>
      </c>
      <c r="O156" s="41">
        <f t="shared" si="33"/>
        <v>0</v>
      </c>
      <c r="P156" s="41">
        <f t="shared" si="34"/>
        <v>0</v>
      </c>
      <c r="Q156" s="41">
        <f t="shared" si="35"/>
        <v>0</v>
      </c>
      <c r="R156" s="34">
        <f t="shared" si="41"/>
        <v>0</v>
      </c>
      <c r="S156" s="34">
        <f t="shared" si="41"/>
        <v>0</v>
      </c>
      <c r="T156" s="34">
        <f t="shared" si="41"/>
        <v>0</v>
      </c>
      <c r="U156" s="52">
        <v>0</v>
      </c>
      <c r="V156" s="44">
        <f t="shared" si="36"/>
        <v>0</v>
      </c>
      <c r="W156" s="45">
        <f t="shared" si="37"/>
        <v>0</v>
      </c>
      <c r="X156" s="50">
        <f t="shared" si="37"/>
        <v>0</v>
      </c>
      <c r="Y156" s="51">
        <f t="shared" si="37"/>
        <v>0</v>
      </c>
      <c r="Z156" s="48">
        <f t="shared" si="38"/>
        <v>0</v>
      </c>
      <c r="AA156" s="49">
        <f t="shared" si="39"/>
        <v>0</v>
      </c>
    </row>
    <row r="157" spans="1:27" x14ac:dyDescent="0.25">
      <c r="A157" s="60"/>
      <c r="B157" s="34">
        <v>0</v>
      </c>
      <c r="C157" s="34">
        <v>0</v>
      </c>
      <c r="D157" s="96">
        <v>0</v>
      </c>
      <c r="E157" s="35">
        <f t="shared" si="30"/>
        <v>0</v>
      </c>
      <c r="F157" s="36">
        <f t="shared" si="40"/>
        <v>0</v>
      </c>
      <c r="G157" s="37">
        <f t="shared" si="29"/>
        <v>0</v>
      </c>
      <c r="H157" s="38"/>
      <c r="I157" s="38"/>
      <c r="J157" s="39">
        <f t="shared" si="31"/>
        <v>0</v>
      </c>
      <c r="K157" s="40">
        <f t="shared" si="32"/>
        <v>0</v>
      </c>
      <c r="L157" s="39">
        <v>0</v>
      </c>
      <c r="M157" s="39">
        <v>0</v>
      </c>
      <c r="N157" s="39">
        <v>0</v>
      </c>
      <c r="O157" s="41">
        <f t="shared" si="33"/>
        <v>0</v>
      </c>
      <c r="P157" s="41">
        <f t="shared" si="34"/>
        <v>0</v>
      </c>
      <c r="Q157" s="41">
        <f t="shared" si="35"/>
        <v>0</v>
      </c>
      <c r="R157" s="34">
        <f t="shared" si="41"/>
        <v>0</v>
      </c>
      <c r="S157" s="34">
        <f t="shared" si="41"/>
        <v>0</v>
      </c>
      <c r="T157" s="34">
        <f t="shared" si="41"/>
        <v>0</v>
      </c>
      <c r="U157" s="52">
        <v>0</v>
      </c>
      <c r="V157" s="44">
        <f t="shared" si="36"/>
        <v>0</v>
      </c>
      <c r="W157" s="45">
        <f t="shared" si="37"/>
        <v>0</v>
      </c>
      <c r="X157" s="50">
        <f t="shared" si="37"/>
        <v>0</v>
      </c>
      <c r="Y157" s="51">
        <f t="shared" si="37"/>
        <v>0</v>
      </c>
      <c r="Z157" s="48">
        <f t="shared" si="38"/>
        <v>0</v>
      </c>
      <c r="AA157" s="49">
        <f t="shared" si="39"/>
        <v>0</v>
      </c>
    </row>
    <row r="158" spans="1:27" x14ac:dyDescent="0.25">
      <c r="A158" s="60"/>
      <c r="B158" s="34">
        <v>0</v>
      </c>
      <c r="C158" s="34">
        <v>0</v>
      </c>
      <c r="D158" s="96">
        <v>0</v>
      </c>
      <c r="E158" s="35">
        <f t="shared" si="30"/>
        <v>0</v>
      </c>
      <c r="F158" s="36">
        <f t="shared" si="40"/>
        <v>0</v>
      </c>
      <c r="G158" s="37">
        <f t="shared" si="29"/>
        <v>0</v>
      </c>
      <c r="H158" s="38"/>
      <c r="I158" s="38"/>
      <c r="J158" s="39">
        <f t="shared" si="31"/>
        <v>0</v>
      </c>
      <c r="K158" s="40">
        <f t="shared" si="32"/>
        <v>0</v>
      </c>
      <c r="L158" s="39">
        <v>0</v>
      </c>
      <c r="M158" s="39">
        <v>0</v>
      </c>
      <c r="N158" s="39">
        <v>0</v>
      </c>
      <c r="O158" s="41">
        <f t="shared" si="33"/>
        <v>0</v>
      </c>
      <c r="P158" s="41">
        <f t="shared" si="34"/>
        <v>0</v>
      </c>
      <c r="Q158" s="41">
        <f t="shared" si="35"/>
        <v>0</v>
      </c>
      <c r="R158" s="34">
        <f t="shared" si="41"/>
        <v>0</v>
      </c>
      <c r="S158" s="34">
        <f t="shared" si="41"/>
        <v>0</v>
      </c>
      <c r="T158" s="34">
        <f t="shared" si="41"/>
        <v>0</v>
      </c>
      <c r="U158" s="52">
        <v>0</v>
      </c>
      <c r="V158" s="44">
        <f t="shared" si="36"/>
        <v>0</v>
      </c>
      <c r="W158" s="45">
        <f t="shared" si="37"/>
        <v>0</v>
      </c>
      <c r="X158" s="50">
        <f t="shared" si="37"/>
        <v>0</v>
      </c>
      <c r="Y158" s="51">
        <f t="shared" si="37"/>
        <v>0</v>
      </c>
      <c r="Z158" s="48">
        <f t="shared" si="38"/>
        <v>0</v>
      </c>
      <c r="AA158" s="49">
        <f t="shared" si="39"/>
        <v>0</v>
      </c>
    </row>
    <row r="159" spans="1:27" x14ac:dyDescent="0.25">
      <c r="A159" s="60"/>
      <c r="B159" s="34">
        <v>0</v>
      </c>
      <c r="C159" s="34">
        <v>0</v>
      </c>
      <c r="D159" s="96">
        <v>0</v>
      </c>
      <c r="E159" s="35">
        <f t="shared" si="30"/>
        <v>0</v>
      </c>
      <c r="F159" s="36">
        <f t="shared" si="40"/>
        <v>0</v>
      </c>
      <c r="G159" s="37">
        <f t="shared" si="29"/>
        <v>0</v>
      </c>
      <c r="H159" s="38"/>
      <c r="I159" s="38"/>
      <c r="J159" s="39">
        <f t="shared" si="31"/>
        <v>0</v>
      </c>
      <c r="K159" s="40">
        <f t="shared" si="32"/>
        <v>0</v>
      </c>
      <c r="L159" s="39">
        <v>0</v>
      </c>
      <c r="M159" s="39">
        <v>0</v>
      </c>
      <c r="N159" s="39">
        <v>0</v>
      </c>
      <c r="O159" s="41">
        <f t="shared" si="33"/>
        <v>0</v>
      </c>
      <c r="P159" s="41">
        <f t="shared" si="34"/>
        <v>0</v>
      </c>
      <c r="Q159" s="41">
        <f t="shared" si="35"/>
        <v>0</v>
      </c>
      <c r="R159" s="34">
        <f t="shared" si="41"/>
        <v>0</v>
      </c>
      <c r="S159" s="34">
        <f t="shared" si="41"/>
        <v>0</v>
      </c>
      <c r="T159" s="34">
        <f t="shared" si="41"/>
        <v>0</v>
      </c>
      <c r="U159" s="52">
        <v>0</v>
      </c>
      <c r="V159" s="44">
        <f t="shared" si="36"/>
        <v>0</v>
      </c>
      <c r="W159" s="45">
        <f t="shared" si="37"/>
        <v>0</v>
      </c>
      <c r="X159" s="50">
        <f t="shared" si="37"/>
        <v>0</v>
      </c>
      <c r="Y159" s="51">
        <f t="shared" si="37"/>
        <v>0</v>
      </c>
      <c r="Z159" s="48">
        <f t="shared" si="38"/>
        <v>0</v>
      </c>
      <c r="AA159" s="49">
        <f t="shared" si="39"/>
        <v>0</v>
      </c>
    </row>
    <row r="160" spans="1:27" x14ac:dyDescent="0.25">
      <c r="A160" s="60"/>
      <c r="B160" s="34">
        <v>0</v>
      </c>
      <c r="C160" s="34">
        <v>0</v>
      </c>
      <c r="D160" s="96">
        <v>0</v>
      </c>
      <c r="E160" s="35">
        <f t="shared" si="30"/>
        <v>0</v>
      </c>
      <c r="F160" s="36">
        <f t="shared" si="40"/>
        <v>0</v>
      </c>
      <c r="G160" s="37">
        <f t="shared" si="29"/>
        <v>0</v>
      </c>
      <c r="H160" s="38"/>
      <c r="I160" s="38"/>
      <c r="J160" s="39">
        <f t="shared" si="31"/>
        <v>0</v>
      </c>
      <c r="K160" s="40">
        <f t="shared" si="32"/>
        <v>0</v>
      </c>
      <c r="L160" s="39">
        <v>0</v>
      </c>
      <c r="M160" s="39">
        <v>0</v>
      </c>
      <c r="N160" s="39">
        <v>0</v>
      </c>
      <c r="O160" s="41">
        <f t="shared" si="33"/>
        <v>0</v>
      </c>
      <c r="P160" s="41">
        <f t="shared" si="34"/>
        <v>0</v>
      </c>
      <c r="Q160" s="41">
        <f t="shared" si="35"/>
        <v>0</v>
      </c>
      <c r="R160" s="34">
        <f t="shared" si="41"/>
        <v>0</v>
      </c>
      <c r="S160" s="34">
        <f t="shared" si="41"/>
        <v>0</v>
      </c>
      <c r="T160" s="34">
        <f t="shared" si="41"/>
        <v>0</v>
      </c>
      <c r="U160" s="52">
        <v>0</v>
      </c>
      <c r="V160" s="44">
        <f t="shared" si="36"/>
        <v>0</v>
      </c>
      <c r="W160" s="45">
        <f t="shared" si="37"/>
        <v>0</v>
      </c>
      <c r="X160" s="50">
        <f t="shared" si="37"/>
        <v>0</v>
      </c>
      <c r="Y160" s="51">
        <f t="shared" si="37"/>
        <v>0</v>
      </c>
      <c r="Z160" s="48">
        <f t="shared" si="38"/>
        <v>0</v>
      </c>
      <c r="AA160" s="49">
        <f t="shared" si="39"/>
        <v>0</v>
      </c>
    </row>
    <row r="161" spans="1:27" x14ac:dyDescent="0.25">
      <c r="A161" s="60"/>
      <c r="B161" s="34">
        <v>0</v>
      </c>
      <c r="C161" s="34">
        <v>0</v>
      </c>
      <c r="D161" s="96">
        <v>0</v>
      </c>
      <c r="E161" s="35">
        <f t="shared" si="30"/>
        <v>0</v>
      </c>
      <c r="F161" s="36">
        <f t="shared" si="40"/>
        <v>0</v>
      </c>
      <c r="G161" s="37">
        <f>IF(MAX(F161:F293)&gt;6,"Yes",0)</f>
        <v>0</v>
      </c>
      <c r="H161" s="38"/>
      <c r="I161" s="38"/>
      <c r="J161" s="39">
        <f t="shared" si="31"/>
        <v>0</v>
      </c>
      <c r="K161" s="40">
        <f t="shared" si="32"/>
        <v>0</v>
      </c>
      <c r="L161" s="39">
        <v>0</v>
      </c>
      <c r="M161" s="39">
        <v>0</v>
      </c>
      <c r="N161" s="39">
        <v>0</v>
      </c>
      <c r="O161" s="41">
        <f t="shared" si="33"/>
        <v>0</v>
      </c>
      <c r="P161" s="41">
        <f t="shared" si="34"/>
        <v>0</v>
      </c>
      <c r="Q161" s="41">
        <f t="shared" si="35"/>
        <v>0</v>
      </c>
      <c r="R161" s="34">
        <f t="shared" si="41"/>
        <v>0</v>
      </c>
      <c r="S161" s="34">
        <f t="shared" si="41"/>
        <v>0</v>
      </c>
      <c r="T161" s="34">
        <f t="shared" si="41"/>
        <v>0</v>
      </c>
      <c r="U161" s="52">
        <v>0</v>
      </c>
      <c r="V161" s="44">
        <f t="shared" si="36"/>
        <v>0</v>
      </c>
      <c r="W161" s="45">
        <f t="shared" si="37"/>
        <v>0</v>
      </c>
      <c r="X161" s="50">
        <f t="shared" si="37"/>
        <v>0</v>
      </c>
      <c r="Y161" s="51">
        <f t="shared" si="37"/>
        <v>0</v>
      </c>
      <c r="Z161" s="48">
        <f t="shared" si="38"/>
        <v>0</v>
      </c>
      <c r="AA161" s="49">
        <f t="shared" si="39"/>
        <v>0</v>
      </c>
    </row>
    <row r="162" spans="1:27" ht="15.75" thickBot="1" x14ac:dyDescent="0.3">
      <c r="A162" s="65"/>
      <c r="B162" s="34">
        <v>0</v>
      </c>
      <c r="C162" s="34">
        <v>0</v>
      </c>
      <c r="D162" s="114">
        <v>0</v>
      </c>
      <c r="E162" s="35">
        <f t="shared" si="30"/>
        <v>0</v>
      </c>
      <c r="F162" s="36">
        <f t="shared" si="40"/>
        <v>0</v>
      </c>
      <c r="G162" s="37">
        <f>IF(MAX(F162:F294)&gt;6,"Yes",0)</f>
        <v>0</v>
      </c>
      <c r="H162" s="38">
        <v>0</v>
      </c>
      <c r="I162" s="38">
        <v>0</v>
      </c>
      <c r="J162" s="39">
        <f t="shared" si="31"/>
        <v>0</v>
      </c>
      <c r="K162" s="40">
        <f t="shared" si="32"/>
        <v>0</v>
      </c>
      <c r="L162" s="39">
        <v>0</v>
      </c>
      <c r="M162" s="39">
        <v>0</v>
      </c>
      <c r="N162" s="39">
        <v>0</v>
      </c>
      <c r="O162" s="41">
        <f t="shared" si="33"/>
        <v>0</v>
      </c>
      <c r="P162" s="41">
        <f t="shared" si="34"/>
        <v>0</v>
      </c>
      <c r="Q162" s="41">
        <f t="shared" si="35"/>
        <v>0</v>
      </c>
      <c r="R162" s="34">
        <f t="shared" si="41"/>
        <v>0</v>
      </c>
      <c r="S162" s="34">
        <f t="shared" si="41"/>
        <v>0</v>
      </c>
      <c r="T162" s="34">
        <f t="shared" si="41"/>
        <v>0</v>
      </c>
      <c r="U162" s="52">
        <v>0</v>
      </c>
      <c r="V162" s="44">
        <f t="shared" si="36"/>
        <v>0</v>
      </c>
      <c r="W162" s="45">
        <f t="shared" si="37"/>
        <v>0</v>
      </c>
      <c r="X162" s="50">
        <f t="shared" si="37"/>
        <v>0</v>
      </c>
      <c r="Y162" s="51">
        <f t="shared" si="37"/>
        <v>0</v>
      </c>
      <c r="Z162" s="48">
        <f t="shared" si="38"/>
        <v>0</v>
      </c>
      <c r="AA162" s="49">
        <f t="shared" si="39"/>
        <v>0</v>
      </c>
    </row>
    <row r="163" spans="1:27" x14ac:dyDescent="0.25">
      <c r="A163" s="66"/>
      <c r="B163" s="67"/>
      <c r="C163" s="67"/>
      <c r="D163" s="67"/>
      <c r="E163" s="68"/>
      <c r="F163" s="69"/>
      <c r="G163" s="70"/>
      <c r="H163" s="71"/>
      <c r="I163" s="71"/>
      <c r="J163" s="72"/>
      <c r="K163" s="73"/>
      <c r="L163" s="72"/>
      <c r="M163" s="72"/>
      <c r="N163" s="72"/>
      <c r="O163" s="74"/>
      <c r="P163" s="74"/>
      <c r="Q163" s="74"/>
      <c r="R163" s="67"/>
      <c r="S163" s="67"/>
      <c r="T163" s="67"/>
      <c r="U163" s="75"/>
      <c r="V163" s="76"/>
      <c r="W163" s="77"/>
      <c r="X163" s="78"/>
      <c r="Y163" s="78"/>
      <c r="Z163" s="79"/>
      <c r="AA163" s="80"/>
    </row>
    <row r="164" spans="1:27" ht="15.75" thickBot="1" x14ac:dyDescent="0.3">
      <c r="A164" s="66"/>
      <c r="B164" s="67"/>
      <c r="C164" s="67"/>
      <c r="D164" s="81" t="s">
        <v>42</v>
      </c>
      <c r="E164" s="82">
        <f>SUM(E12:E163)</f>
        <v>45895</v>
      </c>
      <c r="F164" s="69"/>
      <c r="G164" s="70"/>
      <c r="H164" s="71"/>
      <c r="I164" s="71"/>
      <c r="J164" s="72"/>
      <c r="K164" s="73"/>
      <c r="L164" s="72"/>
      <c r="M164" s="72"/>
      <c r="N164" s="72"/>
      <c r="O164" s="74"/>
      <c r="P164" s="74"/>
      <c r="Q164" s="74"/>
      <c r="R164" s="67"/>
      <c r="S164" s="67"/>
      <c r="T164" s="67"/>
      <c r="U164" s="75"/>
      <c r="V164" s="76"/>
      <c r="W164" s="77"/>
      <c r="X164" s="78"/>
      <c r="Y164" s="78"/>
      <c r="Z164" s="79"/>
      <c r="AA164" s="80"/>
    </row>
    <row r="165" spans="1:27" ht="15.75" thickBot="1" x14ac:dyDescent="0.3">
      <c r="A165" s="22"/>
      <c r="B165" s="22"/>
      <c r="C165" s="22"/>
      <c r="D165" s="22"/>
      <c r="E165" s="22"/>
      <c r="F165" s="22"/>
      <c r="G165" s="22"/>
      <c r="H165" s="54"/>
      <c r="I165" s="54"/>
      <c r="J165" s="54"/>
      <c r="K165" s="55"/>
      <c r="L165" s="54"/>
      <c r="M165" s="54"/>
      <c r="N165" s="54"/>
      <c r="O165" s="54"/>
      <c r="P165" s="54"/>
      <c r="Q165" s="54"/>
      <c r="R165" s="115">
        <f>SUM(R12:R162)</f>
        <v>0</v>
      </c>
      <c r="S165" s="116">
        <f>SUM(S12:S162)</f>
        <v>2586</v>
      </c>
      <c r="T165" s="115">
        <f>SUM(T12:T162)</f>
        <v>0</v>
      </c>
      <c r="U165" s="117">
        <v>46.587856259628765</v>
      </c>
      <c r="V165" s="61">
        <f>SUM(V12:V162)</f>
        <v>120476.19628739999</v>
      </c>
      <c r="W165" s="22"/>
      <c r="X165" s="22"/>
      <c r="Y165" s="22"/>
      <c r="Z165" s="61">
        <f>SUM(Z12:Z162)</f>
        <v>66231.949666902074</v>
      </c>
      <c r="AA165" s="61">
        <f>SUM(AA12:AA162)</f>
        <v>54244.246620497936</v>
      </c>
    </row>
    <row r="166" spans="1:27" ht="15.75" thickBot="1" x14ac:dyDescent="0.3">
      <c r="A166" s="22"/>
      <c r="B166" s="22"/>
      <c r="C166" s="22"/>
      <c r="D166" s="22"/>
      <c r="E166" s="22"/>
      <c r="F166" s="22"/>
      <c r="G166" s="22"/>
      <c r="H166" s="22" t="s">
        <v>302</v>
      </c>
      <c r="I166" s="22" t="s">
        <v>302</v>
      </c>
      <c r="J166" s="22"/>
      <c r="K166" s="22" t="s">
        <v>302</v>
      </c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117">
        <f>IF((R165+S165+T165)=0,0,AA165/(R165+S165+T165))</f>
        <v>20.97612011620183</v>
      </c>
    </row>
  </sheetData>
  <mergeCells count="54">
    <mergeCell ref="W2:Y2"/>
    <mergeCell ref="B3:D3"/>
    <mergeCell ref="R3:T3"/>
    <mergeCell ref="W3:Y3"/>
    <mergeCell ref="J4:J5"/>
    <mergeCell ref="B1:K1"/>
    <mergeCell ref="M1:P1"/>
    <mergeCell ref="B2:D2"/>
    <mergeCell ref="R2:T2"/>
    <mergeCell ref="A4:A5"/>
    <mergeCell ref="B4:D5"/>
    <mergeCell ref="E4:E5"/>
    <mergeCell ref="H4:H5"/>
    <mergeCell ref="I4:I5"/>
    <mergeCell ref="Z4:Z5"/>
    <mergeCell ref="K4:K5"/>
    <mergeCell ref="L4:L5"/>
    <mergeCell ref="M4:M5"/>
    <mergeCell ref="N4:N5"/>
    <mergeCell ref="O4:O5"/>
    <mergeCell ref="P4:P5"/>
    <mergeCell ref="O6:O8"/>
    <mergeCell ref="AA4:AA5"/>
    <mergeCell ref="A6:A8"/>
    <mergeCell ref="B6:B8"/>
    <mergeCell ref="C6:C8"/>
    <mergeCell ref="D6:D8"/>
    <mergeCell ref="E6:E8"/>
    <mergeCell ref="F6:F8"/>
    <mergeCell ref="G6:G8"/>
    <mergeCell ref="H6:H8"/>
    <mergeCell ref="I6:I8"/>
    <mergeCell ref="Q4:Q5"/>
    <mergeCell ref="R4:T5"/>
    <mergeCell ref="U4:U5"/>
    <mergeCell ref="V4:V5"/>
    <mergeCell ref="W4:Y5"/>
    <mergeCell ref="J6:J8"/>
    <mergeCell ref="K6:K8"/>
    <mergeCell ref="L6:L8"/>
    <mergeCell ref="M6:M8"/>
    <mergeCell ref="N6:N8"/>
    <mergeCell ref="AA6:AA8"/>
    <mergeCell ref="P6:P8"/>
    <mergeCell ref="Q6:Q8"/>
    <mergeCell ref="R6:R8"/>
    <mergeCell ref="S6:S8"/>
    <mergeCell ref="T6:T8"/>
    <mergeCell ref="U6:U8"/>
    <mergeCell ref="V6:V8"/>
    <mergeCell ref="W6:W8"/>
    <mergeCell ref="X6:X8"/>
    <mergeCell ref="Y6:Y8"/>
    <mergeCell ref="Z6:Z8"/>
  </mergeCells>
  <pageMargins left="0.7" right="0.7" top="0.75" bottom="0.75" header="0.3" footer="0.3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271"/>
  <sheetViews>
    <sheetView workbookViewId="0">
      <selection activeCell="I12" sqref="I12"/>
    </sheetView>
  </sheetViews>
  <sheetFormatPr defaultRowHeight="15" x14ac:dyDescent="0.25"/>
  <cols>
    <col min="1" max="26" width="9.140625" style="3"/>
    <col min="27" max="27" width="18.42578125" style="3" customWidth="1"/>
    <col min="28" max="16384" width="9.140625" style="3"/>
  </cols>
  <sheetData>
    <row r="1" spans="1:27" ht="15.75" thickBot="1" x14ac:dyDescent="0.3">
      <c r="A1" s="22"/>
      <c r="B1" s="162" t="s">
        <v>0</v>
      </c>
      <c r="C1" s="163"/>
      <c r="D1" s="163"/>
      <c r="E1" s="163"/>
      <c r="F1" s="163"/>
      <c r="G1" s="163"/>
      <c r="H1" s="163"/>
      <c r="I1" s="163"/>
      <c r="J1" s="163"/>
      <c r="K1" s="163"/>
      <c r="L1" s="22"/>
      <c r="M1" s="162" t="s">
        <v>1</v>
      </c>
      <c r="N1" s="163"/>
      <c r="O1" s="163"/>
      <c r="P1" s="163"/>
      <c r="Q1" s="25"/>
      <c r="R1" s="118"/>
      <c r="S1" s="22"/>
      <c r="T1" s="22"/>
      <c r="U1" s="22"/>
      <c r="V1" s="22"/>
      <c r="W1" s="22"/>
      <c r="X1" s="22"/>
      <c r="Y1" s="22"/>
      <c r="Z1" s="22"/>
      <c r="AA1" s="22"/>
    </row>
    <row r="2" spans="1:27" ht="15.75" thickBot="1" x14ac:dyDescent="0.3">
      <c r="A2" s="22"/>
      <c r="B2" s="158" t="s">
        <v>2</v>
      </c>
      <c r="C2" s="159"/>
      <c r="D2" s="160"/>
      <c r="E2" s="26"/>
      <c r="F2" s="26"/>
      <c r="G2" s="26"/>
      <c r="H2" s="27" t="s">
        <v>3</v>
      </c>
      <c r="I2" s="27"/>
      <c r="J2" s="27"/>
      <c r="K2" s="27" t="s">
        <v>4</v>
      </c>
      <c r="L2" s="27"/>
      <c r="M2" s="27" t="s">
        <v>5</v>
      </c>
      <c r="N2" s="27" t="s">
        <v>6</v>
      </c>
      <c r="O2" s="27"/>
      <c r="P2" s="27" t="s">
        <v>7</v>
      </c>
      <c r="Q2" s="27"/>
      <c r="R2" s="158" t="s">
        <v>8</v>
      </c>
      <c r="S2" s="159"/>
      <c r="T2" s="160"/>
      <c r="U2" s="27" t="s">
        <v>9</v>
      </c>
      <c r="V2" s="27" t="s">
        <v>10</v>
      </c>
      <c r="W2" s="158" t="s">
        <v>11</v>
      </c>
      <c r="X2" s="159"/>
      <c r="Y2" s="160"/>
      <c r="Z2" s="27" t="s">
        <v>12</v>
      </c>
      <c r="AA2" s="28" t="s">
        <v>13</v>
      </c>
    </row>
    <row r="3" spans="1:27" ht="15.75" thickBot="1" x14ac:dyDescent="0.3">
      <c r="A3" s="22"/>
      <c r="B3" s="158" t="s">
        <v>2</v>
      </c>
      <c r="C3" s="159"/>
      <c r="D3" s="160"/>
      <c r="E3" s="27" t="s">
        <v>5</v>
      </c>
      <c r="F3" s="27"/>
      <c r="G3" s="27"/>
      <c r="H3" s="27" t="s">
        <v>6</v>
      </c>
      <c r="I3" s="27" t="s">
        <v>14</v>
      </c>
      <c r="J3" s="27" t="s">
        <v>7</v>
      </c>
      <c r="K3" s="27" t="s">
        <v>3</v>
      </c>
      <c r="L3" s="27" t="s">
        <v>15</v>
      </c>
      <c r="M3" s="27" t="s">
        <v>8</v>
      </c>
      <c r="N3" s="27" t="s">
        <v>9</v>
      </c>
      <c r="O3" s="27" t="s">
        <v>10</v>
      </c>
      <c r="P3" s="27" t="s">
        <v>11</v>
      </c>
      <c r="Q3" s="27" t="s">
        <v>12</v>
      </c>
      <c r="R3" s="158" t="s">
        <v>4</v>
      </c>
      <c r="S3" s="159"/>
      <c r="T3" s="160"/>
      <c r="U3" s="27" t="s">
        <v>13</v>
      </c>
      <c r="V3" s="27" t="s">
        <v>16</v>
      </c>
      <c r="W3" s="158" t="s">
        <v>17</v>
      </c>
      <c r="X3" s="159"/>
      <c r="Y3" s="160"/>
      <c r="Z3" s="27" t="s">
        <v>18</v>
      </c>
      <c r="AA3" s="28" t="s">
        <v>19</v>
      </c>
    </row>
    <row r="4" spans="1:27" x14ac:dyDescent="0.25">
      <c r="A4" s="145" t="s">
        <v>20</v>
      </c>
      <c r="B4" s="147" t="s">
        <v>21</v>
      </c>
      <c r="C4" s="149"/>
      <c r="D4" s="150"/>
      <c r="E4" s="145" t="s">
        <v>22</v>
      </c>
      <c r="F4" s="29"/>
      <c r="G4" s="29"/>
      <c r="H4" s="147" t="s">
        <v>23</v>
      </c>
      <c r="I4" s="145" t="s">
        <v>24</v>
      </c>
      <c r="J4" s="145" t="s">
        <v>25</v>
      </c>
      <c r="K4" s="147" t="s">
        <v>298</v>
      </c>
      <c r="L4" s="147" t="s">
        <v>27</v>
      </c>
      <c r="M4" s="147" t="s">
        <v>28</v>
      </c>
      <c r="N4" s="147" t="s">
        <v>29</v>
      </c>
      <c r="O4" s="147" t="s">
        <v>299</v>
      </c>
      <c r="P4" s="147" t="s">
        <v>31</v>
      </c>
      <c r="Q4" s="147" t="s">
        <v>32</v>
      </c>
      <c r="R4" s="147" t="s">
        <v>33</v>
      </c>
      <c r="S4" s="149"/>
      <c r="T4" s="150"/>
      <c r="U4" s="147" t="s">
        <v>34</v>
      </c>
      <c r="V4" s="147" t="s">
        <v>35</v>
      </c>
      <c r="W4" s="147" t="s">
        <v>36</v>
      </c>
      <c r="X4" s="149"/>
      <c r="Y4" s="150"/>
      <c r="Z4" s="147" t="s">
        <v>37</v>
      </c>
      <c r="AA4" s="145" t="s">
        <v>38</v>
      </c>
    </row>
    <row r="5" spans="1:27" ht="15.75" thickBot="1" x14ac:dyDescent="0.3">
      <c r="A5" s="154"/>
      <c r="B5" s="140"/>
      <c r="C5" s="155"/>
      <c r="D5" s="156"/>
      <c r="E5" s="157"/>
      <c r="F5" s="30"/>
      <c r="G5" s="30"/>
      <c r="H5" s="151"/>
      <c r="I5" s="157"/>
      <c r="J5" s="157"/>
      <c r="K5" s="151"/>
      <c r="L5" s="151"/>
      <c r="M5" s="148"/>
      <c r="N5" s="148"/>
      <c r="O5" s="148"/>
      <c r="P5" s="148"/>
      <c r="Q5" s="148"/>
      <c r="R5" s="151"/>
      <c r="S5" s="152"/>
      <c r="T5" s="153"/>
      <c r="U5" s="151"/>
      <c r="V5" s="151"/>
      <c r="W5" s="151"/>
      <c r="X5" s="152"/>
      <c r="Y5" s="153"/>
      <c r="Z5" s="151"/>
      <c r="AA5" s="146"/>
    </row>
    <row r="6" spans="1:27" x14ac:dyDescent="0.25">
      <c r="A6" s="164"/>
      <c r="B6" s="166" t="s">
        <v>58</v>
      </c>
      <c r="C6" s="133" t="s">
        <v>59</v>
      </c>
      <c r="D6" s="133" t="s">
        <v>41</v>
      </c>
      <c r="E6" s="133" t="s">
        <v>42</v>
      </c>
      <c r="F6" s="133" t="s">
        <v>43</v>
      </c>
      <c r="G6" s="133" t="s">
        <v>44</v>
      </c>
      <c r="H6" s="133" t="s">
        <v>60</v>
      </c>
      <c r="I6" s="133" t="s">
        <v>61</v>
      </c>
      <c r="J6" s="133" t="s">
        <v>46</v>
      </c>
      <c r="K6" s="139" t="s">
        <v>47</v>
      </c>
      <c r="L6" s="133" t="s">
        <v>48</v>
      </c>
      <c r="M6" s="165" t="s">
        <v>48</v>
      </c>
      <c r="N6" s="133" t="s">
        <v>48</v>
      </c>
      <c r="O6" s="133" t="s">
        <v>49</v>
      </c>
      <c r="P6" s="133" t="s">
        <v>50</v>
      </c>
      <c r="Q6" s="133" t="s">
        <v>51</v>
      </c>
      <c r="R6" s="169" t="s">
        <v>39</v>
      </c>
      <c r="S6" s="133" t="s">
        <v>40</v>
      </c>
      <c r="T6" s="133" t="s">
        <v>41</v>
      </c>
      <c r="U6" s="133" t="s">
        <v>45</v>
      </c>
      <c r="V6" s="139" t="s">
        <v>52</v>
      </c>
      <c r="W6" s="133" t="s">
        <v>39</v>
      </c>
      <c r="X6" s="135" t="s">
        <v>40</v>
      </c>
      <c r="Y6" s="137" t="s">
        <v>53</v>
      </c>
      <c r="Z6" s="139" t="s">
        <v>54</v>
      </c>
      <c r="AA6" s="142" t="s">
        <v>55</v>
      </c>
    </row>
    <row r="7" spans="1:27" x14ac:dyDescent="0.25">
      <c r="A7" s="165"/>
      <c r="B7" s="166"/>
      <c r="C7" s="133"/>
      <c r="D7" s="133"/>
      <c r="E7" s="133"/>
      <c r="F7" s="133"/>
      <c r="G7" s="133"/>
      <c r="H7" s="133"/>
      <c r="I7" s="133"/>
      <c r="J7" s="133"/>
      <c r="K7" s="140"/>
      <c r="L7" s="133"/>
      <c r="M7" s="165"/>
      <c r="N7" s="133"/>
      <c r="O7" s="133"/>
      <c r="P7" s="133"/>
      <c r="Q7" s="133"/>
      <c r="R7" s="169"/>
      <c r="S7" s="133"/>
      <c r="T7" s="133"/>
      <c r="U7" s="133"/>
      <c r="V7" s="140"/>
      <c r="W7" s="134"/>
      <c r="X7" s="136"/>
      <c r="Y7" s="138"/>
      <c r="Z7" s="140"/>
      <c r="AA7" s="143"/>
    </row>
    <row r="8" spans="1:27" x14ac:dyDescent="0.25">
      <c r="A8" s="165"/>
      <c r="B8" s="166"/>
      <c r="C8" s="133"/>
      <c r="D8" s="168"/>
      <c r="E8" s="133"/>
      <c r="F8" s="133"/>
      <c r="G8" s="133"/>
      <c r="H8" s="133"/>
      <c r="I8" s="133"/>
      <c r="J8" s="133"/>
      <c r="K8" s="141"/>
      <c r="L8" s="133"/>
      <c r="M8" s="165"/>
      <c r="N8" s="133"/>
      <c r="O8" s="133"/>
      <c r="P8" s="133"/>
      <c r="Q8" s="133"/>
      <c r="R8" s="169"/>
      <c r="S8" s="133"/>
      <c r="T8" s="133"/>
      <c r="U8" s="133"/>
      <c r="V8" s="141"/>
      <c r="W8" s="134"/>
      <c r="X8" s="136"/>
      <c r="Y8" s="138"/>
      <c r="Z8" s="141"/>
      <c r="AA8" s="144"/>
    </row>
    <row r="9" spans="1:27" x14ac:dyDescent="0.25">
      <c r="A9" s="83"/>
      <c r="B9" s="84"/>
      <c r="C9" s="85"/>
      <c r="D9" s="89"/>
      <c r="E9" s="87"/>
      <c r="F9" s="85"/>
      <c r="G9" s="88"/>
      <c r="H9" s="88"/>
      <c r="I9" s="88"/>
      <c r="J9" s="88"/>
      <c r="K9" s="89"/>
      <c r="L9" s="88"/>
      <c r="M9" s="102"/>
      <c r="N9" s="88"/>
      <c r="O9" s="88"/>
      <c r="P9" s="88"/>
      <c r="Q9" s="88"/>
      <c r="R9" s="119"/>
      <c r="S9" s="85"/>
      <c r="T9" s="85"/>
      <c r="U9" s="88"/>
      <c r="V9" s="89"/>
      <c r="W9" s="50">
        <v>27.872</v>
      </c>
      <c r="X9" s="50">
        <v>23.357247077029424</v>
      </c>
      <c r="Y9" s="50">
        <v>31.943437612513502</v>
      </c>
      <c r="Z9" s="89"/>
      <c r="AA9" s="93"/>
    </row>
    <row r="10" spans="1:27" x14ac:dyDescent="0.25">
      <c r="A10" s="103"/>
      <c r="B10" s="104"/>
      <c r="C10" s="105"/>
      <c r="D10" s="86"/>
      <c r="E10" s="106"/>
      <c r="F10" s="105"/>
      <c r="G10" s="89"/>
      <c r="H10" s="89"/>
      <c r="I10" s="89"/>
      <c r="J10" s="89"/>
      <c r="K10" s="89"/>
      <c r="L10" s="89"/>
      <c r="M10" s="89"/>
      <c r="N10" s="88"/>
      <c r="O10" s="88"/>
      <c r="P10" s="88"/>
      <c r="Q10" s="88"/>
      <c r="R10" s="119"/>
      <c r="S10" s="85"/>
      <c r="T10" s="85"/>
      <c r="U10" s="88"/>
      <c r="V10" s="89"/>
      <c r="W10" s="90"/>
      <c r="X10" s="91"/>
      <c r="Y10" s="92"/>
      <c r="Z10" s="89"/>
      <c r="AA10" s="93"/>
    </row>
    <row r="11" spans="1:27" ht="15.75" thickBot="1" x14ac:dyDescent="0.3">
      <c r="A11" s="107"/>
      <c r="B11" s="104"/>
      <c r="C11" s="105"/>
      <c r="D11" s="86"/>
      <c r="E11" s="106"/>
      <c r="F11" s="105"/>
      <c r="G11" s="89"/>
      <c r="H11" s="89"/>
      <c r="I11" s="89"/>
      <c r="J11" s="89"/>
      <c r="K11" s="89"/>
      <c r="L11" s="89"/>
      <c r="M11" s="89"/>
      <c r="N11" s="88"/>
      <c r="O11" s="88"/>
      <c r="P11" s="88"/>
      <c r="Q11" s="88"/>
      <c r="R11" s="119"/>
      <c r="S11" s="85"/>
      <c r="T11" s="85"/>
      <c r="U11" s="88"/>
      <c r="V11" s="89"/>
      <c r="W11" s="90"/>
      <c r="X11" s="91"/>
      <c r="Y11" s="92"/>
      <c r="Z11" s="89"/>
      <c r="AA11" s="93"/>
    </row>
    <row r="12" spans="1:27" x14ac:dyDescent="0.25">
      <c r="A12" s="110" t="s">
        <v>303</v>
      </c>
      <c r="B12" s="34">
        <v>385</v>
      </c>
      <c r="C12" s="34">
        <v>0</v>
      </c>
      <c r="D12" s="95">
        <v>0</v>
      </c>
      <c r="E12" s="35">
        <f t="shared" ref="E12:E76" si="0">SUM(B12:D12)</f>
        <v>385</v>
      </c>
      <c r="F12" s="36">
        <f>IF(E12&gt;0,F7+1,0)</f>
        <v>1</v>
      </c>
      <c r="G12" s="37" t="str">
        <f>IF(MAX(F12:F142)&gt;6,"Yes",0)</f>
        <v>Yes</v>
      </c>
      <c r="H12" s="38">
        <v>0</v>
      </c>
      <c r="I12" s="38">
        <v>14.94</v>
      </c>
      <c r="J12" s="39">
        <f>MIN(E12,H12)</f>
        <v>0</v>
      </c>
      <c r="K12" s="40">
        <f>IF(J12=0,0,IF(G12&lt;&gt;"Yes",0,J12))</f>
        <v>0</v>
      </c>
      <c r="L12" s="39">
        <v>876.9</v>
      </c>
      <c r="M12" s="39">
        <v>968</v>
      </c>
      <c r="N12" s="39">
        <v>688.83600000000001</v>
      </c>
      <c r="O12" s="41">
        <f t="shared" ref="O12:O76" si="1">MAX(N12-M12,0)</f>
        <v>0</v>
      </c>
      <c r="P12" s="41">
        <f t="shared" ref="P12:P76" si="2">MIN(K12,O12)</f>
        <v>0</v>
      </c>
      <c r="Q12" s="41">
        <f t="shared" ref="Q12:Q76" si="3">IF(P12&lt;=0,0,L12+I12+H12-N12)</f>
        <v>0</v>
      </c>
      <c r="R12" s="120">
        <f t="shared" ref="R12:T76" si="4">IF($P12&gt;0,MIN($P12,$E12)*(B12/$E12),0)</f>
        <v>0</v>
      </c>
      <c r="S12" s="34">
        <f t="shared" si="4"/>
        <v>0</v>
      </c>
      <c r="T12" s="34">
        <f t="shared" si="4"/>
        <v>0</v>
      </c>
      <c r="U12" s="52">
        <v>0</v>
      </c>
      <c r="V12" s="44">
        <f t="shared" ref="V12:V76" si="5">(R12+S12+T12)*U12</f>
        <v>0</v>
      </c>
      <c r="W12" s="45">
        <f>IF(B12&gt;0,W$9,0)</f>
        <v>27.872</v>
      </c>
      <c r="X12" s="50">
        <f>IF(C12&gt;0,X$9,0)</f>
        <v>0</v>
      </c>
      <c r="Y12" s="51">
        <f>IF(D12&gt;0,Y$9,0)</f>
        <v>0</v>
      </c>
      <c r="Z12" s="48">
        <f t="shared" ref="Z12:Z76" si="6">(R12*W12)+(S12*X12)+(T12*Y12)</f>
        <v>0</v>
      </c>
      <c r="AA12" s="49">
        <f t="shared" ref="AA12:AA76" si="7">IF(V12-Z12&lt;0,0,V12-Z12)</f>
        <v>0</v>
      </c>
    </row>
    <row r="13" spans="1:27" x14ac:dyDescent="0.25">
      <c r="A13" s="110" t="s">
        <v>304</v>
      </c>
      <c r="B13" s="34">
        <v>385</v>
      </c>
      <c r="C13" s="34">
        <v>0</v>
      </c>
      <c r="D13" s="96">
        <v>0</v>
      </c>
      <c r="E13" s="35">
        <f t="shared" si="0"/>
        <v>385</v>
      </c>
      <c r="F13" s="36">
        <f>IF(E13&gt;0,F12+1,0)</f>
        <v>2</v>
      </c>
      <c r="G13" s="37" t="str">
        <f t="shared" ref="G13:G31" si="8">IF(MAX(F13:F143)&gt;6,"Yes",0)</f>
        <v>Yes</v>
      </c>
      <c r="H13" s="38">
        <v>17.440000000000001</v>
      </c>
      <c r="I13" s="38">
        <v>15.31</v>
      </c>
      <c r="J13" s="39">
        <f t="shared" ref="J13:J76" si="9">MIN(E13,H13)</f>
        <v>17.440000000000001</v>
      </c>
      <c r="K13" s="40">
        <f t="shared" ref="K13:K76" si="10">IF(J13=0,0,IF(G13&lt;&gt;"Yes",0,J13))</f>
        <v>17.440000000000001</v>
      </c>
      <c r="L13" s="39">
        <v>660.3</v>
      </c>
      <c r="M13" s="39">
        <v>833</v>
      </c>
      <c r="N13" s="39">
        <v>694.02599999999995</v>
      </c>
      <c r="O13" s="41">
        <f t="shared" si="1"/>
        <v>0</v>
      </c>
      <c r="P13" s="41">
        <f t="shared" si="2"/>
        <v>0</v>
      </c>
      <c r="Q13" s="41">
        <f t="shared" si="3"/>
        <v>0</v>
      </c>
      <c r="R13" s="120">
        <f t="shared" si="4"/>
        <v>0</v>
      </c>
      <c r="S13" s="34">
        <f t="shared" si="4"/>
        <v>0</v>
      </c>
      <c r="T13" s="34">
        <f t="shared" si="4"/>
        <v>0</v>
      </c>
      <c r="U13" s="52">
        <v>42.04</v>
      </c>
      <c r="V13" s="44">
        <f t="shared" si="5"/>
        <v>0</v>
      </c>
      <c r="W13" s="45">
        <f t="shared" ref="W13:Y76" si="11">IF(B13&gt;0,W$9,0)</f>
        <v>27.872</v>
      </c>
      <c r="X13" s="50">
        <f t="shared" si="11"/>
        <v>0</v>
      </c>
      <c r="Y13" s="51">
        <f t="shared" si="11"/>
        <v>0</v>
      </c>
      <c r="Z13" s="48">
        <f t="shared" si="6"/>
        <v>0</v>
      </c>
      <c r="AA13" s="49">
        <f t="shared" si="7"/>
        <v>0</v>
      </c>
    </row>
    <row r="14" spans="1:27" x14ac:dyDescent="0.25">
      <c r="A14" s="110" t="s">
        <v>305</v>
      </c>
      <c r="B14" s="34">
        <v>385</v>
      </c>
      <c r="C14" s="34">
        <v>0</v>
      </c>
      <c r="D14" s="96">
        <v>0</v>
      </c>
      <c r="E14" s="35">
        <f t="shared" si="0"/>
        <v>385</v>
      </c>
      <c r="F14" s="36">
        <f t="shared" ref="F14:F77" si="12">IF(E14&gt;0,F13+1,0)</f>
        <v>3</v>
      </c>
      <c r="G14" s="37" t="str">
        <f t="shared" si="8"/>
        <v>Yes</v>
      </c>
      <c r="H14" s="38">
        <v>126.32</v>
      </c>
      <c r="I14" s="38">
        <v>15.23</v>
      </c>
      <c r="J14" s="39">
        <f t="shared" si="9"/>
        <v>126.32</v>
      </c>
      <c r="K14" s="40">
        <f t="shared" si="10"/>
        <v>126.32</v>
      </c>
      <c r="L14" s="39">
        <v>582.4</v>
      </c>
      <c r="M14" s="39">
        <v>593</v>
      </c>
      <c r="N14" s="39">
        <v>743.01700000000005</v>
      </c>
      <c r="O14" s="41">
        <f t="shared" si="1"/>
        <v>150.01700000000005</v>
      </c>
      <c r="P14" s="41">
        <f t="shared" si="2"/>
        <v>126.32</v>
      </c>
      <c r="Q14" s="41">
        <f t="shared" si="3"/>
        <v>-19.067000000000007</v>
      </c>
      <c r="R14" s="120">
        <f>IF($P14&gt;0,MIN($P14,$E14)*(B14/$E14),0)</f>
        <v>126.32</v>
      </c>
      <c r="S14" s="34">
        <f t="shared" si="4"/>
        <v>0</v>
      </c>
      <c r="T14" s="34">
        <f t="shared" si="4"/>
        <v>0</v>
      </c>
      <c r="U14" s="52">
        <v>82.78</v>
      </c>
      <c r="V14" s="44">
        <f>(R14+S14+T14)*U14</f>
        <v>10456.7696</v>
      </c>
      <c r="W14" s="45">
        <f t="shared" si="11"/>
        <v>27.872</v>
      </c>
      <c r="X14" s="50">
        <f t="shared" si="11"/>
        <v>0</v>
      </c>
      <c r="Y14" s="51">
        <f t="shared" si="11"/>
        <v>0</v>
      </c>
      <c r="Z14" s="48">
        <f>(R14*W14)+(S14*X14)+(T14*Y14)</f>
        <v>3520.7910399999996</v>
      </c>
      <c r="AA14" s="49">
        <f>IF(V14-Z14&lt;0,0,V14-Z14)</f>
        <v>6935.9785599999996</v>
      </c>
    </row>
    <row r="15" spans="1:27" x14ac:dyDescent="0.25">
      <c r="A15" s="110" t="s">
        <v>306</v>
      </c>
      <c r="B15" s="34">
        <v>385</v>
      </c>
      <c r="C15" s="34">
        <v>0</v>
      </c>
      <c r="D15" s="96">
        <v>0</v>
      </c>
      <c r="E15" s="35">
        <f t="shared" si="0"/>
        <v>385</v>
      </c>
      <c r="F15" s="36">
        <f t="shared" si="12"/>
        <v>4</v>
      </c>
      <c r="G15" s="37" t="str">
        <f t="shared" si="8"/>
        <v>Yes</v>
      </c>
      <c r="H15" s="38">
        <v>161.32</v>
      </c>
      <c r="I15" s="38">
        <v>16.23</v>
      </c>
      <c r="J15" s="39">
        <f t="shared" si="9"/>
        <v>161.32</v>
      </c>
      <c r="K15" s="40">
        <f t="shared" si="10"/>
        <v>161.32</v>
      </c>
      <c r="L15" s="39">
        <v>586.4</v>
      </c>
      <c r="M15" s="39">
        <v>593</v>
      </c>
      <c r="N15" s="39">
        <v>782.51599999999996</v>
      </c>
      <c r="O15" s="41">
        <f t="shared" si="1"/>
        <v>189.51599999999996</v>
      </c>
      <c r="P15" s="41">
        <f t="shared" si="2"/>
        <v>161.32</v>
      </c>
      <c r="Q15" s="41">
        <f t="shared" si="3"/>
        <v>-18.565999999999917</v>
      </c>
      <c r="R15" s="120">
        <f t="shared" si="4"/>
        <v>161.32</v>
      </c>
      <c r="S15" s="34">
        <f t="shared" si="4"/>
        <v>0</v>
      </c>
      <c r="T15" s="34">
        <f t="shared" si="4"/>
        <v>0</v>
      </c>
      <c r="U15" s="52">
        <v>38.04</v>
      </c>
      <c r="V15" s="44">
        <f t="shared" si="5"/>
        <v>6136.6127999999999</v>
      </c>
      <c r="W15" s="45">
        <f t="shared" si="11"/>
        <v>27.872</v>
      </c>
      <c r="X15" s="50">
        <f t="shared" si="11"/>
        <v>0</v>
      </c>
      <c r="Y15" s="51">
        <f t="shared" si="11"/>
        <v>0</v>
      </c>
      <c r="Z15" s="48">
        <f t="shared" si="6"/>
        <v>4496.3110399999996</v>
      </c>
      <c r="AA15" s="49">
        <f t="shared" si="7"/>
        <v>1640.3017600000003</v>
      </c>
    </row>
    <row r="16" spans="1:27" x14ac:dyDescent="0.25">
      <c r="A16" s="110" t="s">
        <v>307</v>
      </c>
      <c r="B16" s="34">
        <v>385</v>
      </c>
      <c r="C16" s="34">
        <v>0</v>
      </c>
      <c r="D16" s="96">
        <v>0</v>
      </c>
      <c r="E16" s="35">
        <f t="shared" si="0"/>
        <v>385</v>
      </c>
      <c r="F16" s="36">
        <f t="shared" si="12"/>
        <v>5</v>
      </c>
      <c r="G16" s="37" t="str">
        <f t="shared" si="8"/>
        <v>Yes</v>
      </c>
      <c r="H16" s="38">
        <v>152.12</v>
      </c>
      <c r="I16" s="38">
        <v>16.059999999999999</v>
      </c>
      <c r="J16" s="39">
        <f t="shared" si="9"/>
        <v>152.12</v>
      </c>
      <c r="K16" s="40">
        <f t="shared" si="10"/>
        <v>152.12</v>
      </c>
      <c r="L16" s="39">
        <v>592.15</v>
      </c>
      <c r="M16" s="39">
        <v>593</v>
      </c>
      <c r="N16" s="39">
        <v>777.54200000000003</v>
      </c>
      <c r="O16" s="41">
        <f t="shared" si="1"/>
        <v>184.54200000000003</v>
      </c>
      <c r="P16" s="41">
        <f t="shared" si="2"/>
        <v>152.12</v>
      </c>
      <c r="Q16" s="41">
        <f t="shared" si="3"/>
        <v>-17.212000000000103</v>
      </c>
      <c r="R16" s="120">
        <f t="shared" si="4"/>
        <v>152.12</v>
      </c>
      <c r="S16" s="34">
        <f t="shared" si="4"/>
        <v>0</v>
      </c>
      <c r="T16" s="34">
        <f t="shared" si="4"/>
        <v>0</v>
      </c>
      <c r="U16" s="52">
        <v>36.32</v>
      </c>
      <c r="V16" s="44">
        <f t="shared" si="5"/>
        <v>5524.9984000000004</v>
      </c>
      <c r="W16" s="45">
        <f t="shared" si="11"/>
        <v>27.872</v>
      </c>
      <c r="X16" s="50">
        <f t="shared" si="11"/>
        <v>0</v>
      </c>
      <c r="Y16" s="51">
        <f t="shared" si="11"/>
        <v>0</v>
      </c>
      <c r="Z16" s="48">
        <f t="shared" si="6"/>
        <v>4239.8886400000001</v>
      </c>
      <c r="AA16" s="49">
        <f t="shared" si="7"/>
        <v>1285.1097600000003</v>
      </c>
    </row>
    <row r="17" spans="1:27" x14ac:dyDescent="0.25">
      <c r="A17" s="110" t="s">
        <v>308</v>
      </c>
      <c r="B17" s="34">
        <v>385</v>
      </c>
      <c r="C17" s="34">
        <v>0</v>
      </c>
      <c r="D17" s="96">
        <v>0</v>
      </c>
      <c r="E17" s="35">
        <f t="shared" si="0"/>
        <v>385</v>
      </c>
      <c r="F17" s="36">
        <f t="shared" si="12"/>
        <v>6</v>
      </c>
      <c r="G17" s="37" t="str">
        <f t="shared" si="8"/>
        <v>Yes</v>
      </c>
      <c r="H17" s="38">
        <v>154.91</v>
      </c>
      <c r="I17" s="38">
        <v>16.329999999999998</v>
      </c>
      <c r="J17" s="39">
        <f t="shared" si="9"/>
        <v>154.91</v>
      </c>
      <c r="K17" s="40">
        <f t="shared" si="10"/>
        <v>154.91</v>
      </c>
      <c r="L17" s="39">
        <v>590.85</v>
      </c>
      <c r="M17" s="39">
        <v>593</v>
      </c>
      <c r="N17" s="39">
        <v>781.18</v>
      </c>
      <c r="O17" s="41">
        <f t="shared" si="1"/>
        <v>188.17999999999995</v>
      </c>
      <c r="P17" s="41">
        <f t="shared" si="2"/>
        <v>154.91</v>
      </c>
      <c r="Q17" s="41">
        <f t="shared" si="3"/>
        <v>-19.089999999999918</v>
      </c>
      <c r="R17" s="120">
        <f t="shared" si="4"/>
        <v>154.91</v>
      </c>
      <c r="S17" s="34">
        <f t="shared" si="4"/>
        <v>0</v>
      </c>
      <c r="T17" s="34">
        <f t="shared" si="4"/>
        <v>0</v>
      </c>
      <c r="U17" s="52">
        <v>38.6</v>
      </c>
      <c r="V17" s="44">
        <f t="shared" si="5"/>
        <v>5979.5259999999998</v>
      </c>
      <c r="W17" s="45">
        <f t="shared" si="11"/>
        <v>27.872</v>
      </c>
      <c r="X17" s="50">
        <f t="shared" si="11"/>
        <v>0</v>
      </c>
      <c r="Y17" s="51">
        <f t="shared" si="11"/>
        <v>0</v>
      </c>
      <c r="Z17" s="48">
        <f t="shared" si="6"/>
        <v>4317.6515199999994</v>
      </c>
      <c r="AA17" s="49">
        <f t="shared" si="7"/>
        <v>1661.8744800000004</v>
      </c>
    </row>
    <row r="18" spans="1:27" x14ac:dyDescent="0.25">
      <c r="A18" s="110" t="s">
        <v>309</v>
      </c>
      <c r="B18" s="34">
        <v>385</v>
      </c>
      <c r="C18" s="34">
        <v>0</v>
      </c>
      <c r="D18" s="96">
        <v>0</v>
      </c>
      <c r="E18" s="35">
        <f t="shared" si="0"/>
        <v>385</v>
      </c>
      <c r="F18" s="36">
        <f t="shared" si="12"/>
        <v>7</v>
      </c>
      <c r="G18" s="37" t="str">
        <f t="shared" si="8"/>
        <v>Yes</v>
      </c>
      <c r="H18" s="38">
        <v>152.33000000000001</v>
      </c>
      <c r="I18" s="38">
        <v>16.14</v>
      </c>
      <c r="J18" s="39">
        <f t="shared" si="9"/>
        <v>152.33000000000001</v>
      </c>
      <c r="K18" s="40">
        <f t="shared" si="10"/>
        <v>152.33000000000001</v>
      </c>
      <c r="L18" s="39">
        <v>591.70000000000005</v>
      </c>
      <c r="M18" s="39">
        <v>593</v>
      </c>
      <c r="N18" s="39">
        <v>777.26400000000001</v>
      </c>
      <c r="O18" s="41">
        <f t="shared" si="1"/>
        <v>184.26400000000001</v>
      </c>
      <c r="P18" s="41">
        <f t="shared" si="2"/>
        <v>152.33000000000001</v>
      </c>
      <c r="Q18" s="41">
        <f t="shared" si="3"/>
        <v>-17.093999999999937</v>
      </c>
      <c r="R18" s="120">
        <f t="shared" si="4"/>
        <v>152.33000000000001</v>
      </c>
      <c r="S18" s="34">
        <f t="shared" si="4"/>
        <v>0</v>
      </c>
      <c r="T18" s="34">
        <f t="shared" si="4"/>
        <v>0</v>
      </c>
      <c r="U18" s="52">
        <v>32.93</v>
      </c>
      <c r="V18" s="44">
        <f t="shared" si="5"/>
        <v>5016.2269000000006</v>
      </c>
      <c r="W18" s="45">
        <f t="shared" si="11"/>
        <v>27.872</v>
      </c>
      <c r="X18" s="50">
        <f t="shared" si="11"/>
        <v>0</v>
      </c>
      <c r="Y18" s="51">
        <f t="shared" si="11"/>
        <v>0</v>
      </c>
      <c r="Z18" s="48">
        <f t="shared" si="6"/>
        <v>4245.7417599999999</v>
      </c>
      <c r="AA18" s="49">
        <f t="shared" si="7"/>
        <v>770.48514000000068</v>
      </c>
    </row>
    <row r="19" spans="1:27" x14ac:dyDescent="0.25">
      <c r="A19" s="110" t="s">
        <v>310</v>
      </c>
      <c r="B19" s="34">
        <v>385</v>
      </c>
      <c r="C19" s="34">
        <v>0</v>
      </c>
      <c r="D19" s="96">
        <v>0</v>
      </c>
      <c r="E19" s="35">
        <f t="shared" si="0"/>
        <v>385</v>
      </c>
      <c r="F19" s="36">
        <f t="shared" si="12"/>
        <v>8</v>
      </c>
      <c r="G19" s="37" t="str">
        <f t="shared" si="8"/>
        <v>Yes</v>
      </c>
      <c r="H19" s="38">
        <v>167.19</v>
      </c>
      <c r="I19" s="38">
        <v>15.18</v>
      </c>
      <c r="J19" s="39">
        <f t="shared" si="9"/>
        <v>167.19</v>
      </c>
      <c r="K19" s="40">
        <f t="shared" si="10"/>
        <v>167.19</v>
      </c>
      <c r="L19" s="39">
        <v>545.95000000000005</v>
      </c>
      <c r="M19" s="39">
        <v>593</v>
      </c>
      <c r="N19" s="39">
        <v>747.14499999999998</v>
      </c>
      <c r="O19" s="41">
        <f t="shared" si="1"/>
        <v>154.14499999999998</v>
      </c>
      <c r="P19" s="41">
        <f t="shared" si="2"/>
        <v>154.14499999999998</v>
      </c>
      <c r="Q19" s="41">
        <f t="shared" si="3"/>
        <v>-18.825000000000045</v>
      </c>
      <c r="R19" s="120">
        <f t="shared" si="4"/>
        <v>154.14499999999998</v>
      </c>
      <c r="S19" s="34">
        <f t="shared" si="4"/>
        <v>0</v>
      </c>
      <c r="T19" s="34">
        <f t="shared" si="4"/>
        <v>0</v>
      </c>
      <c r="U19" s="52">
        <v>24.69</v>
      </c>
      <c r="V19" s="44">
        <f t="shared" si="5"/>
        <v>3805.8400499999998</v>
      </c>
      <c r="W19" s="45">
        <f t="shared" si="11"/>
        <v>27.872</v>
      </c>
      <c r="X19" s="50">
        <f t="shared" si="11"/>
        <v>0</v>
      </c>
      <c r="Y19" s="51">
        <f t="shared" si="11"/>
        <v>0</v>
      </c>
      <c r="Z19" s="48">
        <f t="shared" si="6"/>
        <v>4296.3294399999995</v>
      </c>
      <c r="AA19" s="49">
        <f t="shared" si="7"/>
        <v>0</v>
      </c>
    </row>
    <row r="20" spans="1:27" x14ac:dyDescent="0.25">
      <c r="A20" s="110" t="s">
        <v>311</v>
      </c>
      <c r="B20" s="34">
        <v>385</v>
      </c>
      <c r="C20" s="34">
        <v>0</v>
      </c>
      <c r="D20" s="96">
        <v>0</v>
      </c>
      <c r="E20" s="35">
        <f t="shared" si="0"/>
        <v>385</v>
      </c>
      <c r="F20" s="36">
        <f t="shared" si="12"/>
        <v>9</v>
      </c>
      <c r="G20" s="37" t="str">
        <f t="shared" si="8"/>
        <v>Yes</v>
      </c>
      <c r="H20" s="38">
        <v>254.75</v>
      </c>
      <c r="I20" s="38">
        <v>14.57</v>
      </c>
      <c r="J20" s="39">
        <f t="shared" si="9"/>
        <v>254.75</v>
      </c>
      <c r="K20" s="40">
        <f t="shared" si="10"/>
        <v>254.75</v>
      </c>
      <c r="L20" s="39">
        <v>417.35</v>
      </c>
      <c r="M20" s="39">
        <v>593</v>
      </c>
      <c r="N20" s="39">
        <v>706.92</v>
      </c>
      <c r="O20" s="41">
        <f t="shared" si="1"/>
        <v>113.91999999999996</v>
      </c>
      <c r="P20" s="41">
        <f t="shared" si="2"/>
        <v>113.91999999999996</v>
      </c>
      <c r="Q20" s="41">
        <f t="shared" si="3"/>
        <v>-20.249999999999886</v>
      </c>
      <c r="R20" s="120">
        <f t="shared" si="4"/>
        <v>113.91999999999996</v>
      </c>
      <c r="S20" s="34">
        <f t="shared" si="4"/>
        <v>0</v>
      </c>
      <c r="T20" s="34">
        <f t="shared" si="4"/>
        <v>0</v>
      </c>
      <c r="U20" s="52">
        <v>23.81</v>
      </c>
      <c r="V20" s="44">
        <f t="shared" si="5"/>
        <v>2712.435199999999</v>
      </c>
      <c r="W20" s="45">
        <f t="shared" si="11"/>
        <v>27.872</v>
      </c>
      <c r="X20" s="50">
        <f t="shared" si="11"/>
        <v>0</v>
      </c>
      <c r="Y20" s="51">
        <f t="shared" si="11"/>
        <v>0</v>
      </c>
      <c r="Z20" s="48">
        <f t="shared" si="6"/>
        <v>3175.1782399999988</v>
      </c>
      <c r="AA20" s="49">
        <f t="shared" si="7"/>
        <v>0</v>
      </c>
    </row>
    <row r="21" spans="1:27" x14ac:dyDescent="0.25">
      <c r="A21" s="110" t="s">
        <v>312</v>
      </c>
      <c r="B21" s="34">
        <v>385</v>
      </c>
      <c r="C21" s="34">
        <v>0</v>
      </c>
      <c r="D21" s="96">
        <v>0</v>
      </c>
      <c r="E21" s="35">
        <f t="shared" si="0"/>
        <v>385</v>
      </c>
      <c r="F21" s="36">
        <f t="shared" si="12"/>
        <v>10</v>
      </c>
      <c r="G21" s="37" t="str">
        <f t="shared" si="8"/>
        <v>Yes</v>
      </c>
      <c r="H21" s="38">
        <v>197.83</v>
      </c>
      <c r="I21" s="38">
        <v>15.24</v>
      </c>
      <c r="J21" s="39">
        <f t="shared" si="9"/>
        <v>197.83</v>
      </c>
      <c r="K21" s="40">
        <f t="shared" si="10"/>
        <v>197.83</v>
      </c>
      <c r="L21" s="39">
        <v>451.35</v>
      </c>
      <c r="M21" s="39">
        <v>593</v>
      </c>
      <c r="N21" s="39">
        <v>681.05200000000002</v>
      </c>
      <c r="O21" s="41">
        <f t="shared" si="1"/>
        <v>88.052000000000021</v>
      </c>
      <c r="P21" s="41">
        <f t="shared" si="2"/>
        <v>88.052000000000021</v>
      </c>
      <c r="Q21" s="41">
        <f t="shared" si="3"/>
        <v>-16.631999999999948</v>
      </c>
      <c r="R21" s="120">
        <f t="shared" si="4"/>
        <v>88.052000000000021</v>
      </c>
      <c r="S21" s="34">
        <f t="shared" si="4"/>
        <v>0</v>
      </c>
      <c r="T21" s="34">
        <f t="shared" si="4"/>
        <v>0</v>
      </c>
      <c r="U21" s="52">
        <v>27.7</v>
      </c>
      <c r="V21" s="44">
        <f t="shared" si="5"/>
        <v>2439.0404000000003</v>
      </c>
      <c r="W21" s="45">
        <f t="shared" si="11"/>
        <v>27.872</v>
      </c>
      <c r="X21" s="50">
        <f t="shared" si="11"/>
        <v>0</v>
      </c>
      <c r="Y21" s="51">
        <f t="shared" si="11"/>
        <v>0</v>
      </c>
      <c r="Z21" s="48">
        <f t="shared" si="6"/>
        <v>2454.1853440000004</v>
      </c>
      <c r="AA21" s="49">
        <f t="shared" si="7"/>
        <v>0</v>
      </c>
    </row>
    <row r="22" spans="1:27" x14ac:dyDescent="0.25">
      <c r="A22" s="110" t="s">
        <v>313</v>
      </c>
      <c r="B22" s="34">
        <v>385</v>
      </c>
      <c r="C22" s="34">
        <v>0</v>
      </c>
      <c r="D22" s="96">
        <v>0</v>
      </c>
      <c r="E22" s="35">
        <f t="shared" si="0"/>
        <v>385</v>
      </c>
      <c r="F22" s="36">
        <f t="shared" si="12"/>
        <v>11</v>
      </c>
      <c r="G22" s="37" t="str">
        <f t="shared" si="8"/>
        <v>Yes</v>
      </c>
      <c r="H22" s="38">
        <v>175.95</v>
      </c>
      <c r="I22" s="38">
        <v>16.16</v>
      </c>
      <c r="J22" s="39">
        <f t="shared" si="9"/>
        <v>175.95</v>
      </c>
      <c r="K22" s="40">
        <f t="shared" si="10"/>
        <v>175.95</v>
      </c>
      <c r="L22" s="39">
        <v>453.4</v>
      </c>
      <c r="M22" s="39">
        <v>593</v>
      </c>
      <c r="N22" s="39">
        <v>664.82399999999996</v>
      </c>
      <c r="O22" s="41">
        <f t="shared" si="1"/>
        <v>71.823999999999955</v>
      </c>
      <c r="P22" s="41">
        <f t="shared" si="2"/>
        <v>71.823999999999955</v>
      </c>
      <c r="Q22" s="41">
        <f t="shared" si="3"/>
        <v>-19.313999999999965</v>
      </c>
      <c r="R22" s="120">
        <f t="shared" si="4"/>
        <v>71.823999999999955</v>
      </c>
      <c r="S22" s="34">
        <f t="shared" si="4"/>
        <v>0</v>
      </c>
      <c r="T22" s="34">
        <f t="shared" si="4"/>
        <v>0</v>
      </c>
      <c r="U22" s="52">
        <v>26.65</v>
      </c>
      <c r="V22" s="44">
        <f t="shared" si="5"/>
        <v>1914.1095999999986</v>
      </c>
      <c r="W22" s="45">
        <f t="shared" si="11"/>
        <v>27.872</v>
      </c>
      <c r="X22" s="50">
        <f t="shared" si="11"/>
        <v>0</v>
      </c>
      <c r="Y22" s="51">
        <f t="shared" si="11"/>
        <v>0</v>
      </c>
      <c r="Z22" s="48">
        <f t="shared" si="6"/>
        <v>2001.8785279999988</v>
      </c>
      <c r="AA22" s="49">
        <f t="shared" si="7"/>
        <v>0</v>
      </c>
    </row>
    <row r="23" spans="1:27" x14ac:dyDescent="0.25">
      <c r="A23" s="110" t="s">
        <v>314</v>
      </c>
      <c r="B23" s="34">
        <v>385</v>
      </c>
      <c r="C23" s="34">
        <v>0</v>
      </c>
      <c r="D23" s="96">
        <v>0</v>
      </c>
      <c r="E23" s="35">
        <f t="shared" si="0"/>
        <v>385</v>
      </c>
      <c r="F23" s="36">
        <f>IF(E23&gt;0,F22+1,0)</f>
        <v>12</v>
      </c>
      <c r="G23" s="37" t="str">
        <f t="shared" si="8"/>
        <v>Yes</v>
      </c>
      <c r="H23" s="38">
        <v>213.6</v>
      </c>
      <c r="I23" s="38">
        <v>15.93</v>
      </c>
      <c r="J23" s="39">
        <f t="shared" si="9"/>
        <v>213.6</v>
      </c>
      <c r="K23" s="40">
        <f t="shared" si="10"/>
        <v>213.6</v>
      </c>
      <c r="L23" s="39">
        <v>404.75</v>
      </c>
      <c r="M23" s="39">
        <v>593</v>
      </c>
      <c r="N23" s="39">
        <v>653.89499999999998</v>
      </c>
      <c r="O23" s="41">
        <f t="shared" si="1"/>
        <v>60.894999999999982</v>
      </c>
      <c r="P23" s="41">
        <f t="shared" si="2"/>
        <v>60.894999999999982</v>
      </c>
      <c r="Q23" s="41">
        <f t="shared" si="3"/>
        <v>-19.615000000000009</v>
      </c>
      <c r="R23" s="120">
        <f t="shared" si="4"/>
        <v>60.894999999999982</v>
      </c>
      <c r="S23" s="34">
        <f t="shared" si="4"/>
        <v>0</v>
      </c>
      <c r="T23" s="34">
        <f t="shared" si="4"/>
        <v>0</v>
      </c>
      <c r="U23" s="52">
        <v>24.75</v>
      </c>
      <c r="V23" s="44">
        <f t="shared" si="5"/>
        <v>1507.1512499999994</v>
      </c>
      <c r="W23" s="45">
        <f t="shared" si="11"/>
        <v>27.872</v>
      </c>
      <c r="X23" s="50">
        <f t="shared" si="11"/>
        <v>0</v>
      </c>
      <c r="Y23" s="51">
        <f t="shared" si="11"/>
        <v>0</v>
      </c>
      <c r="Z23" s="48">
        <f t="shared" si="6"/>
        <v>1697.2654399999994</v>
      </c>
      <c r="AA23" s="49">
        <f t="shared" si="7"/>
        <v>0</v>
      </c>
    </row>
    <row r="24" spans="1:27" x14ac:dyDescent="0.25">
      <c r="A24" s="110" t="s">
        <v>315</v>
      </c>
      <c r="B24" s="34">
        <v>385</v>
      </c>
      <c r="C24" s="34">
        <v>0</v>
      </c>
      <c r="D24" s="96">
        <v>0</v>
      </c>
      <c r="E24" s="35">
        <f t="shared" si="0"/>
        <v>385</v>
      </c>
      <c r="F24" s="36">
        <f t="shared" si="12"/>
        <v>13</v>
      </c>
      <c r="G24" s="37" t="str">
        <f t="shared" si="8"/>
        <v>Yes</v>
      </c>
      <c r="H24" s="38">
        <v>195.94</v>
      </c>
      <c r="I24" s="38">
        <v>15.09</v>
      </c>
      <c r="J24" s="39">
        <f t="shared" si="9"/>
        <v>195.94</v>
      </c>
      <c r="K24" s="40">
        <f t="shared" si="10"/>
        <v>195.94</v>
      </c>
      <c r="L24" s="39">
        <v>418.4</v>
      </c>
      <c r="M24" s="39">
        <v>593</v>
      </c>
      <c r="N24" s="39">
        <v>650.23299999999995</v>
      </c>
      <c r="O24" s="41">
        <f t="shared" si="1"/>
        <v>57.232999999999947</v>
      </c>
      <c r="P24" s="41">
        <f t="shared" si="2"/>
        <v>57.232999999999947</v>
      </c>
      <c r="Q24" s="41">
        <f t="shared" si="3"/>
        <v>-20.802999999999997</v>
      </c>
      <c r="R24" s="120">
        <f t="shared" si="4"/>
        <v>57.232999999999947</v>
      </c>
      <c r="S24" s="34">
        <f t="shared" si="4"/>
        <v>0</v>
      </c>
      <c r="T24" s="34">
        <f t="shared" si="4"/>
        <v>0</v>
      </c>
      <c r="U24" s="52">
        <v>25.77</v>
      </c>
      <c r="V24" s="44">
        <f t="shared" si="5"/>
        <v>1474.8944099999985</v>
      </c>
      <c r="W24" s="45">
        <f t="shared" si="11"/>
        <v>27.872</v>
      </c>
      <c r="X24" s="50">
        <f t="shared" si="11"/>
        <v>0</v>
      </c>
      <c r="Y24" s="51">
        <f t="shared" si="11"/>
        <v>0</v>
      </c>
      <c r="Z24" s="48">
        <f t="shared" si="6"/>
        <v>1595.1981759999985</v>
      </c>
      <c r="AA24" s="49">
        <f t="shared" si="7"/>
        <v>0</v>
      </c>
    </row>
    <row r="25" spans="1:27" x14ac:dyDescent="0.25">
      <c r="A25" s="110" t="s">
        <v>316</v>
      </c>
      <c r="B25" s="34">
        <v>385</v>
      </c>
      <c r="C25" s="34">
        <v>0</v>
      </c>
      <c r="D25" s="96">
        <v>0</v>
      </c>
      <c r="E25" s="35">
        <f t="shared" si="0"/>
        <v>385</v>
      </c>
      <c r="F25" s="36">
        <f t="shared" si="12"/>
        <v>14</v>
      </c>
      <c r="G25" s="37" t="str">
        <f t="shared" si="8"/>
        <v>Yes</v>
      </c>
      <c r="H25" s="38">
        <v>175.63</v>
      </c>
      <c r="I25" s="38">
        <v>15.63</v>
      </c>
      <c r="J25" s="39">
        <f t="shared" si="9"/>
        <v>175.63</v>
      </c>
      <c r="K25" s="40">
        <f t="shared" si="10"/>
        <v>175.63</v>
      </c>
      <c r="L25" s="39">
        <v>445.45</v>
      </c>
      <c r="M25" s="39">
        <v>593</v>
      </c>
      <c r="N25" s="39">
        <v>651.67200000000003</v>
      </c>
      <c r="O25" s="41">
        <f t="shared" si="1"/>
        <v>58.672000000000025</v>
      </c>
      <c r="P25" s="41">
        <f t="shared" si="2"/>
        <v>58.672000000000025</v>
      </c>
      <c r="Q25" s="41">
        <f t="shared" si="3"/>
        <v>-14.961999999999989</v>
      </c>
      <c r="R25" s="120">
        <f t="shared" si="4"/>
        <v>58.672000000000025</v>
      </c>
      <c r="S25" s="34">
        <f t="shared" si="4"/>
        <v>0</v>
      </c>
      <c r="T25" s="34">
        <f t="shared" si="4"/>
        <v>0</v>
      </c>
      <c r="U25" s="52">
        <v>29.76</v>
      </c>
      <c r="V25" s="44">
        <f t="shared" si="5"/>
        <v>1746.0787200000009</v>
      </c>
      <c r="W25" s="45">
        <f t="shared" si="11"/>
        <v>27.872</v>
      </c>
      <c r="X25" s="50">
        <f t="shared" si="11"/>
        <v>0</v>
      </c>
      <c r="Y25" s="51">
        <f t="shared" si="11"/>
        <v>0</v>
      </c>
      <c r="Z25" s="48">
        <f t="shared" si="6"/>
        <v>1635.3059840000008</v>
      </c>
      <c r="AA25" s="49">
        <f t="shared" si="7"/>
        <v>110.77273600000012</v>
      </c>
    </row>
    <row r="26" spans="1:27" x14ac:dyDescent="0.25">
      <c r="A26" s="110" t="s">
        <v>317</v>
      </c>
      <c r="B26" s="34">
        <v>385</v>
      </c>
      <c r="C26" s="34">
        <v>0</v>
      </c>
      <c r="D26" s="96">
        <v>0</v>
      </c>
      <c r="E26" s="35">
        <f t="shared" si="0"/>
        <v>385</v>
      </c>
      <c r="F26" s="36">
        <f t="shared" si="12"/>
        <v>15</v>
      </c>
      <c r="G26" s="37" t="str">
        <f t="shared" si="8"/>
        <v>Yes</v>
      </c>
      <c r="H26" s="38">
        <v>172.06</v>
      </c>
      <c r="I26" s="38">
        <v>16.11</v>
      </c>
      <c r="J26" s="39">
        <f t="shared" si="9"/>
        <v>172.06</v>
      </c>
      <c r="K26" s="40">
        <f t="shared" si="10"/>
        <v>172.06</v>
      </c>
      <c r="L26" s="39">
        <v>494.9</v>
      </c>
      <c r="M26" s="39">
        <v>593</v>
      </c>
      <c r="N26" s="39">
        <v>695.33299999999997</v>
      </c>
      <c r="O26" s="41">
        <f>MAX(N26-M26,0)</f>
        <v>102.33299999999997</v>
      </c>
      <c r="P26" s="41">
        <f t="shared" si="2"/>
        <v>102.33299999999997</v>
      </c>
      <c r="Q26" s="41">
        <f t="shared" si="3"/>
        <v>-12.263000000000034</v>
      </c>
      <c r="R26" s="120">
        <f t="shared" si="4"/>
        <v>102.33299999999997</v>
      </c>
      <c r="S26" s="34">
        <f t="shared" si="4"/>
        <v>0</v>
      </c>
      <c r="T26" s="34">
        <f t="shared" si="4"/>
        <v>0</v>
      </c>
      <c r="U26" s="52">
        <v>36.96</v>
      </c>
      <c r="V26" s="44">
        <f t="shared" si="5"/>
        <v>3782.2276799999991</v>
      </c>
      <c r="W26" s="45">
        <f t="shared" si="11"/>
        <v>27.872</v>
      </c>
      <c r="X26" s="50">
        <f t="shared" si="11"/>
        <v>0</v>
      </c>
      <c r="Y26" s="51">
        <f t="shared" si="11"/>
        <v>0</v>
      </c>
      <c r="Z26" s="48">
        <f t="shared" si="6"/>
        <v>2852.225375999999</v>
      </c>
      <c r="AA26" s="49">
        <f t="shared" si="7"/>
        <v>930.00230400000009</v>
      </c>
    </row>
    <row r="27" spans="1:27" x14ac:dyDescent="0.25">
      <c r="A27" s="110" t="s">
        <v>318</v>
      </c>
      <c r="B27" s="34">
        <v>385</v>
      </c>
      <c r="C27" s="34">
        <v>0</v>
      </c>
      <c r="D27" s="96">
        <v>0</v>
      </c>
      <c r="E27" s="35">
        <f t="shared" si="0"/>
        <v>385</v>
      </c>
      <c r="F27" s="36">
        <f t="shared" si="12"/>
        <v>16</v>
      </c>
      <c r="G27" s="37" t="str">
        <f t="shared" si="8"/>
        <v>Yes</v>
      </c>
      <c r="H27" s="38">
        <v>164.42</v>
      </c>
      <c r="I27" s="38">
        <v>17.46</v>
      </c>
      <c r="J27" s="39">
        <f t="shared" si="9"/>
        <v>164.42</v>
      </c>
      <c r="K27" s="40">
        <f t="shared" si="10"/>
        <v>164.42</v>
      </c>
      <c r="L27" s="39">
        <v>573.54999999999995</v>
      </c>
      <c r="M27" s="39">
        <v>593</v>
      </c>
      <c r="N27" s="39">
        <v>764.51800000000003</v>
      </c>
      <c r="O27" s="41">
        <f t="shared" si="1"/>
        <v>171.51800000000003</v>
      </c>
      <c r="P27" s="41">
        <f t="shared" si="2"/>
        <v>164.42</v>
      </c>
      <c r="Q27" s="41">
        <f t="shared" si="3"/>
        <v>-9.0880000000000791</v>
      </c>
      <c r="R27" s="120">
        <f t="shared" si="4"/>
        <v>164.42</v>
      </c>
      <c r="S27" s="34">
        <f t="shared" si="4"/>
        <v>0</v>
      </c>
      <c r="T27" s="34">
        <f t="shared" si="4"/>
        <v>0</v>
      </c>
      <c r="U27" s="52">
        <v>42.24</v>
      </c>
      <c r="V27" s="44">
        <f t="shared" si="5"/>
        <v>6945.1008000000002</v>
      </c>
      <c r="W27" s="45">
        <f t="shared" si="11"/>
        <v>27.872</v>
      </c>
      <c r="X27" s="50">
        <f t="shared" si="11"/>
        <v>0</v>
      </c>
      <c r="Y27" s="51">
        <f t="shared" si="11"/>
        <v>0</v>
      </c>
      <c r="Z27" s="48">
        <f t="shared" si="6"/>
        <v>4582.7142399999993</v>
      </c>
      <c r="AA27" s="49">
        <f t="shared" si="7"/>
        <v>2362.3865600000008</v>
      </c>
    </row>
    <row r="28" spans="1:27" x14ac:dyDescent="0.25">
      <c r="A28" s="110" t="s">
        <v>319</v>
      </c>
      <c r="B28" s="34">
        <v>385</v>
      </c>
      <c r="C28" s="34">
        <v>0</v>
      </c>
      <c r="D28" s="96">
        <v>0</v>
      </c>
      <c r="E28" s="35">
        <f t="shared" si="0"/>
        <v>385</v>
      </c>
      <c r="F28" s="36">
        <f t="shared" si="12"/>
        <v>17</v>
      </c>
      <c r="G28" s="37" t="str">
        <f t="shared" si="8"/>
        <v>Yes</v>
      </c>
      <c r="H28" s="38">
        <v>165.72</v>
      </c>
      <c r="I28" s="38">
        <v>17.190000000000001</v>
      </c>
      <c r="J28" s="39">
        <f t="shared" si="9"/>
        <v>165.72</v>
      </c>
      <c r="K28" s="40">
        <f t="shared" si="10"/>
        <v>165.72</v>
      </c>
      <c r="L28" s="39">
        <v>595.6</v>
      </c>
      <c r="M28" s="39">
        <v>593</v>
      </c>
      <c r="N28" s="39">
        <v>788.12900000000002</v>
      </c>
      <c r="O28" s="41">
        <f t="shared" si="1"/>
        <v>195.12900000000002</v>
      </c>
      <c r="P28" s="41">
        <f t="shared" si="2"/>
        <v>165.72</v>
      </c>
      <c r="Q28" s="41">
        <f t="shared" si="3"/>
        <v>-9.6189999999999145</v>
      </c>
      <c r="R28" s="120">
        <f t="shared" si="4"/>
        <v>165.72</v>
      </c>
      <c r="S28" s="34">
        <f t="shared" si="4"/>
        <v>0</v>
      </c>
      <c r="T28" s="34">
        <f t="shared" si="4"/>
        <v>0</v>
      </c>
      <c r="U28" s="52">
        <v>39.619999999999997</v>
      </c>
      <c r="V28" s="44">
        <f t="shared" si="5"/>
        <v>6565.8263999999999</v>
      </c>
      <c r="W28" s="45">
        <f t="shared" si="11"/>
        <v>27.872</v>
      </c>
      <c r="X28" s="50">
        <f t="shared" si="11"/>
        <v>0</v>
      </c>
      <c r="Y28" s="51">
        <f t="shared" si="11"/>
        <v>0</v>
      </c>
      <c r="Z28" s="48">
        <f t="shared" si="6"/>
        <v>4618.9478399999998</v>
      </c>
      <c r="AA28" s="49">
        <f t="shared" si="7"/>
        <v>1946.8785600000001</v>
      </c>
    </row>
    <row r="29" spans="1:27" x14ac:dyDescent="0.25">
      <c r="A29" s="110" t="s">
        <v>320</v>
      </c>
      <c r="B29" s="34">
        <v>385</v>
      </c>
      <c r="C29" s="34">
        <v>0</v>
      </c>
      <c r="D29" s="96">
        <v>0</v>
      </c>
      <c r="E29" s="35">
        <f t="shared" si="0"/>
        <v>385</v>
      </c>
      <c r="F29" s="36">
        <f t="shared" si="12"/>
        <v>18</v>
      </c>
      <c r="G29" s="37" t="str">
        <f t="shared" si="8"/>
        <v>Yes</v>
      </c>
      <c r="H29" s="38">
        <v>183.93</v>
      </c>
      <c r="I29" s="38">
        <v>17.52</v>
      </c>
      <c r="J29" s="39">
        <f t="shared" si="9"/>
        <v>183.93</v>
      </c>
      <c r="K29" s="40">
        <f t="shared" si="10"/>
        <v>183.93</v>
      </c>
      <c r="L29" s="39">
        <v>594.15</v>
      </c>
      <c r="M29" s="39">
        <v>593</v>
      </c>
      <c r="N29" s="39">
        <v>804.88499999999999</v>
      </c>
      <c r="O29" s="41">
        <f t="shared" si="1"/>
        <v>211.88499999999999</v>
      </c>
      <c r="P29" s="41">
        <f t="shared" si="2"/>
        <v>183.93</v>
      </c>
      <c r="Q29" s="41">
        <f t="shared" si="3"/>
        <v>-9.2850000000000819</v>
      </c>
      <c r="R29" s="120">
        <f t="shared" si="4"/>
        <v>183.93</v>
      </c>
      <c r="S29" s="34">
        <f t="shared" si="4"/>
        <v>0</v>
      </c>
      <c r="T29" s="34">
        <f t="shared" si="4"/>
        <v>0</v>
      </c>
      <c r="U29" s="52">
        <v>33.43</v>
      </c>
      <c r="V29" s="44">
        <f t="shared" si="5"/>
        <v>6148.7799000000005</v>
      </c>
      <c r="W29" s="45">
        <f t="shared" si="11"/>
        <v>27.872</v>
      </c>
      <c r="X29" s="50">
        <f t="shared" si="11"/>
        <v>0</v>
      </c>
      <c r="Y29" s="51">
        <f t="shared" si="11"/>
        <v>0</v>
      </c>
      <c r="Z29" s="48">
        <f t="shared" si="6"/>
        <v>5126.4969600000004</v>
      </c>
      <c r="AA29" s="49">
        <f t="shared" si="7"/>
        <v>1022.2829400000001</v>
      </c>
    </row>
    <row r="30" spans="1:27" x14ac:dyDescent="0.25">
      <c r="A30" s="110" t="s">
        <v>321</v>
      </c>
      <c r="B30" s="34">
        <v>385</v>
      </c>
      <c r="C30" s="34">
        <v>0</v>
      </c>
      <c r="D30" s="96">
        <v>0</v>
      </c>
      <c r="E30" s="35">
        <f t="shared" si="0"/>
        <v>385</v>
      </c>
      <c r="F30" s="36">
        <f t="shared" si="12"/>
        <v>19</v>
      </c>
      <c r="G30" s="37" t="str">
        <f t="shared" si="8"/>
        <v>Yes</v>
      </c>
      <c r="H30" s="38">
        <v>187.37</v>
      </c>
      <c r="I30" s="38">
        <v>17.329999999999998</v>
      </c>
      <c r="J30" s="39">
        <f t="shared" si="9"/>
        <v>187.37</v>
      </c>
      <c r="K30" s="40">
        <f t="shared" si="10"/>
        <v>187.37</v>
      </c>
      <c r="L30" s="39">
        <v>593.45000000000005</v>
      </c>
      <c r="M30" s="39">
        <v>593</v>
      </c>
      <c r="N30" s="39">
        <v>806.62599999999998</v>
      </c>
      <c r="O30" s="41">
        <f t="shared" si="1"/>
        <v>213.62599999999998</v>
      </c>
      <c r="P30" s="41">
        <f t="shared" si="2"/>
        <v>187.37</v>
      </c>
      <c r="Q30" s="41">
        <f t="shared" si="3"/>
        <v>-8.4759999999998854</v>
      </c>
      <c r="R30" s="120">
        <f t="shared" si="4"/>
        <v>187.37</v>
      </c>
      <c r="S30" s="34">
        <f t="shared" si="4"/>
        <v>0</v>
      </c>
      <c r="T30" s="34">
        <f t="shared" si="4"/>
        <v>0</v>
      </c>
      <c r="U30" s="52">
        <v>38.01</v>
      </c>
      <c r="V30" s="44">
        <f t="shared" si="5"/>
        <v>7121.9336999999996</v>
      </c>
      <c r="W30" s="45">
        <f t="shared" si="11"/>
        <v>27.872</v>
      </c>
      <c r="X30" s="50">
        <f t="shared" si="11"/>
        <v>0</v>
      </c>
      <c r="Y30" s="51">
        <f t="shared" si="11"/>
        <v>0</v>
      </c>
      <c r="Z30" s="48">
        <f t="shared" si="6"/>
        <v>5222.3766400000004</v>
      </c>
      <c r="AA30" s="49">
        <f t="shared" si="7"/>
        <v>1899.5570599999992</v>
      </c>
    </row>
    <row r="31" spans="1:27" x14ac:dyDescent="0.25">
      <c r="A31" s="110" t="s">
        <v>322</v>
      </c>
      <c r="B31" s="34">
        <v>385</v>
      </c>
      <c r="C31" s="34">
        <v>0</v>
      </c>
      <c r="D31" s="96">
        <v>0</v>
      </c>
      <c r="E31" s="35">
        <f t="shared" si="0"/>
        <v>385</v>
      </c>
      <c r="F31" s="36">
        <f t="shared" si="12"/>
        <v>20</v>
      </c>
      <c r="G31" s="37" t="str">
        <f t="shared" si="8"/>
        <v>Yes</v>
      </c>
      <c r="H31" s="38">
        <v>187.82</v>
      </c>
      <c r="I31" s="38">
        <v>17.38</v>
      </c>
      <c r="J31" s="39">
        <f t="shared" si="9"/>
        <v>187.82</v>
      </c>
      <c r="K31" s="40">
        <f t="shared" si="10"/>
        <v>187.82</v>
      </c>
      <c r="L31" s="39">
        <v>593.15</v>
      </c>
      <c r="M31" s="39">
        <v>593</v>
      </c>
      <c r="N31" s="39">
        <v>808.01</v>
      </c>
      <c r="O31" s="41">
        <f t="shared" si="1"/>
        <v>215.01</v>
      </c>
      <c r="P31" s="41">
        <f t="shared" si="2"/>
        <v>187.82</v>
      </c>
      <c r="Q31" s="41">
        <f t="shared" si="3"/>
        <v>-9.6600000000000819</v>
      </c>
      <c r="R31" s="120">
        <f t="shared" si="4"/>
        <v>187.82</v>
      </c>
      <c r="S31" s="34">
        <f t="shared" si="4"/>
        <v>0</v>
      </c>
      <c r="T31" s="34">
        <f t="shared" si="4"/>
        <v>0</v>
      </c>
      <c r="U31" s="52">
        <v>62.58</v>
      </c>
      <c r="V31" s="44">
        <f>(R31+S31+T31)*U31</f>
        <v>11753.775599999999</v>
      </c>
      <c r="W31" s="45">
        <f t="shared" si="11"/>
        <v>27.872</v>
      </c>
      <c r="X31" s="50">
        <f t="shared" si="11"/>
        <v>0</v>
      </c>
      <c r="Y31" s="51">
        <f t="shared" si="11"/>
        <v>0</v>
      </c>
      <c r="Z31" s="48">
        <f t="shared" si="6"/>
        <v>5234.9190399999998</v>
      </c>
      <c r="AA31" s="49">
        <f t="shared" si="7"/>
        <v>6518.8565599999993</v>
      </c>
    </row>
    <row r="32" spans="1:27" x14ac:dyDescent="0.25">
      <c r="A32" s="110" t="s">
        <v>323</v>
      </c>
      <c r="B32" s="34">
        <v>385</v>
      </c>
      <c r="C32" s="34">
        <v>0</v>
      </c>
      <c r="D32" s="96">
        <v>0</v>
      </c>
      <c r="E32" s="35">
        <f t="shared" si="0"/>
        <v>385</v>
      </c>
      <c r="F32" s="36">
        <f t="shared" si="12"/>
        <v>21</v>
      </c>
      <c r="G32" s="37" t="str">
        <f t="shared" ref="G32:G95" si="13">IF(MAX(F32:F268)&gt;6,"Yes",0)</f>
        <v>Yes</v>
      </c>
      <c r="H32" s="38">
        <v>186.87</v>
      </c>
      <c r="I32" s="38">
        <v>17.36</v>
      </c>
      <c r="J32" s="39">
        <f t="shared" si="9"/>
        <v>186.87</v>
      </c>
      <c r="K32" s="40">
        <f t="shared" si="10"/>
        <v>186.87</v>
      </c>
      <c r="L32" s="39">
        <v>593.29999999999995</v>
      </c>
      <c r="M32" s="39">
        <v>593</v>
      </c>
      <c r="N32" s="39">
        <v>806.69299999999998</v>
      </c>
      <c r="O32" s="41">
        <f t="shared" si="1"/>
        <v>213.69299999999998</v>
      </c>
      <c r="P32" s="41">
        <f t="shared" si="2"/>
        <v>186.87</v>
      </c>
      <c r="Q32" s="41">
        <f t="shared" si="3"/>
        <v>-9.1630000000000109</v>
      </c>
      <c r="R32" s="120">
        <f t="shared" si="4"/>
        <v>186.87</v>
      </c>
      <c r="S32" s="34">
        <f t="shared" si="4"/>
        <v>0</v>
      </c>
      <c r="T32" s="34">
        <f t="shared" si="4"/>
        <v>0</v>
      </c>
      <c r="U32" s="52">
        <v>35.92</v>
      </c>
      <c r="V32" s="44">
        <f t="shared" si="5"/>
        <v>6712.3704000000007</v>
      </c>
      <c r="W32" s="45">
        <f t="shared" si="11"/>
        <v>27.872</v>
      </c>
      <c r="X32" s="50">
        <f t="shared" si="11"/>
        <v>0</v>
      </c>
      <c r="Y32" s="51">
        <f t="shared" si="11"/>
        <v>0</v>
      </c>
      <c r="Z32" s="48">
        <f t="shared" si="6"/>
        <v>5208.4406399999998</v>
      </c>
      <c r="AA32" s="49">
        <f t="shared" si="7"/>
        <v>1503.9297600000009</v>
      </c>
    </row>
    <row r="33" spans="1:27" x14ac:dyDescent="0.25">
      <c r="A33" s="110" t="s">
        <v>324</v>
      </c>
      <c r="B33" s="34">
        <v>385</v>
      </c>
      <c r="C33" s="34">
        <v>0</v>
      </c>
      <c r="D33" s="96">
        <v>0</v>
      </c>
      <c r="E33" s="35">
        <f t="shared" si="0"/>
        <v>385</v>
      </c>
      <c r="F33" s="36">
        <f t="shared" si="12"/>
        <v>22</v>
      </c>
      <c r="G33" s="37" t="str">
        <f t="shared" si="13"/>
        <v>Yes</v>
      </c>
      <c r="H33" s="38">
        <v>188.21</v>
      </c>
      <c r="I33" s="38">
        <v>17.32</v>
      </c>
      <c r="J33" s="39">
        <f t="shared" si="9"/>
        <v>188.21</v>
      </c>
      <c r="K33" s="40">
        <f t="shared" si="10"/>
        <v>188.21</v>
      </c>
      <c r="L33" s="39">
        <v>593.29999999999995</v>
      </c>
      <c r="M33" s="39">
        <v>593</v>
      </c>
      <c r="N33" s="39">
        <v>807.85799999999995</v>
      </c>
      <c r="O33" s="41">
        <f t="shared" si="1"/>
        <v>214.85799999999995</v>
      </c>
      <c r="P33" s="41">
        <f t="shared" si="2"/>
        <v>188.21</v>
      </c>
      <c r="Q33" s="41">
        <f t="shared" si="3"/>
        <v>-9.0279999999999063</v>
      </c>
      <c r="R33" s="120">
        <f t="shared" si="4"/>
        <v>188.21</v>
      </c>
      <c r="S33" s="34">
        <f t="shared" si="4"/>
        <v>0</v>
      </c>
      <c r="T33" s="34">
        <f t="shared" si="4"/>
        <v>0</v>
      </c>
      <c r="U33" s="52">
        <v>40.909999999999997</v>
      </c>
      <c r="V33" s="44">
        <f t="shared" si="5"/>
        <v>7699.6710999999996</v>
      </c>
      <c r="W33" s="45">
        <f t="shared" si="11"/>
        <v>27.872</v>
      </c>
      <c r="X33" s="50">
        <f t="shared" si="11"/>
        <v>0</v>
      </c>
      <c r="Y33" s="51">
        <f t="shared" si="11"/>
        <v>0</v>
      </c>
      <c r="Z33" s="48">
        <f t="shared" si="6"/>
        <v>5245.7891200000004</v>
      </c>
      <c r="AA33" s="49">
        <f t="shared" si="7"/>
        <v>2453.8819799999992</v>
      </c>
    </row>
    <row r="34" spans="1:27" x14ac:dyDescent="0.25">
      <c r="A34" s="110" t="s">
        <v>325</v>
      </c>
      <c r="B34" s="34">
        <v>385</v>
      </c>
      <c r="C34" s="34">
        <v>0</v>
      </c>
      <c r="D34" s="96">
        <v>0</v>
      </c>
      <c r="E34" s="35">
        <f t="shared" si="0"/>
        <v>385</v>
      </c>
      <c r="F34" s="36">
        <f t="shared" si="12"/>
        <v>23</v>
      </c>
      <c r="G34" s="37" t="str">
        <f t="shared" si="13"/>
        <v>Yes</v>
      </c>
      <c r="H34" s="38">
        <v>174.7</v>
      </c>
      <c r="I34" s="38">
        <v>17.079999999999998</v>
      </c>
      <c r="J34" s="39">
        <f t="shared" si="9"/>
        <v>174.7</v>
      </c>
      <c r="K34" s="40">
        <f t="shared" si="10"/>
        <v>174.7</v>
      </c>
      <c r="L34" s="39">
        <v>594.29999999999995</v>
      </c>
      <c r="M34" s="39">
        <v>593</v>
      </c>
      <c r="N34" s="39">
        <v>796.77200000000005</v>
      </c>
      <c r="O34" s="41">
        <f t="shared" si="1"/>
        <v>203.77200000000005</v>
      </c>
      <c r="P34" s="41">
        <f t="shared" si="2"/>
        <v>174.7</v>
      </c>
      <c r="Q34" s="41">
        <f t="shared" si="3"/>
        <v>-10.692000000000121</v>
      </c>
      <c r="R34" s="120">
        <f t="shared" si="4"/>
        <v>174.7</v>
      </c>
      <c r="S34" s="34">
        <f t="shared" si="4"/>
        <v>0</v>
      </c>
      <c r="T34" s="34">
        <f t="shared" si="4"/>
        <v>0</v>
      </c>
      <c r="U34" s="52">
        <v>38.86</v>
      </c>
      <c r="V34" s="44">
        <f t="shared" si="5"/>
        <v>6788.8419999999996</v>
      </c>
      <c r="W34" s="45">
        <f t="shared" si="11"/>
        <v>27.872</v>
      </c>
      <c r="X34" s="50">
        <f t="shared" si="11"/>
        <v>0</v>
      </c>
      <c r="Y34" s="51">
        <f t="shared" si="11"/>
        <v>0</v>
      </c>
      <c r="Z34" s="48">
        <f t="shared" si="6"/>
        <v>4869.2383999999993</v>
      </c>
      <c r="AA34" s="49">
        <f t="shared" si="7"/>
        <v>1919.6036000000004</v>
      </c>
    </row>
    <row r="35" spans="1:27" x14ac:dyDescent="0.25">
      <c r="A35" s="110" t="s">
        <v>326</v>
      </c>
      <c r="B35" s="34">
        <v>385</v>
      </c>
      <c r="C35" s="34">
        <v>0</v>
      </c>
      <c r="D35" s="96">
        <v>0</v>
      </c>
      <c r="E35" s="35">
        <f t="shared" si="0"/>
        <v>385</v>
      </c>
      <c r="F35" s="36">
        <f t="shared" si="12"/>
        <v>24</v>
      </c>
      <c r="G35" s="37" t="str">
        <f t="shared" si="13"/>
        <v>Yes</v>
      </c>
      <c r="H35" s="38">
        <v>152.08000000000001</v>
      </c>
      <c r="I35" s="38">
        <v>16.63</v>
      </c>
      <c r="J35" s="39">
        <f t="shared" si="9"/>
        <v>152.08000000000001</v>
      </c>
      <c r="K35" s="40">
        <f t="shared" si="10"/>
        <v>152.08000000000001</v>
      </c>
      <c r="L35" s="39">
        <v>594.45000000000005</v>
      </c>
      <c r="M35" s="39">
        <v>593</v>
      </c>
      <c r="N35" s="39">
        <v>771.96400000000006</v>
      </c>
      <c r="O35" s="41">
        <f t="shared" si="1"/>
        <v>178.96400000000006</v>
      </c>
      <c r="P35" s="41">
        <f t="shared" si="2"/>
        <v>152.08000000000001</v>
      </c>
      <c r="Q35" s="41">
        <f t="shared" si="3"/>
        <v>-8.8039999999999736</v>
      </c>
      <c r="R35" s="120">
        <f t="shared" si="4"/>
        <v>152.08000000000001</v>
      </c>
      <c r="S35" s="34">
        <f t="shared" si="4"/>
        <v>0</v>
      </c>
      <c r="T35" s="34">
        <f t="shared" si="4"/>
        <v>0</v>
      </c>
      <c r="U35" s="52">
        <v>38.04</v>
      </c>
      <c r="V35" s="44">
        <f t="shared" si="5"/>
        <v>5785.1232</v>
      </c>
      <c r="W35" s="45">
        <f t="shared" si="11"/>
        <v>27.872</v>
      </c>
      <c r="X35" s="50">
        <f t="shared" si="11"/>
        <v>0</v>
      </c>
      <c r="Y35" s="51">
        <f t="shared" si="11"/>
        <v>0</v>
      </c>
      <c r="Z35" s="48">
        <f t="shared" si="6"/>
        <v>4238.77376</v>
      </c>
      <c r="AA35" s="49">
        <f t="shared" si="7"/>
        <v>1546.34944</v>
      </c>
    </row>
    <row r="36" spans="1:27" x14ac:dyDescent="0.25">
      <c r="A36" s="110" t="s">
        <v>327</v>
      </c>
      <c r="B36" s="34">
        <v>385</v>
      </c>
      <c r="C36" s="34">
        <v>0</v>
      </c>
      <c r="D36" s="96">
        <v>0</v>
      </c>
      <c r="E36" s="35">
        <f t="shared" si="0"/>
        <v>385</v>
      </c>
      <c r="F36" s="36">
        <f t="shared" si="12"/>
        <v>25</v>
      </c>
      <c r="G36" s="37" t="str">
        <f t="shared" si="13"/>
        <v>Yes</v>
      </c>
      <c r="H36" s="38">
        <v>153.09</v>
      </c>
      <c r="I36" s="38">
        <v>17.02</v>
      </c>
      <c r="J36" s="39">
        <f t="shared" si="9"/>
        <v>153.09</v>
      </c>
      <c r="K36" s="40">
        <f t="shared" si="10"/>
        <v>153.09</v>
      </c>
      <c r="L36" s="39">
        <v>591</v>
      </c>
      <c r="M36" s="39">
        <v>593</v>
      </c>
      <c r="N36" s="39">
        <v>770.851</v>
      </c>
      <c r="O36" s="41">
        <f t="shared" si="1"/>
        <v>177.851</v>
      </c>
      <c r="P36" s="41">
        <f t="shared" si="2"/>
        <v>153.09</v>
      </c>
      <c r="Q36" s="41">
        <f t="shared" si="3"/>
        <v>-9.7409999999999854</v>
      </c>
      <c r="R36" s="120">
        <f t="shared" si="4"/>
        <v>153.09</v>
      </c>
      <c r="S36" s="34">
        <f t="shared" si="4"/>
        <v>0</v>
      </c>
      <c r="T36" s="34">
        <f t="shared" si="4"/>
        <v>0</v>
      </c>
      <c r="U36" s="52">
        <v>37.409999999999997</v>
      </c>
      <c r="V36" s="44">
        <f t="shared" si="5"/>
        <v>5727.0968999999996</v>
      </c>
      <c r="W36" s="45">
        <f t="shared" si="11"/>
        <v>27.872</v>
      </c>
      <c r="X36" s="50">
        <f t="shared" si="11"/>
        <v>0</v>
      </c>
      <c r="Y36" s="51">
        <f t="shared" si="11"/>
        <v>0</v>
      </c>
      <c r="Z36" s="48">
        <f t="shared" si="6"/>
        <v>4266.9244799999997</v>
      </c>
      <c r="AA36" s="49">
        <f t="shared" si="7"/>
        <v>1460.1724199999999</v>
      </c>
    </row>
    <row r="37" spans="1:27" x14ac:dyDescent="0.25">
      <c r="A37" s="110" t="s">
        <v>328</v>
      </c>
      <c r="B37" s="34">
        <v>385</v>
      </c>
      <c r="C37" s="34">
        <v>0</v>
      </c>
      <c r="D37" s="96">
        <v>0</v>
      </c>
      <c r="E37" s="35">
        <f t="shared" si="0"/>
        <v>385</v>
      </c>
      <c r="F37" s="36">
        <f t="shared" si="12"/>
        <v>26</v>
      </c>
      <c r="G37" s="37" t="str">
        <f t="shared" si="13"/>
        <v>Yes</v>
      </c>
      <c r="H37" s="38">
        <v>161.94</v>
      </c>
      <c r="I37" s="38">
        <v>17.41</v>
      </c>
      <c r="J37" s="39">
        <f t="shared" si="9"/>
        <v>161.94</v>
      </c>
      <c r="K37" s="40">
        <f t="shared" si="10"/>
        <v>161.94</v>
      </c>
      <c r="L37" s="39">
        <v>592.15</v>
      </c>
      <c r="M37" s="39">
        <v>593</v>
      </c>
      <c r="N37" s="39">
        <v>780.04</v>
      </c>
      <c r="O37" s="41">
        <f t="shared" si="1"/>
        <v>187.03999999999996</v>
      </c>
      <c r="P37" s="41">
        <f t="shared" si="2"/>
        <v>161.94</v>
      </c>
      <c r="Q37" s="41">
        <f t="shared" si="3"/>
        <v>-8.5399999999999636</v>
      </c>
      <c r="R37" s="120">
        <f t="shared" si="4"/>
        <v>161.94</v>
      </c>
      <c r="S37" s="34">
        <f t="shared" si="4"/>
        <v>0</v>
      </c>
      <c r="T37" s="34">
        <f t="shared" si="4"/>
        <v>0</v>
      </c>
      <c r="U37" s="52">
        <v>39.26</v>
      </c>
      <c r="V37" s="44">
        <f t="shared" si="5"/>
        <v>6357.7644</v>
      </c>
      <c r="W37" s="45">
        <f t="shared" si="11"/>
        <v>27.872</v>
      </c>
      <c r="X37" s="50">
        <f t="shared" si="11"/>
        <v>0</v>
      </c>
      <c r="Y37" s="51">
        <f t="shared" si="11"/>
        <v>0</v>
      </c>
      <c r="Z37" s="48">
        <f t="shared" si="6"/>
        <v>4513.5916799999995</v>
      </c>
      <c r="AA37" s="49">
        <f t="shared" si="7"/>
        <v>1844.1727200000005</v>
      </c>
    </row>
    <row r="38" spans="1:27" x14ac:dyDescent="0.25">
      <c r="A38" s="110" t="s">
        <v>329</v>
      </c>
      <c r="B38" s="34">
        <v>385</v>
      </c>
      <c r="C38" s="34">
        <v>0</v>
      </c>
      <c r="D38" s="96">
        <v>0</v>
      </c>
      <c r="E38" s="35">
        <f t="shared" si="0"/>
        <v>385</v>
      </c>
      <c r="F38" s="36">
        <f t="shared" si="12"/>
        <v>27</v>
      </c>
      <c r="G38" s="37" t="str">
        <f t="shared" si="13"/>
        <v>Yes</v>
      </c>
      <c r="H38" s="38">
        <v>184.83</v>
      </c>
      <c r="I38" s="38">
        <v>17.68</v>
      </c>
      <c r="J38" s="39">
        <f t="shared" si="9"/>
        <v>184.83</v>
      </c>
      <c r="K38" s="40">
        <f t="shared" si="10"/>
        <v>184.83</v>
      </c>
      <c r="L38" s="39">
        <v>593</v>
      </c>
      <c r="M38" s="39">
        <v>593</v>
      </c>
      <c r="N38" s="39">
        <v>804.28599999999994</v>
      </c>
      <c r="O38" s="41">
        <f t="shared" si="1"/>
        <v>211.28599999999994</v>
      </c>
      <c r="P38" s="41">
        <f t="shared" si="2"/>
        <v>184.83</v>
      </c>
      <c r="Q38" s="41">
        <f t="shared" si="3"/>
        <v>-8.7759999999999536</v>
      </c>
      <c r="R38" s="120">
        <f t="shared" si="4"/>
        <v>184.83</v>
      </c>
      <c r="S38" s="34">
        <f t="shared" si="4"/>
        <v>0</v>
      </c>
      <c r="T38" s="34">
        <f t="shared" si="4"/>
        <v>0</v>
      </c>
      <c r="U38" s="52">
        <v>86.66</v>
      </c>
      <c r="V38" s="44">
        <f t="shared" si="5"/>
        <v>16017.3678</v>
      </c>
      <c r="W38" s="45">
        <f t="shared" si="11"/>
        <v>27.872</v>
      </c>
      <c r="X38" s="50">
        <f t="shared" si="11"/>
        <v>0</v>
      </c>
      <c r="Y38" s="51">
        <f t="shared" si="11"/>
        <v>0</v>
      </c>
      <c r="Z38" s="48">
        <f t="shared" si="6"/>
        <v>5151.58176</v>
      </c>
      <c r="AA38" s="49">
        <f t="shared" si="7"/>
        <v>10865.786039999999</v>
      </c>
    </row>
    <row r="39" spans="1:27" x14ac:dyDescent="0.25">
      <c r="A39" s="110" t="s">
        <v>330</v>
      </c>
      <c r="B39" s="34">
        <v>385</v>
      </c>
      <c r="C39" s="34">
        <v>0</v>
      </c>
      <c r="D39" s="96">
        <v>0</v>
      </c>
      <c r="E39" s="35">
        <f t="shared" si="0"/>
        <v>385</v>
      </c>
      <c r="F39" s="36">
        <f t="shared" si="12"/>
        <v>28</v>
      </c>
      <c r="G39" s="37" t="str">
        <f t="shared" si="13"/>
        <v>Yes</v>
      </c>
      <c r="H39" s="38">
        <v>200.16</v>
      </c>
      <c r="I39" s="38">
        <v>17.329999999999998</v>
      </c>
      <c r="J39" s="39">
        <f t="shared" si="9"/>
        <v>200.16</v>
      </c>
      <c r="K39" s="40">
        <f t="shared" si="10"/>
        <v>200.16</v>
      </c>
      <c r="L39" s="39">
        <v>592</v>
      </c>
      <c r="M39" s="39">
        <v>593</v>
      </c>
      <c r="N39" s="39">
        <v>817.91300000000001</v>
      </c>
      <c r="O39" s="41">
        <f t="shared" si="1"/>
        <v>224.91300000000001</v>
      </c>
      <c r="P39" s="41">
        <f t="shared" si="2"/>
        <v>200.16</v>
      </c>
      <c r="Q39" s="41">
        <f t="shared" si="3"/>
        <v>-8.4230000000000018</v>
      </c>
      <c r="R39" s="120">
        <f t="shared" si="4"/>
        <v>200.16</v>
      </c>
      <c r="S39" s="34">
        <f t="shared" si="4"/>
        <v>0</v>
      </c>
      <c r="T39" s="34">
        <f t="shared" si="4"/>
        <v>0</v>
      </c>
      <c r="U39" s="52">
        <v>110.95</v>
      </c>
      <c r="V39" s="44">
        <f t="shared" si="5"/>
        <v>22207.752</v>
      </c>
      <c r="W39" s="45">
        <f t="shared" si="11"/>
        <v>27.872</v>
      </c>
      <c r="X39" s="50">
        <f t="shared" si="11"/>
        <v>0</v>
      </c>
      <c r="Y39" s="51">
        <f t="shared" si="11"/>
        <v>0</v>
      </c>
      <c r="Z39" s="48">
        <f t="shared" si="6"/>
        <v>5578.85952</v>
      </c>
      <c r="AA39" s="49">
        <f t="shared" si="7"/>
        <v>16628.892480000002</v>
      </c>
    </row>
    <row r="40" spans="1:27" x14ac:dyDescent="0.25">
      <c r="A40" s="110" t="s">
        <v>331</v>
      </c>
      <c r="B40" s="34">
        <v>385</v>
      </c>
      <c r="C40" s="34">
        <v>0</v>
      </c>
      <c r="D40" s="96">
        <v>0</v>
      </c>
      <c r="E40" s="35">
        <f t="shared" si="0"/>
        <v>385</v>
      </c>
      <c r="F40" s="36">
        <f t="shared" si="12"/>
        <v>29</v>
      </c>
      <c r="G40" s="37" t="str">
        <f t="shared" si="13"/>
        <v>Yes</v>
      </c>
      <c r="H40" s="38">
        <v>200.59</v>
      </c>
      <c r="I40" s="38">
        <v>17.93</v>
      </c>
      <c r="J40" s="39">
        <f t="shared" si="9"/>
        <v>200.59</v>
      </c>
      <c r="K40" s="40">
        <f t="shared" si="10"/>
        <v>200.59</v>
      </c>
      <c r="L40" s="39">
        <v>592</v>
      </c>
      <c r="M40" s="39">
        <v>593</v>
      </c>
      <c r="N40" s="39">
        <v>820.47199999999998</v>
      </c>
      <c r="O40" s="41">
        <f t="shared" si="1"/>
        <v>227.47199999999998</v>
      </c>
      <c r="P40" s="41">
        <f t="shared" si="2"/>
        <v>200.59</v>
      </c>
      <c r="Q40" s="41">
        <f t="shared" si="3"/>
        <v>-9.9519999999999982</v>
      </c>
      <c r="R40" s="120">
        <f t="shared" si="4"/>
        <v>200.59</v>
      </c>
      <c r="S40" s="34">
        <f t="shared" si="4"/>
        <v>0</v>
      </c>
      <c r="T40" s="34">
        <f t="shared" si="4"/>
        <v>0</v>
      </c>
      <c r="U40" s="52">
        <v>58.07</v>
      </c>
      <c r="V40" s="44">
        <f t="shared" si="5"/>
        <v>11648.2613</v>
      </c>
      <c r="W40" s="45">
        <f t="shared" si="11"/>
        <v>27.872</v>
      </c>
      <c r="X40" s="50">
        <f t="shared" si="11"/>
        <v>0</v>
      </c>
      <c r="Y40" s="51">
        <f t="shared" si="11"/>
        <v>0</v>
      </c>
      <c r="Z40" s="48">
        <f t="shared" si="6"/>
        <v>5590.8444799999997</v>
      </c>
      <c r="AA40" s="49">
        <f t="shared" si="7"/>
        <v>6057.4168200000004</v>
      </c>
    </row>
    <row r="41" spans="1:27" x14ac:dyDescent="0.25">
      <c r="A41" s="110" t="s">
        <v>332</v>
      </c>
      <c r="B41" s="34">
        <v>385</v>
      </c>
      <c r="C41" s="34">
        <v>0</v>
      </c>
      <c r="D41" s="96">
        <v>0</v>
      </c>
      <c r="E41" s="35">
        <f t="shared" si="0"/>
        <v>385</v>
      </c>
      <c r="F41" s="36">
        <f t="shared" si="12"/>
        <v>30</v>
      </c>
      <c r="G41" s="37" t="str">
        <f t="shared" si="13"/>
        <v>Yes</v>
      </c>
      <c r="H41" s="38">
        <v>186.78</v>
      </c>
      <c r="I41" s="38">
        <v>18.260000000000002</v>
      </c>
      <c r="J41" s="39">
        <f t="shared" si="9"/>
        <v>186.78</v>
      </c>
      <c r="K41" s="40">
        <f t="shared" si="10"/>
        <v>186.78</v>
      </c>
      <c r="L41" s="39">
        <v>592.15</v>
      </c>
      <c r="M41" s="39">
        <v>593</v>
      </c>
      <c r="N41" s="39">
        <v>806.16</v>
      </c>
      <c r="O41" s="41">
        <f t="shared" si="1"/>
        <v>213.15999999999997</v>
      </c>
      <c r="P41" s="41">
        <f t="shared" si="2"/>
        <v>186.78</v>
      </c>
      <c r="Q41" s="41">
        <f t="shared" si="3"/>
        <v>-8.9700000000000273</v>
      </c>
      <c r="R41" s="120">
        <f t="shared" si="4"/>
        <v>186.78</v>
      </c>
      <c r="S41" s="34">
        <f t="shared" si="4"/>
        <v>0</v>
      </c>
      <c r="T41" s="34">
        <f t="shared" si="4"/>
        <v>0</v>
      </c>
      <c r="U41" s="52">
        <v>39.42</v>
      </c>
      <c r="V41" s="44">
        <f t="shared" si="5"/>
        <v>7362.8676000000005</v>
      </c>
      <c r="W41" s="45">
        <f t="shared" si="11"/>
        <v>27.872</v>
      </c>
      <c r="X41" s="50">
        <f t="shared" si="11"/>
        <v>0</v>
      </c>
      <c r="Y41" s="51">
        <f t="shared" si="11"/>
        <v>0</v>
      </c>
      <c r="Z41" s="48">
        <f t="shared" si="6"/>
        <v>5205.9321600000003</v>
      </c>
      <c r="AA41" s="49">
        <f t="shared" si="7"/>
        <v>2156.9354400000002</v>
      </c>
    </row>
    <row r="42" spans="1:27" x14ac:dyDescent="0.25">
      <c r="A42" s="110" t="s">
        <v>333</v>
      </c>
      <c r="B42" s="34">
        <v>385</v>
      </c>
      <c r="C42" s="34">
        <v>0</v>
      </c>
      <c r="D42" s="96">
        <v>0</v>
      </c>
      <c r="E42" s="35">
        <f t="shared" si="0"/>
        <v>385</v>
      </c>
      <c r="F42" s="36">
        <f t="shared" si="12"/>
        <v>31</v>
      </c>
      <c r="G42" s="37" t="str">
        <f t="shared" si="13"/>
        <v>Yes</v>
      </c>
      <c r="H42" s="38">
        <v>167.61</v>
      </c>
      <c r="I42" s="38">
        <v>17</v>
      </c>
      <c r="J42" s="39">
        <f t="shared" si="9"/>
        <v>167.61</v>
      </c>
      <c r="K42" s="40">
        <f t="shared" si="10"/>
        <v>167.61</v>
      </c>
      <c r="L42" s="39">
        <v>583</v>
      </c>
      <c r="M42" s="39">
        <v>593</v>
      </c>
      <c r="N42" s="39">
        <v>775.99400000000003</v>
      </c>
      <c r="O42" s="41">
        <f t="shared" si="1"/>
        <v>182.99400000000003</v>
      </c>
      <c r="P42" s="41">
        <f t="shared" si="2"/>
        <v>167.61</v>
      </c>
      <c r="Q42" s="41">
        <f t="shared" si="3"/>
        <v>-8.3840000000000146</v>
      </c>
      <c r="R42" s="120">
        <f t="shared" si="4"/>
        <v>167.61</v>
      </c>
      <c r="S42" s="34">
        <f t="shared" si="4"/>
        <v>0</v>
      </c>
      <c r="T42" s="34">
        <f t="shared" si="4"/>
        <v>0</v>
      </c>
      <c r="U42" s="52">
        <v>37.340000000000003</v>
      </c>
      <c r="V42" s="44">
        <f t="shared" si="5"/>
        <v>6258.5574000000015</v>
      </c>
      <c r="W42" s="45">
        <f t="shared" si="11"/>
        <v>27.872</v>
      </c>
      <c r="X42" s="50">
        <f t="shared" si="11"/>
        <v>0</v>
      </c>
      <c r="Y42" s="51">
        <f t="shared" si="11"/>
        <v>0</v>
      </c>
      <c r="Z42" s="48">
        <f t="shared" si="6"/>
        <v>4671.6259200000004</v>
      </c>
      <c r="AA42" s="49">
        <f t="shared" si="7"/>
        <v>1586.9314800000011</v>
      </c>
    </row>
    <row r="43" spans="1:27" x14ac:dyDescent="0.25">
      <c r="A43" s="110" t="s">
        <v>334</v>
      </c>
      <c r="B43" s="34">
        <v>385</v>
      </c>
      <c r="C43" s="34">
        <v>0</v>
      </c>
      <c r="D43" s="96">
        <v>0</v>
      </c>
      <c r="E43" s="35">
        <f t="shared" si="0"/>
        <v>385</v>
      </c>
      <c r="F43" s="36">
        <f t="shared" si="12"/>
        <v>32</v>
      </c>
      <c r="G43" s="37" t="str">
        <f t="shared" si="13"/>
        <v>Yes</v>
      </c>
      <c r="H43" s="38">
        <v>191.06</v>
      </c>
      <c r="I43" s="38">
        <v>15.92</v>
      </c>
      <c r="J43" s="39">
        <f t="shared" si="9"/>
        <v>191.06</v>
      </c>
      <c r="K43" s="40">
        <f t="shared" si="10"/>
        <v>191.06</v>
      </c>
      <c r="L43" s="39">
        <v>531.9</v>
      </c>
      <c r="M43" s="39">
        <v>593</v>
      </c>
      <c r="N43" s="39">
        <v>748.87800000000004</v>
      </c>
      <c r="O43" s="41">
        <f t="shared" si="1"/>
        <v>155.87800000000004</v>
      </c>
      <c r="P43" s="41">
        <f t="shared" si="2"/>
        <v>155.87800000000004</v>
      </c>
      <c r="Q43" s="41">
        <f t="shared" si="3"/>
        <v>-9.998000000000161</v>
      </c>
      <c r="R43" s="120">
        <f t="shared" si="4"/>
        <v>155.87800000000004</v>
      </c>
      <c r="S43" s="34">
        <f t="shared" si="4"/>
        <v>0</v>
      </c>
      <c r="T43" s="34">
        <f t="shared" si="4"/>
        <v>0</v>
      </c>
      <c r="U43" s="52">
        <v>29.04</v>
      </c>
      <c r="V43" s="44">
        <f t="shared" si="5"/>
        <v>4526.6971200000007</v>
      </c>
      <c r="W43" s="45">
        <f t="shared" si="11"/>
        <v>27.872</v>
      </c>
      <c r="X43" s="50">
        <f t="shared" si="11"/>
        <v>0</v>
      </c>
      <c r="Y43" s="51">
        <f t="shared" si="11"/>
        <v>0</v>
      </c>
      <c r="Z43" s="48">
        <f t="shared" si="6"/>
        <v>4344.6316160000015</v>
      </c>
      <c r="AA43" s="49">
        <f t="shared" si="7"/>
        <v>182.06550399999924</v>
      </c>
    </row>
    <row r="44" spans="1:27" x14ac:dyDescent="0.25">
      <c r="A44" s="110" t="s">
        <v>335</v>
      </c>
      <c r="B44" s="34">
        <v>385</v>
      </c>
      <c r="C44" s="34">
        <v>0</v>
      </c>
      <c r="D44" s="96">
        <v>0</v>
      </c>
      <c r="E44" s="35">
        <f t="shared" si="0"/>
        <v>385</v>
      </c>
      <c r="F44" s="36">
        <f t="shared" si="12"/>
        <v>33</v>
      </c>
      <c r="G44" s="37" t="str">
        <f t="shared" si="13"/>
        <v>Yes</v>
      </c>
      <c r="H44" s="38">
        <v>181.04</v>
      </c>
      <c r="I44" s="38">
        <v>15.25</v>
      </c>
      <c r="J44" s="39">
        <f t="shared" si="9"/>
        <v>181.04</v>
      </c>
      <c r="K44" s="40">
        <f t="shared" si="10"/>
        <v>181.04</v>
      </c>
      <c r="L44" s="39">
        <v>504.45</v>
      </c>
      <c r="M44" s="39">
        <v>593</v>
      </c>
      <c r="N44" s="39">
        <v>711.48900000000003</v>
      </c>
      <c r="O44" s="41">
        <f t="shared" si="1"/>
        <v>118.48900000000003</v>
      </c>
      <c r="P44" s="41">
        <f t="shared" si="2"/>
        <v>118.48900000000003</v>
      </c>
      <c r="Q44" s="41">
        <f t="shared" si="3"/>
        <v>-10.749000000000024</v>
      </c>
      <c r="R44" s="120">
        <f t="shared" si="4"/>
        <v>118.48900000000003</v>
      </c>
      <c r="S44" s="34">
        <f t="shared" si="4"/>
        <v>0</v>
      </c>
      <c r="T44" s="34">
        <f t="shared" si="4"/>
        <v>0</v>
      </c>
      <c r="U44" s="52">
        <v>27.1</v>
      </c>
      <c r="V44" s="44">
        <f t="shared" si="5"/>
        <v>3211.0519000000008</v>
      </c>
      <c r="W44" s="45">
        <f t="shared" si="11"/>
        <v>27.872</v>
      </c>
      <c r="X44" s="50">
        <f t="shared" si="11"/>
        <v>0</v>
      </c>
      <c r="Y44" s="51">
        <f t="shared" si="11"/>
        <v>0</v>
      </c>
      <c r="Z44" s="48">
        <f t="shared" si="6"/>
        <v>3302.5254080000009</v>
      </c>
      <c r="AA44" s="49">
        <f t="shared" si="7"/>
        <v>0</v>
      </c>
    </row>
    <row r="45" spans="1:27" x14ac:dyDescent="0.25">
      <c r="A45" s="110" t="s">
        <v>336</v>
      </c>
      <c r="B45" s="34">
        <v>385</v>
      </c>
      <c r="C45" s="34">
        <v>0</v>
      </c>
      <c r="D45" s="96">
        <v>0</v>
      </c>
      <c r="E45" s="35">
        <f t="shared" si="0"/>
        <v>385</v>
      </c>
      <c r="F45" s="36">
        <f t="shared" si="12"/>
        <v>34</v>
      </c>
      <c r="G45" s="37" t="str">
        <f t="shared" si="13"/>
        <v>Yes</v>
      </c>
      <c r="H45" s="38">
        <v>137.76</v>
      </c>
      <c r="I45" s="38">
        <v>15</v>
      </c>
      <c r="J45" s="39">
        <f t="shared" si="9"/>
        <v>137.76</v>
      </c>
      <c r="K45" s="40">
        <f t="shared" si="10"/>
        <v>137.76</v>
      </c>
      <c r="L45" s="39">
        <v>513.65</v>
      </c>
      <c r="M45" s="39">
        <v>593</v>
      </c>
      <c r="N45" s="39">
        <v>678.58500000000004</v>
      </c>
      <c r="O45" s="41">
        <f t="shared" si="1"/>
        <v>85.585000000000036</v>
      </c>
      <c r="P45" s="41">
        <f t="shared" si="2"/>
        <v>85.585000000000036</v>
      </c>
      <c r="Q45" s="41">
        <f t="shared" si="3"/>
        <v>-12.175000000000068</v>
      </c>
      <c r="R45" s="120">
        <f t="shared" si="4"/>
        <v>85.585000000000036</v>
      </c>
      <c r="S45" s="34">
        <f t="shared" si="4"/>
        <v>0</v>
      </c>
      <c r="T45" s="34">
        <f t="shared" si="4"/>
        <v>0</v>
      </c>
      <c r="U45" s="52">
        <v>28.26</v>
      </c>
      <c r="V45" s="44">
        <f t="shared" si="5"/>
        <v>2418.6321000000012</v>
      </c>
      <c r="W45" s="45">
        <f t="shared" si="11"/>
        <v>27.872</v>
      </c>
      <c r="X45" s="50">
        <f t="shared" si="11"/>
        <v>0</v>
      </c>
      <c r="Y45" s="51">
        <f t="shared" si="11"/>
        <v>0</v>
      </c>
      <c r="Z45" s="48">
        <f t="shared" si="6"/>
        <v>2385.4251200000008</v>
      </c>
      <c r="AA45" s="49">
        <f t="shared" si="7"/>
        <v>33.206980000000385</v>
      </c>
    </row>
    <row r="46" spans="1:27" x14ac:dyDescent="0.25">
      <c r="A46" s="110" t="s">
        <v>337</v>
      </c>
      <c r="B46" s="34">
        <v>385</v>
      </c>
      <c r="C46" s="34">
        <v>0</v>
      </c>
      <c r="D46" s="96">
        <v>0</v>
      </c>
      <c r="E46" s="35">
        <f t="shared" si="0"/>
        <v>385</v>
      </c>
      <c r="F46" s="36">
        <f t="shared" si="12"/>
        <v>35</v>
      </c>
      <c r="G46" s="37" t="str">
        <f t="shared" si="13"/>
        <v>Yes</v>
      </c>
      <c r="H46" s="38">
        <v>128.69999999999999</v>
      </c>
      <c r="I46" s="38">
        <v>14.4</v>
      </c>
      <c r="J46" s="39">
        <f t="shared" si="9"/>
        <v>128.69999999999999</v>
      </c>
      <c r="K46" s="40">
        <f t="shared" si="10"/>
        <v>128.69999999999999</v>
      </c>
      <c r="L46" s="39">
        <v>500.55</v>
      </c>
      <c r="M46" s="39">
        <v>593</v>
      </c>
      <c r="N46" s="39">
        <v>656.01400000000001</v>
      </c>
      <c r="O46" s="41">
        <f t="shared" si="1"/>
        <v>63.01400000000001</v>
      </c>
      <c r="P46" s="41">
        <f t="shared" si="2"/>
        <v>63.01400000000001</v>
      </c>
      <c r="Q46" s="41">
        <f t="shared" si="3"/>
        <v>-12.363999999999919</v>
      </c>
      <c r="R46" s="120">
        <f t="shared" si="4"/>
        <v>63.01400000000001</v>
      </c>
      <c r="S46" s="34">
        <f t="shared" si="4"/>
        <v>0</v>
      </c>
      <c r="T46" s="34">
        <f t="shared" si="4"/>
        <v>0</v>
      </c>
      <c r="U46" s="52">
        <v>26.69</v>
      </c>
      <c r="V46" s="44">
        <f t="shared" si="5"/>
        <v>1681.8436600000005</v>
      </c>
      <c r="W46" s="45">
        <f t="shared" si="11"/>
        <v>27.872</v>
      </c>
      <c r="X46" s="50">
        <f t="shared" si="11"/>
        <v>0</v>
      </c>
      <c r="Y46" s="51">
        <f t="shared" si="11"/>
        <v>0</v>
      </c>
      <c r="Z46" s="48">
        <f t="shared" si="6"/>
        <v>1756.3262080000002</v>
      </c>
      <c r="AA46" s="49">
        <f t="shared" si="7"/>
        <v>0</v>
      </c>
    </row>
    <row r="47" spans="1:27" x14ac:dyDescent="0.25">
      <c r="A47" s="110" t="s">
        <v>338</v>
      </c>
      <c r="B47" s="34">
        <v>385</v>
      </c>
      <c r="C47" s="34">
        <v>0</v>
      </c>
      <c r="D47" s="96">
        <v>0</v>
      </c>
      <c r="E47" s="35">
        <f t="shared" si="0"/>
        <v>385</v>
      </c>
      <c r="F47" s="36">
        <f t="shared" si="12"/>
        <v>36</v>
      </c>
      <c r="G47" s="37" t="str">
        <f t="shared" si="13"/>
        <v>Yes</v>
      </c>
      <c r="H47" s="38">
        <v>128.91</v>
      </c>
      <c r="I47" s="38">
        <v>13.27</v>
      </c>
      <c r="J47" s="39">
        <f t="shared" si="9"/>
        <v>128.91</v>
      </c>
      <c r="K47" s="40">
        <f t="shared" si="10"/>
        <v>128.91</v>
      </c>
      <c r="L47" s="39">
        <v>473.85</v>
      </c>
      <c r="M47" s="39">
        <v>593</v>
      </c>
      <c r="N47" s="39">
        <v>627.85199999999998</v>
      </c>
      <c r="O47" s="41">
        <f t="shared" si="1"/>
        <v>34.851999999999975</v>
      </c>
      <c r="P47" s="41">
        <f t="shared" si="2"/>
        <v>34.851999999999975</v>
      </c>
      <c r="Q47" s="41">
        <f t="shared" si="3"/>
        <v>-11.822000000000003</v>
      </c>
      <c r="R47" s="120">
        <f t="shared" si="4"/>
        <v>34.851999999999975</v>
      </c>
      <c r="S47" s="34">
        <f t="shared" si="4"/>
        <v>0</v>
      </c>
      <c r="T47" s="34">
        <f t="shared" si="4"/>
        <v>0</v>
      </c>
      <c r="U47" s="52">
        <v>25.713999999999999</v>
      </c>
      <c r="V47" s="44">
        <f t="shared" si="5"/>
        <v>896.18432799999937</v>
      </c>
      <c r="W47" s="45">
        <f t="shared" si="11"/>
        <v>27.872</v>
      </c>
      <c r="X47" s="50">
        <f t="shared" si="11"/>
        <v>0</v>
      </c>
      <c r="Y47" s="51">
        <f t="shared" si="11"/>
        <v>0</v>
      </c>
      <c r="Z47" s="48">
        <f t="shared" si="6"/>
        <v>971.39494399999933</v>
      </c>
      <c r="AA47" s="49">
        <f t="shared" si="7"/>
        <v>0</v>
      </c>
    </row>
    <row r="48" spans="1:27" x14ac:dyDescent="0.25">
      <c r="A48" s="110" t="s">
        <v>339</v>
      </c>
      <c r="B48" s="34">
        <v>385</v>
      </c>
      <c r="C48" s="34">
        <v>0</v>
      </c>
      <c r="D48" s="96">
        <v>0</v>
      </c>
      <c r="E48" s="35">
        <f t="shared" si="0"/>
        <v>385</v>
      </c>
      <c r="F48" s="36">
        <f t="shared" si="12"/>
        <v>37</v>
      </c>
      <c r="G48" s="37" t="str">
        <f t="shared" si="13"/>
        <v>Yes</v>
      </c>
      <c r="H48" s="38">
        <v>122.92</v>
      </c>
      <c r="I48" s="38">
        <v>12.97</v>
      </c>
      <c r="J48" s="39">
        <f t="shared" si="9"/>
        <v>122.92</v>
      </c>
      <c r="K48" s="40">
        <f t="shared" si="10"/>
        <v>122.92</v>
      </c>
      <c r="L48" s="39">
        <v>473.4</v>
      </c>
      <c r="M48" s="39">
        <v>593</v>
      </c>
      <c r="N48" s="39">
        <v>623.17200000000003</v>
      </c>
      <c r="O48" s="41">
        <f t="shared" si="1"/>
        <v>30.172000000000025</v>
      </c>
      <c r="P48" s="41">
        <f t="shared" si="2"/>
        <v>30.172000000000025</v>
      </c>
      <c r="Q48" s="41">
        <f t="shared" si="3"/>
        <v>-13.882000000000062</v>
      </c>
      <c r="R48" s="120">
        <f t="shared" si="4"/>
        <v>30.172000000000025</v>
      </c>
      <c r="S48" s="34">
        <f t="shared" si="4"/>
        <v>0</v>
      </c>
      <c r="T48" s="34">
        <f t="shared" si="4"/>
        <v>0</v>
      </c>
      <c r="U48" s="52">
        <v>25.51</v>
      </c>
      <c r="V48" s="44">
        <f t="shared" si="5"/>
        <v>769.6877200000007</v>
      </c>
      <c r="W48" s="45">
        <f t="shared" si="11"/>
        <v>27.872</v>
      </c>
      <c r="X48" s="50">
        <f t="shared" si="11"/>
        <v>0</v>
      </c>
      <c r="Y48" s="51">
        <f t="shared" si="11"/>
        <v>0</v>
      </c>
      <c r="Z48" s="48">
        <f t="shared" si="6"/>
        <v>840.95398400000067</v>
      </c>
      <c r="AA48" s="49">
        <f t="shared" si="7"/>
        <v>0</v>
      </c>
    </row>
    <row r="49" spans="1:27" x14ac:dyDescent="0.25">
      <c r="A49" s="110" t="s">
        <v>340</v>
      </c>
      <c r="B49" s="34">
        <v>385</v>
      </c>
      <c r="C49" s="34">
        <v>0</v>
      </c>
      <c r="D49" s="96">
        <v>0</v>
      </c>
      <c r="E49" s="35">
        <f t="shared" si="0"/>
        <v>385</v>
      </c>
      <c r="F49" s="36">
        <f t="shared" si="12"/>
        <v>38</v>
      </c>
      <c r="G49" s="37" t="str">
        <f t="shared" si="13"/>
        <v>Yes</v>
      </c>
      <c r="H49" s="38">
        <v>118.36</v>
      </c>
      <c r="I49" s="38">
        <v>12.84</v>
      </c>
      <c r="J49" s="39">
        <f t="shared" si="9"/>
        <v>118.36</v>
      </c>
      <c r="K49" s="40">
        <f t="shared" si="10"/>
        <v>118.36</v>
      </c>
      <c r="L49" s="39">
        <v>487.2</v>
      </c>
      <c r="M49" s="39">
        <v>593</v>
      </c>
      <c r="N49" s="39">
        <v>630.32899999999995</v>
      </c>
      <c r="O49" s="41">
        <f t="shared" si="1"/>
        <v>37.328999999999951</v>
      </c>
      <c r="P49" s="41">
        <f t="shared" si="2"/>
        <v>37.328999999999951</v>
      </c>
      <c r="Q49" s="41">
        <f t="shared" si="3"/>
        <v>-11.928999999999974</v>
      </c>
      <c r="R49" s="120">
        <f t="shared" si="4"/>
        <v>37.328999999999951</v>
      </c>
      <c r="S49" s="34">
        <f t="shared" si="4"/>
        <v>0</v>
      </c>
      <c r="T49" s="34">
        <f t="shared" si="4"/>
        <v>0</v>
      </c>
      <c r="U49" s="52">
        <v>26.92</v>
      </c>
      <c r="V49" s="44">
        <f t="shared" si="5"/>
        <v>1004.8966799999987</v>
      </c>
      <c r="W49" s="45">
        <f t="shared" si="11"/>
        <v>27.872</v>
      </c>
      <c r="X49" s="50">
        <f t="shared" si="11"/>
        <v>0</v>
      </c>
      <c r="Y49" s="51">
        <f t="shared" si="11"/>
        <v>0</v>
      </c>
      <c r="Z49" s="48">
        <f t="shared" si="6"/>
        <v>1040.4338879999987</v>
      </c>
      <c r="AA49" s="49">
        <f t="shared" si="7"/>
        <v>0</v>
      </c>
    </row>
    <row r="50" spans="1:27" x14ac:dyDescent="0.25">
      <c r="A50" s="110" t="s">
        <v>341</v>
      </c>
      <c r="B50" s="34">
        <v>385</v>
      </c>
      <c r="C50" s="34">
        <v>0</v>
      </c>
      <c r="D50" s="96">
        <v>0</v>
      </c>
      <c r="E50" s="35">
        <f t="shared" si="0"/>
        <v>385</v>
      </c>
      <c r="F50" s="36">
        <f t="shared" si="12"/>
        <v>39</v>
      </c>
      <c r="G50" s="37" t="str">
        <f t="shared" si="13"/>
        <v>Yes</v>
      </c>
      <c r="H50" s="38">
        <v>103.74</v>
      </c>
      <c r="I50" s="38">
        <v>13.33</v>
      </c>
      <c r="J50" s="39">
        <f t="shared" si="9"/>
        <v>103.74</v>
      </c>
      <c r="K50" s="40">
        <f t="shared" si="10"/>
        <v>103.74</v>
      </c>
      <c r="L50" s="39">
        <v>531.79999999999995</v>
      </c>
      <c r="M50" s="39">
        <v>593</v>
      </c>
      <c r="N50" s="39">
        <v>662.38900000000001</v>
      </c>
      <c r="O50" s="41">
        <f t="shared" si="1"/>
        <v>69.38900000000001</v>
      </c>
      <c r="P50" s="41">
        <f t="shared" si="2"/>
        <v>69.38900000000001</v>
      </c>
      <c r="Q50" s="41">
        <f t="shared" si="3"/>
        <v>-13.519000000000005</v>
      </c>
      <c r="R50" s="120">
        <f t="shared" si="4"/>
        <v>69.38900000000001</v>
      </c>
      <c r="S50" s="34">
        <f t="shared" si="4"/>
        <v>0</v>
      </c>
      <c r="T50" s="34">
        <f t="shared" si="4"/>
        <v>0</v>
      </c>
      <c r="U50" s="52">
        <v>30.143999999999998</v>
      </c>
      <c r="V50" s="44">
        <f t="shared" si="5"/>
        <v>2091.6620160000002</v>
      </c>
      <c r="W50" s="45">
        <f t="shared" si="11"/>
        <v>27.872</v>
      </c>
      <c r="X50" s="50">
        <f t="shared" si="11"/>
        <v>0</v>
      </c>
      <c r="Y50" s="51">
        <f t="shared" si="11"/>
        <v>0</v>
      </c>
      <c r="Z50" s="48">
        <f t="shared" si="6"/>
        <v>1934.0102080000004</v>
      </c>
      <c r="AA50" s="49">
        <f t="shared" si="7"/>
        <v>157.65180799999985</v>
      </c>
    </row>
    <row r="51" spans="1:27" x14ac:dyDescent="0.25">
      <c r="A51" s="110" t="s">
        <v>342</v>
      </c>
      <c r="B51" s="34">
        <v>385</v>
      </c>
      <c r="C51" s="34">
        <v>0</v>
      </c>
      <c r="D51" s="96">
        <v>0</v>
      </c>
      <c r="E51" s="35">
        <f t="shared" si="0"/>
        <v>385</v>
      </c>
      <c r="F51" s="36">
        <f t="shared" si="12"/>
        <v>40</v>
      </c>
      <c r="G51" s="37" t="str">
        <f t="shared" si="13"/>
        <v>Yes</v>
      </c>
      <c r="H51" s="38">
        <v>112.93</v>
      </c>
      <c r="I51" s="38">
        <v>16.420000000000002</v>
      </c>
      <c r="J51" s="39">
        <f t="shared" si="9"/>
        <v>112.93</v>
      </c>
      <c r="K51" s="40">
        <f t="shared" si="10"/>
        <v>112.93</v>
      </c>
      <c r="L51" s="39">
        <v>592</v>
      </c>
      <c r="M51" s="39">
        <v>593</v>
      </c>
      <c r="N51" s="39">
        <v>733.95399999999995</v>
      </c>
      <c r="O51" s="41">
        <f t="shared" si="1"/>
        <v>140.95399999999995</v>
      </c>
      <c r="P51" s="41">
        <f t="shared" si="2"/>
        <v>112.93</v>
      </c>
      <c r="Q51" s="41">
        <f t="shared" si="3"/>
        <v>-12.604000000000042</v>
      </c>
      <c r="R51" s="120">
        <f t="shared" si="4"/>
        <v>112.93</v>
      </c>
      <c r="S51" s="34">
        <f t="shared" si="4"/>
        <v>0</v>
      </c>
      <c r="T51" s="34">
        <f t="shared" si="4"/>
        <v>0</v>
      </c>
      <c r="U51" s="52">
        <v>46.59</v>
      </c>
      <c r="V51" s="44">
        <f t="shared" si="5"/>
        <v>5261.4087000000009</v>
      </c>
      <c r="W51" s="45">
        <f t="shared" si="11"/>
        <v>27.872</v>
      </c>
      <c r="X51" s="50">
        <f t="shared" si="11"/>
        <v>0</v>
      </c>
      <c r="Y51" s="51">
        <f t="shared" si="11"/>
        <v>0</v>
      </c>
      <c r="Z51" s="48">
        <f t="shared" si="6"/>
        <v>3147.5849600000001</v>
      </c>
      <c r="AA51" s="49">
        <f t="shared" si="7"/>
        <v>2113.8237400000007</v>
      </c>
    </row>
    <row r="52" spans="1:27" x14ac:dyDescent="0.25">
      <c r="A52" s="110" t="s">
        <v>343</v>
      </c>
      <c r="B52" s="34">
        <v>385</v>
      </c>
      <c r="C52" s="34">
        <v>0</v>
      </c>
      <c r="D52" s="96">
        <v>0</v>
      </c>
      <c r="E52" s="35">
        <f t="shared" si="0"/>
        <v>385</v>
      </c>
      <c r="F52" s="36">
        <f t="shared" si="12"/>
        <v>41</v>
      </c>
      <c r="G52" s="37" t="str">
        <f t="shared" si="13"/>
        <v>Yes</v>
      </c>
      <c r="H52" s="38">
        <v>131.74</v>
      </c>
      <c r="I52" s="38">
        <v>15.72</v>
      </c>
      <c r="J52" s="39">
        <f t="shared" si="9"/>
        <v>131.74</v>
      </c>
      <c r="K52" s="40">
        <f t="shared" si="10"/>
        <v>131.74</v>
      </c>
      <c r="L52" s="39">
        <v>591.85</v>
      </c>
      <c r="M52" s="39">
        <v>593</v>
      </c>
      <c r="N52" s="39">
        <v>750.452</v>
      </c>
      <c r="O52" s="41">
        <f t="shared" si="1"/>
        <v>157.452</v>
      </c>
      <c r="P52" s="41">
        <f t="shared" si="2"/>
        <v>131.74</v>
      </c>
      <c r="Q52" s="41">
        <f t="shared" si="3"/>
        <v>-11.141999999999939</v>
      </c>
      <c r="R52" s="120">
        <f t="shared" si="4"/>
        <v>131.74</v>
      </c>
      <c r="S52" s="34">
        <f t="shared" si="4"/>
        <v>0</v>
      </c>
      <c r="T52" s="34">
        <f t="shared" si="4"/>
        <v>0</v>
      </c>
      <c r="U52" s="52">
        <v>42.19</v>
      </c>
      <c r="V52" s="44">
        <f t="shared" si="5"/>
        <v>5558.1106</v>
      </c>
      <c r="W52" s="45">
        <f t="shared" si="11"/>
        <v>27.872</v>
      </c>
      <c r="X52" s="50">
        <f t="shared" si="11"/>
        <v>0</v>
      </c>
      <c r="Y52" s="51">
        <f t="shared" si="11"/>
        <v>0</v>
      </c>
      <c r="Z52" s="48">
        <f t="shared" si="6"/>
        <v>3671.8572800000002</v>
      </c>
      <c r="AA52" s="49">
        <f t="shared" si="7"/>
        <v>1886.2533199999998</v>
      </c>
    </row>
    <row r="53" spans="1:27" x14ac:dyDescent="0.25">
      <c r="A53" s="110" t="s">
        <v>344</v>
      </c>
      <c r="B53" s="34">
        <v>385</v>
      </c>
      <c r="C53" s="34">
        <v>0</v>
      </c>
      <c r="D53" s="96">
        <v>0</v>
      </c>
      <c r="E53" s="35">
        <f t="shared" si="0"/>
        <v>385</v>
      </c>
      <c r="F53" s="36">
        <f t="shared" si="12"/>
        <v>42</v>
      </c>
      <c r="G53" s="37" t="str">
        <f t="shared" si="13"/>
        <v>Yes</v>
      </c>
      <c r="H53" s="38">
        <v>123.16</v>
      </c>
      <c r="I53" s="38">
        <v>16.38</v>
      </c>
      <c r="J53" s="39">
        <f t="shared" si="9"/>
        <v>123.16</v>
      </c>
      <c r="K53" s="40">
        <f t="shared" si="10"/>
        <v>123.16</v>
      </c>
      <c r="L53" s="39">
        <v>591.15</v>
      </c>
      <c r="M53" s="39">
        <v>593</v>
      </c>
      <c r="N53" s="39">
        <v>742.43299999999999</v>
      </c>
      <c r="O53" s="41">
        <f t="shared" si="1"/>
        <v>149.43299999999999</v>
      </c>
      <c r="P53" s="41">
        <f t="shared" si="2"/>
        <v>123.16</v>
      </c>
      <c r="Q53" s="41">
        <f t="shared" si="3"/>
        <v>-11.743000000000052</v>
      </c>
      <c r="R53" s="120">
        <f t="shared" si="4"/>
        <v>123.16</v>
      </c>
      <c r="S53" s="34">
        <f t="shared" si="4"/>
        <v>0</v>
      </c>
      <c r="T53" s="34">
        <f t="shared" si="4"/>
        <v>0</v>
      </c>
      <c r="U53" s="52">
        <v>40.56</v>
      </c>
      <c r="V53" s="44">
        <f t="shared" si="5"/>
        <v>4995.3696</v>
      </c>
      <c r="W53" s="45">
        <f t="shared" si="11"/>
        <v>27.872</v>
      </c>
      <c r="X53" s="50">
        <f t="shared" si="11"/>
        <v>0</v>
      </c>
      <c r="Y53" s="51">
        <f t="shared" si="11"/>
        <v>0</v>
      </c>
      <c r="Z53" s="48">
        <f t="shared" si="6"/>
        <v>3432.7155199999997</v>
      </c>
      <c r="AA53" s="49">
        <f t="shared" si="7"/>
        <v>1562.6540800000002</v>
      </c>
    </row>
    <row r="54" spans="1:27" x14ac:dyDescent="0.25">
      <c r="A54" s="110" t="s">
        <v>345</v>
      </c>
      <c r="B54" s="34">
        <v>385</v>
      </c>
      <c r="C54" s="34">
        <v>0</v>
      </c>
      <c r="D54" s="96">
        <v>0</v>
      </c>
      <c r="E54" s="35">
        <f t="shared" si="0"/>
        <v>385</v>
      </c>
      <c r="F54" s="36">
        <f t="shared" si="12"/>
        <v>43</v>
      </c>
      <c r="G54" s="37" t="str">
        <f t="shared" si="13"/>
        <v>Yes</v>
      </c>
      <c r="H54" s="38">
        <v>119.3</v>
      </c>
      <c r="I54" s="38">
        <v>16.77</v>
      </c>
      <c r="J54" s="39">
        <f t="shared" si="9"/>
        <v>119.3</v>
      </c>
      <c r="K54" s="40">
        <f t="shared" si="10"/>
        <v>119.3</v>
      </c>
      <c r="L54" s="39">
        <v>592.29999999999995</v>
      </c>
      <c r="M54" s="39">
        <v>593</v>
      </c>
      <c r="N54" s="39">
        <v>738.06899999999996</v>
      </c>
      <c r="O54" s="41">
        <f t="shared" si="1"/>
        <v>145.06899999999996</v>
      </c>
      <c r="P54" s="41">
        <f t="shared" si="2"/>
        <v>119.3</v>
      </c>
      <c r="Q54" s="41">
        <f t="shared" si="3"/>
        <v>-9.6990000000000691</v>
      </c>
      <c r="R54" s="120">
        <f t="shared" si="4"/>
        <v>119.3</v>
      </c>
      <c r="S54" s="34">
        <f t="shared" si="4"/>
        <v>0</v>
      </c>
      <c r="T54" s="34">
        <f t="shared" si="4"/>
        <v>0</v>
      </c>
      <c r="U54" s="52">
        <v>42.77</v>
      </c>
      <c r="V54" s="44">
        <f t="shared" si="5"/>
        <v>5102.4610000000002</v>
      </c>
      <c r="W54" s="45">
        <f t="shared" si="11"/>
        <v>27.872</v>
      </c>
      <c r="X54" s="50">
        <f t="shared" si="11"/>
        <v>0</v>
      </c>
      <c r="Y54" s="51">
        <f t="shared" si="11"/>
        <v>0</v>
      </c>
      <c r="Z54" s="48">
        <f t="shared" si="6"/>
        <v>3325.1295999999998</v>
      </c>
      <c r="AA54" s="49">
        <f t="shared" si="7"/>
        <v>1777.3314000000005</v>
      </c>
    </row>
    <row r="55" spans="1:27" x14ac:dyDescent="0.25">
      <c r="A55" s="110" t="s">
        <v>346</v>
      </c>
      <c r="B55" s="34">
        <v>385</v>
      </c>
      <c r="C55" s="34">
        <v>0</v>
      </c>
      <c r="D55" s="96">
        <v>0</v>
      </c>
      <c r="E55" s="35">
        <f t="shared" si="0"/>
        <v>385</v>
      </c>
      <c r="F55" s="36">
        <f t="shared" si="12"/>
        <v>44</v>
      </c>
      <c r="G55" s="37" t="str">
        <f t="shared" si="13"/>
        <v>Yes</v>
      </c>
      <c r="H55" s="38">
        <v>112.23</v>
      </c>
      <c r="I55" s="38">
        <v>17.079999999999998</v>
      </c>
      <c r="J55" s="39">
        <f t="shared" si="9"/>
        <v>112.23</v>
      </c>
      <c r="K55" s="40">
        <f t="shared" si="10"/>
        <v>112.23</v>
      </c>
      <c r="L55" s="39">
        <v>590.15</v>
      </c>
      <c r="M55" s="39">
        <v>593</v>
      </c>
      <c r="N55" s="39">
        <v>730.60799999999995</v>
      </c>
      <c r="O55" s="41">
        <f t="shared" si="1"/>
        <v>137.60799999999995</v>
      </c>
      <c r="P55" s="41">
        <f t="shared" si="2"/>
        <v>112.23</v>
      </c>
      <c r="Q55" s="41">
        <f t="shared" si="3"/>
        <v>-11.147999999999911</v>
      </c>
      <c r="R55" s="120">
        <f t="shared" si="4"/>
        <v>112.23</v>
      </c>
      <c r="S55" s="34">
        <f t="shared" si="4"/>
        <v>0</v>
      </c>
      <c r="T55" s="34">
        <f t="shared" si="4"/>
        <v>0</v>
      </c>
      <c r="U55" s="52">
        <v>45.42</v>
      </c>
      <c r="V55" s="44">
        <f t="shared" si="5"/>
        <v>5097.4866000000002</v>
      </c>
      <c r="W55" s="45">
        <f t="shared" si="11"/>
        <v>27.872</v>
      </c>
      <c r="X55" s="50">
        <f t="shared" si="11"/>
        <v>0</v>
      </c>
      <c r="Y55" s="51">
        <f t="shared" si="11"/>
        <v>0</v>
      </c>
      <c r="Z55" s="48">
        <f t="shared" si="6"/>
        <v>3128.07456</v>
      </c>
      <c r="AA55" s="49">
        <f t="shared" si="7"/>
        <v>1969.4120400000002</v>
      </c>
    </row>
    <row r="56" spans="1:27" x14ac:dyDescent="0.25">
      <c r="A56" s="110" t="s">
        <v>347</v>
      </c>
      <c r="B56" s="34">
        <v>385</v>
      </c>
      <c r="C56" s="34">
        <v>0</v>
      </c>
      <c r="D56" s="96">
        <v>0</v>
      </c>
      <c r="E56" s="35">
        <f t="shared" si="0"/>
        <v>385</v>
      </c>
      <c r="F56" s="36">
        <f t="shared" si="12"/>
        <v>45</v>
      </c>
      <c r="G56" s="37" t="str">
        <f t="shared" si="13"/>
        <v>Yes</v>
      </c>
      <c r="H56" s="38">
        <v>108.45</v>
      </c>
      <c r="I56" s="38">
        <v>16.88</v>
      </c>
      <c r="J56" s="39">
        <f t="shared" si="9"/>
        <v>108.45</v>
      </c>
      <c r="K56" s="40">
        <f t="shared" si="10"/>
        <v>108.45</v>
      </c>
      <c r="L56" s="39">
        <v>592</v>
      </c>
      <c r="M56" s="39">
        <v>593</v>
      </c>
      <c r="N56" s="39">
        <v>725.971</v>
      </c>
      <c r="O56" s="41">
        <f t="shared" si="1"/>
        <v>132.971</v>
      </c>
      <c r="P56" s="41">
        <f t="shared" si="2"/>
        <v>108.45</v>
      </c>
      <c r="Q56" s="41">
        <f t="shared" si="3"/>
        <v>-8.6409999999999627</v>
      </c>
      <c r="R56" s="120">
        <f t="shared" si="4"/>
        <v>108.45</v>
      </c>
      <c r="S56" s="34">
        <f t="shared" si="4"/>
        <v>0</v>
      </c>
      <c r="T56" s="34">
        <f t="shared" si="4"/>
        <v>0</v>
      </c>
      <c r="U56" s="52">
        <v>43.21</v>
      </c>
      <c r="V56" s="44">
        <f t="shared" si="5"/>
        <v>4686.1244999999999</v>
      </c>
      <c r="W56" s="45">
        <f t="shared" si="11"/>
        <v>27.872</v>
      </c>
      <c r="X56" s="50">
        <f t="shared" si="11"/>
        <v>0</v>
      </c>
      <c r="Y56" s="51">
        <f t="shared" si="11"/>
        <v>0</v>
      </c>
      <c r="Z56" s="48">
        <f t="shared" si="6"/>
        <v>3022.7184000000002</v>
      </c>
      <c r="AA56" s="49">
        <f t="shared" si="7"/>
        <v>1663.4060999999997</v>
      </c>
    </row>
    <row r="57" spans="1:27" x14ac:dyDescent="0.25">
      <c r="A57" s="110" t="s">
        <v>348</v>
      </c>
      <c r="B57" s="34">
        <v>385</v>
      </c>
      <c r="C57" s="34">
        <v>0</v>
      </c>
      <c r="D57" s="96">
        <v>0</v>
      </c>
      <c r="E57" s="35">
        <f t="shared" si="0"/>
        <v>385</v>
      </c>
      <c r="F57" s="36">
        <f t="shared" si="12"/>
        <v>46</v>
      </c>
      <c r="G57" s="37" t="str">
        <f t="shared" si="13"/>
        <v>Yes</v>
      </c>
      <c r="H57" s="38">
        <v>110.29</v>
      </c>
      <c r="I57" s="38">
        <v>17.600000000000001</v>
      </c>
      <c r="J57" s="39">
        <f t="shared" si="9"/>
        <v>110.29</v>
      </c>
      <c r="K57" s="40">
        <f t="shared" si="10"/>
        <v>110.29</v>
      </c>
      <c r="L57" s="39">
        <v>593.29999999999995</v>
      </c>
      <c r="M57" s="39">
        <v>593</v>
      </c>
      <c r="N57" s="39">
        <v>730.58799999999997</v>
      </c>
      <c r="O57" s="41">
        <f t="shared" si="1"/>
        <v>137.58799999999997</v>
      </c>
      <c r="P57" s="41">
        <f t="shared" si="2"/>
        <v>110.29</v>
      </c>
      <c r="Q57" s="41">
        <f t="shared" si="3"/>
        <v>-9.3980000000000246</v>
      </c>
      <c r="R57" s="120">
        <f t="shared" si="4"/>
        <v>110.29</v>
      </c>
      <c r="S57" s="34">
        <f t="shared" si="4"/>
        <v>0</v>
      </c>
      <c r="T57" s="34">
        <f t="shared" si="4"/>
        <v>0</v>
      </c>
      <c r="U57" s="52">
        <v>43.22</v>
      </c>
      <c r="V57" s="44">
        <f t="shared" si="5"/>
        <v>4766.7338</v>
      </c>
      <c r="W57" s="45">
        <f t="shared" si="11"/>
        <v>27.872</v>
      </c>
      <c r="X57" s="50">
        <f t="shared" si="11"/>
        <v>0</v>
      </c>
      <c r="Y57" s="51">
        <f t="shared" si="11"/>
        <v>0</v>
      </c>
      <c r="Z57" s="48">
        <f t="shared" si="6"/>
        <v>3074.00288</v>
      </c>
      <c r="AA57" s="49">
        <f t="shared" si="7"/>
        <v>1692.73092</v>
      </c>
    </row>
    <row r="58" spans="1:27" x14ac:dyDescent="0.25">
      <c r="A58" s="110" t="s">
        <v>349</v>
      </c>
      <c r="B58" s="34">
        <v>385</v>
      </c>
      <c r="C58" s="34">
        <v>0</v>
      </c>
      <c r="D58" s="96">
        <v>0</v>
      </c>
      <c r="E58" s="35">
        <f t="shared" si="0"/>
        <v>385</v>
      </c>
      <c r="F58" s="36">
        <f t="shared" si="12"/>
        <v>47</v>
      </c>
      <c r="G58" s="37" t="str">
        <f t="shared" si="13"/>
        <v>Yes</v>
      </c>
      <c r="H58" s="38">
        <v>110.84</v>
      </c>
      <c r="I58" s="38">
        <v>17.64</v>
      </c>
      <c r="J58" s="39">
        <f t="shared" si="9"/>
        <v>110.84</v>
      </c>
      <c r="K58" s="40">
        <f t="shared" si="10"/>
        <v>110.84</v>
      </c>
      <c r="L58" s="39">
        <v>592</v>
      </c>
      <c r="M58" s="39">
        <v>593</v>
      </c>
      <c r="N58" s="39">
        <v>730.197</v>
      </c>
      <c r="O58" s="41">
        <f t="shared" si="1"/>
        <v>137.197</v>
      </c>
      <c r="P58" s="41">
        <f t="shared" si="2"/>
        <v>110.84</v>
      </c>
      <c r="Q58" s="41">
        <f t="shared" si="3"/>
        <v>-9.7169999999999845</v>
      </c>
      <c r="R58" s="120">
        <f t="shared" si="4"/>
        <v>110.84</v>
      </c>
      <c r="S58" s="34">
        <f t="shared" si="4"/>
        <v>0</v>
      </c>
      <c r="T58" s="34">
        <f t="shared" si="4"/>
        <v>0</v>
      </c>
      <c r="U58" s="52">
        <v>42.14</v>
      </c>
      <c r="V58" s="44">
        <f t="shared" si="5"/>
        <v>4670.7975999999999</v>
      </c>
      <c r="W58" s="45">
        <f t="shared" si="11"/>
        <v>27.872</v>
      </c>
      <c r="X58" s="50">
        <f t="shared" si="11"/>
        <v>0</v>
      </c>
      <c r="Y58" s="51">
        <f t="shared" si="11"/>
        <v>0</v>
      </c>
      <c r="Z58" s="48">
        <f t="shared" si="6"/>
        <v>3089.33248</v>
      </c>
      <c r="AA58" s="49">
        <f t="shared" si="7"/>
        <v>1581.4651199999998</v>
      </c>
    </row>
    <row r="59" spans="1:27" x14ac:dyDescent="0.25">
      <c r="A59" s="110" t="s">
        <v>350</v>
      </c>
      <c r="B59" s="34">
        <v>385</v>
      </c>
      <c r="C59" s="34">
        <v>0</v>
      </c>
      <c r="D59" s="96">
        <v>0</v>
      </c>
      <c r="E59" s="35">
        <f t="shared" si="0"/>
        <v>385</v>
      </c>
      <c r="F59" s="36">
        <f t="shared" si="12"/>
        <v>48</v>
      </c>
      <c r="G59" s="37" t="str">
        <f t="shared" si="13"/>
        <v>Yes</v>
      </c>
      <c r="H59" s="38">
        <v>114.15</v>
      </c>
      <c r="I59" s="38">
        <v>17.52</v>
      </c>
      <c r="J59" s="39">
        <f t="shared" si="9"/>
        <v>114.15</v>
      </c>
      <c r="K59" s="40">
        <f t="shared" si="10"/>
        <v>114.15</v>
      </c>
      <c r="L59" s="39">
        <v>591.15</v>
      </c>
      <c r="M59" s="39">
        <v>593</v>
      </c>
      <c r="N59" s="39">
        <v>731.22299999999996</v>
      </c>
      <c r="O59" s="41">
        <f t="shared" si="1"/>
        <v>138.22299999999996</v>
      </c>
      <c r="P59" s="41">
        <f t="shared" si="2"/>
        <v>114.15</v>
      </c>
      <c r="Q59" s="41">
        <f t="shared" si="3"/>
        <v>-8.40300000000002</v>
      </c>
      <c r="R59" s="120">
        <f t="shared" si="4"/>
        <v>114.15</v>
      </c>
      <c r="S59" s="34">
        <f t="shared" si="4"/>
        <v>0</v>
      </c>
      <c r="T59" s="34">
        <f t="shared" si="4"/>
        <v>0</v>
      </c>
      <c r="U59" s="52">
        <v>39.96</v>
      </c>
      <c r="V59" s="44">
        <f t="shared" si="5"/>
        <v>4561.4340000000002</v>
      </c>
      <c r="W59" s="45">
        <f t="shared" si="11"/>
        <v>27.872</v>
      </c>
      <c r="X59" s="50">
        <f t="shared" si="11"/>
        <v>0</v>
      </c>
      <c r="Y59" s="51">
        <f t="shared" si="11"/>
        <v>0</v>
      </c>
      <c r="Z59" s="48">
        <f t="shared" si="6"/>
        <v>3181.5888</v>
      </c>
      <c r="AA59" s="49">
        <f t="shared" si="7"/>
        <v>1379.8452000000002</v>
      </c>
    </row>
    <row r="60" spans="1:27" x14ac:dyDescent="0.25">
      <c r="A60" s="110" t="s">
        <v>351</v>
      </c>
      <c r="B60" s="34">
        <v>385</v>
      </c>
      <c r="C60" s="34">
        <v>0</v>
      </c>
      <c r="D60" s="96">
        <v>0</v>
      </c>
      <c r="E60" s="35">
        <f t="shared" si="0"/>
        <v>385</v>
      </c>
      <c r="F60" s="36">
        <f t="shared" si="12"/>
        <v>49</v>
      </c>
      <c r="G60" s="37" t="str">
        <f t="shared" si="13"/>
        <v>Yes</v>
      </c>
      <c r="H60" s="38">
        <v>116.04</v>
      </c>
      <c r="I60" s="38">
        <v>17.64</v>
      </c>
      <c r="J60" s="39">
        <f t="shared" si="9"/>
        <v>116.04</v>
      </c>
      <c r="K60" s="40">
        <f t="shared" si="10"/>
        <v>116.04</v>
      </c>
      <c r="L60" s="39">
        <v>591</v>
      </c>
      <c r="M60" s="39">
        <v>593</v>
      </c>
      <c r="N60" s="39">
        <v>733.75300000000004</v>
      </c>
      <c r="O60" s="41">
        <f t="shared" si="1"/>
        <v>140.75300000000004</v>
      </c>
      <c r="P60" s="41">
        <f t="shared" si="2"/>
        <v>116.04</v>
      </c>
      <c r="Q60" s="41">
        <f t="shared" si="3"/>
        <v>-9.0730000000000928</v>
      </c>
      <c r="R60" s="120">
        <f t="shared" si="4"/>
        <v>116.04</v>
      </c>
      <c r="S60" s="34">
        <f t="shared" si="4"/>
        <v>0</v>
      </c>
      <c r="T60" s="34">
        <f t="shared" si="4"/>
        <v>0</v>
      </c>
      <c r="U60" s="52">
        <v>40.21</v>
      </c>
      <c r="V60" s="44">
        <f t="shared" si="5"/>
        <v>4665.9684000000007</v>
      </c>
      <c r="W60" s="45">
        <f t="shared" si="11"/>
        <v>27.872</v>
      </c>
      <c r="X60" s="50">
        <f t="shared" si="11"/>
        <v>0</v>
      </c>
      <c r="Y60" s="51">
        <f t="shared" si="11"/>
        <v>0</v>
      </c>
      <c r="Z60" s="48">
        <f t="shared" si="6"/>
        <v>3234.2668800000001</v>
      </c>
      <c r="AA60" s="49">
        <f t="shared" si="7"/>
        <v>1431.7015200000005</v>
      </c>
    </row>
    <row r="61" spans="1:27" x14ac:dyDescent="0.25">
      <c r="A61" s="110" t="s">
        <v>352</v>
      </c>
      <c r="B61" s="34">
        <v>385</v>
      </c>
      <c r="C61" s="34">
        <v>0</v>
      </c>
      <c r="D61" s="96">
        <v>0</v>
      </c>
      <c r="E61" s="35">
        <f t="shared" si="0"/>
        <v>385</v>
      </c>
      <c r="F61" s="36">
        <f t="shared" si="12"/>
        <v>50</v>
      </c>
      <c r="G61" s="37" t="str">
        <f t="shared" si="13"/>
        <v>Yes</v>
      </c>
      <c r="H61" s="38">
        <v>133.94999999999999</v>
      </c>
      <c r="I61" s="38">
        <v>18.809999999999999</v>
      </c>
      <c r="J61" s="39">
        <f t="shared" si="9"/>
        <v>133.94999999999999</v>
      </c>
      <c r="K61" s="40">
        <f t="shared" si="10"/>
        <v>133.94999999999999</v>
      </c>
      <c r="L61" s="39">
        <v>591.85</v>
      </c>
      <c r="M61" s="39">
        <v>593</v>
      </c>
      <c r="N61" s="39">
        <v>753.28300000000002</v>
      </c>
      <c r="O61" s="41">
        <f t="shared" si="1"/>
        <v>160.28300000000002</v>
      </c>
      <c r="P61" s="41">
        <f t="shared" si="2"/>
        <v>133.94999999999999</v>
      </c>
      <c r="Q61" s="41">
        <f t="shared" si="3"/>
        <v>-8.6730000000001155</v>
      </c>
      <c r="R61" s="120">
        <f t="shared" si="4"/>
        <v>133.94999999999999</v>
      </c>
      <c r="S61" s="34">
        <f t="shared" si="4"/>
        <v>0</v>
      </c>
      <c r="T61" s="34">
        <f t="shared" si="4"/>
        <v>0</v>
      </c>
      <c r="U61" s="52">
        <v>43.77</v>
      </c>
      <c r="V61" s="44">
        <f t="shared" si="5"/>
        <v>5862.9915000000001</v>
      </c>
      <c r="W61" s="45">
        <f t="shared" si="11"/>
        <v>27.872</v>
      </c>
      <c r="X61" s="50">
        <f t="shared" si="11"/>
        <v>0</v>
      </c>
      <c r="Y61" s="51">
        <f t="shared" si="11"/>
        <v>0</v>
      </c>
      <c r="Z61" s="48">
        <f t="shared" si="6"/>
        <v>3733.4543999999996</v>
      </c>
      <c r="AA61" s="49">
        <f t="shared" si="7"/>
        <v>2129.5371000000005</v>
      </c>
    </row>
    <row r="62" spans="1:27" x14ac:dyDescent="0.25">
      <c r="A62" s="110" t="s">
        <v>353</v>
      </c>
      <c r="B62" s="34">
        <v>385</v>
      </c>
      <c r="C62" s="34">
        <v>0</v>
      </c>
      <c r="D62" s="96">
        <v>0</v>
      </c>
      <c r="E62" s="35">
        <f t="shared" si="0"/>
        <v>385</v>
      </c>
      <c r="F62" s="36">
        <f t="shared" si="12"/>
        <v>51</v>
      </c>
      <c r="G62" s="37" t="str">
        <f t="shared" si="13"/>
        <v>Yes</v>
      </c>
      <c r="H62" s="38">
        <v>180.48</v>
      </c>
      <c r="I62" s="38">
        <v>19.2</v>
      </c>
      <c r="J62" s="39">
        <f t="shared" si="9"/>
        <v>180.48</v>
      </c>
      <c r="K62" s="40">
        <f t="shared" si="10"/>
        <v>180.48</v>
      </c>
      <c r="L62" s="39">
        <v>590.85</v>
      </c>
      <c r="M62" s="39">
        <v>593</v>
      </c>
      <c r="N62" s="39">
        <v>799.51300000000003</v>
      </c>
      <c r="O62" s="41">
        <f t="shared" si="1"/>
        <v>206.51300000000003</v>
      </c>
      <c r="P62" s="41">
        <f t="shared" si="2"/>
        <v>180.48</v>
      </c>
      <c r="Q62" s="41">
        <f t="shared" si="3"/>
        <v>-8.9829999999999472</v>
      </c>
      <c r="R62" s="120">
        <f t="shared" si="4"/>
        <v>180.48</v>
      </c>
      <c r="S62" s="34">
        <f t="shared" si="4"/>
        <v>0</v>
      </c>
      <c r="T62" s="34">
        <f t="shared" si="4"/>
        <v>0</v>
      </c>
      <c r="U62" s="52">
        <v>65.286000000000001</v>
      </c>
      <c r="V62" s="44">
        <f t="shared" si="5"/>
        <v>11782.817279999999</v>
      </c>
      <c r="W62" s="45">
        <f t="shared" si="11"/>
        <v>27.872</v>
      </c>
      <c r="X62" s="50">
        <f t="shared" si="11"/>
        <v>0</v>
      </c>
      <c r="Y62" s="51">
        <f t="shared" si="11"/>
        <v>0</v>
      </c>
      <c r="Z62" s="48">
        <f t="shared" si="6"/>
        <v>5030.3385600000001</v>
      </c>
      <c r="AA62" s="49">
        <f t="shared" si="7"/>
        <v>6752.4787199999992</v>
      </c>
    </row>
    <row r="63" spans="1:27" x14ac:dyDescent="0.25">
      <c r="A63" s="110" t="s">
        <v>354</v>
      </c>
      <c r="B63" s="34">
        <v>385</v>
      </c>
      <c r="C63" s="34">
        <v>0</v>
      </c>
      <c r="D63" s="96">
        <v>0</v>
      </c>
      <c r="E63" s="35">
        <f t="shared" si="0"/>
        <v>385</v>
      </c>
      <c r="F63" s="36">
        <f t="shared" si="12"/>
        <v>52</v>
      </c>
      <c r="G63" s="37" t="str">
        <f t="shared" si="13"/>
        <v>Yes</v>
      </c>
      <c r="H63" s="38">
        <v>197.21</v>
      </c>
      <c r="I63" s="38">
        <v>17.899999999999999</v>
      </c>
      <c r="J63" s="39">
        <f t="shared" si="9"/>
        <v>197.21</v>
      </c>
      <c r="K63" s="40">
        <f t="shared" si="10"/>
        <v>197.21</v>
      </c>
      <c r="L63" s="39">
        <v>589.70000000000005</v>
      </c>
      <c r="M63" s="39">
        <v>593</v>
      </c>
      <c r="N63" s="39">
        <v>814.37400000000002</v>
      </c>
      <c r="O63" s="41">
        <f t="shared" si="1"/>
        <v>221.37400000000002</v>
      </c>
      <c r="P63" s="41">
        <f t="shared" si="2"/>
        <v>197.21</v>
      </c>
      <c r="Q63" s="41">
        <f t="shared" si="3"/>
        <v>-9.5639999999999645</v>
      </c>
      <c r="R63" s="120">
        <f t="shared" si="4"/>
        <v>197.21</v>
      </c>
      <c r="S63" s="34">
        <f t="shared" si="4"/>
        <v>0</v>
      </c>
      <c r="T63" s="34">
        <f t="shared" si="4"/>
        <v>0</v>
      </c>
      <c r="U63" s="52">
        <v>60.195</v>
      </c>
      <c r="V63" s="44">
        <f t="shared" si="5"/>
        <v>11871.05595</v>
      </c>
      <c r="W63" s="45">
        <f t="shared" si="11"/>
        <v>27.872</v>
      </c>
      <c r="X63" s="50">
        <f t="shared" si="11"/>
        <v>0</v>
      </c>
      <c r="Y63" s="51">
        <f t="shared" si="11"/>
        <v>0</v>
      </c>
      <c r="Z63" s="48">
        <f t="shared" si="6"/>
        <v>5496.6371200000003</v>
      </c>
      <c r="AA63" s="49">
        <f t="shared" si="7"/>
        <v>6374.4188299999996</v>
      </c>
    </row>
    <row r="64" spans="1:27" x14ac:dyDescent="0.25">
      <c r="A64" s="110" t="s">
        <v>355</v>
      </c>
      <c r="B64" s="34">
        <v>385</v>
      </c>
      <c r="C64" s="34">
        <v>0</v>
      </c>
      <c r="D64" s="96">
        <v>0</v>
      </c>
      <c r="E64" s="35">
        <f t="shared" si="0"/>
        <v>385</v>
      </c>
      <c r="F64" s="36">
        <f t="shared" si="12"/>
        <v>53</v>
      </c>
      <c r="G64" s="37" t="str">
        <f t="shared" si="13"/>
        <v>Yes</v>
      </c>
      <c r="H64" s="38">
        <v>206.95</v>
      </c>
      <c r="I64" s="38">
        <v>17.53</v>
      </c>
      <c r="J64" s="39">
        <f t="shared" si="9"/>
        <v>206.95</v>
      </c>
      <c r="K64" s="40">
        <f t="shared" si="10"/>
        <v>206.95</v>
      </c>
      <c r="L64" s="39">
        <v>589.85</v>
      </c>
      <c r="M64" s="39">
        <v>593</v>
      </c>
      <c r="N64" s="39">
        <v>822.51400000000001</v>
      </c>
      <c r="O64" s="41">
        <f t="shared" si="1"/>
        <v>229.51400000000001</v>
      </c>
      <c r="P64" s="41">
        <f t="shared" si="2"/>
        <v>206.95</v>
      </c>
      <c r="Q64" s="41">
        <f t="shared" si="3"/>
        <v>-8.1840000000000828</v>
      </c>
      <c r="R64" s="120">
        <f t="shared" si="4"/>
        <v>206.95</v>
      </c>
      <c r="S64" s="34">
        <f t="shared" si="4"/>
        <v>0</v>
      </c>
      <c r="T64" s="34">
        <f t="shared" si="4"/>
        <v>0</v>
      </c>
      <c r="U64" s="52">
        <v>45.265999999999998</v>
      </c>
      <c r="V64" s="44">
        <f t="shared" si="5"/>
        <v>9367.7986999999994</v>
      </c>
      <c r="W64" s="45">
        <f t="shared" si="11"/>
        <v>27.872</v>
      </c>
      <c r="X64" s="50">
        <f t="shared" si="11"/>
        <v>0</v>
      </c>
      <c r="Y64" s="51">
        <f t="shared" si="11"/>
        <v>0</v>
      </c>
      <c r="Z64" s="48">
        <f t="shared" si="6"/>
        <v>5768.1103999999996</v>
      </c>
      <c r="AA64" s="49">
        <f t="shared" si="7"/>
        <v>3599.6882999999998</v>
      </c>
    </row>
    <row r="65" spans="1:27" x14ac:dyDescent="0.25">
      <c r="A65" s="110" t="s">
        <v>356</v>
      </c>
      <c r="B65" s="34">
        <v>385</v>
      </c>
      <c r="C65" s="34">
        <v>0</v>
      </c>
      <c r="D65" s="96">
        <v>0</v>
      </c>
      <c r="E65" s="35">
        <f t="shared" si="0"/>
        <v>385</v>
      </c>
      <c r="F65" s="36">
        <f t="shared" si="12"/>
        <v>54</v>
      </c>
      <c r="G65" s="37" t="str">
        <f t="shared" si="13"/>
        <v>Yes</v>
      </c>
      <c r="H65" s="38">
        <v>203.57</v>
      </c>
      <c r="I65" s="38">
        <v>16.97</v>
      </c>
      <c r="J65" s="39">
        <f t="shared" si="9"/>
        <v>203.57</v>
      </c>
      <c r="K65" s="40">
        <f t="shared" si="10"/>
        <v>203.57</v>
      </c>
      <c r="L65" s="39">
        <v>591</v>
      </c>
      <c r="M65" s="39">
        <v>593</v>
      </c>
      <c r="N65" s="39">
        <v>820.59299999999996</v>
      </c>
      <c r="O65" s="41">
        <f t="shared" si="1"/>
        <v>227.59299999999996</v>
      </c>
      <c r="P65" s="41">
        <f t="shared" si="2"/>
        <v>203.57</v>
      </c>
      <c r="Q65" s="41">
        <f t="shared" si="3"/>
        <v>-9.0529999999999973</v>
      </c>
      <c r="R65" s="120">
        <f t="shared" si="4"/>
        <v>203.57</v>
      </c>
      <c r="S65" s="34">
        <f t="shared" si="4"/>
        <v>0</v>
      </c>
      <c r="T65" s="34">
        <f t="shared" si="4"/>
        <v>0</v>
      </c>
      <c r="U65" s="52">
        <v>45.048999999999999</v>
      </c>
      <c r="V65" s="44">
        <f t="shared" si="5"/>
        <v>9170.6249299999999</v>
      </c>
      <c r="W65" s="45">
        <f t="shared" si="11"/>
        <v>27.872</v>
      </c>
      <c r="X65" s="50">
        <f t="shared" si="11"/>
        <v>0</v>
      </c>
      <c r="Y65" s="51">
        <f t="shared" si="11"/>
        <v>0</v>
      </c>
      <c r="Z65" s="48">
        <f t="shared" si="6"/>
        <v>5673.9030400000001</v>
      </c>
      <c r="AA65" s="49">
        <f t="shared" si="7"/>
        <v>3496.7218899999998</v>
      </c>
    </row>
    <row r="66" spans="1:27" x14ac:dyDescent="0.25">
      <c r="A66" s="110" t="s">
        <v>357</v>
      </c>
      <c r="B66" s="34">
        <v>385</v>
      </c>
      <c r="C66" s="34">
        <v>0</v>
      </c>
      <c r="D66" s="96">
        <v>0</v>
      </c>
      <c r="E66" s="35">
        <f t="shared" si="0"/>
        <v>385</v>
      </c>
      <c r="F66" s="36">
        <f t="shared" si="12"/>
        <v>55</v>
      </c>
      <c r="G66" s="37" t="str">
        <f t="shared" si="13"/>
        <v>Yes</v>
      </c>
      <c r="H66" s="38">
        <v>192.76</v>
      </c>
      <c r="I66" s="38">
        <v>16.559999999999999</v>
      </c>
      <c r="J66" s="39">
        <f t="shared" si="9"/>
        <v>192.76</v>
      </c>
      <c r="K66" s="40">
        <f t="shared" si="10"/>
        <v>192.76</v>
      </c>
      <c r="L66" s="39">
        <v>590.85</v>
      </c>
      <c r="M66" s="39">
        <v>593</v>
      </c>
      <c r="N66" s="39">
        <v>807.9</v>
      </c>
      <c r="O66" s="41">
        <f t="shared" si="1"/>
        <v>214.89999999999998</v>
      </c>
      <c r="P66" s="41">
        <f t="shared" si="2"/>
        <v>192.76</v>
      </c>
      <c r="Q66" s="41">
        <f t="shared" si="3"/>
        <v>-7.7300000000000182</v>
      </c>
      <c r="R66" s="120">
        <f t="shared" si="4"/>
        <v>192.76</v>
      </c>
      <c r="S66" s="34">
        <f t="shared" si="4"/>
        <v>0</v>
      </c>
      <c r="T66" s="34">
        <f t="shared" si="4"/>
        <v>0</v>
      </c>
      <c r="U66" s="52">
        <v>39.42</v>
      </c>
      <c r="V66" s="44">
        <f t="shared" si="5"/>
        <v>7598.5991999999997</v>
      </c>
      <c r="W66" s="45">
        <f t="shared" si="11"/>
        <v>27.872</v>
      </c>
      <c r="X66" s="50">
        <f t="shared" si="11"/>
        <v>0</v>
      </c>
      <c r="Y66" s="51">
        <f t="shared" si="11"/>
        <v>0</v>
      </c>
      <c r="Z66" s="48">
        <f t="shared" si="6"/>
        <v>5372.6067199999998</v>
      </c>
      <c r="AA66" s="49">
        <f t="shared" si="7"/>
        <v>2225.9924799999999</v>
      </c>
    </row>
    <row r="67" spans="1:27" x14ac:dyDescent="0.25">
      <c r="A67" s="110" t="s">
        <v>358</v>
      </c>
      <c r="B67" s="34">
        <v>385</v>
      </c>
      <c r="C67" s="34">
        <v>0</v>
      </c>
      <c r="D67" s="96">
        <v>0</v>
      </c>
      <c r="E67" s="35">
        <f t="shared" si="0"/>
        <v>385</v>
      </c>
      <c r="F67" s="36">
        <f t="shared" si="12"/>
        <v>56</v>
      </c>
      <c r="G67" s="37" t="str">
        <f t="shared" si="13"/>
        <v>Yes</v>
      </c>
      <c r="H67" s="38">
        <v>169.06</v>
      </c>
      <c r="I67" s="38">
        <v>15.29</v>
      </c>
      <c r="J67" s="39">
        <f t="shared" si="9"/>
        <v>169.06</v>
      </c>
      <c r="K67" s="40">
        <f t="shared" si="10"/>
        <v>169.06</v>
      </c>
      <c r="L67" s="39">
        <v>589.70000000000005</v>
      </c>
      <c r="M67" s="39">
        <v>593</v>
      </c>
      <c r="N67" s="39">
        <v>781.99300000000005</v>
      </c>
      <c r="O67" s="41">
        <f t="shared" si="1"/>
        <v>188.99300000000005</v>
      </c>
      <c r="P67" s="41">
        <f t="shared" si="2"/>
        <v>169.06</v>
      </c>
      <c r="Q67" s="41">
        <f t="shared" si="3"/>
        <v>-7.9430000000000973</v>
      </c>
      <c r="R67" s="120">
        <f t="shared" si="4"/>
        <v>169.06</v>
      </c>
      <c r="S67" s="34">
        <f t="shared" si="4"/>
        <v>0</v>
      </c>
      <c r="T67" s="34">
        <f t="shared" si="4"/>
        <v>0</v>
      </c>
      <c r="U67" s="52">
        <v>32</v>
      </c>
      <c r="V67" s="44">
        <f t="shared" si="5"/>
        <v>5409.92</v>
      </c>
      <c r="W67" s="45">
        <f t="shared" si="11"/>
        <v>27.872</v>
      </c>
      <c r="X67" s="50">
        <f t="shared" si="11"/>
        <v>0</v>
      </c>
      <c r="Y67" s="51">
        <f t="shared" si="11"/>
        <v>0</v>
      </c>
      <c r="Z67" s="48">
        <f t="shared" si="6"/>
        <v>4712.0403200000001</v>
      </c>
      <c r="AA67" s="49">
        <f t="shared" si="7"/>
        <v>697.87968000000001</v>
      </c>
    </row>
    <row r="68" spans="1:27" x14ac:dyDescent="0.25">
      <c r="A68" s="110" t="s">
        <v>359</v>
      </c>
      <c r="B68" s="34">
        <v>385</v>
      </c>
      <c r="C68" s="34">
        <v>0</v>
      </c>
      <c r="D68" s="96">
        <v>0</v>
      </c>
      <c r="E68" s="35">
        <f t="shared" si="0"/>
        <v>385</v>
      </c>
      <c r="F68" s="36">
        <f t="shared" si="12"/>
        <v>57</v>
      </c>
      <c r="G68" s="37" t="str">
        <f t="shared" si="13"/>
        <v>Yes</v>
      </c>
      <c r="H68" s="38">
        <v>174.74</v>
      </c>
      <c r="I68" s="38">
        <v>14.27</v>
      </c>
      <c r="J68" s="39">
        <f t="shared" si="9"/>
        <v>174.74</v>
      </c>
      <c r="K68" s="40">
        <f t="shared" si="10"/>
        <v>174.74</v>
      </c>
      <c r="L68" s="39">
        <v>551.65</v>
      </c>
      <c r="M68" s="39">
        <v>593</v>
      </c>
      <c r="N68" s="39">
        <v>747.53800000000001</v>
      </c>
      <c r="O68" s="41">
        <f t="shared" si="1"/>
        <v>154.53800000000001</v>
      </c>
      <c r="P68" s="41">
        <f t="shared" si="2"/>
        <v>154.53800000000001</v>
      </c>
      <c r="Q68" s="41">
        <f t="shared" si="3"/>
        <v>-6.8780000000000427</v>
      </c>
      <c r="R68" s="120">
        <f t="shared" si="4"/>
        <v>154.53800000000001</v>
      </c>
      <c r="S68" s="34">
        <f t="shared" si="4"/>
        <v>0</v>
      </c>
      <c r="T68" s="34">
        <f t="shared" si="4"/>
        <v>0</v>
      </c>
      <c r="U68" s="52">
        <v>28.837</v>
      </c>
      <c r="V68" s="44">
        <f t="shared" si="5"/>
        <v>4456.4123060000002</v>
      </c>
      <c r="W68" s="45">
        <f t="shared" si="11"/>
        <v>27.872</v>
      </c>
      <c r="X68" s="50">
        <f t="shared" si="11"/>
        <v>0</v>
      </c>
      <c r="Y68" s="51">
        <f t="shared" si="11"/>
        <v>0</v>
      </c>
      <c r="Z68" s="48">
        <f t="shared" si="6"/>
        <v>4307.283136</v>
      </c>
      <c r="AA68" s="49">
        <f t="shared" si="7"/>
        <v>149.12917000000016</v>
      </c>
    </row>
    <row r="69" spans="1:27" x14ac:dyDescent="0.25">
      <c r="A69" s="110" t="s">
        <v>360</v>
      </c>
      <c r="B69" s="34">
        <v>385</v>
      </c>
      <c r="C69" s="34">
        <v>0</v>
      </c>
      <c r="D69" s="96">
        <v>0</v>
      </c>
      <c r="E69" s="35">
        <f t="shared" si="0"/>
        <v>385</v>
      </c>
      <c r="F69" s="36">
        <f t="shared" si="12"/>
        <v>58</v>
      </c>
      <c r="G69" s="37" t="str">
        <f t="shared" si="13"/>
        <v>Yes</v>
      </c>
      <c r="H69" s="38">
        <v>148.78</v>
      </c>
      <c r="I69" s="38">
        <v>14.58</v>
      </c>
      <c r="J69" s="39">
        <f t="shared" si="9"/>
        <v>148.78</v>
      </c>
      <c r="K69" s="40">
        <f t="shared" si="10"/>
        <v>148.78</v>
      </c>
      <c r="L69" s="39">
        <v>546.04999999999995</v>
      </c>
      <c r="M69" s="39">
        <v>593</v>
      </c>
      <c r="N69" s="39">
        <v>718.84500000000003</v>
      </c>
      <c r="O69" s="41">
        <f t="shared" si="1"/>
        <v>125.84500000000003</v>
      </c>
      <c r="P69" s="41">
        <f t="shared" si="2"/>
        <v>125.84500000000003</v>
      </c>
      <c r="Q69" s="41">
        <f t="shared" si="3"/>
        <v>-9.4350000000000591</v>
      </c>
      <c r="R69" s="120">
        <f t="shared" si="4"/>
        <v>125.84500000000003</v>
      </c>
      <c r="S69" s="34">
        <f t="shared" si="4"/>
        <v>0</v>
      </c>
      <c r="T69" s="34">
        <f t="shared" si="4"/>
        <v>0</v>
      </c>
      <c r="U69" s="52">
        <v>29.132000000000001</v>
      </c>
      <c r="V69" s="44">
        <f t="shared" si="5"/>
        <v>3666.1165400000009</v>
      </c>
      <c r="W69" s="45">
        <f t="shared" si="11"/>
        <v>27.872</v>
      </c>
      <c r="X69" s="50">
        <f t="shared" si="11"/>
        <v>0</v>
      </c>
      <c r="Y69" s="51">
        <f t="shared" si="11"/>
        <v>0</v>
      </c>
      <c r="Z69" s="48">
        <f t="shared" si="6"/>
        <v>3507.5518400000005</v>
      </c>
      <c r="AA69" s="49">
        <f t="shared" si="7"/>
        <v>158.56470000000036</v>
      </c>
    </row>
    <row r="70" spans="1:27" x14ac:dyDescent="0.25">
      <c r="A70" s="110" t="s">
        <v>361</v>
      </c>
      <c r="B70" s="34">
        <v>385</v>
      </c>
      <c r="C70" s="34">
        <v>0</v>
      </c>
      <c r="D70" s="96">
        <v>0</v>
      </c>
      <c r="E70" s="35">
        <f t="shared" si="0"/>
        <v>385</v>
      </c>
      <c r="F70" s="36">
        <f t="shared" si="12"/>
        <v>59</v>
      </c>
      <c r="G70" s="37" t="str">
        <f t="shared" si="13"/>
        <v>Yes</v>
      </c>
      <c r="H70" s="38">
        <v>156.94</v>
      </c>
      <c r="I70" s="38">
        <v>14.52</v>
      </c>
      <c r="J70" s="39">
        <f t="shared" si="9"/>
        <v>156.94</v>
      </c>
      <c r="K70" s="40">
        <f t="shared" si="10"/>
        <v>156.94</v>
      </c>
      <c r="L70" s="39">
        <v>520.20000000000005</v>
      </c>
      <c r="M70" s="39">
        <v>593</v>
      </c>
      <c r="N70" s="39">
        <v>699.61099999999999</v>
      </c>
      <c r="O70" s="41">
        <f t="shared" si="1"/>
        <v>106.61099999999999</v>
      </c>
      <c r="P70" s="41">
        <f t="shared" si="2"/>
        <v>106.61099999999999</v>
      </c>
      <c r="Q70" s="41">
        <f t="shared" si="3"/>
        <v>-7.9509999999999081</v>
      </c>
      <c r="R70" s="120">
        <f t="shared" si="4"/>
        <v>106.61099999999999</v>
      </c>
      <c r="S70" s="34">
        <f t="shared" si="4"/>
        <v>0</v>
      </c>
      <c r="T70" s="34">
        <f t="shared" si="4"/>
        <v>0</v>
      </c>
      <c r="U70" s="52">
        <v>28.54</v>
      </c>
      <c r="V70" s="44">
        <f t="shared" si="5"/>
        <v>3042.6779399999996</v>
      </c>
      <c r="W70" s="45">
        <f t="shared" si="11"/>
        <v>27.872</v>
      </c>
      <c r="X70" s="50">
        <f t="shared" si="11"/>
        <v>0</v>
      </c>
      <c r="Y70" s="51">
        <f t="shared" si="11"/>
        <v>0</v>
      </c>
      <c r="Z70" s="48">
        <f t="shared" si="6"/>
        <v>2971.4617919999996</v>
      </c>
      <c r="AA70" s="49">
        <f t="shared" si="7"/>
        <v>71.216147999999976</v>
      </c>
    </row>
    <row r="71" spans="1:27" x14ac:dyDescent="0.25">
      <c r="A71" s="110" t="s">
        <v>362</v>
      </c>
      <c r="B71" s="34">
        <v>385</v>
      </c>
      <c r="C71" s="34">
        <v>0</v>
      </c>
      <c r="D71" s="96">
        <v>0</v>
      </c>
      <c r="E71" s="35">
        <f t="shared" si="0"/>
        <v>385</v>
      </c>
      <c r="F71" s="36">
        <f t="shared" si="12"/>
        <v>60</v>
      </c>
      <c r="G71" s="37" t="str">
        <f t="shared" si="13"/>
        <v>Yes</v>
      </c>
      <c r="H71" s="38">
        <v>169.98</v>
      </c>
      <c r="I71" s="38">
        <v>14.39</v>
      </c>
      <c r="J71" s="39">
        <f t="shared" si="9"/>
        <v>169.98</v>
      </c>
      <c r="K71" s="40">
        <f t="shared" si="10"/>
        <v>169.98</v>
      </c>
      <c r="L71" s="39">
        <v>493.55</v>
      </c>
      <c r="M71" s="39">
        <v>593</v>
      </c>
      <c r="N71" s="39">
        <v>685.24800000000005</v>
      </c>
      <c r="O71" s="41">
        <f t="shared" si="1"/>
        <v>92.248000000000047</v>
      </c>
      <c r="P71" s="41">
        <f t="shared" si="2"/>
        <v>92.248000000000047</v>
      </c>
      <c r="Q71" s="41">
        <f t="shared" si="3"/>
        <v>-7.3280000000000882</v>
      </c>
      <c r="R71" s="120">
        <f t="shared" si="4"/>
        <v>92.248000000000047</v>
      </c>
      <c r="S71" s="34">
        <f t="shared" si="4"/>
        <v>0</v>
      </c>
      <c r="T71" s="34">
        <f t="shared" si="4"/>
        <v>0</v>
      </c>
      <c r="U71" s="52">
        <v>27.74</v>
      </c>
      <c r="V71" s="44">
        <f t="shared" si="5"/>
        <v>2558.9595200000012</v>
      </c>
      <c r="W71" s="45">
        <f t="shared" si="11"/>
        <v>27.872</v>
      </c>
      <c r="X71" s="50">
        <f t="shared" si="11"/>
        <v>0</v>
      </c>
      <c r="Y71" s="51">
        <f t="shared" si="11"/>
        <v>0</v>
      </c>
      <c r="Z71" s="48">
        <f t="shared" si="6"/>
        <v>2571.1362560000011</v>
      </c>
      <c r="AA71" s="49">
        <f t="shared" si="7"/>
        <v>0</v>
      </c>
    </row>
    <row r="72" spans="1:27" x14ac:dyDescent="0.25">
      <c r="A72" s="110" t="s">
        <v>363</v>
      </c>
      <c r="B72" s="34">
        <v>385</v>
      </c>
      <c r="C72" s="34">
        <v>0</v>
      </c>
      <c r="D72" s="96">
        <v>0</v>
      </c>
      <c r="E72" s="35">
        <f t="shared" si="0"/>
        <v>385</v>
      </c>
      <c r="F72" s="36">
        <f t="shared" si="12"/>
        <v>61</v>
      </c>
      <c r="G72" s="37" t="str">
        <f t="shared" si="13"/>
        <v>Yes</v>
      </c>
      <c r="H72" s="38">
        <v>193.81</v>
      </c>
      <c r="I72" s="38">
        <v>13.82</v>
      </c>
      <c r="J72" s="39">
        <f t="shared" si="9"/>
        <v>193.81</v>
      </c>
      <c r="K72" s="40">
        <f t="shared" si="10"/>
        <v>193.81</v>
      </c>
      <c r="L72" s="39">
        <v>473.4</v>
      </c>
      <c r="M72" s="39">
        <v>593</v>
      </c>
      <c r="N72" s="39">
        <v>690.42700000000002</v>
      </c>
      <c r="O72" s="41">
        <f t="shared" si="1"/>
        <v>97.427000000000021</v>
      </c>
      <c r="P72" s="41">
        <f t="shared" si="2"/>
        <v>97.427000000000021</v>
      </c>
      <c r="Q72" s="41">
        <f t="shared" si="3"/>
        <v>-9.3970000000000482</v>
      </c>
      <c r="R72" s="120">
        <f t="shared" si="4"/>
        <v>97.427000000000021</v>
      </c>
      <c r="S72" s="34">
        <f t="shared" si="4"/>
        <v>0</v>
      </c>
      <c r="T72" s="34">
        <f t="shared" si="4"/>
        <v>0</v>
      </c>
      <c r="U72" s="52">
        <v>27.402000000000001</v>
      </c>
      <c r="V72" s="44">
        <f t="shared" si="5"/>
        <v>2669.6946540000008</v>
      </c>
      <c r="W72" s="45">
        <f t="shared" si="11"/>
        <v>27.872</v>
      </c>
      <c r="X72" s="50">
        <f t="shared" si="11"/>
        <v>0</v>
      </c>
      <c r="Y72" s="51">
        <f t="shared" si="11"/>
        <v>0</v>
      </c>
      <c r="Z72" s="48">
        <f t="shared" si="6"/>
        <v>2715.4853440000006</v>
      </c>
      <c r="AA72" s="49">
        <f t="shared" si="7"/>
        <v>0</v>
      </c>
    </row>
    <row r="73" spans="1:27" x14ac:dyDescent="0.25">
      <c r="A73" s="110" t="s">
        <v>364</v>
      </c>
      <c r="B73" s="34">
        <v>385</v>
      </c>
      <c r="C73" s="34">
        <v>0</v>
      </c>
      <c r="D73" s="96">
        <v>0</v>
      </c>
      <c r="E73" s="35">
        <f t="shared" si="0"/>
        <v>385</v>
      </c>
      <c r="F73" s="36">
        <f t="shared" si="12"/>
        <v>62</v>
      </c>
      <c r="G73" s="37" t="str">
        <f t="shared" si="13"/>
        <v>Yes</v>
      </c>
      <c r="H73" s="38">
        <v>170.16</v>
      </c>
      <c r="I73" s="38">
        <v>15.11</v>
      </c>
      <c r="J73" s="39">
        <f t="shared" si="9"/>
        <v>170.16</v>
      </c>
      <c r="K73" s="40">
        <f t="shared" si="10"/>
        <v>170.16</v>
      </c>
      <c r="L73" s="39">
        <v>514.65</v>
      </c>
      <c r="M73" s="39">
        <v>593</v>
      </c>
      <c r="N73" s="39">
        <v>707.17</v>
      </c>
      <c r="O73" s="41">
        <f t="shared" si="1"/>
        <v>114.16999999999996</v>
      </c>
      <c r="P73" s="41">
        <f t="shared" si="2"/>
        <v>114.16999999999996</v>
      </c>
      <c r="Q73" s="41">
        <f t="shared" si="3"/>
        <v>-7.25</v>
      </c>
      <c r="R73" s="120">
        <f t="shared" si="4"/>
        <v>114.16999999999996</v>
      </c>
      <c r="S73" s="34">
        <f t="shared" si="4"/>
        <v>0</v>
      </c>
      <c r="T73" s="34">
        <f t="shared" si="4"/>
        <v>0</v>
      </c>
      <c r="U73" s="52">
        <v>28.55</v>
      </c>
      <c r="V73" s="44">
        <f t="shared" si="5"/>
        <v>3259.5534999999991</v>
      </c>
      <c r="W73" s="45">
        <f t="shared" si="11"/>
        <v>27.872</v>
      </c>
      <c r="X73" s="50">
        <f t="shared" si="11"/>
        <v>0</v>
      </c>
      <c r="Y73" s="51">
        <f t="shared" si="11"/>
        <v>0</v>
      </c>
      <c r="Z73" s="48">
        <f t="shared" si="6"/>
        <v>3182.1462399999987</v>
      </c>
      <c r="AA73" s="49">
        <f t="shared" si="7"/>
        <v>77.407260000000406</v>
      </c>
    </row>
    <row r="74" spans="1:27" x14ac:dyDescent="0.25">
      <c r="A74" s="110" t="s">
        <v>365</v>
      </c>
      <c r="B74" s="34">
        <v>385</v>
      </c>
      <c r="C74" s="34">
        <v>0</v>
      </c>
      <c r="D74" s="96">
        <v>0</v>
      </c>
      <c r="E74" s="35">
        <f t="shared" si="0"/>
        <v>385</v>
      </c>
      <c r="F74" s="36">
        <f t="shared" si="12"/>
        <v>63</v>
      </c>
      <c r="G74" s="37" t="str">
        <f t="shared" si="13"/>
        <v>Yes</v>
      </c>
      <c r="H74" s="38">
        <v>207.92</v>
      </c>
      <c r="I74" s="38">
        <v>14.83</v>
      </c>
      <c r="J74" s="39">
        <f t="shared" si="9"/>
        <v>207.92</v>
      </c>
      <c r="K74" s="40">
        <f t="shared" si="10"/>
        <v>207.92</v>
      </c>
      <c r="L74" s="39">
        <v>506.4</v>
      </c>
      <c r="M74" s="39">
        <v>593</v>
      </c>
      <c r="N74" s="39">
        <v>737.47900000000004</v>
      </c>
      <c r="O74" s="41">
        <f t="shared" si="1"/>
        <v>144.47900000000004</v>
      </c>
      <c r="P74" s="41">
        <f t="shared" si="2"/>
        <v>144.47900000000004</v>
      </c>
      <c r="Q74" s="41">
        <f t="shared" si="3"/>
        <v>-8.3290000000000646</v>
      </c>
      <c r="R74" s="120">
        <f t="shared" si="4"/>
        <v>144.47900000000004</v>
      </c>
      <c r="S74" s="34">
        <f t="shared" si="4"/>
        <v>0</v>
      </c>
      <c r="T74" s="34">
        <f t="shared" si="4"/>
        <v>0</v>
      </c>
      <c r="U74" s="52">
        <v>32.838000000000001</v>
      </c>
      <c r="V74" s="44">
        <f t="shared" si="5"/>
        <v>4744.4014020000013</v>
      </c>
      <c r="W74" s="45">
        <f t="shared" si="11"/>
        <v>27.872</v>
      </c>
      <c r="X74" s="50">
        <f t="shared" si="11"/>
        <v>0</v>
      </c>
      <c r="Y74" s="51">
        <f t="shared" si="11"/>
        <v>0</v>
      </c>
      <c r="Z74" s="48">
        <f t="shared" si="6"/>
        <v>4026.9186880000011</v>
      </c>
      <c r="AA74" s="49">
        <f t="shared" si="7"/>
        <v>717.48271400000021</v>
      </c>
    </row>
    <row r="75" spans="1:27" x14ac:dyDescent="0.25">
      <c r="A75" s="110" t="s">
        <v>366</v>
      </c>
      <c r="B75" s="34">
        <v>385</v>
      </c>
      <c r="C75" s="34">
        <v>0</v>
      </c>
      <c r="D75" s="96">
        <v>0</v>
      </c>
      <c r="E75" s="35">
        <f t="shared" si="0"/>
        <v>385</v>
      </c>
      <c r="F75" s="36">
        <f t="shared" si="12"/>
        <v>64</v>
      </c>
      <c r="G75" s="37" t="str">
        <f t="shared" si="13"/>
        <v>Yes</v>
      </c>
      <c r="H75" s="38">
        <v>267.94</v>
      </c>
      <c r="I75" s="38">
        <v>16.46</v>
      </c>
      <c r="J75" s="39">
        <f t="shared" si="9"/>
        <v>267.94</v>
      </c>
      <c r="K75" s="40">
        <f t="shared" si="10"/>
        <v>267.94</v>
      </c>
      <c r="L75" s="39">
        <v>516.5</v>
      </c>
      <c r="M75" s="39">
        <v>593</v>
      </c>
      <c r="N75" s="39">
        <v>807.43299999999999</v>
      </c>
      <c r="O75" s="41">
        <f t="shared" si="1"/>
        <v>214.43299999999999</v>
      </c>
      <c r="P75" s="41">
        <f t="shared" si="2"/>
        <v>214.43299999999999</v>
      </c>
      <c r="Q75" s="41">
        <f t="shared" si="3"/>
        <v>-6.5329999999999018</v>
      </c>
      <c r="R75" s="120">
        <f t="shared" si="4"/>
        <v>214.43299999999999</v>
      </c>
      <c r="S75" s="34">
        <f t="shared" si="4"/>
        <v>0</v>
      </c>
      <c r="T75" s="34">
        <f t="shared" si="4"/>
        <v>0</v>
      </c>
      <c r="U75" s="52">
        <v>46.76</v>
      </c>
      <c r="V75" s="44">
        <f t="shared" si="5"/>
        <v>10026.887079999999</v>
      </c>
      <c r="W75" s="45">
        <f t="shared" si="11"/>
        <v>27.872</v>
      </c>
      <c r="X75" s="50">
        <f t="shared" si="11"/>
        <v>0</v>
      </c>
      <c r="Y75" s="51">
        <f t="shared" si="11"/>
        <v>0</v>
      </c>
      <c r="Z75" s="48">
        <f t="shared" si="6"/>
        <v>5976.6765759999998</v>
      </c>
      <c r="AA75" s="49">
        <f t="shared" si="7"/>
        <v>4050.2105039999988</v>
      </c>
    </row>
    <row r="76" spans="1:27" x14ac:dyDescent="0.25">
      <c r="A76" s="110" t="s">
        <v>367</v>
      </c>
      <c r="B76" s="34">
        <v>385</v>
      </c>
      <c r="C76" s="34">
        <v>0</v>
      </c>
      <c r="D76" s="96">
        <v>0</v>
      </c>
      <c r="E76" s="35">
        <f t="shared" si="0"/>
        <v>385</v>
      </c>
      <c r="F76" s="36">
        <f t="shared" si="12"/>
        <v>65</v>
      </c>
      <c r="G76" s="37" t="str">
        <f t="shared" si="13"/>
        <v>Yes</v>
      </c>
      <c r="H76" s="38">
        <v>229.76</v>
      </c>
      <c r="I76" s="38">
        <v>17.75</v>
      </c>
      <c r="J76" s="39">
        <f t="shared" si="9"/>
        <v>229.76</v>
      </c>
      <c r="K76" s="40">
        <f t="shared" si="10"/>
        <v>229.76</v>
      </c>
      <c r="L76" s="39">
        <v>586.70000000000005</v>
      </c>
      <c r="M76" s="39">
        <v>593</v>
      </c>
      <c r="N76" s="39">
        <v>841.8</v>
      </c>
      <c r="O76" s="41">
        <f t="shared" si="1"/>
        <v>248.79999999999995</v>
      </c>
      <c r="P76" s="41">
        <f t="shared" si="2"/>
        <v>229.76</v>
      </c>
      <c r="Q76" s="41">
        <f t="shared" si="3"/>
        <v>-7.5899999999999181</v>
      </c>
      <c r="R76" s="120">
        <f t="shared" si="4"/>
        <v>229.76</v>
      </c>
      <c r="S76" s="34">
        <f t="shared" si="4"/>
        <v>0</v>
      </c>
      <c r="T76" s="34">
        <f t="shared" si="4"/>
        <v>0</v>
      </c>
      <c r="U76" s="52">
        <v>48.16</v>
      </c>
      <c r="V76" s="44">
        <f t="shared" si="5"/>
        <v>11065.241599999999</v>
      </c>
      <c r="W76" s="45">
        <f t="shared" si="11"/>
        <v>27.872</v>
      </c>
      <c r="X76" s="50">
        <f t="shared" si="11"/>
        <v>0</v>
      </c>
      <c r="Y76" s="51">
        <f t="shared" si="11"/>
        <v>0</v>
      </c>
      <c r="Z76" s="48">
        <f t="shared" si="6"/>
        <v>6403.8707199999999</v>
      </c>
      <c r="AA76" s="49">
        <f t="shared" si="7"/>
        <v>4661.3708799999995</v>
      </c>
    </row>
    <row r="77" spans="1:27" x14ac:dyDescent="0.25">
      <c r="A77" s="110" t="s">
        <v>368</v>
      </c>
      <c r="B77" s="34">
        <v>385</v>
      </c>
      <c r="C77" s="34">
        <v>0</v>
      </c>
      <c r="D77" s="96">
        <v>0</v>
      </c>
      <c r="E77" s="35">
        <f t="shared" ref="E77:E140" si="14">SUM(B77:D77)</f>
        <v>385</v>
      </c>
      <c r="F77" s="36">
        <f t="shared" si="12"/>
        <v>66</v>
      </c>
      <c r="G77" s="37" t="str">
        <f t="shared" si="13"/>
        <v>Yes</v>
      </c>
      <c r="H77" s="38">
        <v>242.03</v>
      </c>
      <c r="I77" s="38">
        <v>18.649999999999999</v>
      </c>
      <c r="J77" s="39">
        <f t="shared" ref="J77:J140" si="15">MIN(E77,H77)</f>
        <v>242.03</v>
      </c>
      <c r="K77" s="40">
        <f t="shared" ref="K77:K140" si="16">IF(J77=0,0,IF(G77&lt;&gt;"Yes",0,J77))</f>
        <v>242.03</v>
      </c>
      <c r="L77" s="39">
        <v>592.45000000000005</v>
      </c>
      <c r="M77" s="39">
        <v>593</v>
      </c>
      <c r="N77" s="39">
        <v>859.803</v>
      </c>
      <c r="O77" s="41">
        <f t="shared" ref="O77:O140" si="17">MAX(N77-M77,0)</f>
        <v>266.803</v>
      </c>
      <c r="P77" s="41">
        <f t="shared" ref="P77:P140" si="18">MIN(K77,O77)</f>
        <v>242.03</v>
      </c>
      <c r="Q77" s="41">
        <f t="shared" ref="Q77:Q140" si="19">IF(P77&lt;=0,0,L77+I77+H77-N77)</f>
        <v>-6.6730000000000018</v>
      </c>
      <c r="R77" s="120">
        <f t="shared" ref="R77:T129" si="20">IF($P77&gt;0,MIN($P77,$E77)*(B77/$E77),0)</f>
        <v>242.03</v>
      </c>
      <c r="S77" s="34">
        <f t="shared" si="20"/>
        <v>0</v>
      </c>
      <c r="T77" s="34">
        <f t="shared" si="20"/>
        <v>0</v>
      </c>
      <c r="U77" s="52">
        <v>44.66</v>
      </c>
      <c r="V77" s="44">
        <f t="shared" ref="V77:V140" si="21">(R77+S77+T77)*U77</f>
        <v>10809.059799999999</v>
      </c>
      <c r="W77" s="45">
        <f t="shared" ref="W77:Y140" si="22">IF(B77&gt;0,W$9,0)</f>
        <v>27.872</v>
      </c>
      <c r="X77" s="50">
        <f t="shared" si="22"/>
        <v>0</v>
      </c>
      <c r="Y77" s="51">
        <f t="shared" si="22"/>
        <v>0</v>
      </c>
      <c r="Z77" s="48">
        <f t="shared" ref="Z77:Z140" si="23">(R77*W77)+(S77*X77)+(T77*Y77)</f>
        <v>6745.8601600000002</v>
      </c>
      <c r="AA77" s="49">
        <f t="shared" ref="AA77:AA140" si="24">IF(V77-Z77&lt;0,0,V77-Z77)</f>
        <v>4063.1996399999989</v>
      </c>
    </row>
    <row r="78" spans="1:27" x14ac:dyDescent="0.25">
      <c r="A78" s="110" t="s">
        <v>369</v>
      </c>
      <c r="B78" s="34">
        <v>385</v>
      </c>
      <c r="C78" s="34">
        <v>0</v>
      </c>
      <c r="D78" s="96">
        <v>0</v>
      </c>
      <c r="E78" s="35">
        <f t="shared" si="14"/>
        <v>385</v>
      </c>
      <c r="F78" s="36">
        <f t="shared" ref="F78:F141" si="25">IF(E78&gt;0,F77+1,0)</f>
        <v>67</v>
      </c>
      <c r="G78" s="37" t="str">
        <f t="shared" si="13"/>
        <v>Yes</v>
      </c>
      <c r="H78" s="38">
        <v>255.15</v>
      </c>
      <c r="I78" s="38">
        <v>19.43</v>
      </c>
      <c r="J78" s="39">
        <f t="shared" si="15"/>
        <v>255.15</v>
      </c>
      <c r="K78" s="40">
        <f t="shared" si="16"/>
        <v>255.15</v>
      </c>
      <c r="L78" s="39">
        <v>591.15</v>
      </c>
      <c r="M78" s="39">
        <v>593</v>
      </c>
      <c r="N78" s="39">
        <v>872.01900000000001</v>
      </c>
      <c r="O78" s="41">
        <f t="shared" si="17"/>
        <v>279.01900000000001</v>
      </c>
      <c r="P78" s="41">
        <f t="shared" si="18"/>
        <v>255.15</v>
      </c>
      <c r="Q78" s="41">
        <f t="shared" si="19"/>
        <v>-6.289000000000101</v>
      </c>
      <c r="R78" s="120">
        <f t="shared" si="20"/>
        <v>255.15</v>
      </c>
      <c r="S78" s="34">
        <f t="shared" si="20"/>
        <v>0</v>
      </c>
      <c r="T78" s="34">
        <f t="shared" si="20"/>
        <v>0</v>
      </c>
      <c r="U78" s="52">
        <v>46.064</v>
      </c>
      <c r="V78" s="44">
        <f t="shared" si="21"/>
        <v>11753.229600000001</v>
      </c>
      <c r="W78" s="45">
        <f t="shared" si="22"/>
        <v>27.872</v>
      </c>
      <c r="X78" s="50">
        <f t="shared" si="22"/>
        <v>0</v>
      </c>
      <c r="Y78" s="51">
        <f t="shared" si="22"/>
        <v>0</v>
      </c>
      <c r="Z78" s="48">
        <f t="shared" si="23"/>
        <v>7111.5407999999998</v>
      </c>
      <c r="AA78" s="49">
        <f t="shared" si="24"/>
        <v>4641.6888000000008</v>
      </c>
    </row>
    <row r="79" spans="1:27" x14ac:dyDescent="0.25">
      <c r="A79" s="110" t="s">
        <v>370</v>
      </c>
      <c r="B79" s="34">
        <v>385</v>
      </c>
      <c r="C79" s="34">
        <v>0</v>
      </c>
      <c r="D79" s="96">
        <v>0</v>
      </c>
      <c r="E79" s="35">
        <f t="shared" si="14"/>
        <v>385</v>
      </c>
      <c r="F79" s="36">
        <f t="shared" si="25"/>
        <v>68</v>
      </c>
      <c r="G79" s="37" t="str">
        <f t="shared" si="13"/>
        <v>Yes</v>
      </c>
      <c r="H79" s="38">
        <v>252.37</v>
      </c>
      <c r="I79" s="38">
        <v>20.55</v>
      </c>
      <c r="J79" s="39">
        <f t="shared" si="15"/>
        <v>252.37</v>
      </c>
      <c r="K79" s="40">
        <f t="shared" si="16"/>
        <v>252.37</v>
      </c>
      <c r="L79" s="39">
        <v>593</v>
      </c>
      <c r="M79" s="39">
        <v>593</v>
      </c>
      <c r="N79" s="39">
        <v>872.76400000000001</v>
      </c>
      <c r="O79" s="41">
        <f t="shared" si="17"/>
        <v>279.76400000000001</v>
      </c>
      <c r="P79" s="41">
        <f t="shared" si="18"/>
        <v>252.37</v>
      </c>
      <c r="Q79" s="41">
        <f t="shared" si="19"/>
        <v>-6.8440000000000509</v>
      </c>
      <c r="R79" s="120">
        <f t="shared" si="20"/>
        <v>252.37</v>
      </c>
      <c r="S79" s="34">
        <f t="shared" si="20"/>
        <v>0</v>
      </c>
      <c r="T79" s="34">
        <f t="shared" si="20"/>
        <v>0</v>
      </c>
      <c r="U79" s="52">
        <v>46.366</v>
      </c>
      <c r="V79" s="44">
        <f t="shared" si="21"/>
        <v>11701.387420000001</v>
      </c>
      <c r="W79" s="45">
        <f t="shared" si="22"/>
        <v>27.872</v>
      </c>
      <c r="X79" s="50">
        <f t="shared" si="22"/>
        <v>0</v>
      </c>
      <c r="Y79" s="51">
        <f t="shared" si="22"/>
        <v>0</v>
      </c>
      <c r="Z79" s="48">
        <f t="shared" si="23"/>
        <v>7034.0566399999998</v>
      </c>
      <c r="AA79" s="49">
        <f t="shared" si="24"/>
        <v>4667.3307800000011</v>
      </c>
    </row>
    <row r="80" spans="1:27" x14ac:dyDescent="0.25">
      <c r="A80" s="110" t="s">
        <v>371</v>
      </c>
      <c r="B80" s="34">
        <v>385</v>
      </c>
      <c r="C80" s="34">
        <v>0</v>
      </c>
      <c r="D80" s="96">
        <v>0</v>
      </c>
      <c r="E80" s="35">
        <f t="shared" si="14"/>
        <v>385</v>
      </c>
      <c r="F80" s="36">
        <f t="shared" si="25"/>
        <v>69</v>
      </c>
      <c r="G80" s="37" t="str">
        <f t="shared" si="13"/>
        <v>Yes</v>
      </c>
      <c r="H80" s="38">
        <v>241.45</v>
      </c>
      <c r="I80" s="38">
        <v>20.02</v>
      </c>
      <c r="J80" s="39">
        <f t="shared" si="15"/>
        <v>241.45</v>
      </c>
      <c r="K80" s="40">
        <f t="shared" si="16"/>
        <v>241.45</v>
      </c>
      <c r="L80" s="39">
        <v>591</v>
      </c>
      <c r="M80" s="39">
        <v>593</v>
      </c>
      <c r="N80" s="39">
        <v>859.08900000000006</v>
      </c>
      <c r="O80" s="41">
        <f t="shared" si="17"/>
        <v>266.08900000000006</v>
      </c>
      <c r="P80" s="41">
        <f t="shared" si="18"/>
        <v>241.45</v>
      </c>
      <c r="Q80" s="41">
        <f t="shared" si="19"/>
        <v>-6.6190000000000282</v>
      </c>
      <c r="R80" s="120">
        <f t="shared" si="20"/>
        <v>241.45</v>
      </c>
      <c r="S80" s="34">
        <f t="shared" si="20"/>
        <v>0</v>
      </c>
      <c r="T80" s="34">
        <f t="shared" si="20"/>
        <v>0</v>
      </c>
      <c r="U80" s="52">
        <v>45.404000000000003</v>
      </c>
      <c r="V80" s="44">
        <f t="shared" si="21"/>
        <v>10962.7958</v>
      </c>
      <c r="W80" s="45">
        <f t="shared" si="22"/>
        <v>27.872</v>
      </c>
      <c r="X80" s="50">
        <f t="shared" si="22"/>
        <v>0</v>
      </c>
      <c r="Y80" s="51">
        <f t="shared" si="22"/>
        <v>0</v>
      </c>
      <c r="Z80" s="48">
        <f t="shared" si="23"/>
        <v>6729.6943999999994</v>
      </c>
      <c r="AA80" s="49">
        <f t="shared" si="24"/>
        <v>4233.1014000000005</v>
      </c>
    </row>
    <row r="81" spans="1:27" x14ac:dyDescent="0.25">
      <c r="A81" s="110" t="s">
        <v>372</v>
      </c>
      <c r="B81" s="34">
        <v>385</v>
      </c>
      <c r="C81" s="34">
        <v>0</v>
      </c>
      <c r="D81" s="96">
        <v>0</v>
      </c>
      <c r="E81" s="35">
        <f t="shared" si="14"/>
        <v>385</v>
      </c>
      <c r="F81" s="36">
        <f t="shared" si="25"/>
        <v>70</v>
      </c>
      <c r="G81" s="37" t="str">
        <f t="shared" si="13"/>
        <v>Yes</v>
      </c>
      <c r="H81" s="38">
        <v>241.49</v>
      </c>
      <c r="I81" s="38">
        <v>19.93</v>
      </c>
      <c r="J81" s="39">
        <f t="shared" si="15"/>
        <v>241.49</v>
      </c>
      <c r="K81" s="40">
        <f t="shared" si="16"/>
        <v>241.49</v>
      </c>
      <c r="L81" s="39">
        <v>592</v>
      </c>
      <c r="M81" s="39">
        <v>593</v>
      </c>
      <c r="N81" s="39">
        <v>860.23900000000003</v>
      </c>
      <c r="O81" s="41">
        <f t="shared" si="17"/>
        <v>267.23900000000003</v>
      </c>
      <c r="P81" s="41">
        <f t="shared" si="18"/>
        <v>241.49</v>
      </c>
      <c r="Q81" s="41">
        <f t="shared" si="19"/>
        <v>-6.8190000000000737</v>
      </c>
      <c r="R81" s="120">
        <f t="shared" si="20"/>
        <v>241.49</v>
      </c>
      <c r="S81" s="34">
        <f t="shared" si="20"/>
        <v>0</v>
      </c>
      <c r="T81" s="34">
        <f t="shared" si="20"/>
        <v>0</v>
      </c>
      <c r="U81" s="52">
        <v>44.613</v>
      </c>
      <c r="V81" s="44">
        <f t="shared" si="21"/>
        <v>10773.593370000001</v>
      </c>
      <c r="W81" s="45">
        <f t="shared" si="22"/>
        <v>27.872</v>
      </c>
      <c r="X81" s="50">
        <f t="shared" si="22"/>
        <v>0</v>
      </c>
      <c r="Y81" s="51">
        <f t="shared" si="22"/>
        <v>0</v>
      </c>
      <c r="Z81" s="48">
        <f t="shared" si="23"/>
        <v>6730.8092800000004</v>
      </c>
      <c r="AA81" s="49">
        <f t="shared" si="24"/>
        <v>4042.7840900000001</v>
      </c>
    </row>
    <row r="82" spans="1:27" x14ac:dyDescent="0.25">
      <c r="A82" s="110" t="s">
        <v>373</v>
      </c>
      <c r="B82" s="34">
        <v>385</v>
      </c>
      <c r="C82" s="34">
        <v>0</v>
      </c>
      <c r="D82" s="96">
        <v>0</v>
      </c>
      <c r="E82" s="35">
        <f t="shared" si="14"/>
        <v>385</v>
      </c>
      <c r="F82" s="36">
        <f t="shared" si="25"/>
        <v>71</v>
      </c>
      <c r="G82" s="37" t="str">
        <f t="shared" si="13"/>
        <v>Yes</v>
      </c>
      <c r="H82" s="38">
        <v>218.01</v>
      </c>
      <c r="I82" s="38">
        <v>19.11</v>
      </c>
      <c r="J82" s="39">
        <f t="shared" si="15"/>
        <v>218.01</v>
      </c>
      <c r="K82" s="40">
        <f t="shared" si="16"/>
        <v>218.01</v>
      </c>
      <c r="L82" s="39">
        <v>592</v>
      </c>
      <c r="M82" s="39">
        <v>593</v>
      </c>
      <c r="N82" s="39">
        <v>835.92399999999998</v>
      </c>
      <c r="O82" s="41">
        <f t="shared" si="17"/>
        <v>242.92399999999998</v>
      </c>
      <c r="P82" s="41">
        <f t="shared" si="18"/>
        <v>218.01</v>
      </c>
      <c r="Q82" s="41">
        <f t="shared" si="19"/>
        <v>-6.8039999999999736</v>
      </c>
      <c r="R82" s="120">
        <f t="shared" si="20"/>
        <v>218.01</v>
      </c>
      <c r="S82" s="34">
        <f t="shared" si="20"/>
        <v>0</v>
      </c>
      <c r="T82" s="34">
        <f t="shared" si="20"/>
        <v>0</v>
      </c>
      <c r="U82" s="52">
        <v>41.375999999999998</v>
      </c>
      <c r="V82" s="44">
        <f t="shared" si="21"/>
        <v>9020.3817599999984</v>
      </c>
      <c r="W82" s="45">
        <f t="shared" si="22"/>
        <v>27.872</v>
      </c>
      <c r="X82" s="50">
        <f t="shared" si="22"/>
        <v>0</v>
      </c>
      <c r="Y82" s="51">
        <f t="shared" si="22"/>
        <v>0</v>
      </c>
      <c r="Z82" s="48">
        <f t="shared" si="23"/>
        <v>6076.3747199999998</v>
      </c>
      <c r="AA82" s="49">
        <f t="shared" si="24"/>
        <v>2944.0070399999986</v>
      </c>
    </row>
    <row r="83" spans="1:27" x14ac:dyDescent="0.25">
      <c r="A83" s="110" t="s">
        <v>374</v>
      </c>
      <c r="B83" s="34">
        <v>385</v>
      </c>
      <c r="C83" s="34">
        <v>0</v>
      </c>
      <c r="D83" s="96">
        <v>0</v>
      </c>
      <c r="E83" s="35">
        <f t="shared" si="14"/>
        <v>385</v>
      </c>
      <c r="F83" s="36">
        <f t="shared" si="25"/>
        <v>72</v>
      </c>
      <c r="G83" s="37" t="str">
        <f t="shared" si="13"/>
        <v>Yes</v>
      </c>
      <c r="H83" s="38">
        <v>184.57</v>
      </c>
      <c r="I83" s="38">
        <v>19.18</v>
      </c>
      <c r="J83" s="39">
        <f t="shared" si="15"/>
        <v>184.57</v>
      </c>
      <c r="K83" s="40">
        <f t="shared" si="16"/>
        <v>184.57</v>
      </c>
      <c r="L83" s="39">
        <v>592.85</v>
      </c>
      <c r="M83" s="39">
        <v>593</v>
      </c>
      <c r="N83" s="39">
        <v>802.92100000000005</v>
      </c>
      <c r="O83" s="41">
        <f t="shared" si="17"/>
        <v>209.92100000000005</v>
      </c>
      <c r="P83" s="41">
        <f t="shared" si="18"/>
        <v>184.57</v>
      </c>
      <c r="Q83" s="41">
        <f t="shared" si="19"/>
        <v>-6.3210000000001401</v>
      </c>
      <c r="R83" s="120">
        <f t="shared" si="20"/>
        <v>184.57</v>
      </c>
      <c r="S83" s="34">
        <f t="shared" si="20"/>
        <v>0</v>
      </c>
      <c r="T83" s="34">
        <f t="shared" si="20"/>
        <v>0</v>
      </c>
      <c r="U83" s="52">
        <v>40.549999999999997</v>
      </c>
      <c r="V83" s="44">
        <f t="shared" si="21"/>
        <v>7484.3134999999993</v>
      </c>
      <c r="W83" s="45">
        <f t="shared" si="22"/>
        <v>27.872</v>
      </c>
      <c r="X83" s="50">
        <f t="shared" si="22"/>
        <v>0</v>
      </c>
      <c r="Y83" s="51">
        <f t="shared" si="22"/>
        <v>0</v>
      </c>
      <c r="Z83" s="48">
        <f t="shared" si="23"/>
        <v>5144.3350399999999</v>
      </c>
      <c r="AA83" s="49">
        <f t="shared" si="24"/>
        <v>2339.9784599999994</v>
      </c>
    </row>
    <row r="84" spans="1:27" x14ac:dyDescent="0.25">
      <c r="A84" s="110" t="s">
        <v>375</v>
      </c>
      <c r="B84" s="34">
        <v>385</v>
      </c>
      <c r="C84" s="34">
        <v>0</v>
      </c>
      <c r="D84" s="96">
        <v>0</v>
      </c>
      <c r="E84" s="35">
        <f t="shared" si="14"/>
        <v>385</v>
      </c>
      <c r="F84" s="36">
        <f t="shared" si="25"/>
        <v>73</v>
      </c>
      <c r="G84" s="37" t="str">
        <f t="shared" si="13"/>
        <v>Yes</v>
      </c>
      <c r="H84" s="38">
        <v>165.83</v>
      </c>
      <c r="I84" s="38">
        <v>18.239999999999998</v>
      </c>
      <c r="J84" s="39">
        <f t="shared" si="15"/>
        <v>165.83</v>
      </c>
      <c r="K84" s="40">
        <f t="shared" si="16"/>
        <v>165.83</v>
      </c>
      <c r="L84" s="39">
        <v>591.15</v>
      </c>
      <c r="M84" s="39">
        <v>593</v>
      </c>
      <c r="N84" s="39">
        <v>781.86900000000003</v>
      </c>
      <c r="O84" s="41">
        <f t="shared" si="17"/>
        <v>188.86900000000003</v>
      </c>
      <c r="P84" s="41">
        <f t="shared" si="18"/>
        <v>165.83</v>
      </c>
      <c r="Q84" s="41">
        <f t="shared" si="19"/>
        <v>-6.6490000000000009</v>
      </c>
      <c r="R84" s="120">
        <f t="shared" si="20"/>
        <v>165.83</v>
      </c>
      <c r="S84" s="34">
        <f t="shared" si="20"/>
        <v>0</v>
      </c>
      <c r="T84" s="34">
        <f t="shared" si="20"/>
        <v>0</v>
      </c>
      <c r="U84" s="52">
        <v>40.549999999999997</v>
      </c>
      <c r="V84" s="44">
        <f t="shared" si="21"/>
        <v>6724.4065000000001</v>
      </c>
      <c r="W84" s="45">
        <f t="shared" si="22"/>
        <v>27.872</v>
      </c>
      <c r="X84" s="50">
        <f t="shared" si="22"/>
        <v>0</v>
      </c>
      <c r="Y84" s="51">
        <f t="shared" si="22"/>
        <v>0</v>
      </c>
      <c r="Z84" s="48">
        <f t="shared" si="23"/>
        <v>4622.0137600000007</v>
      </c>
      <c r="AA84" s="49">
        <f t="shared" si="24"/>
        <v>2102.3927399999993</v>
      </c>
    </row>
    <row r="85" spans="1:27" x14ac:dyDescent="0.25">
      <c r="A85" s="110" t="s">
        <v>376</v>
      </c>
      <c r="B85" s="34">
        <v>385</v>
      </c>
      <c r="C85" s="34">
        <v>0</v>
      </c>
      <c r="D85" s="96">
        <v>0</v>
      </c>
      <c r="E85" s="35">
        <f t="shared" si="14"/>
        <v>385</v>
      </c>
      <c r="F85" s="36">
        <f t="shared" si="25"/>
        <v>74</v>
      </c>
      <c r="G85" s="37" t="str">
        <f t="shared" si="13"/>
        <v>Yes</v>
      </c>
      <c r="H85" s="38">
        <v>176.54</v>
      </c>
      <c r="I85" s="38">
        <v>18.75</v>
      </c>
      <c r="J85" s="39">
        <f t="shared" si="15"/>
        <v>176.54</v>
      </c>
      <c r="K85" s="40">
        <f t="shared" si="16"/>
        <v>176.54</v>
      </c>
      <c r="L85" s="39">
        <v>591.85</v>
      </c>
      <c r="M85" s="39">
        <v>593</v>
      </c>
      <c r="N85" s="39">
        <v>793.73699999999997</v>
      </c>
      <c r="O85" s="41">
        <f t="shared" si="17"/>
        <v>200.73699999999997</v>
      </c>
      <c r="P85" s="41">
        <f t="shared" si="18"/>
        <v>176.54</v>
      </c>
      <c r="Q85" s="41">
        <f t="shared" si="19"/>
        <v>-6.59699999999998</v>
      </c>
      <c r="R85" s="120">
        <f t="shared" si="20"/>
        <v>176.54</v>
      </c>
      <c r="S85" s="34">
        <f t="shared" si="20"/>
        <v>0</v>
      </c>
      <c r="T85" s="34">
        <f t="shared" si="20"/>
        <v>0</v>
      </c>
      <c r="U85" s="52">
        <v>45.34</v>
      </c>
      <c r="V85" s="44">
        <f t="shared" si="21"/>
        <v>8004.3236000000006</v>
      </c>
      <c r="W85" s="45">
        <f t="shared" si="22"/>
        <v>27.872</v>
      </c>
      <c r="X85" s="50">
        <f t="shared" si="22"/>
        <v>0</v>
      </c>
      <c r="Y85" s="51">
        <f t="shared" si="22"/>
        <v>0</v>
      </c>
      <c r="Z85" s="48">
        <f t="shared" si="23"/>
        <v>4920.5228799999995</v>
      </c>
      <c r="AA85" s="49">
        <f t="shared" si="24"/>
        <v>3083.8007200000011</v>
      </c>
    </row>
    <row r="86" spans="1:27" x14ac:dyDescent="0.25">
      <c r="A86" s="110" t="s">
        <v>377</v>
      </c>
      <c r="B86" s="34">
        <v>385</v>
      </c>
      <c r="C86" s="34">
        <v>0</v>
      </c>
      <c r="D86" s="96">
        <v>0</v>
      </c>
      <c r="E86" s="35">
        <f t="shared" si="14"/>
        <v>385</v>
      </c>
      <c r="F86" s="36">
        <f t="shared" si="25"/>
        <v>75</v>
      </c>
      <c r="G86" s="37" t="str">
        <f t="shared" si="13"/>
        <v>Yes</v>
      </c>
      <c r="H86" s="38">
        <v>216.89</v>
      </c>
      <c r="I86" s="38">
        <v>19.16</v>
      </c>
      <c r="J86" s="39">
        <f t="shared" si="15"/>
        <v>216.89</v>
      </c>
      <c r="K86" s="40">
        <f t="shared" si="16"/>
        <v>216.89</v>
      </c>
      <c r="L86" s="39">
        <v>591.54999999999995</v>
      </c>
      <c r="M86" s="39">
        <v>593</v>
      </c>
      <c r="N86" s="39">
        <v>834.07100000000003</v>
      </c>
      <c r="O86" s="41">
        <f t="shared" si="17"/>
        <v>241.07100000000003</v>
      </c>
      <c r="P86" s="41">
        <f t="shared" si="18"/>
        <v>216.89</v>
      </c>
      <c r="Q86" s="41">
        <f t="shared" si="19"/>
        <v>-6.4710000000001173</v>
      </c>
      <c r="R86" s="120">
        <f t="shared" si="20"/>
        <v>216.89</v>
      </c>
      <c r="S86" s="34">
        <f t="shared" si="20"/>
        <v>0</v>
      </c>
      <c r="T86" s="34">
        <f t="shared" si="20"/>
        <v>0</v>
      </c>
      <c r="U86" s="52">
        <v>75.662000000000006</v>
      </c>
      <c r="V86" s="44">
        <f t="shared" si="21"/>
        <v>16410.331180000001</v>
      </c>
      <c r="W86" s="45">
        <f t="shared" si="22"/>
        <v>27.872</v>
      </c>
      <c r="X86" s="50">
        <f t="shared" si="22"/>
        <v>0</v>
      </c>
      <c r="Y86" s="51">
        <f t="shared" si="22"/>
        <v>0</v>
      </c>
      <c r="Z86" s="48">
        <f t="shared" si="23"/>
        <v>6045.1580799999992</v>
      </c>
      <c r="AA86" s="49">
        <f t="shared" si="24"/>
        <v>10365.173100000002</v>
      </c>
    </row>
    <row r="87" spans="1:27" x14ac:dyDescent="0.25">
      <c r="A87" s="110" t="s">
        <v>378</v>
      </c>
      <c r="B87" s="34">
        <v>385</v>
      </c>
      <c r="C87" s="34">
        <v>0</v>
      </c>
      <c r="D87" s="96">
        <v>0</v>
      </c>
      <c r="E87" s="35">
        <f t="shared" si="14"/>
        <v>385</v>
      </c>
      <c r="F87" s="36">
        <f t="shared" si="25"/>
        <v>76</v>
      </c>
      <c r="G87" s="37" t="str">
        <f t="shared" si="13"/>
        <v>Yes</v>
      </c>
      <c r="H87" s="38">
        <v>247.05</v>
      </c>
      <c r="I87" s="38">
        <v>19.53</v>
      </c>
      <c r="J87" s="39">
        <f t="shared" si="15"/>
        <v>247.05</v>
      </c>
      <c r="K87" s="40">
        <f t="shared" si="16"/>
        <v>247.05</v>
      </c>
      <c r="L87" s="39">
        <v>590.54999999999995</v>
      </c>
      <c r="M87" s="39">
        <v>593</v>
      </c>
      <c r="N87" s="39">
        <v>862.94200000000001</v>
      </c>
      <c r="O87" s="41">
        <f t="shared" si="17"/>
        <v>269.94200000000001</v>
      </c>
      <c r="P87" s="41">
        <f t="shared" si="18"/>
        <v>247.05</v>
      </c>
      <c r="Q87" s="41">
        <f t="shared" si="19"/>
        <v>-5.8120000000001255</v>
      </c>
      <c r="R87" s="120">
        <f t="shared" si="20"/>
        <v>247.05</v>
      </c>
      <c r="S87" s="34">
        <f t="shared" si="20"/>
        <v>0</v>
      </c>
      <c r="T87" s="34">
        <f t="shared" si="20"/>
        <v>0</v>
      </c>
      <c r="U87" s="52">
        <v>58.634999999999998</v>
      </c>
      <c r="V87" s="44">
        <f t="shared" si="21"/>
        <v>14485.776750000001</v>
      </c>
      <c r="W87" s="45">
        <f t="shared" si="22"/>
        <v>27.872</v>
      </c>
      <c r="X87" s="50">
        <f t="shared" si="22"/>
        <v>0</v>
      </c>
      <c r="Y87" s="51">
        <f t="shared" si="22"/>
        <v>0</v>
      </c>
      <c r="Z87" s="48">
        <f t="shared" si="23"/>
        <v>6885.7776000000003</v>
      </c>
      <c r="AA87" s="49">
        <f t="shared" si="24"/>
        <v>7599.9991500000006</v>
      </c>
    </row>
    <row r="88" spans="1:27" x14ac:dyDescent="0.25">
      <c r="A88" s="110" t="s">
        <v>379</v>
      </c>
      <c r="B88" s="34">
        <v>385</v>
      </c>
      <c r="C88" s="34">
        <v>0</v>
      </c>
      <c r="D88" s="96">
        <v>0</v>
      </c>
      <c r="E88" s="35">
        <f t="shared" si="14"/>
        <v>385</v>
      </c>
      <c r="F88" s="36">
        <f t="shared" si="25"/>
        <v>77</v>
      </c>
      <c r="G88" s="37" t="str">
        <f t="shared" si="13"/>
        <v>Yes</v>
      </c>
      <c r="H88" s="38">
        <v>263.47000000000003</v>
      </c>
      <c r="I88" s="38">
        <v>20.6</v>
      </c>
      <c r="J88" s="39">
        <f t="shared" si="15"/>
        <v>263.47000000000003</v>
      </c>
      <c r="K88" s="40">
        <f t="shared" si="16"/>
        <v>263.47000000000003</v>
      </c>
      <c r="L88" s="39">
        <v>589.70000000000005</v>
      </c>
      <c r="M88" s="39">
        <v>593</v>
      </c>
      <c r="N88" s="39">
        <v>881.71799999999996</v>
      </c>
      <c r="O88" s="41">
        <f t="shared" si="17"/>
        <v>288.71799999999996</v>
      </c>
      <c r="P88" s="41">
        <f t="shared" si="18"/>
        <v>263.47000000000003</v>
      </c>
      <c r="Q88" s="41">
        <f t="shared" si="19"/>
        <v>-7.9479999999998654</v>
      </c>
      <c r="R88" s="120">
        <f t="shared" si="20"/>
        <v>263.47000000000003</v>
      </c>
      <c r="S88" s="34">
        <f t="shared" si="20"/>
        <v>0</v>
      </c>
      <c r="T88" s="34">
        <f t="shared" si="20"/>
        <v>0</v>
      </c>
      <c r="U88" s="52">
        <v>49.776000000000003</v>
      </c>
      <c r="V88" s="44">
        <f t="shared" si="21"/>
        <v>13114.482720000002</v>
      </c>
      <c r="W88" s="45">
        <f t="shared" si="22"/>
        <v>27.872</v>
      </c>
      <c r="X88" s="50">
        <f t="shared" si="22"/>
        <v>0</v>
      </c>
      <c r="Y88" s="51">
        <f t="shared" si="22"/>
        <v>0</v>
      </c>
      <c r="Z88" s="48">
        <f t="shared" si="23"/>
        <v>7343.435840000001</v>
      </c>
      <c r="AA88" s="49">
        <f t="shared" si="24"/>
        <v>5771.0468800000008</v>
      </c>
    </row>
    <row r="89" spans="1:27" x14ac:dyDescent="0.25">
      <c r="A89" s="110" t="s">
        <v>380</v>
      </c>
      <c r="B89" s="34">
        <v>385</v>
      </c>
      <c r="C89" s="34">
        <v>0</v>
      </c>
      <c r="D89" s="96">
        <v>0</v>
      </c>
      <c r="E89" s="35">
        <f t="shared" si="14"/>
        <v>385</v>
      </c>
      <c r="F89" s="36">
        <f t="shared" si="25"/>
        <v>78</v>
      </c>
      <c r="G89" s="37" t="str">
        <f t="shared" si="13"/>
        <v>Yes</v>
      </c>
      <c r="H89" s="38">
        <v>269.51</v>
      </c>
      <c r="I89" s="38">
        <v>21.48</v>
      </c>
      <c r="J89" s="39">
        <f t="shared" si="15"/>
        <v>269.51</v>
      </c>
      <c r="K89" s="40">
        <f t="shared" si="16"/>
        <v>269.51</v>
      </c>
      <c r="L89" s="39">
        <v>591</v>
      </c>
      <c r="M89" s="39">
        <v>593</v>
      </c>
      <c r="N89" s="39">
        <v>886.10599999999999</v>
      </c>
      <c r="O89" s="41">
        <f t="shared" si="17"/>
        <v>293.10599999999999</v>
      </c>
      <c r="P89" s="41">
        <f t="shared" si="18"/>
        <v>269.51</v>
      </c>
      <c r="Q89" s="41">
        <f t="shared" si="19"/>
        <v>-4.1159999999999854</v>
      </c>
      <c r="R89" s="120">
        <f t="shared" si="20"/>
        <v>269.51</v>
      </c>
      <c r="S89" s="34">
        <f t="shared" si="20"/>
        <v>0</v>
      </c>
      <c r="T89" s="34">
        <f t="shared" si="20"/>
        <v>0</v>
      </c>
      <c r="U89" s="52">
        <v>48.795000000000002</v>
      </c>
      <c r="V89" s="44">
        <f t="shared" si="21"/>
        <v>13150.740449999999</v>
      </c>
      <c r="W89" s="45">
        <f t="shared" si="22"/>
        <v>27.872</v>
      </c>
      <c r="X89" s="50">
        <f t="shared" si="22"/>
        <v>0</v>
      </c>
      <c r="Y89" s="51">
        <f t="shared" si="22"/>
        <v>0</v>
      </c>
      <c r="Z89" s="48">
        <f t="shared" si="23"/>
        <v>7511.7827200000002</v>
      </c>
      <c r="AA89" s="49">
        <f t="shared" si="24"/>
        <v>5638.9577299999992</v>
      </c>
    </row>
    <row r="90" spans="1:27" x14ac:dyDescent="0.25">
      <c r="A90" s="110" t="s">
        <v>381</v>
      </c>
      <c r="B90" s="34">
        <v>385</v>
      </c>
      <c r="C90" s="34">
        <v>0</v>
      </c>
      <c r="D90" s="96">
        <v>0</v>
      </c>
      <c r="E90" s="35">
        <f t="shared" si="14"/>
        <v>385</v>
      </c>
      <c r="F90" s="36">
        <f t="shared" si="25"/>
        <v>79</v>
      </c>
      <c r="G90" s="37" t="str">
        <f t="shared" si="13"/>
        <v>Yes</v>
      </c>
      <c r="H90" s="38">
        <v>276.63</v>
      </c>
      <c r="I90" s="38">
        <v>21.33</v>
      </c>
      <c r="J90" s="39">
        <f t="shared" si="15"/>
        <v>276.63</v>
      </c>
      <c r="K90" s="40">
        <f t="shared" si="16"/>
        <v>276.63</v>
      </c>
      <c r="L90" s="39">
        <v>588.85</v>
      </c>
      <c r="M90" s="39">
        <v>593</v>
      </c>
      <c r="N90" s="39">
        <v>893.65700000000004</v>
      </c>
      <c r="O90" s="41">
        <f t="shared" si="17"/>
        <v>300.65700000000004</v>
      </c>
      <c r="P90" s="41">
        <f t="shared" si="18"/>
        <v>276.63</v>
      </c>
      <c r="Q90" s="41">
        <f t="shared" si="19"/>
        <v>-6.84699999999998</v>
      </c>
      <c r="R90" s="120">
        <f t="shared" si="20"/>
        <v>276.63</v>
      </c>
      <c r="S90" s="34">
        <f t="shared" si="20"/>
        <v>0</v>
      </c>
      <c r="T90" s="34">
        <f t="shared" si="20"/>
        <v>0</v>
      </c>
      <c r="U90" s="52">
        <v>47.247999999999998</v>
      </c>
      <c r="V90" s="44">
        <f t="shared" si="21"/>
        <v>13070.214239999999</v>
      </c>
      <c r="W90" s="45">
        <f t="shared" si="22"/>
        <v>27.872</v>
      </c>
      <c r="X90" s="50">
        <f t="shared" si="22"/>
        <v>0</v>
      </c>
      <c r="Y90" s="51">
        <f t="shared" si="22"/>
        <v>0</v>
      </c>
      <c r="Z90" s="48">
        <f t="shared" si="23"/>
        <v>7710.2313599999998</v>
      </c>
      <c r="AA90" s="49">
        <f t="shared" si="24"/>
        <v>5359.9828799999996</v>
      </c>
    </row>
    <row r="91" spans="1:27" x14ac:dyDescent="0.25">
      <c r="A91" s="110" t="s">
        <v>382</v>
      </c>
      <c r="B91" s="34">
        <v>385</v>
      </c>
      <c r="C91" s="34">
        <v>0</v>
      </c>
      <c r="D91" s="96">
        <v>0</v>
      </c>
      <c r="E91" s="35">
        <f t="shared" si="14"/>
        <v>385</v>
      </c>
      <c r="F91" s="36">
        <f t="shared" si="25"/>
        <v>80</v>
      </c>
      <c r="G91" s="37" t="str">
        <f t="shared" si="13"/>
        <v>Yes</v>
      </c>
      <c r="H91" s="38">
        <v>270.51</v>
      </c>
      <c r="I91" s="38">
        <v>20.62</v>
      </c>
      <c r="J91" s="39">
        <f t="shared" si="15"/>
        <v>270.51</v>
      </c>
      <c r="K91" s="40">
        <f t="shared" si="16"/>
        <v>270.51</v>
      </c>
      <c r="L91" s="39">
        <v>590.15</v>
      </c>
      <c r="M91" s="39">
        <v>593</v>
      </c>
      <c r="N91" s="39">
        <v>887.40700000000004</v>
      </c>
      <c r="O91" s="41">
        <f t="shared" si="17"/>
        <v>294.40700000000004</v>
      </c>
      <c r="P91" s="41">
        <f t="shared" si="18"/>
        <v>270.51</v>
      </c>
      <c r="Q91" s="41">
        <f t="shared" si="19"/>
        <v>-6.1270000000000664</v>
      </c>
      <c r="R91" s="120">
        <f t="shared" si="20"/>
        <v>270.51</v>
      </c>
      <c r="S91" s="34">
        <f t="shared" si="20"/>
        <v>0</v>
      </c>
      <c r="T91" s="34">
        <f t="shared" si="20"/>
        <v>0</v>
      </c>
      <c r="U91" s="52">
        <v>37.03</v>
      </c>
      <c r="V91" s="44">
        <f t="shared" si="21"/>
        <v>10016.9853</v>
      </c>
      <c r="W91" s="45">
        <f t="shared" si="22"/>
        <v>27.872</v>
      </c>
      <c r="X91" s="50">
        <f t="shared" si="22"/>
        <v>0</v>
      </c>
      <c r="Y91" s="51">
        <f t="shared" si="22"/>
        <v>0</v>
      </c>
      <c r="Z91" s="48">
        <f t="shared" si="23"/>
        <v>7539.6547199999995</v>
      </c>
      <c r="AA91" s="49">
        <f t="shared" si="24"/>
        <v>2477.3305800000007</v>
      </c>
    </row>
    <row r="92" spans="1:27" x14ac:dyDescent="0.25">
      <c r="A92" s="110" t="s">
        <v>383</v>
      </c>
      <c r="B92" s="34">
        <v>385</v>
      </c>
      <c r="C92" s="34">
        <v>0</v>
      </c>
      <c r="D92" s="96">
        <v>0</v>
      </c>
      <c r="E92" s="35">
        <f t="shared" si="14"/>
        <v>385</v>
      </c>
      <c r="F92" s="36">
        <f t="shared" si="25"/>
        <v>81</v>
      </c>
      <c r="G92" s="37" t="str">
        <f t="shared" si="13"/>
        <v>Yes</v>
      </c>
      <c r="H92" s="38">
        <v>272.79000000000002</v>
      </c>
      <c r="I92" s="38">
        <v>19.64</v>
      </c>
      <c r="J92" s="39">
        <f t="shared" si="15"/>
        <v>272.79000000000002</v>
      </c>
      <c r="K92" s="40">
        <f t="shared" si="16"/>
        <v>272.79000000000002</v>
      </c>
      <c r="L92" s="39">
        <v>564.20000000000005</v>
      </c>
      <c r="M92" s="39">
        <v>560.15</v>
      </c>
      <c r="N92" s="39">
        <v>860.39700000000005</v>
      </c>
      <c r="O92" s="41">
        <f t="shared" si="17"/>
        <v>300.24700000000007</v>
      </c>
      <c r="P92" s="41">
        <f t="shared" si="18"/>
        <v>272.79000000000002</v>
      </c>
      <c r="Q92" s="41">
        <f t="shared" si="19"/>
        <v>-3.7669999999999391</v>
      </c>
      <c r="R92" s="120">
        <f t="shared" si="20"/>
        <v>272.79000000000002</v>
      </c>
      <c r="S92" s="34">
        <f t="shared" si="20"/>
        <v>0</v>
      </c>
      <c r="T92" s="34">
        <f t="shared" si="20"/>
        <v>0</v>
      </c>
      <c r="U92" s="52">
        <v>38.762999999999998</v>
      </c>
      <c r="V92" s="44">
        <f t="shared" si="21"/>
        <v>10574.15877</v>
      </c>
      <c r="W92" s="45">
        <f t="shared" si="22"/>
        <v>27.872</v>
      </c>
      <c r="X92" s="50">
        <f t="shared" si="22"/>
        <v>0</v>
      </c>
      <c r="Y92" s="51">
        <f t="shared" si="22"/>
        <v>0</v>
      </c>
      <c r="Z92" s="48">
        <f t="shared" si="23"/>
        <v>7603.2028800000007</v>
      </c>
      <c r="AA92" s="49">
        <f t="shared" si="24"/>
        <v>2970.9558899999993</v>
      </c>
    </row>
    <row r="93" spans="1:27" x14ac:dyDescent="0.25">
      <c r="A93" s="110" t="s">
        <v>384</v>
      </c>
      <c r="B93" s="34">
        <v>385</v>
      </c>
      <c r="C93" s="34">
        <v>0</v>
      </c>
      <c r="D93" s="96">
        <v>0</v>
      </c>
      <c r="E93" s="35">
        <f t="shared" si="14"/>
        <v>385</v>
      </c>
      <c r="F93" s="36">
        <f t="shared" si="25"/>
        <v>82</v>
      </c>
      <c r="G93" s="37" t="str">
        <f t="shared" si="13"/>
        <v>Yes</v>
      </c>
      <c r="H93" s="38">
        <v>244.58</v>
      </c>
      <c r="I93" s="38">
        <v>20.58</v>
      </c>
      <c r="J93" s="39">
        <f t="shared" si="15"/>
        <v>244.58</v>
      </c>
      <c r="K93" s="40">
        <f t="shared" si="16"/>
        <v>244.58</v>
      </c>
      <c r="L93" s="39">
        <v>571.35</v>
      </c>
      <c r="M93" s="39">
        <v>580.25</v>
      </c>
      <c r="N93" s="39">
        <v>843.40700000000004</v>
      </c>
      <c r="O93" s="41">
        <f t="shared" si="17"/>
        <v>263.15700000000004</v>
      </c>
      <c r="P93" s="41">
        <f t="shared" si="18"/>
        <v>244.58</v>
      </c>
      <c r="Q93" s="41">
        <f t="shared" si="19"/>
        <v>-6.8969999999999345</v>
      </c>
      <c r="R93" s="120">
        <f t="shared" si="20"/>
        <v>244.58</v>
      </c>
      <c r="S93" s="34">
        <f t="shared" si="20"/>
        <v>0</v>
      </c>
      <c r="T93" s="34">
        <f t="shared" si="20"/>
        <v>0</v>
      </c>
      <c r="U93" s="52">
        <v>35.374000000000002</v>
      </c>
      <c r="V93" s="44">
        <f t="shared" si="21"/>
        <v>8651.7729200000012</v>
      </c>
      <c r="W93" s="45">
        <f t="shared" si="22"/>
        <v>27.872</v>
      </c>
      <c r="X93" s="50">
        <f t="shared" si="22"/>
        <v>0</v>
      </c>
      <c r="Y93" s="51">
        <f t="shared" si="22"/>
        <v>0</v>
      </c>
      <c r="Z93" s="48">
        <f t="shared" si="23"/>
        <v>6816.9337599999999</v>
      </c>
      <c r="AA93" s="49">
        <f t="shared" si="24"/>
        <v>1834.8391600000014</v>
      </c>
    </row>
    <row r="94" spans="1:27" x14ac:dyDescent="0.25">
      <c r="A94" s="110" t="s">
        <v>385</v>
      </c>
      <c r="B94" s="34">
        <v>385</v>
      </c>
      <c r="C94" s="34">
        <v>0</v>
      </c>
      <c r="D94" s="96">
        <v>0</v>
      </c>
      <c r="E94" s="35">
        <f t="shared" si="14"/>
        <v>385</v>
      </c>
      <c r="F94" s="36">
        <f t="shared" si="25"/>
        <v>83</v>
      </c>
      <c r="G94" s="37" t="str">
        <f t="shared" si="13"/>
        <v>Yes</v>
      </c>
      <c r="H94" s="38">
        <v>214.52</v>
      </c>
      <c r="I94" s="38">
        <v>22.13</v>
      </c>
      <c r="J94" s="39">
        <f t="shared" si="15"/>
        <v>214.52</v>
      </c>
      <c r="K94" s="40">
        <f t="shared" si="16"/>
        <v>214.52</v>
      </c>
      <c r="L94" s="39">
        <v>590.70000000000005</v>
      </c>
      <c r="M94" s="39">
        <v>593</v>
      </c>
      <c r="N94" s="39">
        <v>835.88900000000001</v>
      </c>
      <c r="O94" s="41">
        <f t="shared" si="17"/>
        <v>242.88900000000001</v>
      </c>
      <c r="P94" s="41">
        <f t="shared" si="18"/>
        <v>214.52</v>
      </c>
      <c r="Q94" s="41">
        <f t="shared" si="19"/>
        <v>-8.5389999999999873</v>
      </c>
      <c r="R94" s="120">
        <f t="shared" si="20"/>
        <v>214.52</v>
      </c>
      <c r="S94" s="34">
        <f t="shared" si="20"/>
        <v>0</v>
      </c>
      <c r="T94" s="34">
        <f t="shared" si="20"/>
        <v>0</v>
      </c>
      <c r="U94" s="52">
        <v>32.96</v>
      </c>
      <c r="V94" s="44">
        <f t="shared" si="21"/>
        <v>7070.5792000000001</v>
      </c>
      <c r="W94" s="45">
        <f t="shared" si="22"/>
        <v>27.872</v>
      </c>
      <c r="X94" s="50">
        <f t="shared" si="22"/>
        <v>0</v>
      </c>
      <c r="Y94" s="51">
        <f t="shared" si="22"/>
        <v>0</v>
      </c>
      <c r="Z94" s="48">
        <f t="shared" si="23"/>
        <v>5979.1014400000004</v>
      </c>
      <c r="AA94" s="49">
        <f t="shared" si="24"/>
        <v>1091.4777599999998</v>
      </c>
    </row>
    <row r="95" spans="1:27" x14ac:dyDescent="0.25">
      <c r="A95" s="110" t="s">
        <v>386</v>
      </c>
      <c r="B95" s="34">
        <v>385</v>
      </c>
      <c r="C95" s="34">
        <v>0</v>
      </c>
      <c r="D95" s="96">
        <v>0</v>
      </c>
      <c r="E95" s="35">
        <f t="shared" si="14"/>
        <v>385</v>
      </c>
      <c r="F95" s="36">
        <f t="shared" si="25"/>
        <v>84</v>
      </c>
      <c r="G95" s="37" t="str">
        <f t="shared" si="13"/>
        <v>Yes</v>
      </c>
      <c r="H95" s="38">
        <v>212.78</v>
      </c>
      <c r="I95" s="38">
        <v>23.48</v>
      </c>
      <c r="J95" s="39">
        <f t="shared" si="15"/>
        <v>212.78</v>
      </c>
      <c r="K95" s="40">
        <f t="shared" si="16"/>
        <v>212.78</v>
      </c>
      <c r="L95" s="39">
        <v>589.15</v>
      </c>
      <c r="M95" s="39">
        <v>593</v>
      </c>
      <c r="N95" s="39">
        <v>834.26199999999994</v>
      </c>
      <c r="O95" s="41">
        <f t="shared" si="17"/>
        <v>241.26199999999994</v>
      </c>
      <c r="P95" s="41">
        <f t="shared" si="18"/>
        <v>212.78</v>
      </c>
      <c r="Q95" s="41">
        <f t="shared" si="19"/>
        <v>-8.8519999999999754</v>
      </c>
      <c r="R95" s="120">
        <f t="shared" si="20"/>
        <v>212.78</v>
      </c>
      <c r="S95" s="34">
        <f t="shared" si="20"/>
        <v>0</v>
      </c>
      <c r="T95" s="34">
        <f t="shared" si="20"/>
        <v>0</v>
      </c>
      <c r="U95" s="52">
        <v>31.87</v>
      </c>
      <c r="V95" s="44">
        <f t="shared" si="21"/>
        <v>6781.2986000000001</v>
      </c>
      <c r="W95" s="45">
        <f t="shared" si="22"/>
        <v>27.872</v>
      </c>
      <c r="X95" s="50">
        <f t="shared" si="22"/>
        <v>0</v>
      </c>
      <c r="Y95" s="51">
        <f t="shared" si="22"/>
        <v>0</v>
      </c>
      <c r="Z95" s="48">
        <f t="shared" si="23"/>
        <v>5930.6041599999999</v>
      </c>
      <c r="AA95" s="49">
        <f t="shared" si="24"/>
        <v>850.69444000000021</v>
      </c>
    </row>
    <row r="96" spans="1:27" x14ac:dyDescent="0.25">
      <c r="A96" s="110" t="s">
        <v>387</v>
      </c>
      <c r="B96" s="34">
        <v>385</v>
      </c>
      <c r="C96" s="34">
        <v>0</v>
      </c>
      <c r="D96" s="96">
        <v>0</v>
      </c>
      <c r="E96" s="35">
        <f t="shared" si="14"/>
        <v>385</v>
      </c>
      <c r="F96" s="36">
        <f t="shared" si="25"/>
        <v>85</v>
      </c>
      <c r="G96" s="37" t="str">
        <f t="shared" ref="G96" si="26">IF(MAX(F96:F332)&gt;6,"Yes",0)</f>
        <v>Yes</v>
      </c>
      <c r="H96" s="38">
        <v>252</v>
      </c>
      <c r="I96" s="38">
        <v>24.14</v>
      </c>
      <c r="J96" s="39">
        <f t="shared" si="15"/>
        <v>252</v>
      </c>
      <c r="K96" s="40">
        <f t="shared" si="16"/>
        <v>252</v>
      </c>
      <c r="L96" s="39">
        <v>551.04999999999995</v>
      </c>
      <c r="M96" s="39">
        <v>492.95</v>
      </c>
      <c r="N96" s="39">
        <v>835.83699999999999</v>
      </c>
      <c r="O96" s="41">
        <f t="shared" si="17"/>
        <v>342.887</v>
      </c>
      <c r="P96" s="41">
        <f t="shared" si="18"/>
        <v>252</v>
      </c>
      <c r="Q96" s="41">
        <f t="shared" si="19"/>
        <v>-8.6470000000000482</v>
      </c>
      <c r="R96" s="120">
        <f t="shared" si="20"/>
        <v>252</v>
      </c>
      <c r="S96" s="34">
        <f t="shared" si="20"/>
        <v>0</v>
      </c>
      <c r="T96" s="34">
        <f t="shared" si="20"/>
        <v>0</v>
      </c>
      <c r="U96" s="52">
        <v>32.268999999999998</v>
      </c>
      <c r="V96" s="44">
        <f t="shared" si="21"/>
        <v>8131.7879999999996</v>
      </c>
      <c r="W96" s="45">
        <f t="shared" si="22"/>
        <v>27.872</v>
      </c>
      <c r="X96" s="50">
        <f t="shared" si="22"/>
        <v>0</v>
      </c>
      <c r="Y96" s="51">
        <f t="shared" si="22"/>
        <v>0</v>
      </c>
      <c r="Z96" s="48">
        <f t="shared" si="23"/>
        <v>7023.7439999999997</v>
      </c>
      <c r="AA96" s="49">
        <f t="shared" si="24"/>
        <v>1108.0439999999999</v>
      </c>
    </row>
    <row r="97" spans="1:27" x14ac:dyDescent="0.25">
      <c r="A97" s="111" t="s">
        <v>388</v>
      </c>
      <c r="B97" s="34">
        <v>385</v>
      </c>
      <c r="C97" s="34">
        <v>0</v>
      </c>
      <c r="D97" s="96">
        <v>0</v>
      </c>
      <c r="E97" s="35">
        <f t="shared" si="14"/>
        <v>385</v>
      </c>
      <c r="F97" s="36">
        <f t="shared" si="25"/>
        <v>86</v>
      </c>
      <c r="G97" s="37" t="str">
        <f t="shared" ref="G97:G160" si="27">IF(MAX(F97:F335)&gt;6,"Yes",0)</f>
        <v>Yes</v>
      </c>
      <c r="H97" s="38">
        <v>320.54000000000002</v>
      </c>
      <c r="I97" s="38">
        <v>23.37</v>
      </c>
      <c r="J97" s="39">
        <f t="shared" si="15"/>
        <v>320.54000000000002</v>
      </c>
      <c r="K97" s="40">
        <f t="shared" si="16"/>
        <v>320.54000000000002</v>
      </c>
      <c r="L97" s="39">
        <v>492.35</v>
      </c>
      <c r="M97" s="39">
        <v>492.5</v>
      </c>
      <c r="N97" s="39">
        <v>844.29100000000005</v>
      </c>
      <c r="O97" s="41">
        <f t="shared" si="17"/>
        <v>351.79100000000005</v>
      </c>
      <c r="P97" s="41">
        <f t="shared" si="18"/>
        <v>320.54000000000002</v>
      </c>
      <c r="Q97" s="41">
        <f t="shared" si="19"/>
        <v>-8.0310000000000628</v>
      </c>
      <c r="R97" s="120">
        <f t="shared" si="20"/>
        <v>320.54000000000002</v>
      </c>
      <c r="S97" s="34">
        <f t="shared" si="20"/>
        <v>0</v>
      </c>
      <c r="T97" s="34">
        <f t="shared" si="20"/>
        <v>0</v>
      </c>
      <c r="U97" s="52">
        <v>36.524000000000001</v>
      </c>
      <c r="V97" s="44">
        <f t="shared" si="21"/>
        <v>11707.402960000001</v>
      </c>
      <c r="W97" s="45">
        <f t="shared" si="22"/>
        <v>27.872</v>
      </c>
      <c r="X97" s="50">
        <f t="shared" si="22"/>
        <v>0</v>
      </c>
      <c r="Y97" s="51">
        <f t="shared" si="22"/>
        <v>0</v>
      </c>
      <c r="Z97" s="48">
        <f t="shared" si="23"/>
        <v>8934.0908799999997</v>
      </c>
      <c r="AA97" s="49">
        <f t="shared" si="24"/>
        <v>2773.3120800000015</v>
      </c>
    </row>
    <row r="98" spans="1:27" x14ac:dyDescent="0.25">
      <c r="A98" s="111" t="s">
        <v>389</v>
      </c>
      <c r="B98" s="34">
        <v>385</v>
      </c>
      <c r="C98" s="34">
        <v>0</v>
      </c>
      <c r="D98" s="96">
        <v>0</v>
      </c>
      <c r="E98" s="35">
        <f t="shared" si="14"/>
        <v>385</v>
      </c>
      <c r="F98" s="36">
        <f t="shared" si="25"/>
        <v>87</v>
      </c>
      <c r="G98" s="37" t="str">
        <f t="shared" si="27"/>
        <v>Yes</v>
      </c>
      <c r="H98" s="38">
        <v>304.72000000000003</v>
      </c>
      <c r="I98" s="38">
        <v>23.53</v>
      </c>
      <c r="J98" s="39">
        <f t="shared" si="15"/>
        <v>304.72000000000003</v>
      </c>
      <c r="K98" s="40">
        <f t="shared" si="16"/>
        <v>304.72000000000003</v>
      </c>
      <c r="L98" s="39">
        <v>529.65</v>
      </c>
      <c r="M98" s="39">
        <v>592.54999999999995</v>
      </c>
      <c r="N98" s="39">
        <v>865.59100000000001</v>
      </c>
      <c r="O98" s="41">
        <f t="shared" si="17"/>
        <v>273.04100000000005</v>
      </c>
      <c r="P98" s="41">
        <f t="shared" si="18"/>
        <v>273.04100000000005</v>
      </c>
      <c r="Q98" s="41">
        <f t="shared" si="19"/>
        <v>-7.6910000000000309</v>
      </c>
      <c r="R98" s="120">
        <f t="shared" si="20"/>
        <v>273.04100000000005</v>
      </c>
      <c r="S98" s="34">
        <f t="shared" si="20"/>
        <v>0</v>
      </c>
      <c r="T98" s="34">
        <f t="shared" si="20"/>
        <v>0</v>
      </c>
      <c r="U98" s="52">
        <v>32.302999999999997</v>
      </c>
      <c r="V98" s="44">
        <f t="shared" si="21"/>
        <v>8820.043423000001</v>
      </c>
      <c r="W98" s="45">
        <f t="shared" si="22"/>
        <v>27.872</v>
      </c>
      <c r="X98" s="50">
        <f t="shared" si="22"/>
        <v>0</v>
      </c>
      <c r="Y98" s="51">
        <f t="shared" si="22"/>
        <v>0</v>
      </c>
      <c r="Z98" s="48">
        <f t="shared" si="23"/>
        <v>7610.1987520000012</v>
      </c>
      <c r="AA98" s="49">
        <f t="shared" si="24"/>
        <v>1209.8446709999998</v>
      </c>
    </row>
    <row r="99" spans="1:27" x14ac:dyDescent="0.25">
      <c r="A99" s="111" t="s">
        <v>390</v>
      </c>
      <c r="B99" s="34">
        <v>385</v>
      </c>
      <c r="C99" s="34">
        <v>0</v>
      </c>
      <c r="D99" s="96">
        <v>0</v>
      </c>
      <c r="E99" s="35">
        <f t="shared" si="14"/>
        <v>385</v>
      </c>
      <c r="F99" s="36">
        <f t="shared" si="25"/>
        <v>88</v>
      </c>
      <c r="G99" s="37" t="str">
        <f t="shared" si="27"/>
        <v>Yes</v>
      </c>
      <c r="H99" s="38">
        <v>282.79000000000002</v>
      </c>
      <c r="I99" s="38">
        <v>22.29</v>
      </c>
      <c r="J99" s="39">
        <f t="shared" si="15"/>
        <v>282.79000000000002</v>
      </c>
      <c r="K99" s="40">
        <f t="shared" si="16"/>
        <v>282.79000000000002</v>
      </c>
      <c r="L99" s="39">
        <v>573.35</v>
      </c>
      <c r="M99" s="39">
        <v>593</v>
      </c>
      <c r="N99" s="39">
        <v>886.03</v>
      </c>
      <c r="O99" s="41">
        <f t="shared" si="17"/>
        <v>293.02999999999997</v>
      </c>
      <c r="P99" s="41">
        <f t="shared" si="18"/>
        <v>282.79000000000002</v>
      </c>
      <c r="Q99" s="41">
        <f t="shared" si="19"/>
        <v>-7.5999999999999091</v>
      </c>
      <c r="R99" s="120">
        <f t="shared" si="20"/>
        <v>282.79000000000002</v>
      </c>
      <c r="S99" s="34">
        <f t="shared" si="20"/>
        <v>0</v>
      </c>
      <c r="T99" s="34">
        <f t="shared" si="20"/>
        <v>0</v>
      </c>
      <c r="U99" s="52">
        <v>39.854999999999997</v>
      </c>
      <c r="V99" s="44">
        <f t="shared" si="21"/>
        <v>11270.595450000001</v>
      </c>
      <c r="W99" s="45">
        <f t="shared" si="22"/>
        <v>27.872</v>
      </c>
      <c r="X99" s="50">
        <f t="shared" si="22"/>
        <v>0</v>
      </c>
      <c r="Y99" s="51">
        <f t="shared" si="22"/>
        <v>0</v>
      </c>
      <c r="Z99" s="48">
        <f t="shared" si="23"/>
        <v>7881.922880000001</v>
      </c>
      <c r="AA99" s="49">
        <f t="shared" si="24"/>
        <v>3388.6725699999997</v>
      </c>
    </row>
    <row r="100" spans="1:27" x14ac:dyDescent="0.25">
      <c r="A100" s="111" t="s">
        <v>391</v>
      </c>
      <c r="B100" s="34">
        <v>385</v>
      </c>
      <c r="C100" s="34">
        <v>0</v>
      </c>
      <c r="D100" s="96">
        <v>0</v>
      </c>
      <c r="E100" s="35">
        <f t="shared" si="14"/>
        <v>385</v>
      </c>
      <c r="F100" s="36">
        <f t="shared" si="25"/>
        <v>89</v>
      </c>
      <c r="G100" s="37" t="str">
        <f t="shared" si="27"/>
        <v>Yes</v>
      </c>
      <c r="H100" s="38">
        <v>271.83999999999997</v>
      </c>
      <c r="I100" s="38">
        <v>23.11</v>
      </c>
      <c r="J100" s="39">
        <f t="shared" si="15"/>
        <v>271.83999999999997</v>
      </c>
      <c r="K100" s="40">
        <f t="shared" si="16"/>
        <v>271.83999999999997</v>
      </c>
      <c r="L100" s="39">
        <v>588.85</v>
      </c>
      <c r="M100" s="39">
        <v>593</v>
      </c>
      <c r="N100" s="39">
        <v>892.22400000000005</v>
      </c>
      <c r="O100" s="41">
        <f t="shared" si="17"/>
        <v>299.22400000000005</v>
      </c>
      <c r="P100" s="41">
        <f t="shared" si="18"/>
        <v>271.83999999999997</v>
      </c>
      <c r="Q100" s="41">
        <f t="shared" si="19"/>
        <v>-8.4240000000000919</v>
      </c>
      <c r="R100" s="120">
        <f t="shared" si="20"/>
        <v>271.83999999999997</v>
      </c>
      <c r="S100" s="34">
        <f t="shared" si="20"/>
        <v>0</v>
      </c>
      <c r="T100" s="34">
        <f t="shared" si="20"/>
        <v>0</v>
      </c>
      <c r="U100" s="52">
        <v>49.738999999999997</v>
      </c>
      <c r="V100" s="44">
        <f t="shared" si="21"/>
        <v>13521.049759999998</v>
      </c>
      <c r="W100" s="45">
        <f t="shared" si="22"/>
        <v>27.872</v>
      </c>
      <c r="X100" s="50">
        <f t="shared" si="22"/>
        <v>0</v>
      </c>
      <c r="Y100" s="51">
        <f t="shared" si="22"/>
        <v>0</v>
      </c>
      <c r="Z100" s="48">
        <f t="shared" si="23"/>
        <v>7576.7244799999989</v>
      </c>
      <c r="AA100" s="49">
        <f t="shared" si="24"/>
        <v>5944.3252799999991</v>
      </c>
    </row>
    <row r="101" spans="1:27" x14ac:dyDescent="0.25">
      <c r="A101" s="111" t="s">
        <v>392</v>
      </c>
      <c r="B101" s="34">
        <v>385</v>
      </c>
      <c r="C101" s="34">
        <v>0</v>
      </c>
      <c r="D101" s="96">
        <v>0</v>
      </c>
      <c r="E101" s="35">
        <f t="shared" si="14"/>
        <v>385</v>
      </c>
      <c r="F101" s="36">
        <f t="shared" si="25"/>
        <v>90</v>
      </c>
      <c r="G101" s="37" t="str">
        <f t="shared" si="27"/>
        <v>Yes</v>
      </c>
      <c r="H101" s="38">
        <v>275.26</v>
      </c>
      <c r="I101" s="38">
        <v>22.6</v>
      </c>
      <c r="J101" s="39">
        <f t="shared" si="15"/>
        <v>275.26</v>
      </c>
      <c r="K101" s="40">
        <f t="shared" si="16"/>
        <v>275.26</v>
      </c>
      <c r="L101" s="39">
        <v>591.29999999999995</v>
      </c>
      <c r="M101" s="39">
        <v>593</v>
      </c>
      <c r="N101" s="39">
        <v>897.09100000000001</v>
      </c>
      <c r="O101" s="41">
        <f t="shared" si="17"/>
        <v>304.09100000000001</v>
      </c>
      <c r="P101" s="41">
        <f t="shared" si="18"/>
        <v>275.26</v>
      </c>
      <c r="Q101" s="41">
        <f t="shared" si="19"/>
        <v>-7.93100000000004</v>
      </c>
      <c r="R101" s="120">
        <f t="shared" si="20"/>
        <v>275.26</v>
      </c>
      <c r="S101" s="34">
        <f t="shared" si="20"/>
        <v>0</v>
      </c>
      <c r="T101" s="34">
        <f t="shared" si="20"/>
        <v>0</v>
      </c>
      <c r="U101" s="52">
        <v>51.862000000000002</v>
      </c>
      <c r="V101" s="44">
        <f t="shared" si="21"/>
        <v>14275.53412</v>
      </c>
      <c r="W101" s="45">
        <f t="shared" si="22"/>
        <v>27.872</v>
      </c>
      <c r="X101" s="50">
        <f t="shared" si="22"/>
        <v>0</v>
      </c>
      <c r="Y101" s="51">
        <f t="shared" si="22"/>
        <v>0</v>
      </c>
      <c r="Z101" s="48">
        <f t="shared" si="23"/>
        <v>7672.0467199999994</v>
      </c>
      <c r="AA101" s="49">
        <f t="shared" si="24"/>
        <v>6603.4874000000009</v>
      </c>
    </row>
    <row r="102" spans="1:27" x14ac:dyDescent="0.25">
      <c r="A102" s="111" t="s">
        <v>393</v>
      </c>
      <c r="B102" s="34">
        <v>385</v>
      </c>
      <c r="C102" s="34">
        <v>0</v>
      </c>
      <c r="D102" s="96">
        <v>0</v>
      </c>
      <c r="E102" s="35">
        <f t="shared" si="14"/>
        <v>385</v>
      </c>
      <c r="F102" s="36">
        <f t="shared" si="25"/>
        <v>91</v>
      </c>
      <c r="G102" s="37" t="str">
        <f t="shared" si="27"/>
        <v>Yes</v>
      </c>
      <c r="H102" s="38">
        <v>244.21</v>
      </c>
      <c r="I102" s="38">
        <v>21.17</v>
      </c>
      <c r="J102" s="39">
        <f t="shared" si="15"/>
        <v>244.21</v>
      </c>
      <c r="K102" s="40">
        <f t="shared" si="16"/>
        <v>244.21</v>
      </c>
      <c r="L102" s="39">
        <v>591</v>
      </c>
      <c r="M102" s="39">
        <v>593</v>
      </c>
      <c r="N102" s="39">
        <v>862.66700000000003</v>
      </c>
      <c r="O102" s="41">
        <f t="shared" si="17"/>
        <v>269.66700000000003</v>
      </c>
      <c r="P102" s="41">
        <f t="shared" si="18"/>
        <v>244.21</v>
      </c>
      <c r="Q102" s="41">
        <f t="shared" si="19"/>
        <v>-6.2870000000000346</v>
      </c>
      <c r="R102" s="120">
        <f t="shared" si="20"/>
        <v>244.21</v>
      </c>
      <c r="S102" s="34">
        <f t="shared" si="20"/>
        <v>0</v>
      </c>
      <c r="T102" s="34">
        <f t="shared" si="20"/>
        <v>0</v>
      </c>
      <c r="U102" s="52">
        <v>48.563000000000002</v>
      </c>
      <c r="V102" s="44">
        <f t="shared" si="21"/>
        <v>11859.570230000001</v>
      </c>
      <c r="W102" s="45">
        <f t="shared" si="22"/>
        <v>27.872</v>
      </c>
      <c r="X102" s="50">
        <f t="shared" si="22"/>
        <v>0</v>
      </c>
      <c r="Y102" s="51">
        <f t="shared" si="22"/>
        <v>0</v>
      </c>
      <c r="Z102" s="48">
        <f t="shared" si="23"/>
        <v>6806.6211199999998</v>
      </c>
      <c r="AA102" s="49">
        <f t="shared" si="24"/>
        <v>5052.9491100000014</v>
      </c>
    </row>
    <row r="103" spans="1:27" x14ac:dyDescent="0.25">
      <c r="A103" s="111" t="s">
        <v>394</v>
      </c>
      <c r="B103" s="34">
        <v>385</v>
      </c>
      <c r="C103" s="34">
        <v>0</v>
      </c>
      <c r="D103" s="96">
        <v>0</v>
      </c>
      <c r="E103" s="35">
        <f t="shared" si="14"/>
        <v>385</v>
      </c>
      <c r="F103" s="36">
        <f t="shared" si="25"/>
        <v>92</v>
      </c>
      <c r="G103" s="37" t="str">
        <f t="shared" si="27"/>
        <v>Yes</v>
      </c>
      <c r="H103" s="38">
        <v>195.67</v>
      </c>
      <c r="I103" s="38">
        <v>20.11</v>
      </c>
      <c r="J103" s="39">
        <f t="shared" si="15"/>
        <v>195.67</v>
      </c>
      <c r="K103" s="40">
        <f t="shared" si="16"/>
        <v>195.67</v>
      </c>
      <c r="L103" s="39">
        <v>590</v>
      </c>
      <c r="M103" s="39">
        <v>593</v>
      </c>
      <c r="N103" s="39">
        <v>812.69799999999998</v>
      </c>
      <c r="O103" s="41">
        <f t="shared" si="17"/>
        <v>219.69799999999998</v>
      </c>
      <c r="P103" s="41">
        <f t="shared" si="18"/>
        <v>195.67</v>
      </c>
      <c r="Q103" s="41">
        <f t="shared" si="19"/>
        <v>-6.9180000000000064</v>
      </c>
      <c r="R103" s="120">
        <f t="shared" si="20"/>
        <v>195.67</v>
      </c>
      <c r="S103" s="34">
        <f t="shared" si="20"/>
        <v>0</v>
      </c>
      <c r="T103" s="34">
        <f t="shared" si="20"/>
        <v>0</v>
      </c>
      <c r="U103" s="52">
        <v>43.92</v>
      </c>
      <c r="V103" s="44">
        <f t="shared" si="21"/>
        <v>8593.8263999999999</v>
      </c>
      <c r="W103" s="45">
        <f t="shared" si="22"/>
        <v>27.872</v>
      </c>
      <c r="X103" s="50">
        <f t="shared" si="22"/>
        <v>0</v>
      </c>
      <c r="Y103" s="51">
        <f t="shared" si="22"/>
        <v>0</v>
      </c>
      <c r="Z103" s="48">
        <f t="shared" si="23"/>
        <v>5453.7142399999993</v>
      </c>
      <c r="AA103" s="49">
        <f t="shared" si="24"/>
        <v>3140.1121600000006</v>
      </c>
    </row>
    <row r="104" spans="1:27" x14ac:dyDescent="0.25">
      <c r="A104" s="111" t="s">
        <v>395</v>
      </c>
      <c r="B104" s="34">
        <v>385</v>
      </c>
      <c r="C104" s="34">
        <v>0</v>
      </c>
      <c r="D104" s="96">
        <v>0</v>
      </c>
      <c r="E104" s="35">
        <f t="shared" si="14"/>
        <v>385</v>
      </c>
      <c r="F104" s="36">
        <f t="shared" si="25"/>
        <v>93</v>
      </c>
      <c r="G104" s="37" t="str">
        <f t="shared" si="27"/>
        <v>Yes</v>
      </c>
      <c r="H104" s="38">
        <v>144.75</v>
      </c>
      <c r="I104" s="38">
        <v>19.14</v>
      </c>
      <c r="J104" s="39">
        <f t="shared" si="15"/>
        <v>144.75</v>
      </c>
      <c r="K104" s="40">
        <f t="shared" si="16"/>
        <v>144.75</v>
      </c>
      <c r="L104" s="39">
        <v>592.29999999999995</v>
      </c>
      <c r="M104" s="39">
        <v>593</v>
      </c>
      <c r="N104" s="39">
        <v>764.08799999999997</v>
      </c>
      <c r="O104" s="41">
        <f t="shared" si="17"/>
        <v>171.08799999999997</v>
      </c>
      <c r="P104" s="41">
        <f t="shared" si="18"/>
        <v>144.75</v>
      </c>
      <c r="Q104" s="41">
        <f t="shared" si="19"/>
        <v>-7.8980000000000246</v>
      </c>
      <c r="R104" s="120">
        <f t="shared" si="20"/>
        <v>144.75</v>
      </c>
      <c r="S104" s="34">
        <f t="shared" si="20"/>
        <v>0</v>
      </c>
      <c r="T104" s="34">
        <f t="shared" si="20"/>
        <v>0</v>
      </c>
      <c r="U104" s="52">
        <v>38.71</v>
      </c>
      <c r="V104" s="44">
        <f t="shared" si="21"/>
        <v>5603.2725</v>
      </c>
      <c r="W104" s="45">
        <f t="shared" si="22"/>
        <v>27.872</v>
      </c>
      <c r="X104" s="50">
        <f t="shared" si="22"/>
        <v>0</v>
      </c>
      <c r="Y104" s="51">
        <f t="shared" si="22"/>
        <v>0</v>
      </c>
      <c r="Z104" s="48">
        <f t="shared" si="23"/>
        <v>4034.4720000000002</v>
      </c>
      <c r="AA104" s="49">
        <f t="shared" si="24"/>
        <v>1568.8004999999998</v>
      </c>
    </row>
    <row r="105" spans="1:27" x14ac:dyDescent="0.25">
      <c r="A105" s="111" t="s">
        <v>396</v>
      </c>
      <c r="B105" s="34">
        <v>385</v>
      </c>
      <c r="C105" s="34">
        <v>0</v>
      </c>
      <c r="D105" s="96">
        <v>0</v>
      </c>
      <c r="E105" s="35">
        <f t="shared" si="14"/>
        <v>385</v>
      </c>
      <c r="F105" s="36">
        <f t="shared" si="25"/>
        <v>94</v>
      </c>
      <c r="G105" s="37" t="str">
        <f t="shared" si="27"/>
        <v>Yes</v>
      </c>
      <c r="H105" s="38">
        <v>117.03</v>
      </c>
      <c r="I105" s="38">
        <v>16.940000000000001</v>
      </c>
      <c r="J105" s="39">
        <f t="shared" si="15"/>
        <v>117.03</v>
      </c>
      <c r="K105" s="40">
        <f t="shared" si="16"/>
        <v>117.03</v>
      </c>
      <c r="L105" s="39">
        <v>578.85</v>
      </c>
      <c r="M105" s="39">
        <v>593</v>
      </c>
      <c r="N105" s="39">
        <v>719.423</v>
      </c>
      <c r="O105" s="41">
        <f t="shared" si="17"/>
        <v>126.423</v>
      </c>
      <c r="P105" s="41">
        <f t="shared" si="18"/>
        <v>117.03</v>
      </c>
      <c r="Q105" s="41">
        <f t="shared" si="19"/>
        <v>-6.6029999999999518</v>
      </c>
      <c r="R105" s="120">
        <f t="shared" si="20"/>
        <v>117.03</v>
      </c>
      <c r="S105" s="34">
        <f t="shared" si="20"/>
        <v>0</v>
      </c>
      <c r="T105" s="34">
        <f t="shared" si="20"/>
        <v>0</v>
      </c>
      <c r="U105" s="52">
        <v>33.76</v>
      </c>
      <c r="V105" s="44">
        <f t="shared" si="21"/>
        <v>3950.9327999999996</v>
      </c>
      <c r="W105" s="45">
        <f t="shared" si="22"/>
        <v>27.872</v>
      </c>
      <c r="X105" s="50">
        <f t="shared" si="22"/>
        <v>0</v>
      </c>
      <c r="Y105" s="51">
        <f t="shared" si="22"/>
        <v>0</v>
      </c>
      <c r="Z105" s="48">
        <f t="shared" si="23"/>
        <v>3261.8601600000002</v>
      </c>
      <c r="AA105" s="49">
        <f t="shared" si="24"/>
        <v>689.07263999999941</v>
      </c>
    </row>
    <row r="106" spans="1:27" x14ac:dyDescent="0.25">
      <c r="A106" s="111" t="s">
        <v>397</v>
      </c>
      <c r="B106" s="34">
        <v>385</v>
      </c>
      <c r="C106" s="34">
        <v>0</v>
      </c>
      <c r="D106" s="96">
        <v>0</v>
      </c>
      <c r="E106" s="35">
        <f t="shared" si="14"/>
        <v>385</v>
      </c>
      <c r="F106" s="36">
        <f t="shared" si="25"/>
        <v>95</v>
      </c>
      <c r="G106" s="37" t="str">
        <f t="shared" si="27"/>
        <v>Yes</v>
      </c>
      <c r="H106" s="38">
        <v>90.49</v>
      </c>
      <c r="I106" s="38">
        <v>16.8</v>
      </c>
      <c r="J106" s="39">
        <f t="shared" si="15"/>
        <v>90.49</v>
      </c>
      <c r="K106" s="40">
        <f t="shared" si="16"/>
        <v>90.49</v>
      </c>
      <c r="L106" s="39">
        <v>580.15</v>
      </c>
      <c r="M106" s="39">
        <v>593</v>
      </c>
      <c r="N106" s="39">
        <v>695.07799999999997</v>
      </c>
      <c r="O106" s="41">
        <f t="shared" si="17"/>
        <v>102.07799999999997</v>
      </c>
      <c r="P106" s="41">
        <f t="shared" si="18"/>
        <v>90.49</v>
      </c>
      <c r="Q106" s="41">
        <f t="shared" si="19"/>
        <v>-7.6380000000000337</v>
      </c>
      <c r="R106" s="120">
        <f t="shared" si="20"/>
        <v>90.49</v>
      </c>
      <c r="S106" s="34">
        <f t="shared" si="20"/>
        <v>0</v>
      </c>
      <c r="T106" s="34">
        <f t="shared" si="20"/>
        <v>0</v>
      </c>
      <c r="U106" s="52">
        <v>32.92</v>
      </c>
      <c r="V106" s="44">
        <f t="shared" si="21"/>
        <v>2978.9308000000001</v>
      </c>
      <c r="W106" s="45">
        <f t="shared" si="22"/>
        <v>27.872</v>
      </c>
      <c r="X106" s="50">
        <f t="shared" si="22"/>
        <v>0</v>
      </c>
      <c r="Y106" s="51">
        <f t="shared" si="22"/>
        <v>0</v>
      </c>
      <c r="Z106" s="48">
        <f t="shared" si="23"/>
        <v>2522.1372799999999</v>
      </c>
      <c r="AA106" s="49">
        <f t="shared" si="24"/>
        <v>456.79352000000017</v>
      </c>
    </row>
    <row r="107" spans="1:27" x14ac:dyDescent="0.25">
      <c r="A107" s="111" t="s">
        <v>398</v>
      </c>
      <c r="B107" s="34">
        <v>385</v>
      </c>
      <c r="C107" s="34">
        <v>0</v>
      </c>
      <c r="D107" s="96">
        <v>0</v>
      </c>
      <c r="E107" s="35">
        <f t="shared" si="14"/>
        <v>385</v>
      </c>
      <c r="F107" s="36">
        <f t="shared" si="25"/>
        <v>96</v>
      </c>
      <c r="G107" s="37" t="str">
        <f t="shared" si="27"/>
        <v>Yes</v>
      </c>
      <c r="H107" s="38">
        <v>101.83</v>
      </c>
      <c r="I107" s="38">
        <v>17.399999999999999</v>
      </c>
      <c r="J107" s="39">
        <f t="shared" si="15"/>
        <v>101.83</v>
      </c>
      <c r="K107" s="40">
        <f t="shared" si="16"/>
        <v>101.83</v>
      </c>
      <c r="L107" s="39">
        <v>559.85</v>
      </c>
      <c r="M107" s="39">
        <v>593</v>
      </c>
      <c r="N107" s="39">
        <v>687.92700000000002</v>
      </c>
      <c r="O107" s="41">
        <f t="shared" si="17"/>
        <v>94.927000000000021</v>
      </c>
      <c r="P107" s="41">
        <f t="shared" si="18"/>
        <v>94.927000000000021</v>
      </c>
      <c r="Q107" s="41">
        <f t="shared" si="19"/>
        <v>-8.84699999999998</v>
      </c>
      <c r="R107" s="120">
        <f t="shared" si="20"/>
        <v>94.927000000000021</v>
      </c>
      <c r="S107" s="34">
        <f t="shared" si="20"/>
        <v>0</v>
      </c>
      <c r="T107" s="34">
        <f t="shared" si="20"/>
        <v>0</v>
      </c>
      <c r="U107" s="52">
        <v>30.864000000000001</v>
      </c>
      <c r="V107" s="44">
        <f t="shared" si="21"/>
        <v>2929.8269280000009</v>
      </c>
      <c r="W107" s="45">
        <f t="shared" si="22"/>
        <v>27.872</v>
      </c>
      <c r="X107" s="50">
        <f t="shared" si="22"/>
        <v>0</v>
      </c>
      <c r="Y107" s="51">
        <f t="shared" si="22"/>
        <v>0</v>
      </c>
      <c r="Z107" s="48">
        <f t="shared" si="23"/>
        <v>2645.8053440000008</v>
      </c>
      <c r="AA107" s="49">
        <f t="shared" si="24"/>
        <v>284.02158400000008</v>
      </c>
    </row>
    <row r="108" spans="1:27" x14ac:dyDescent="0.25">
      <c r="A108" s="111" t="s">
        <v>399</v>
      </c>
      <c r="B108" s="34">
        <v>385</v>
      </c>
      <c r="C108" s="34">
        <v>0</v>
      </c>
      <c r="D108" s="96">
        <v>0</v>
      </c>
      <c r="E108" s="35">
        <f t="shared" si="14"/>
        <v>385</v>
      </c>
      <c r="F108" s="36">
        <f t="shared" si="25"/>
        <v>97</v>
      </c>
      <c r="G108" s="37" t="str">
        <f t="shared" si="27"/>
        <v>Yes</v>
      </c>
      <c r="H108" s="38">
        <v>137.59</v>
      </c>
      <c r="I108" s="38">
        <v>18.23</v>
      </c>
      <c r="J108" s="39">
        <f t="shared" si="15"/>
        <v>137.59</v>
      </c>
      <c r="K108" s="40">
        <f t="shared" si="16"/>
        <v>137.59</v>
      </c>
      <c r="L108" s="39">
        <v>517.79999999999995</v>
      </c>
      <c r="M108" s="39">
        <v>593</v>
      </c>
      <c r="N108" s="39">
        <v>682.22400000000005</v>
      </c>
      <c r="O108" s="41">
        <f t="shared" si="17"/>
        <v>89.224000000000046</v>
      </c>
      <c r="P108" s="41">
        <f t="shared" si="18"/>
        <v>89.224000000000046</v>
      </c>
      <c r="Q108" s="41">
        <f t="shared" si="19"/>
        <v>-8.6040000000000418</v>
      </c>
      <c r="R108" s="120">
        <f t="shared" si="20"/>
        <v>89.224000000000046</v>
      </c>
      <c r="S108" s="34">
        <f t="shared" si="20"/>
        <v>0</v>
      </c>
      <c r="T108" s="34">
        <f t="shared" si="20"/>
        <v>0</v>
      </c>
      <c r="U108" s="52">
        <v>29.773</v>
      </c>
      <c r="V108" s="44">
        <f t="shared" si="21"/>
        <v>2656.4661520000013</v>
      </c>
      <c r="W108" s="45">
        <f t="shared" si="22"/>
        <v>27.872</v>
      </c>
      <c r="X108" s="50">
        <f t="shared" si="22"/>
        <v>0</v>
      </c>
      <c r="Y108" s="51">
        <f t="shared" si="22"/>
        <v>0</v>
      </c>
      <c r="Z108" s="48">
        <f t="shared" si="23"/>
        <v>2486.8513280000011</v>
      </c>
      <c r="AA108" s="49">
        <f t="shared" si="24"/>
        <v>169.61482400000023</v>
      </c>
    </row>
    <row r="109" spans="1:27" x14ac:dyDescent="0.25">
      <c r="A109" s="111" t="s">
        <v>400</v>
      </c>
      <c r="B109" s="34">
        <v>385</v>
      </c>
      <c r="C109" s="34">
        <v>0</v>
      </c>
      <c r="D109" s="96">
        <v>0</v>
      </c>
      <c r="E109" s="35">
        <f t="shared" si="14"/>
        <v>385</v>
      </c>
      <c r="F109" s="36">
        <f t="shared" si="25"/>
        <v>98</v>
      </c>
      <c r="G109" s="37" t="str">
        <f t="shared" si="27"/>
        <v>Yes</v>
      </c>
      <c r="H109" s="38">
        <v>139.99</v>
      </c>
      <c r="I109" s="38">
        <v>17.96</v>
      </c>
      <c r="J109" s="39">
        <f t="shared" si="15"/>
        <v>139.99</v>
      </c>
      <c r="K109" s="40">
        <f t="shared" si="16"/>
        <v>139.99</v>
      </c>
      <c r="L109" s="39">
        <v>522.35</v>
      </c>
      <c r="M109" s="39">
        <v>593</v>
      </c>
      <c r="N109" s="39">
        <v>688.572</v>
      </c>
      <c r="O109" s="41">
        <f t="shared" si="17"/>
        <v>95.572000000000003</v>
      </c>
      <c r="P109" s="41">
        <f t="shared" si="18"/>
        <v>95.572000000000003</v>
      </c>
      <c r="Q109" s="41">
        <f t="shared" si="19"/>
        <v>-8.2719999999999345</v>
      </c>
      <c r="R109" s="120">
        <f t="shared" si="20"/>
        <v>95.572000000000003</v>
      </c>
      <c r="S109" s="34">
        <f t="shared" si="20"/>
        <v>0</v>
      </c>
      <c r="T109" s="34">
        <f t="shared" si="20"/>
        <v>0</v>
      </c>
      <c r="U109" s="52">
        <v>31.762</v>
      </c>
      <c r="V109" s="44">
        <f t="shared" si="21"/>
        <v>3035.5578640000003</v>
      </c>
      <c r="W109" s="45">
        <f t="shared" si="22"/>
        <v>27.872</v>
      </c>
      <c r="X109" s="50">
        <f t="shared" si="22"/>
        <v>0</v>
      </c>
      <c r="Y109" s="51">
        <f t="shared" si="22"/>
        <v>0</v>
      </c>
      <c r="Z109" s="48">
        <f t="shared" si="23"/>
        <v>2663.782784</v>
      </c>
      <c r="AA109" s="49">
        <f t="shared" si="24"/>
        <v>371.77508000000034</v>
      </c>
    </row>
    <row r="110" spans="1:27" x14ac:dyDescent="0.25">
      <c r="A110" s="111" t="s">
        <v>401</v>
      </c>
      <c r="B110" s="34">
        <v>385</v>
      </c>
      <c r="C110" s="34">
        <v>0</v>
      </c>
      <c r="D110" s="96">
        <v>0</v>
      </c>
      <c r="E110" s="35">
        <f t="shared" si="14"/>
        <v>385</v>
      </c>
      <c r="F110" s="36">
        <f t="shared" si="25"/>
        <v>99</v>
      </c>
      <c r="G110" s="37" t="str">
        <f t="shared" si="27"/>
        <v>Yes</v>
      </c>
      <c r="H110" s="38">
        <v>125.61</v>
      </c>
      <c r="I110" s="38">
        <v>18.07</v>
      </c>
      <c r="J110" s="39">
        <f t="shared" si="15"/>
        <v>125.61</v>
      </c>
      <c r="K110" s="40">
        <f t="shared" si="16"/>
        <v>125.61</v>
      </c>
      <c r="L110" s="39">
        <v>571.54999999999995</v>
      </c>
      <c r="M110" s="39">
        <v>593</v>
      </c>
      <c r="N110" s="39">
        <v>724.125</v>
      </c>
      <c r="O110" s="41">
        <f t="shared" si="17"/>
        <v>131.125</v>
      </c>
      <c r="P110" s="41">
        <f t="shared" si="18"/>
        <v>125.61</v>
      </c>
      <c r="Q110" s="41">
        <f t="shared" si="19"/>
        <v>-8.8949999999999818</v>
      </c>
      <c r="R110" s="120">
        <f t="shared" si="20"/>
        <v>125.61</v>
      </c>
      <c r="S110" s="34">
        <f t="shared" si="20"/>
        <v>0</v>
      </c>
      <c r="T110" s="34">
        <f t="shared" si="20"/>
        <v>0</v>
      </c>
      <c r="U110" s="52">
        <v>45.756</v>
      </c>
      <c r="V110" s="44">
        <f t="shared" si="21"/>
        <v>5747.4111599999997</v>
      </c>
      <c r="W110" s="45">
        <f t="shared" si="22"/>
        <v>27.872</v>
      </c>
      <c r="X110" s="50">
        <f t="shared" si="22"/>
        <v>0</v>
      </c>
      <c r="Y110" s="51">
        <f t="shared" si="22"/>
        <v>0</v>
      </c>
      <c r="Z110" s="48">
        <f t="shared" si="23"/>
        <v>3501.0019200000002</v>
      </c>
      <c r="AA110" s="49">
        <f t="shared" si="24"/>
        <v>2246.4092399999995</v>
      </c>
    </row>
    <row r="111" spans="1:27" x14ac:dyDescent="0.25">
      <c r="A111" s="111" t="s">
        <v>402</v>
      </c>
      <c r="B111" s="34">
        <v>385</v>
      </c>
      <c r="C111" s="34">
        <v>0</v>
      </c>
      <c r="D111" s="96">
        <v>0</v>
      </c>
      <c r="E111" s="35">
        <f t="shared" si="14"/>
        <v>385</v>
      </c>
      <c r="F111" s="36">
        <f t="shared" si="25"/>
        <v>100</v>
      </c>
      <c r="G111" s="37" t="str">
        <f t="shared" si="27"/>
        <v>Yes</v>
      </c>
      <c r="H111" s="38">
        <v>133.46</v>
      </c>
      <c r="I111" s="38">
        <v>17.059999999999999</v>
      </c>
      <c r="J111" s="39">
        <f t="shared" si="15"/>
        <v>133.46</v>
      </c>
      <c r="K111" s="40">
        <f t="shared" si="16"/>
        <v>133.46</v>
      </c>
      <c r="L111" s="39">
        <v>589.54999999999995</v>
      </c>
      <c r="M111" s="39">
        <v>593</v>
      </c>
      <c r="N111" s="39">
        <v>748.10199999999998</v>
      </c>
      <c r="O111" s="41">
        <f t="shared" si="17"/>
        <v>155.10199999999998</v>
      </c>
      <c r="P111" s="41">
        <f t="shared" si="18"/>
        <v>133.46</v>
      </c>
      <c r="Q111" s="41">
        <f t="shared" si="19"/>
        <v>-8.0320000000000391</v>
      </c>
      <c r="R111" s="120">
        <f t="shared" si="20"/>
        <v>133.46</v>
      </c>
      <c r="S111" s="34">
        <f t="shared" si="20"/>
        <v>0</v>
      </c>
      <c r="T111" s="34">
        <f t="shared" si="20"/>
        <v>0</v>
      </c>
      <c r="U111" s="52">
        <v>41.210999999999999</v>
      </c>
      <c r="V111" s="44">
        <f t="shared" si="21"/>
        <v>5500.0200599999998</v>
      </c>
      <c r="W111" s="45">
        <f t="shared" si="22"/>
        <v>27.872</v>
      </c>
      <c r="X111" s="50">
        <f t="shared" si="22"/>
        <v>0</v>
      </c>
      <c r="Y111" s="51">
        <f t="shared" si="22"/>
        <v>0</v>
      </c>
      <c r="Z111" s="48">
        <f t="shared" si="23"/>
        <v>3719.7971200000002</v>
      </c>
      <c r="AA111" s="49">
        <f t="shared" si="24"/>
        <v>1780.2229399999997</v>
      </c>
    </row>
    <row r="112" spans="1:27" x14ac:dyDescent="0.25">
      <c r="A112" s="111" t="s">
        <v>403</v>
      </c>
      <c r="B112" s="34">
        <v>385</v>
      </c>
      <c r="C112" s="34">
        <v>0</v>
      </c>
      <c r="D112" s="96">
        <v>0</v>
      </c>
      <c r="E112" s="35">
        <f t="shared" si="14"/>
        <v>385</v>
      </c>
      <c r="F112" s="36">
        <f t="shared" si="25"/>
        <v>101</v>
      </c>
      <c r="G112" s="37" t="str">
        <f t="shared" si="27"/>
        <v>Yes</v>
      </c>
      <c r="H112" s="38">
        <v>137.36000000000001</v>
      </c>
      <c r="I112" s="38">
        <v>17.41</v>
      </c>
      <c r="J112" s="39">
        <f t="shared" si="15"/>
        <v>137.36000000000001</v>
      </c>
      <c r="K112" s="40">
        <f t="shared" si="16"/>
        <v>137.36000000000001</v>
      </c>
      <c r="L112" s="39">
        <v>588.15</v>
      </c>
      <c r="M112" s="39">
        <v>593</v>
      </c>
      <c r="N112" s="39">
        <v>751.17100000000005</v>
      </c>
      <c r="O112" s="41">
        <f t="shared" si="17"/>
        <v>158.17100000000005</v>
      </c>
      <c r="P112" s="41">
        <f t="shared" si="18"/>
        <v>137.36000000000001</v>
      </c>
      <c r="Q112" s="41">
        <f t="shared" si="19"/>
        <v>-8.25100000000009</v>
      </c>
      <c r="R112" s="120">
        <f t="shared" si="20"/>
        <v>137.36000000000001</v>
      </c>
      <c r="S112" s="34">
        <f t="shared" si="20"/>
        <v>0</v>
      </c>
      <c r="T112" s="34">
        <f t="shared" si="20"/>
        <v>0</v>
      </c>
      <c r="U112" s="52">
        <v>39.521999999999998</v>
      </c>
      <c r="V112" s="44">
        <f t="shared" si="21"/>
        <v>5428.7419200000004</v>
      </c>
      <c r="W112" s="45">
        <f t="shared" si="22"/>
        <v>27.872</v>
      </c>
      <c r="X112" s="50">
        <f t="shared" si="22"/>
        <v>0</v>
      </c>
      <c r="Y112" s="51">
        <f t="shared" si="22"/>
        <v>0</v>
      </c>
      <c r="Z112" s="48">
        <f t="shared" si="23"/>
        <v>3828.4979200000002</v>
      </c>
      <c r="AA112" s="49">
        <f t="shared" si="24"/>
        <v>1600.2440000000001</v>
      </c>
    </row>
    <row r="113" spans="1:27" x14ac:dyDescent="0.25">
      <c r="A113" s="111" t="s">
        <v>404</v>
      </c>
      <c r="B113" s="34">
        <v>385</v>
      </c>
      <c r="C113" s="34">
        <v>0</v>
      </c>
      <c r="D113" s="96">
        <v>0</v>
      </c>
      <c r="E113" s="35">
        <f t="shared" si="14"/>
        <v>385</v>
      </c>
      <c r="F113" s="36">
        <f t="shared" si="25"/>
        <v>102</v>
      </c>
      <c r="G113" s="37" t="str">
        <f t="shared" si="27"/>
        <v>Yes</v>
      </c>
      <c r="H113" s="38">
        <v>128.31</v>
      </c>
      <c r="I113" s="38">
        <v>17.940000000000001</v>
      </c>
      <c r="J113" s="39">
        <f t="shared" si="15"/>
        <v>128.31</v>
      </c>
      <c r="K113" s="40">
        <f t="shared" si="16"/>
        <v>128.31</v>
      </c>
      <c r="L113" s="39">
        <v>598.70000000000005</v>
      </c>
      <c r="M113" s="39">
        <v>593</v>
      </c>
      <c r="N113" s="39">
        <v>753.01800000000003</v>
      </c>
      <c r="O113" s="41">
        <f t="shared" si="17"/>
        <v>160.01800000000003</v>
      </c>
      <c r="P113" s="41">
        <f t="shared" si="18"/>
        <v>128.31</v>
      </c>
      <c r="Q113" s="41">
        <f t="shared" si="19"/>
        <v>-8.0679999999999836</v>
      </c>
      <c r="R113" s="120">
        <f t="shared" si="20"/>
        <v>128.31</v>
      </c>
      <c r="S113" s="34">
        <f t="shared" si="20"/>
        <v>0</v>
      </c>
      <c r="T113" s="34">
        <f t="shared" si="20"/>
        <v>0</v>
      </c>
      <c r="U113" s="52">
        <v>40.582999999999998</v>
      </c>
      <c r="V113" s="44">
        <f t="shared" si="21"/>
        <v>5207.2047299999995</v>
      </c>
      <c r="W113" s="45">
        <f t="shared" si="22"/>
        <v>27.872</v>
      </c>
      <c r="X113" s="50">
        <f t="shared" si="22"/>
        <v>0</v>
      </c>
      <c r="Y113" s="51">
        <f t="shared" si="22"/>
        <v>0</v>
      </c>
      <c r="Z113" s="48">
        <f t="shared" si="23"/>
        <v>3576.25632</v>
      </c>
      <c r="AA113" s="49">
        <f t="shared" si="24"/>
        <v>1630.9484099999995</v>
      </c>
    </row>
    <row r="114" spans="1:27" x14ac:dyDescent="0.25">
      <c r="A114" s="111" t="s">
        <v>405</v>
      </c>
      <c r="B114" s="34">
        <v>385</v>
      </c>
      <c r="C114" s="34">
        <v>0</v>
      </c>
      <c r="D114" s="96">
        <v>0</v>
      </c>
      <c r="E114" s="35">
        <f t="shared" si="14"/>
        <v>385</v>
      </c>
      <c r="F114" s="36">
        <f t="shared" si="25"/>
        <v>103</v>
      </c>
      <c r="G114" s="37" t="str">
        <f t="shared" si="27"/>
        <v>Yes</v>
      </c>
      <c r="H114" s="38">
        <v>124.72</v>
      </c>
      <c r="I114" s="38">
        <v>17.86</v>
      </c>
      <c r="J114" s="39">
        <f t="shared" si="15"/>
        <v>124.72</v>
      </c>
      <c r="K114" s="40">
        <f t="shared" si="16"/>
        <v>124.72</v>
      </c>
      <c r="L114" s="39">
        <v>591.54999999999995</v>
      </c>
      <c r="M114" s="39">
        <v>593</v>
      </c>
      <c r="N114" s="39">
        <v>742.26700000000005</v>
      </c>
      <c r="O114" s="41">
        <f t="shared" si="17"/>
        <v>149.26700000000005</v>
      </c>
      <c r="P114" s="41">
        <f t="shared" si="18"/>
        <v>124.72</v>
      </c>
      <c r="Q114" s="41">
        <f t="shared" si="19"/>
        <v>-8.1370000000000573</v>
      </c>
      <c r="R114" s="120">
        <f t="shared" si="20"/>
        <v>124.72</v>
      </c>
      <c r="S114" s="34">
        <f t="shared" si="20"/>
        <v>0</v>
      </c>
      <c r="T114" s="34">
        <f t="shared" si="20"/>
        <v>0</v>
      </c>
      <c r="U114" s="52">
        <v>38.006999999999998</v>
      </c>
      <c r="V114" s="44">
        <f t="shared" si="21"/>
        <v>4740.2330400000001</v>
      </c>
      <c r="W114" s="45">
        <f t="shared" si="22"/>
        <v>27.872</v>
      </c>
      <c r="X114" s="50">
        <f t="shared" si="22"/>
        <v>0</v>
      </c>
      <c r="Y114" s="51">
        <f t="shared" si="22"/>
        <v>0</v>
      </c>
      <c r="Z114" s="48">
        <f t="shared" si="23"/>
        <v>3476.1958399999999</v>
      </c>
      <c r="AA114" s="49">
        <f t="shared" si="24"/>
        <v>1264.0372000000002</v>
      </c>
    </row>
    <row r="115" spans="1:27" x14ac:dyDescent="0.25">
      <c r="A115" s="111" t="s">
        <v>406</v>
      </c>
      <c r="B115" s="34">
        <v>385</v>
      </c>
      <c r="C115" s="34">
        <v>0</v>
      </c>
      <c r="D115" s="96">
        <v>0</v>
      </c>
      <c r="E115" s="112">
        <f>SUM(B115:D115)</f>
        <v>385</v>
      </c>
      <c r="F115" s="36">
        <f t="shared" si="25"/>
        <v>104</v>
      </c>
      <c r="G115" s="37" t="str">
        <f t="shared" si="27"/>
        <v>Yes</v>
      </c>
      <c r="H115" s="38">
        <v>109.02</v>
      </c>
      <c r="I115" s="38">
        <v>17.5</v>
      </c>
      <c r="J115" s="39">
        <f t="shared" si="15"/>
        <v>109.02</v>
      </c>
      <c r="K115" s="40">
        <f t="shared" si="16"/>
        <v>109.02</v>
      </c>
      <c r="L115" s="39">
        <v>590.4</v>
      </c>
      <c r="M115" s="39">
        <v>593</v>
      </c>
      <c r="N115" s="39">
        <v>724.25300000000004</v>
      </c>
      <c r="O115" s="41">
        <f t="shared" si="17"/>
        <v>131.25300000000004</v>
      </c>
      <c r="P115" s="41">
        <f t="shared" si="18"/>
        <v>109.02</v>
      </c>
      <c r="Q115" s="41">
        <f t="shared" si="19"/>
        <v>-7.3330000000000837</v>
      </c>
      <c r="R115" s="120">
        <f t="shared" si="20"/>
        <v>109.02</v>
      </c>
      <c r="S115" s="34">
        <f t="shared" si="20"/>
        <v>0</v>
      </c>
      <c r="T115" s="34">
        <f t="shared" si="20"/>
        <v>0</v>
      </c>
      <c r="U115" s="52">
        <v>33.6</v>
      </c>
      <c r="V115" s="44">
        <f t="shared" si="21"/>
        <v>3663.0720000000001</v>
      </c>
      <c r="W115" s="45">
        <f t="shared" si="22"/>
        <v>27.872</v>
      </c>
      <c r="X115" s="50">
        <f t="shared" si="22"/>
        <v>0</v>
      </c>
      <c r="Y115" s="51">
        <f t="shared" si="22"/>
        <v>0</v>
      </c>
      <c r="Z115" s="48">
        <f t="shared" si="23"/>
        <v>3038.6054399999998</v>
      </c>
      <c r="AA115" s="49">
        <f t="shared" si="24"/>
        <v>624.4665600000003</v>
      </c>
    </row>
    <row r="116" spans="1:27" x14ac:dyDescent="0.25">
      <c r="A116" s="111" t="s">
        <v>407</v>
      </c>
      <c r="B116" s="34">
        <v>385</v>
      </c>
      <c r="C116" s="34">
        <v>0</v>
      </c>
      <c r="D116" s="96">
        <v>0</v>
      </c>
      <c r="E116" s="35">
        <f t="shared" si="14"/>
        <v>385</v>
      </c>
      <c r="F116" s="36">
        <f t="shared" si="25"/>
        <v>105</v>
      </c>
      <c r="G116" s="37" t="str">
        <f t="shared" si="27"/>
        <v>Yes</v>
      </c>
      <c r="H116" s="38">
        <v>119.52</v>
      </c>
      <c r="I116" s="38">
        <v>17.96</v>
      </c>
      <c r="J116" s="39">
        <f t="shared" si="15"/>
        <v>119.52</v>
      </c>
      <c r="K116" s="40">
        <f t="shared" si="16"/>
        <v>119.52</v>
      </c>
      <c r="L116" s="39">
        <v>554.29999999999995</v>
      </c>
      <c r="M116" s="39">
        <v>593</v>
      </c>
      <c r="N116" s="39">
        <v>699.20600000000002</v>
      </c>
      <c r="O116" s="41">
        <f t="shared" si="17"/>
        <v>106.20600000000002</v>
      </c>
      <c r="P116" s="41">
        <f t="shared" si="18"/>
        <v>106.20600000000002</v>
      </c>
      <c r="Q116" s="41">
        <f t="shared" si="19"/>
        <v>-7.4260000000000446</v>
      </c>
      <c r="R116" s="120">
        <f t="shared" si="20"/>
        <v>106.20600000000002</v>
      </c>
      <c r="S116" s="34">
        <f t="shared" si="20"/>
        <v>0</v>
      </c>
      <c r="T116" s="34">
        <f t="shared" si="20"/>
        <v>0</v>
      </c>
      <c r="U116" s="52">
        <v>30.166</v>
      </c>
      <c r="V116" s="44">
        <f t="shared" si="21"/>
        <v>3203.8101960000004</v>
      </c>
      <c r="W116" s="45">
        <f t="shared" si="22"/>
        <v>27.872</v>
      </c>
      <c r="X116" s="50">
        <f t="shared" si="22"/>
        <v>0</v>
      </c>
      <c r="Y116" s="51">
        <f t="shared" si="22"/>
        <v>0</v>
      </c>
      <c r="Z116" s="48">
        <f t="shared" si="23"/>
        <v>2960.1736320000005</v>
      </c>
      <c r="AA116" s="49">
        <f t="shared" si="24"/>
        <v>243.63656399999991</v>
      </c>
    </row>
    <row r="117" spans="1:27" x14ac:dyDescent="0.25">
      <c r="A117" s="111" t="s">
        <v>408</v>
      </c>
      <c r="B117" s="34">
        <v>385</v>
      </c>
      <c r="C117" s="34">
        <v>0</v>
      </c>
      <c r="D117" s="96">
        <v>0</v>
      </c>
      <c r="E117" s="35">
        <f t="shared" si="14"/>
        <v>385</v>
      </c>
      <c r="F117" s="36">
        <f t="shared" si="25"/>
        <v>106</v>
      </c>
      <c r="G117" s="37" t="str">
        <f t="shared" si="27"/>
        <v>Yes</v>
      </c>
      <c r="H117" s="38">
        <v>167.28</v>
      </c>
      <c r="I117" s="38">
        <v>17.45</v>
      </c>
      <c r="J117" s="39">
        <f t="shared" si="15"/>
        <v>167.28</v>
      </c>
      <c r="K117" s="40">
        <f t="shared" si="16"/>
        <v>167.28</v>
      </c>
      <c r="L117" s="39">
        <v>489</v>
      </c>
      <c r="M117" s="39">
        <v>593</v>
      </c>
      <c r="N117" s="39">
        <v>682.74199999999996</v>
      </c>
      <c r="O117" s="41">
        <f t="shared" si="17"/>
        <v>89.741999999999962</v>
      </c>
      <c r="P117" s="41">
        <f t="shared" si="18"/>
        <v>89.741999999999962</v>
      </c>
      <c r="Q117" s="41">
        <f t="shared" si="19"/>
        <v>-9.0119999999999436</v>
      </c>
      <c r="R117" s="120">
        <f t="shared" si="20"/>
        <v>89.741999999999962</v>
      </c>
      <c r="S117" s="34">
        <f t="shared" si="20"/>
        <v>0</v>
      </c>
      <c r="T117" s="34">
        <f t="shared" si="20"/>
        <v>0</v>
      </c>
      <c r="U117" s="52">
        <v>28.832000000000001</v>
      </c>
      <c r="V117" s="44">
        <f t="shared" si="21"/>
        <v>2587.4413439999989</v>
      </c>
      <c r="W117" s="45">
        <f t="shared" si="22"/>
        <v>27.872</v>
      </c>
      <c r="X117" s="50">
        <f t="shared" si="22"/>
        <v>0</v>
      </c>
      <c r="Y117" s="51">
        <f t="shared" si="22"/>
        <v>0</v>
      </c>
      <c r="Z117" s="48">
        <f t="shared" si="23"/>
        <v>2501.2890239999988</v>
      </c>
      <c r="AA117" s="49">
        <f t="shared" si="24"/>
        <v>86.152320000000145</v>
      </c>
    </row>
    <row r="118" spans="1:27" x14ac:dyDescent="0.25">
      <c r="A118" s="111" t="s">
        <v>409</v>
      </c>
      <c r="B118" s="34">
        <v>385</v>
      </c>
      <c r="C118" s="34">
        <v>0</v>
      </c>
      <c r="D118" s="96">
        <v>0</v>
      </c>
      <c r="E118" s="35">
        <f t="shared" si="14"/>
        <v>385</v>
      </c>
      <c r="F118" s="36">
        <f t="shared" si="25"/>
        <v>107</v>
      </c>
      <c r="G118" s="37" t="str">
        <f t="shared" si="27"/>
        <v>Yes</v>
      </c>
      <c r="H118" s="38">
        <v>150.66</v>
      </c>
      <c r="I118" s="38">
        <v>16.68</v>
      </c>
      <c r="J118" s="39">
        <f t="shared" si="15"/>
        <v>150.66</v>
      </c>
      <c r="K118" s="40">
        <f t="shared" si="16"/>
        <v>150.66</v>
      </c>
      <c r="L118" s="39">
        <v>482.7</v>
      </c>
      <c r="M118" s="39">
        <v>593</v>
      </c>
      <c r="N118" s="39">
        <v>659.55899999999997</v>
      </c>
      <c r="O118" s="41">
        <f t="shared" si="17"/>
        <v>66.558999999999969</v>
      </c>
      <c r="P118" s="41">
        <f t="shared" si="18"/>
        <v>66.558999999999969</v>
      </c>
      <c r="Q118" s="41">
        <f t="shared" si="19"/>
        <v>-9.5190000000000055</v>
      </c>
      <c r="R118" s="120">
        <f t="shared" si="20"/>
        <v>66.558999999999969</v>
      </c>
      <c r="S118" s="34">
        <f t="shared" si="20"/>
        <v>0</v>
      </c>
      <c r="T118" s="34">
        <f t="shared" si="20"/>
        <v>0</v>
      </c>
      <c r="U118" s="52">
        <v>28.370999999999999</v>
      </c>
      <c r="V118" s="44">
        <f t="shared" si="21"/>
        <v>1888.3453889999989</v>
      </c>
      <c r="W118" s="45">
        <f t="shared" si="22"/>
        <v>27.872</v>
      </c>
      <c r="X118" s="50">
        <f t="shared" si="22"/>
        <v>0</v>
      </c>
      <c r="Y118" s="51">
        <f t="shared" si="22"/>
        <v>0</v>
      </c>
      <c r="Z118" s="48">
        <f t="shared" si="23"/>
        <v>1855.1324479999992</v>
      </c>
      <c r="AA118" s="49">
        <f t="shared" si="24"/>
        <v>33.212940999999773</v>
      </c>
    </row>
    <row r="119" spans="1:27" x14ac:dyDescent="0.25">
      <c r="A119" s="111" t="s">
        <v>410</v>
      </c>
      <c r="B119" s="34">
        <v>385</v>
      </c>
      <c r="C119" s="34">
        <v>0</v>
      </c>
      <c r="D119" s="96">
        <v>0</v>
      </c>
      <c r="E119" s="35">
        <f t="shared" si="14"/>
        <v>385</v>
      </c>
      <c r="F119" s="36">
        <f t="shared" si="25"/>
        <v>108</v>
      </c>
      <c r="G119" s="37" t="str">
        <f t="shared" si="27"/>
        <v>Yes</v>
      </c>
      <c r="H119" s="38">
        <v>177.98</v>
      </c>
      <c r="I119" s="38">
        <v>15.58</v>
      </c>
      <c r="J119" s="39">
        <f t="shared" si="15"/>
        <v>177.98</v>
      </c>
      <c r="K119" s="40">
        <f t="shared" si="16"/>
        <v>177.98</v>
      </c>
      <c r="L119" s="39">
        <v>451.8</v>
      </c>
      <c r="M119" s="39">
        <v>593</v>
      </c>
      <c r="N119" s="39">
        <v>653.39200000000005</v>
      </c>
      <c r="O119" s="41">
        <f t="shared" si="17"/>
        <v>60.392000000000053</v>
      </c>
      <c r="P119" s="41">
        <f t="shared" si="18"/>
        <v>60.392000000000053</v>
      </c>
      <c r="Q119" s="41">
        <f t="shared" si="19"/>
        <v>-8.0320000000000391</v>
      </c>
      <c r="R119" s="120">
        <f t="shared" si="20"/>
        <v>60.392000000000053</v>
      </c>
      <c r="S119" s="34">
        <f t="shared" si="20"/>
        <v>0</v>
      </c>
      <c r="T119" s="34">
        <f t="shared" si="20"/>
        <v>0</v>
      </c>
      <c r="U119" s="52">
        <v>27.138000000000002</v>
      </c>
      <c r="V119" s="44">
        <f t="shared" si="21"/>
        <v>1638.9180960000015</v>
      </c>
      <c r="W119" s="45">
        <f t="shared" si="22"/>
        <v>27.872</v>
      </c>
      <c r="X119" s="50">
        <f t="shared" si="22"/>
        <v>0</v>
      </c>
      <c r="Y119" s="51">
        <f t="shared" si="22"/>
        <v>0</v>
      </c>
      <c r="Z119" s="48">
        <f t="shared" si="23"/>
        <v>1683.2458240000014</v>
      </c>
      <c r="AA119" s="49">
        <f t="shared" si="24"/>
        <v>0</v>
      </c>
    </row>
    <row r="120" spans="1:27" x14ac:dyDescent="0.25">
      <c r="A120" s="111" t="s">
        <v>411</v>
      </c>
      <c r="B120" s="34">
        <v>385</v>
      </c>
      <c r="C120" s="34">
        <v>0</v>
      </c>
      <c r="D120" s="96">
        <v>0</v>
      </c>
      <c r="E120" s="35">
        <f t="shared" si="14"/>
        <v>385</v>
      </c>
      <c r="F120" s="36">
        <f t="shared" si="25"/>
        <v>109</v>
      </c>
      <c r="G120" s="37" t="str">
        <f t="shared" si="27"/>
        <v>Yes</v>
      </c>
      <c r="H120" s="38">
        <v>177.47</v>
      </c>
      <c r="I120" s="38">
        <v>15.16</v>
      </c>
      <c r="J120" s="39">
        <f t="shared" si="15"/>
        <v>177.47</v>
      </c>
      <c r="K120" s="40">
        <f t="shared" si="16"/>
        <v>177.47</v>
      </c>
      <c r="L120" s="39">
        <v>457.7</v>
      </c>
      <c r="M120" s="39">
        <v>593</v>
      </c>
      <c r="N120" s="39">
        <v>658.17100000000005</v>
      </c>
      <c r="O120" s="41">
        <f t="shared" si="17"/>
        <v>65.171000000000049</v>
      </c>
      <c r="P120" s="41">
        <f t="shared" si="18"/>
        <v>65.171000000000049</v>
      </c>
      <c r="Q120" s="41">
        <f t="shared" si="19"/>
        <v>-7.8410000000000082</v>
      </c>
      <c r="R120" s="120">
        <f t="shared" si="20"/>
        <v>65.171000000000049</v>
      </c>
      <c r="S120" s="34">
        <f t="shared" si="20"/>
        <v>0</v>
      </c>
      <c r="T120" s="34">
        <f t="shared" si="20"/>
        <v>0</v>
      </c>
      <c r="U120" s="52">
        <v>28.238</v>
      </c>
      <c r="V120" s="44">
        <f t="shared" si="21"/>
        <v>1840.2986980000014</v>
      </c>
      <c r="W120" s="45">
        <f t="shared" si="22"/>
        <v>27.872</v>
      </c>
      <c r="X120" s="50">
        <f t="shared" si="22"/>
        <v>0</v>
      </c>
      <c r="Y120" s="51">
        <f t="shared" si="22"/>
        <v>0</v>
      </c>
      <c r="Z120" s="48">
        <f t="shared" si="23"/>
        <v>1816.4461120000014</v>
      </c>
      <c r="AA120" s="49">
        <f t="shared" si="24"/>
        <v>23.852585999999974</v>
      </c>
    </row>
    <row r="121" spans="1:27" x14ac:dyDescent="0.25">
      <c r="A121" s="111" t="s">
        <v>412</v>
      </c>
      <c r="B121" s="34">
        <v>385</v>
      </c>
      <c r="C121" s="34">
        <v>0</v>
      </c>
      <c r="D121" s="96">
        <v>0</v>
      </c>
      <c r="E121" s="35">
        <f t="shared" si="14"/>
        <v>385</v>
      </c>
      <c r="F121" s="36">
        <f t="shared" si="25"/>
        <v>110</v>
      </c>
      <c r="G121" s="37" t="str">
        <f t="shared" si="27"/>
        <v>Yes</v>
      </c>
      <c r="H121" s="38">
        <v>172.46</v>
      </c>
      <c r="I121" s="38">
        <v>15.36</v>
      </c>
      <c r="J121" s="39">
        <f t="shared" si="15"/>
        <v>172.46</v>
      </c>
      <c r="K121" s="40">
        <f t="shared" si="16"/>
        <v>172.46</v>
      </c>
      <c r="L121" s="39">
        <v>465.65</v>
      </c>
      <c r="M121" s="39">
        <v>593</v>
      </c>
      <c r="N121" s="39">
        <v>661.495</v>
      </c>
      <c r="O121" s="41">
        <f t="shared" si="17"/>
        <v>68.495000000000005</v>
      </c>
      <c r="P121" s="41">
        <f t="shared" si="18"/>
        <v>68.495000000000005</v>
      </c>
      <c r="Q121" s="41">
        <f t="shared" si="19"/>
        <v>-8.0249999999999773</v>
      </c>
      <c r="R121" s="120">
        <f t="shared" si="20"/>
        <v>68.495000000000005</v>
      </c>
      <c r="S121" s="34">
        <f t="shared" si="20"/>
        <v>0</v>
      </c>
      <c r="T121" s="34">
        <f t="shared" si="20"/>
        <v>0</v>
      </c>
      <c r="U121" s="52">
        <v>28.507000000000001</v>
      </c>
      <c r="V121" s="44">
        <f t="shared" si="21"/>
        <v>1952.5869650000002</v>
      </c>
      <c r="W121" s="45">
        <f t="shared" si="22"/>
        <v>27.872</v>
      </c>
      <c r="X121" s="50">
        <f t="shared" si="22"/>
        <v>0</v>
      </c>
      <c r="Y121" s="51">
        <f t="shared" si="22"/>
        <v>0</v>
      </c>
      <c r="Z121" s="48">
        <f t="shared" si="23"/>
        <v>1909.0926400000001</v>
      </c>
      <c r="AA121" s="49">
        <f t="shared" si="24"/>
        <v>43.494325000000117</v>
      </c>
    </row>
    <row r="122" spans="1:27" x14ac:dyDescent="0.25">
      <c r="A122" s="111" t="s">
        <v>413</v>
      </c>
      <c r="B122" s="34">
        <v>385</v>
      </c>
      <c r="C122" s="34">
        <v>0</v>
      </c>
      <c r="D122" s="96">
        <v>0</v>
      </c>
      <c r="E122" s="35">
        <f t="shared" si="14"/>
        <v>385</v>
      </c>
      <c r="F122" s="36">
        <f t="shared" si="25"/>
        <v>111</v>
      </c>
      <c r="G122" s="37" t="str">
        <f t="shared" si="27"/>
        <v>Yes</v>
      </c>
      <c r="H122" s="38">
        <v>170.31</v>
      </c>
      <c r="I122" s="38">
        <v>16.43</v>
      </c>
      <c r="J122" s="39">
        <f t="shared" si="15"/>
        <v>170.31</v>
      </c>
      <c r="K122" s="40">
        <f t="shared" si="16"/>
        <v>170.31</v>
      </c>
      <c r="L122" s="39">
        <v>479.15</v>
      </c>
      <c r="M122" s="39">
        <v>593</v>
      </c>
      <c r="N122" s="39">
        <v>673.97500000000002</v>
      </c>
      <c r="O122" s="41">
        <f t="shared" si="17"/>
        <v>80.975000000000023</v>
      </c>
      <c r="P122" s="41">
        <f t="shared" si="18"/>
        <v>80.975000000000023</v>
      </c>
      <c r="Q122" s="41">
        <f t="shared" si="19"/>
        <v>-8.0850000000000364</v>
      </c>
      <c r="R122" s="120">
        <f t="shared" si="20"/>
        <v>80.975000000000023</v>
      </c>
      <c r="S122" s="34">
        <f t="shared" si="20"/>
        <v>0</v>
      </c>
      <c r="T122" s="34">
        <f t="shared" si="20"/>
        <v>0</v>
      </c>
      <c r="U122" s="52">
        <v>28.675999999999998</v>
      </c>
      <c r="V122" s="44">
        <f t="shared" si="21"/>
        <v>2322.0391000000004</v>
      </c>
      <c r="W122" s="45">
        <f t="shared" si="22"/>
        <v>27.872</v>
      </c>
      <c r="X122" s="50">
        <f t="shared" si="22"/>
        <v>0</v>
      </c>
      <c r="Y122" s="51">
        <f t="shared" si="22"/>
        <v>0</v>
      </c>
      <c r="Z122" s="48">
        <f t="shared" si="23"/>
        <v>2256.9352000000008</v>
      </c>
      <c r="AA122" s="49">
        <f t="shared" si="24"/>
        <v>65.103899999999612</v>
      </c>
    </row>
    <row r="123" spans="1:27" x14ac:dyDescent="0.25">
      <c r="A123" s="63" t="s">
        <v>414</v>
      </c>
      <c r="B123" s="34">
        <v>385</v>
      </c>
      <c r="C123" s="34">
        <v>0</v>
      </c>
      <c r="D123" s="96">
        <v>0</v>
      </c>
      <c r="E123" s="35">
        <f t="shared" si="14"/>
        <v>385</v>
      </c>
      <c r="F123" s="36">
        <f t="shared" si="25"/>
        <v>112</v>
      </c>
      <c r="G123" s="37" t="str">
        <f t="shared" si="27"/>
        <v>Yes</v>
      </c>
      <c r="H123" s="38">
        <v>177.38</v>
      </c>
      <c r="I123" s="38">
        <v>16.41</v>
      </c>
      <c r="J123" s="39">
        <f t="shared" si="15"/>
        <v>177.38</v>
      </c>
      <c r="K123" s="40">
        <f t="shared" si="16"/>
        <v>177.38</v>
      </c>
      <c r="L123" s="39">
        <v>485.7</v>
      </c>
      <c r="M123" s="39">
        <v>593</v>
      </c>
      <c r="N123" s="39">
        <v>688.31100000000004</v>
      </c>
      <c r="O123" s="41">
        <f t="shared" si="17"/>
        <v>95.311000000000035</v>
      </c>
      <c r="P123" s="41">
        <f t="shared" si="18"/>
        <v>95.311000000000035</v>
      </c>
      <c r="Q123" s="41">
        <f t="shared" si="19"/>
        <v>-8.8210000000000264</v>
      </c>
      <c r="R123" s="120">
        <f t="shared" si="20"/>
        <v>95.311000000000035</v>
      </c>
      <c r="S123" s="34">
        <f t="shared" si="20"/>
        <v>0</v>
      </c>
      <c r="T123" s="34">
        <f t="shared" si="20"/>
        <v>0</v>
      </c>
      <c r="U123" s="52">
        <v>29.829000000000001</v>
      </c>
      <c r="V123" s="44">
        <f t="shared" si="21"/>
        <v>2843.0318190000012</v>
      </c>
      <c r="W123" s="45">
        <f t="shared" si="22"/>
        <v>27.872</v>
      </c>
      <c r="X123" s="50">
        <f t="shared" si="22"/>
        <v>0</v>
      </c>
      <c r="Y123" s="51">
        <f t="shared" si="22"/>
        <v>0</v>
      </c>
      <c r="Z123" s="48">
        <f t="shared" si="23"/>
        <v>2656.5081920000011</v>
      </c>
      <c r="AA123" s="49">
        <f t="shared" si="24"/>
        <v>186.52362700000003</v>
      </c>
    </row>
    <row r="124" spans="1:27" x14ac:dyDescent="0.25">
      <c r="A124" s="63" t="s">
        <v>415</v>
      </c>
      <c r="B124" s="34">
        <v>385</v>
      </c>
      <c r="C124" s="34">
        <v>0</v>
      </c>
      <c r="D124" s="96">
        <v>0</v>
      </c>
      <c r="E124" s="35">
        <f t="shared" si="14"/>
        <v>385</v>
      </c>
      <c r="F124" s="36">
        <f t="shared" si="25"/>
        <v>113</v>
      </c>
      <c r="G124" s="37" t="str">
        <f t="shared" si="27"/>
        <v>Yes</v>
      </c>
      <c r="H124" s="38">
        <v>197.89</v>
      </c>
      <c r="I124" s="38">
        <v>16.38</v>
      </c>
      <c r="J124" s="39">
        <f t="shared" si="15"/>
        <v>197.89</v>
      </c>
      <c r="K124" s="40">
        <f t="shared" si="16"/>
        <v>197.89</v>
      </c>
      <c r="L124" s="39">
        <v>473.3</v>
      </c>
      <c r="M124" s="39">
        <v>593</v>
      </c>
      <c r="N124" s="39">
        <v>695.11900000000003</v>
      </c>
      <c r="O124" s="41">
        <f t="shared" si="17"/>
        <v>102.11900000000003</v>
      </c>
      <c r="P124" s="41">
        <f t="shared" si="18"/>
        <v>102.11900000000003</v>
      </c>
      <c r="Q124" s="41">
        <f t="shared" si="19"/>
        <v>-7.5490000000000919</v>
      </c>
      <c r="R124" s="120">
        <f t="shared" si="20"/>
        <v>102.11900000000003</v>
      </c>
      <c r="S124" s="34">
        <f t="shared" si="20"/>
        <v>0</v>
      </c>
      <c r="T124" s="34">
        <f t="shared" si="20"/>
        <v>0</v>
      </c>
      <c r="U124" s="52">
        <v>30.974</v>
      </c>
      <c r="V124" s="44">
        <f t="shared" si="21"/>
        <v>3163.033906000001</v>
      </c>
      <c r="W124" s="45">
        <f t="shared" si="22"/>
        <v>27.872</v>
      </c>
      <c r="X124" s="50">
        <f t="shared" si="22"/>
        <v>0</v>
      </c>
      <c r="Y124" s="51">
        <f t="shared" si="22"/>
        <v>0</v>
      </c>
      <c r="Z124" s="48">
        <f t="shared" si="23"/>
        <v>2846.2607680000006</v>
      </c>
      <c r="AA124" s="49">
        <f t="shared" si="24"/>
        <v>316.77313800000047</v>
      </c>
    </row>
    <row r="125" spans="1:27" x14ac:dyDescent="0.25">
      <c r="A125" s="111" t="s">
        <v>416</v>
      </c>
      <c r="B125" s="34">
        <v>385</v>
      </c>
      <c r="C125" s="34">
        <v>0</v>
      </c>
      <c r="D125" s="96">
        <v>0</v>
      </c>
      <c r="E125" s="35">
        <f t="shared" si="14"/>
        <v>385</v>
      </c>
      <c r="F125" s="36">
        <f t="shared" si="25"/>
        <v>114</v>
      </c>
      <c r="G125" s="37" t="str">
        <f t="shared" si="27"/>
        <v>Yes</v>
      </c>
      <c r="H125" s="38">
        <v>151.74</v>
      </c>
      <c r="I125" s="38">
        <v>18.579999999999998</v>
      </c>
      <c r="J125" s="39">
        <f t="shared" si="15"/>
        <v>151.74</v>
      </c>
      <c r="K125" s="40">
        <f t="shared" si="16"/>
        <v>151.74</v>
      </c>
      <c r="L125" s="39">
        <v>540.15</v>
      </c>
      <c r="M125" s="39">
        <v>593</v>
      </c>
      <c r="N125" s="39">
        <v>718.62900000000002</v>
      </c>
      <c r="O125" s="41">
        <f t="shared" si="17"/>
        <v>125.62900000000002</v>
      </c>
      <c r="P125" s="41">
        <f t="shared" si="18"/>
        <v>125.62900000000002</v>
      </c>
      <c r="Q125" s="41">
        <f t="shared" si="19"/>
        <v>-8.1589999999999918</v>
      </c>
      <c r="R125" s="120">
        <f t="shared" si="20"/>
        <v>125.62900000000002</v>
      </c>
      <c r="S125" s="34">
        <f t="shared" si="20"/>
        <v>0</v>
      </c>
      <c r="T125" s="34">
        <f t="shared" si="20"/>
        <v>0</v>
      </c>
      <c r="U125" s="52">
        <v>35.450000000000003</v>
      </c>
      <c r="V125" s="44">
        <f t="shared" si="21"/>
        <v>4453.5480500000012</v>
      </c>
      <c r="W125" s="45">
        <f>IF(B125&gt;0,W$9,0)</f>
        <v>27.872</v>
      </c>
      <c r="X125" s="50">
        <f t="shared" si="22"/>
        <v>0</v>
      </c>
      <c r="Y125" s="51">
        <f t="shared" si="22"/>
        <v>0</v>
      </c>
      <c r="Z125" s="48">
        <f t="shared" si="23"/>
        <v>3501.5314880000005</v>
      </c>
      <c r="AA125" s="49">
        <f t="shared" si="24"/>
        <v>952.0165620000007</v>
      </c>
    </row>
    <row r="126" spans="1:27" x14ac:dyDescent="0.25">
      <c r="A126" s="111" t="s">
        <v>417</v>
      </c>
      <c r="B126" s="34">
        <v>385</v>
      </c>
      <c r="C126" s="34">
        <v>0</v>
      </c>
      <c r="D126" s="96">
        <v>0</v>
      </c>
      <c r="E126" s="35">
        <f t="shared" si="14"/>
        <v>385</v>
      </c>
      <c r="F126" s="36">
        <f t="shared" si="25"/>
        <v>115</v>
      </c>
      <c r="G126" s="37" t="str">
        <f t="shared" si="27"/>
        <v>Yes</v>
      </c>
      <c r="H126" s="38">
        <v>101.26</v>
      </c>
      <c r="I126" s="38">
        <v>19.23</v>
      </c>
      <c r="J126" s="39">
        <f t="shared" si="15"/>
        <v>101.26</v>
      </c>
      <c r="K126" s="40">
        <f t="shared" si="16"/>
        <v>101.26</v>
      </c>
      <c r="L126" s="39">
        <v>584.79999999999995</v>
      </c>
      <c r="M126" s="39">
        <v>593</v>
      </c>
      <c r="N126" s="39">
        <v>714.27099999999996</v>
      </c>
      <c r="O126" s="41">
        <f t="shared" si="17"/>
        <v>121.27099999999996</v>
      </c>
      <c r="P126" s="41">
        <f t="shared" si="18"/>
        <v>101.26</v>
      </c>
      <c r="Q126" s="41">
        <f>IF(P126&lt;=0,0,L126+I126+H126-N126)</f>
        <v>-8.9809999999999945</v>
      </c>
      <c r="R126" s="120">
        <f>IF($P126&gt;0,MIN($P126,$E126)*(B126/$E126),0)</f>
        <v>101.26</v>
      </c>
      <c r="S126" s="34">
        <f t="shared" si="20"/>
        <v>0</v>
      </c>
      <c r="T126" s="34">
        <f>IF($P126&gt;0,MIN($P126,$E126)*(D126/$E126),0)</f>
        <v>0</v>
      </c>
      <c r="U126" s="52">
        <v>37.229999999999997</v>
      </c>
      <c r="V126" s="44">
        <f>(R126+S126+T126)*U126</f>
        <v>3769.9097999999999</v>
      </c>
      <c r="W126" s="45">
        <f>IF(B126&gt;0,W$9,0)</f>
        <v>27.872</v>
      </c>
      <c r="X126" s="50">
        <f t="shared" si="22"/>
        <v>0</v>
      </c>
      <c r="Y126" s="51">
        <f t="shared" si="22"/>
        <v>0</v>
      </c>
      <c r="Z126" s="48">
        <f>(R126*W126)+(S126*X126)+(T126*Y126)</f>
        <v>2822.3187200000002</v>
      </c>
      <c r="AA126" s="49">
        <f>IF(V126-Z126&lt;0,0,V126-Z126)</f>
        <v>947.59107999999969</v>
      </c>
    </row>
    <row r="127" spans="1:27" x14ac:dyDescent="0.25">
      <c r="A127" s="111" t="s">
        <v>418</v>
      </c>
      <c r="B127" s="34">
        <v>385</v>
      </c>
      <c r="C127" s="34">
        <v>0</v>
      </c>
      <c r="D127" s="96">
        <v>0</v>
      </c>
      <c r="E127" s="35">
        <f t="shared" si="14"/>
        <v>385</v>
      </c>
      <c r="F127" s="36">
        <f t="shared" si="25"/>
        <v>116</v>
      </c>
      <c r="G127" s="37" t="str">
        <f t="shared" si="27"/>
        <v>Yes</v>
      </c>
      <c r="H127" s="38">
        <v>88.27</v>
      </c>
      <c r="I127" s="38">
        <v>18.12</v>
      </c>
      <c r="J127" s="39">
        <f t="shared" si="15"/>
        <v>88.27</v>
      </c>
      <c r="K127" s="40">
        <f t="shared" si="16"/>
        <v>88.27</v>
      </c>
      <c r="L127" s="39">
        <v>577.15</v>
      </c>
      <c r="M127" s="39">
        <v>593</v>
      </c>
      <c r="N127" s="39">
        <v>690.54200000000003</v>
      </c>
      <c r="O127" s="41">
        <f t="shared" si="17"/>
        <v>97.54200000000003</v>
      </c>
      <c r="P127" s="41">
        <f t="shared" si="18"/>
        <v>88.27</v>
      </c>
      <c r="Q127" s="41">
        <f t="shared" si="19"/>
        <v>-7.0020000000000664</v>
      </c>
      <c r="R127" s="120">
        <f t="shared" si="20"/>
        <v>88.27</v>
      </c>
      <c r="S127" s="34">
        <f t="shared" si="20"/>
        <v>0</v>
      </c>
      <c r="T127" s="34">
        <f t="shared" si="20"/>
        <v>0</v>
      </c>
      <c r="U127" s="52">
        <v>35.32</v>
      </c>
      <c r="V127" s="44">
        <f t="shared" si="21"/>
        <v>3117.6963999999998</v>
      </c>
      <c r="W127" s="45">
        <f t="shared" si="22"/>
        <v>27.872</v>
      </c>
      <c r="X127" s="50">
        <f t="shared" si="22"/>
        <v>0</v>
      </c>
      <c r="Y127" s="51">
        <f t="shared" si="22"/>
        <v>0</v>
      </c>
      <c r="Z127" s="48">
        <f t="shared" si="23"/>
        <v>2460.2614399999998</v>
      </c>
      <c r="AA127" s="49">
        <f t="shared" si="24"/>
        <v>657.43496000000005</v>
      </c>
    </row>
    <row r="128" spans="1:27" x14ac:dyDescent="0.25">
      <c r="A128" s="111" t="s">
        <v>419</v>
      </c>
      <c r="B128" s="34">
        <v>385</v>
      </c>
      <c r="C128" s="34">
        <v>0</v>
      </c>
      <c r="D128" s="96">
        <v>0</v>
      </c>
      <c r="E128" s="35">
        <f t="shared" si="14"/>
        <v>385</v>
      </c>
      <c r="F128" s="36">
        <f t="shared" si="25"/>
        <v>117</v>
      </c>
      <c r="G128" s="37" t="str">
        <f t="shared" si="27"/>
        <v>Yes</v>
      </c>
      <c r="H128" s="38">
        <v>93.43</v>
      </c>
      <c r="I128" s="38">
        <v>18.149999999999999</v>
      </c>
      <c r="J128" s="39">
        <f t="shared" si="15"/>
        <v>93.43</v>
      </c>
      <c r="K128" s="40">
        <f t="shared" si="16"/>
        <v>93.43</v>
      </c>
      <c r="L128" s="39">
        <v>542.70000000000005</v>
      </c>
      <c r="M128" s="39">
        <v>593</v>
      </c>
      <c r="N128" s="39">
        <v>661.10400000000004</v>
      </c>
      <c r="O128" s="41">
        <f t="shared" si="17"/>
        <v>68.104000000000042</v>
      </c>
      <c r="P128" s="41">
        <f t="shared" si="18"/>
        <v>68.104000000000042</v>
      </c>
      <c r="Q128" s="41">
        <f t="shared" si="19"/>
        <v>-6.8240000000000691</v>
      </c>
      <c r="R128" s="120">
        <f t="shared" si="20"/>
        <v>68.104000000000042</v>
      </c>
      <c r="S128" s="34">
        <f t="shared" si="20"/>
        <v>0</v>
      </c>
      <c r="T128" s="34">
        <f t="shared" si="20"/>
        <v>0</v>
      </c>
      <c r="U128" s="52">
        <v>33.35</v>
      </c>
      <c r="V128" s="44">
        <f t="shared" si="21"/>
        <v>2271.2684000000013</v>
      </c>
      <c r="W128" s="45">
        <f t="shared" si="22"/>
        <v>27.872</v>
      </c>
      <c r="X128" s="50">
        <f t="shared" si="22"/>
        <v>0</v>
      </c>
      <c r="Y128" s="51">
        <f t="shared" si="22"/>
        <v>0</v>
      </c>
      <c r="Z128" s="48">
        <f t="shared" si="23"/>
        <v>1898.1946880000012</v>
      </c>
      <c r="AA128" s="49">
        <f t="shared" si="24"/>
        <v>373.07371200000011</v>
      </c>
    </row>
    <row r="129" spans="1:27" x14ac:dyDescent="0.25">
      <c r="A129" s="111" t="s">
        <v>420</v>
      </c>
      <c r="B129" s="34">
        <v>385</v>
      </c>
      <c r="C129" s="34">
        <v>0</v>
      </c>
      <c r="D129" s="96">
        <v>0</v>
      </c>
      <c r="E129" s="35">
        <f t="shared" si="14"/>
        <v>385</v>
      </c>
      <c r="F129" s="36">
        <f t="shared" si="25"/>
        <v>118</v>
      </c>
      <c r="G129" s="37" t="str">
        <f t="shared" si="27"/>
        <v>Yes</v>
      </c>
      <c r="H129" s="38">
        <v>137.97</v>
      </c>
      <c r="I129" s="38">
        <v>17.89</v>
      </c>
      <c r="J129" s="39">
        <f t="shared" si="15"/>
        <v>137.97</v>
      </c>
      <c r="K129" s="40">
        <f t="shared" si="16"/>
        <v>137.97</v>
      </c>
      <c r="L129" s="39">
        <v>490.2</v>
      </c>
      <c r="M129" s="39">
        <v>593</v>
      </c>
      <c r="N129" s="39">
        <v>654.01099999999997</v>
      </c>
      <c r="O129" s="41">
        <f t="shared" si="17"/>
        <v>61.010999999999967</v>
      </c>
      <c r="P129" s="41">
        <f t="shared" si="18"/>
        <v>61.010999999999967</v>
      </c>
      <c r="Q129" s="41">
        <f t="shared" si="19"/>
        <v>-7.9510000000000218</v>
      </c>
      <c r="R129" s="120">
        <f t="shared" si="20"/>
        <v>61.010999999999967</v>
      </c>
      <c r="S129" s="34">
        <f t="shared" si="20"/>
        <v>0</v>
      </c>
      <c r="T129" s="34">
        <f t="shared" si="20"/>
        <v>0</v>
      </c>
      <c r="U129" s="52">
        <v>31.181999999999999</v>
      </c>
      <c r="V129" s="44">
        <f t="shared" si="21"/>
        <v>1902.4450019999988</v>
      </c>
      <c r="W129" s="45">
        <f t="shared" si="22"/>
        <v>27.872</v>
      </c>
      <c r="X129" s="50">
        <f t="shared" si="22"/>
        <v>0</v>
      </c>
      <c r="Y129" s="51">
        <f t="shared" si="22"/>
        <v>0</v>
      </c>
      <c r="Z129" s="48">
        <f t="shared" si="23"/>
        <v>1700.498591999999</v>
      </c>
      <c r="AA129" s="49">
        <f t="shared" si="24"/>
        <v>201.94640999999979</v>
      </c>
    </row>
    <row r="130" spans="1:27" x14ac:dyDescent="0.25">
      <c r="A130" s="111" t="s">
        <v>421</v>
      </c>
      <c r="B130" s="34">
        <v>385</v>
      </c>
      <c r="C130" s="34">
        <v>0</v>
      </c>
      <c r="D130" s="96">
        <v>0</v>
      </c>
      <c r="E130" s="35">
        <f t="shared" si="14"/>
        <v>385</v>
      </c>
      <c r="F130" s="36">
        <f t="shared" si="25"/>
        <v>119</v>
      </c>
      <c r="G130" s="37" t="str">
        <f t="shared" si="27"/>
        <v>Yes</v>
      </c>
      <c r="H130" s="38">
        <v>122.67</v>
      </c>
      <c r="I130" s="38">
        <v>17.36</v>
      </c>
      <c r="J130" s="39">
        <f t="shared" si="15"/>
        <v>122.67</v>
      </c>
      <c r="K130" s="40">
        <f t="shared" si="16"/>
        <v>122.67</v>
      </c>
      <c r="L130" s="39">
        <v>491.15</v>
      </c>
      <c r="M130" s="39">
        <v>593</v>
      </c>
      <c r="N130" s="39">
        <v>639.45500000000004</v>
      </c>
      <c r="O130" s="41">
        <f t="shared" si="17"/>
        <v>46.455000000000041</v>
      </c>
      <c r="P130" s="41">
        <f t="shared" si="18"/>
        <v>46.455000000000041</v>
      </c>
      <c r="Q130" s="41">
        <f t="shared" si="19"/>
        <v>-8.2750000000000909</v>
      </c>
      <c r="R130" s="120">
        <f t="shared" ref="R130:T145" si="28">IF($P130&gt;0,MIN($P130,$E130)*(B130/$E130),0)</f>
        <v>46.455000000000041</v>
      </c>
      <c r="S130" s="34">
        <f t="shared" si="28"/>
        <v>0</v>
      </c>
      <c r="T130" s="34">
        <f t="shared" si="28"/>
        <v>0</v>
      </c>
      <c r="U130" s="52">
        <v>29.538</v>
      </c>
      <c r="V130" s="44">
        <f t="shared" si="21"/>
        <v>1372.1877900000013</v>
      </c>
      <c r="W130" s="45">
        <f t="shared" si="22"/>
        <v>27.872</v>
      </c>
      <c r="X130" s="50">
        <f t="shared" si="22"/>
        <v>0</v>
      </c>
      <c r="Y130" s="51">
        <f t="shared" si="22"/>
        <v>0</v>
      </c>
      <c r="Z130" s="48">
        <f t="shared" si="23"/>
        <v>1294.7937600000012</v>
      </c>
      <c r="AA130" s="49">
        <f t="shared" si="24"/>
        <v>77.394030000000157</v>
      </c>
    </row>
    <row r="131" spans="1:27" x14ac:dyDescent="0.25">
      <c r="A131" s="111" t="s">
        <v>422</v>
      </c>
      <c r="B131" s="34">
        <v>385</v>
      </c>
      <c r="C131" s="34">
        <v>0</v>
      </c>
      <c r="D131" s="96">
        <v>0</v>
      </c>
      <c r="E131" s="35">
        <f t="shared" si="14"/>
        <v>385</v>
      </c>
      <c r="F131" s="36">
        <f t="shared" si="25"/>
        <v>120</v>
      </c>
      <c r="G131" s="37" t="str">
        <f t="shared" si="27"/>
        <v>Yes</v>
      </c>
      <c r="H131" s="38">
        <v>126.37</v>
      </c>
      <c r="I131" s="38">
        <v>18.18</v>
      </c>
      <c r="J131" s="39">
        <f t="shared" si="15"/>
        <v>126.37</v>
      </c>
      <c r="K131" s="40">
        <f t="shared" si="16"/>
        <v>126.37</v>
      </c>
      <c r="L131" s="39">
        <v>479.25</v>
      </c>
      <c r="M131" s="39">
        <v>593</v>
      </c>
      <c r="N131" s="39">
        <v>631.08299999999997</v>
      </c>
      <c r="O131" s="41">
        <f t="shared" si="17"/>
        <v>38.08299999999997</v>
      </c>
      <c r="P131" s="41">
        <f t="shared" si="18"/>
        <v>38.08299999999997</v>
      </c>
      <c r="Q131" s="41">
        <f t="shared" si="19"/>
        <v>-7.2830000000000155</v>
      </c>
      <c r="R131" s="120">
        <f t="shared" si="28"/>
        <v>38.08299999999997</v>
      </c>
      <c r="S131" s="34">
        <f t="shared" si="28"/>
        <v>0</v>
      </c>
      <c r="T131" s="34">
        <f t="shared" si="28"/>
        <v>0</v>
      </c>
      <c r="U131" s="52">
        <v>30.402999999999999</v>
      </c>
      <c r="V131" s="44">
        <f t="shared" si="21"/>
        <v>1157.837448999999</v>
      </c>
      <c r="W131" s="45">
        <f t="shared" si="22"/>
        <v>27.872</v>
      </c>
      <c r="X131" s="50">
        <f t="shared" si="22"/>
        <v>0</v>
      </c>
      <c r="Y131" s="51">
        <f t="shared" si="22"/>
        <v>0</v>
      </c>
      <c r="Z131" s="48">
        <f t="shared" si="23"/>
        <v>1061.4493759999991</v>
      </c>
      <c r="AA131" s="49">
        <f t="shared" si="24"/>
        <v>96.388072999999849</v>
      </c>
    </row>
    <row r="132" spans="1:27" x14ac:dyDescent="0.25">
      <c r="A132" s="111" t="s">
        <v>423</v>
      </c>
      <c r="B132" s="34">
        <v>385</v>
      </c>
      <c r="C132" s="34">
        <v>0</v>
      </c>
      <c r="D132" s="96">
        <v>0</v>
      </c>
      <c r="E132" s="35">
        <f t="shared" si="14"/>
        <v>385</v>
      </c>
      <c r="F132" s="36">
        <f t="shared" si="25"/>
        <v>121</v>
      </c>
      <c r="G132" s="37" t="str">
        <f t="shared" si="27"/>
        <v>Yes</v>
      </c>
      <c r="H132" s="38">
        <v>132.11000000000001</v>
      </c>
      <c r="I132" s="38">
        <v>17.86</v>
      </c>
      <c r="J132" s="39">
        <f t="shared" si="15"/>
        <v>132.11000000000001</v>
      </c>
      <c r="K132" s="40">
        <f t="shared" si="16"/>
        <v>132.11000000000001</v>
      </c>
      <c r="L132" s="39">
        <v>471.6</v>
      </c>
      <c r="M132" s="39">
        <v>593</v>
      </c>
      <c r="N132" s="39">
        <v>630.78599999999994</v>
      </c>
      <c r="O132" s="41">
        <f t="shared" si="17"/>
        <v>37.785999999999945</v>
      </c>
      <c r="P132" s="41">
        <f t="shared" si="18"/>
        <v>37.785999999999945</v>
      </c>
      <c r="Q132" s="41">
        <f t="shared" si="19"/>
        <v>-9.2159999999998945</v>
      </c>
      <c r="R132" s="120">
        <f t="shared" si="28"/>
        <v>37.785999999999945</v>
      </c>
      <c r="S132" s="34">
        <f t="shared" si="28"/>
        <v>0</v>
      </c>
      <c r="T132" s="34">
        <f t="shared" si="28"/>
        <v>0</v>
      </c>
      <c r="U132" s="52">
        <v>30.43</v>
      </c>
      <c r="V132" s="44">
        <f t="shared" si="21"/>
        <v>1149.8279799999982</v>
      </c>
      <c r="W132" s="45">
        <f t="shared" si="22"/>
        <v>27.872</v>
      </c>
      <c r="X132" s="50">
        <f t="shared" si="22"/>
        <v>0</v>
      </c>
      <c r="Y132" s="51">
        <f t="shared" si="22"/>
        <v>0</v>
      </c>
      <c r="Z132" s="48">
        <f t="shared" si="23"/>
        <v>1053.1713919999984</v>
      </c>
      <c r="AA132" s="49">
        <f t="shared" si="24"/>
        <v>96.656587999999829</v>
      </c>
    </row>
    <row r="133" spans="1:27" x14ac:dyDescent="0.25">
      <c r="A133" s="63" t="s">
        <v>424</v>
      </c>
      <c r="B133" s="34">
        <v>385</v>
      </c>
      <c r="C133" s="34">
        <v>0</v>
      </c>
      <c r="D133" s="96">
        <v>0</v>
      </c>
      <c r="E133" s="35">
        <f t="shared" si="14"/>
        <v>385</v>
      </c>
      <c r="F133" s="36">
        <f t="shared" si="25"/>
        <v>122</v>
      </c>
      <c r="G133" s="37" t="str">
        <f t="shared" si="27"/>
        <v>Yes</v>
      </c>
      <c r="H133" s="38">
        <v>128.05000000000001</v>
      </c>
      <c r="I133" s="38">
        <v>18.64</v>
      </c>
      <c r="J133" s="39">
        <f t="shared" si="15"/>
        <v>128.05000000000001</v>
      </c>
      <c r="K133" s="40">
        <f t="shared" si="16"/>
        <v>128.05000000000001</v>
      </c>
      <c r="L133" s="39">
        <v>493.65</v>
      </c>
      <c r="M133" s="39">
        <v>593</v>
      </c>
      <c r="N133" s="39">
        <v>647.50400000000002</v>
      </c>
      <c r="O133" s="41">
        <f t="shared" si="17"/>
        <v>54.504000000000019</v>
      </c>
      <c r="P133" s="41">
        <f t="shared" si="18"/>
        <v>54.504000000000019</v>
      </c>
      <c r="Q133" s="41">
        <f t="shared" si="19"/>
        <v>-7.164000000000101</v>
      </c>
      <c r="R133" s="120">
        <f t="shared" si="28"/>
        <v>54.504000000000019</v>
      </c>
      <c r="S133" s="34">
        <f t="shared" si="28"/>
        <v>0</v>
      </c>
      <c r="T133" s="34">
        <f t="shared" si="28"/>
        <v>0</v>
      </c>
      <c r="U133" s="52">
        <v>30.632999999999999</v>
      </c>
      <c r="V133" s="44">
        <f t="shared" si="21"/>
        <v>1669.6210320000005</v>
      </c>
      <c r="W133" s="45">
        <f t="shared" si="22"/>
        <v>27.872</v>
      </c>
      <c r="X133" s="50">
        <f t="shared" si="22"/>
        <v>0</v>
      </c>
      <c r="Y133" s="51">
        <f t="shared" si="22"/>
        <v>0</v>
      </c>
      <c r="Z133" s="48">
        <f t="shared" si="23"/>
        <v>1519.1354880000006</v>
      </c>
      <c r="AA133" s="49">
        <f t="shared" si="24"/>
        <v>150.48554399999989</v>
      </c>
    </row>
    <row r="134" spans="1:27" x14ac:dyDescent="0.25">
      <c r="A134" s="63" t="s">
        <v>425</v>
      </c>
      <c r="B134" s="34">
        <v>385</v>
      </c>
      <c r="C134" s="34">
        <v>0</v>
      </c>
      <c r="D134" s="96">
        <v>0</v>
      </c>
      <c r="E134" s="35">
        <f t="shared" si="14"/>
        <v>385</v>
      </c>
      <c r="F134" s="36">
        <f t="shared" si="25"/>
        <v>123</v>
      </c>
      <c r="G134" s="37" t="str">
        <f t="shared" si="27"/>
        <v>Yes</v>
      </c>
      <c r="H134" s="38">
        <v>82.95</v>
      </c>
      <c r="I134" s="38">
        <v>20.059999999999999</v>
      </c>
      <c r="J134" s="39">
        <f t="shared" si="15"/>
        <v>82.95</v>
      </c>
      <c r="K134" s="40">
        <f t="shared" si="16"/>
        <v>82.95</v>
      </c>
      <c r="L134" s="39">
        <v>578</v>
      </c>
      <c r="M134" s="39">
        <v>593</v>
      </c>
      <c r="N134" s="39">
        <v>690.16099999999994</v>
      </c>
      <c r="O134" s="41">
        <f t="shared" si="17"/>
        <v>97.160999999999945</v>
      </c>
      <c r="P134" s="41">
        <f t="shared" si="18"/>
        <v>82.95</v>
      </c>
      <c r="Q134" s="41">
        <f t="shared" si="19"/>
        <v>-9.1509999999999536</v>
      </c>
      <c r="R134" s="120">
        <f t="shared" si="28"/>
        <v>82.95</v>
      </c>
      <c r="S134" s="34">
        <f t="shared" si="28"/>
        <v>0</v>
      </c>
      <c r="T134" s="34">
        <f t="shared" si="28"/>
        <v>0</v>
      </c>
      <c r="U134" s="52">
        <v>52.634</v>
      </c>
      <c r="V134" s="44">
        <f t="shared" si="21"/>
        <v>4365.9903000000004</v>
      </c>
      <c r="W134" s="45">
        <f t="shared" si="22"/>
        <v>27.872</v>
      </c>
      <c r="X134" s="50">
        <f t="shared" si="22"/>
        <v>0</v>
      </c>
      <c r="Y134" s="51">
        <f t="shared" si="22"/>
        <v>0</v>
      </c>
      <c r="Z134" s="48">
        <f t="shared" si="23"/>
        <v>2311.9823999999999</v>
      </c>
      <c r="AA134" s="49">
        <f t="shared" si="24"/>
        <v>2054.0079000000005</v>
      </c>
    </row>
    <row r="135" spans="1:27" x14ac:dyDescent="0.25">
      <c r="A135" s="63" t="s">
        <v>426</v>
      </c>
      <c r="B135" s="34">
        <v>385</v>
      </c>
      <c r="C135" s="34">
        <v>0</v>
      </c>
      <c r="D135" s="96">
        <v>0</v>
      </c>
      <c r="E135" s="35">
        <f t="shared" si="14"/>
        <v>385</v>
      </c>
      <c r="F135" s="36">
        <f t="shared" si="25"/>
        <v>124</v>
      </c>
      <c r="G135" s="37" t="str">
        <f t="shared" si="27"/>
        <v>Yes</v>
      </c>
      <c r="H135" s="38">
        <v>125.98</v>
      </c>
      <c r="I135" s="38">
        <v>19.170000000000002</v>
      </c>
      <c r="J135" s="39">
        <f t="shared" si="15"/>
        <v>125.98</v>
      </c>
      <c r="K135" s="40">
        <f t="shared" si="16"/>
        <v>125.98</v>
      </c>
      <c r="L135" s="39">
        <v>584.9</v>
      </c>
      <c r="M135" s="39">
        <v>593</v>
      </c>
      <c r="N135" s="39">
        <v>738.17399999999998</v>
      </c>
      <c r="O135" s="41">
        <f t="shared" si="17"/>
        <v>145.17399999999998</v>
      </c>
      <c r="P135" s="41">
        <f t="shared" si="18"/>
        <v>125.98</v>
      </c>
      <c r="Q135" s="41">
        <f t="shared" si="19"/>
        <v>-8.1240000000000236</v>
      </c>
      <c r="R135" s="120">
        <f t="shared" si="28"/>
        <v>125.98</v>
      </c>
      <c r="S135" s="34">
        <f t="shared" si="28"/>
        <v>0</v>
      </c>
      <c r="T135" s="34">
        <f t="shared" si="28"/>
        <v>0</v>
      </c>
      <c r="U135" s="52">
        <v>44.110999999999997</v>
      </c>
      <c r="V135" s="44">
        <f t="shared" si="21"/>
        <v>5557.1037799999995</v>
      </c>
      <c r="W135" s="45">
        <f t="shared" si="22"/>
        <v>27.872</v>
      </c>
      <c r="X135" s="50">
        <f t="shared" si="22"/>
        <v>0</v>
      </c>
      <c r="Y135" s="51">
        <f t="shared" si="22"/>
        <v>0</v>
      </c>
      <c r="Z135" s="48">
        <f t="shared" si="23"/>
        <v>3511.3145600000003</v>
      </c>
      <c r="AA135" s="49">
        <f t="shared" si="24"/>
        <v>2045.7892199999992</v>
      </c>
    </row>
    <row r="136" spans="1:27" x14ac:dyDescent="0.25">
      <c r="A136" s="63" t="s">
        <v>427</v>
      </c>
      <c r="B136" s="34">
        <v>385</v>
      </c>
      <c r="C136" s="34">
        <v>0</v>
      </c>
      <c r="D136" s="96">
        <v>0</v>
      </c>
      <c r="E136" s="35">
        <f t="shared" si="14"/>
        <v>385</v>
      </c>
      <c r="F136" s="36">
        <f t="shared" si="25"/>
        <v>125</v>
      </c>
      <c r="G136" s="37" t="str">
        <f t="shared" si="27"/>
        <v>Yes</v>
      </c>
      <c r="H136" s="38">
        <v>139.05000000000001</v>
      </c>
      <c r="I136" s="38">
        <v>20.420000000000002</v>
      </c>
      <c r="J136" s="39">
        <f t="shared" si="15"/>
        <v>139.05000000000001</v>
      </c>
      <c r="K136" s="40">
        <f t="shared" si="16"/>
        <v>139.05000000000001</v>
      </c>
      <c r="L136" s="39">
        <v>591.54999999999995</v>
      </c>
      <c r="M136" s="39">
        <v>593</v>
      </c>
      <c r="N136" s="39">
        <v>760.70799999999997</v>
      </c>
      <c r="O136" s="41">
        <f t="shared" si="17"/>
        <v>167.70799999999997</v>
      </c>
      <c r="P136" s="41">
        <f t="shared" si="18"/>
        <v>139.05000000000001</v>
      </c>
      <c r="Q136" s="41">
        <f t="shared" si="19"/>
        <v>-9.6879999999999882</v>
      </c>
      <c r="R136" s="120">
        <f t="shared" si="28"/>
        <v>139.05000000000001</v>
      </c>
      <c r="S136" s="34">
        <f t="shared" si="28"/>
        <v>0</v>
      </c>
      <c r="T136" s="34">
        <f t="shared" si="28"/>
        <v>0</v>
      </c>
      <c r="U136" s="52">
        <v>42.933999999999997</v>
      </c>
      <c r="V136" s="44">
        <f t="shared" si="21"/>
        <v>5969.9727000000003</v>
      </c>
      <c r="W136" s="45">
        <f t="shared" si="22"/>
        <v>27.872</v>
      </c>
      <c r="X136" s="50">
        <f t="shared" si="22"/>
        <v>0</v>
      </c>
      <c r="Y136" s="51">
        <f t="shared" si="22"/>
        <v>0</v>
      </c>
      <c r="Z136" s="48">
        <f t="shared" si="23"/>
        <v>3875.6016000000004</v>
      </c>
      <c r="AA136" s="49">
        <f t="shared" si="24"/>
        <v>2094.3710999999998</v>
      </c>
    </row>
    <row r="137" spans="1:27" x14ac:dyDescent="0.25">
      <c r="A137" s="63" t="s">
        <v>428</v>
      </c>
      <c r="B137" s="34">
        <v>385</v>
      </c>
      <c r="C137" s="34">
        <v>0</v>
      </c>
      <c r="D137" s="96">
        <v>0</v>
      </c>
      <c r="E137" s="35">
        <f t="shared" si="14"/>
        <v>385</v>
      </c>
      <c r="F137" s="36">
        <f t="shared" si="25"/>
        <v>126</v>
      </c>
      <c r="G137" s="37" t="str">
        <f t="shared" si="27"/>
        <v>Yes</v>
      </c>
      <c r="H137" s="38">
        <v>155.72</v>
      </c>
      <c r="I137" s="38">
        <v>21.79</v>
      </c>
      <c r="J137" s="39">
        <f t="shared" si="15"/>
        <v>155.72</v>
      </c>
      <c r="K137" s="40">
        <f t="shared" si="16"/>
        <v>155.72</v>
      </c>
      <c r="L137" s="39">
        <v>592.29999999999995</v>
      </c>
      <c r="M137" s="39">
        <v>593</v>
      </c>
      <c r="N137" s="39">
        <v>780.08299999999997</v>
      </c>
      <c r="O137" s="41">
        <f t="shared" si="17"/>
        <v>187.08299999999997</v>
      </c>
      <c r="P137" s="41">
        <f t="shared" si="18"/>
        <v>155.72</v>
      </c>
      <c r="Q137" s="41">
        <f t="shared" si="19"/>
        <v>-10.273000000000025</v>
      </c>
      <c r="R137" s="120">
        <f t="shared" si="28"/>
        <v>155.72</v>
      </c>
      <c r="S137" s="34">
        <f t="shared" si="28"/>
        <v>0</v>
      </c>
      <c r="T137" s="34">
        <f t="shared" si="28"/>
        <v>0</v>
      </c>
      <c r="U137" s="52">
        <v>41.582999999999998</v>
      </c>
      <c r="V137" s="44">
        <f t="shared" si="21"/>
        <v>6475.30476</v>
      </c>
      <c r="W137" s="45">
        <f t="shared" si="22"/>
        <v>27.872</v>
      </c>
      <c r="X137" s="50">
        <f t="shared" si="22"/>
        <v>0</v>
      </c>
      <c r="Y137" s="51">
        <f t="shared" si="22"/>
        <v>0</v>
      </c>
      <c r="Z137" s="48">
        <f t="shared" si="23"/>
        <v>4340.2278399999996</v>
      </c>
      <c r="AA137" s="49">
        <f t="shared" si="24"/>
        <v>2135.0769200000004</v>
      </c>
    </row>
    <row r="138" spans="1:27" x14ac:dyDescent="0.25">
      <c r="A138" s="63" t="s">
        <v>429</v>
      </c>
      <c r="B138" s="34">
        <v>385</v>
      </c>
      <c r="C138" s="34">
        <v>0</v>
      </c>
      <c r="D138" s="96">
        <v>0</v>
      </c>
      <c r="E138" s="35">
        <f t="shared" si="14"/>
        <v>385</v>
      </c>
      <c r="F138" s="36">
        <f t="shared" si="25"/>
        <v>127</v>
      </c>
      <c r="G138" s="37" t="str">
        <f t="shared" si="27"/>
        <v>Yes</v>
      </c>
      <c r="H138" s="38">
        <v>141.37</v>
      </c>
      <c r="I138" s="38">
        <v>22.59</v>
      </c>
      <c r="J138" s="39">
        <f t="shared" si="15"/>
        <v>141.37</v>
      </c>
      <c r="K138" s="40">
        <f t="shared" si="16"/>
        <v>141.37</v>
      </c>
      <c r="L138" s="39">
        <v>591.85</v>
      </c>
      <c r="M138" s="39">
        <v>593</v>
      </c>
      <c r="N138" s="39">
        <v>765.13699999999994</v>
      </c>
      <c r="O138" s="41">
        <f t="shared" si="17"/>
        <v>172.13699999999994</v>
      </c>
      <c r="P138" s="41">
        <f t="shared" si="18"/>
        <v>141.37</v>
      </c>
      <c r="Q138" s="41">
        <f t="shared" si="19"/>
        <v>-9.3269999999998845</v>
      </c>
      <c r="R138" s="120">
        <f t="shared" si="28"/>
        <v>141.37</v>
      </c>
      <c r="S138" s="34">
        <f t="shared" si="28"/>
        <v>0</v>
      </c>
      <c r="T138" s="34">
        <f t="shared" si="28"/>
        <v>0</v>
      </c>
      <c r="U138" s="52">
        <v>37.732999999999997</v>
      </c>
      <c r="V138" s="44">
        <f t="shared" si="21"/>
        <v>5334.3142099999995</v>
      </c>
      <c r="W138" s="45">
        <f t="shared" si="22"/>
        <v>27.872</v>
      </c>
      <c r="X138" s="50">
        <f t="shared" si="22"/>
        <v>0</v>
      </c>
      <c r="Y138" s="51">
        <f t="shared" si="22"/>
        <v>0</v>
      </c>
      <c r="Z138" s="48">
        <f t="shared" si="23"/>
        <v>3940.2646400000003</v>
      </c>
      <c r="AA138" s="49">
        <f t="shared" si="24"/>
        <v>1394.0495699999992</v>
      </c>
    </row>
    <row r="139" spans="1:27" x14ac:dyDescent="0.25">
      <c r="A139" s="63" t="s">
        <v>430</v>
      </c>
      <c r="B139" s="34">
        <v>385</v>
      </c>
      <c r="C139" s="34">
        <v>0</v>
      </c>
      <c r="D139" s="96">
        <v>0</v>
      </c>
      <c r="E139" s="35">
        <f t="shared" si="14"/>
        <v>385</v>
      </c>
      <c r="F139" s="36">
        <f t="shared" si="25"/>
        <v>128</v>
      </c>
      <c r="G139" s="37" t="str">
        <f t="shared" si="27"/>
        <v>Yes</v>
      </c>
      <c r="H139" s="38">
        <v>135.41999999999999</v>
      </c>
      <c r="I139" s="38">
        <v>22.47</v>
      </c>
      <c r="J139" s="39">
        <f t="shared" si="15"/>
        <v>135.41999999999999</v>
      </c>
      <c r="K139" s="40">
        <f t="shared" si="16"/>
        <v>135.41999999999999</v>
      </c>
      <c r="L139" s="39">
        <v>590.85</v>
      </c>
      <c r="M139" s="39">
        <v>593</v>
      </c>
      <c r="N139" s="39">
        <v>757.29399999999998</v>
      </c>
      <c r="O139" s="41">
        <f t="shared" si="17"/>
        <v>164.29399999999998</v>
      </c>
      <c r="P139" s="41">
        <f t="shared" si="18"/>
        <v>135.41999999999999</v>
      </c>
      <c r="Q139" s="41">
        <f t="shared" si="19"/>
        <v>-8.5539999999999736</v>
      </c>
      <c r="R139" s="120">
        <f t="shared" si="28"/>
        <v>135.41999999999999</v>
      </c>
      <c r="S139" s="34">
        <f t="shared" si="28"/>
        <v>0</v>
      </c>
      <c r="T139" s="34">
        <f t="shared" si="28"/>
        <v>0</v>
      </c>
      <c r="U139" s="52">
        <v>32.953000000000003</v>
      </c>
      <c r="V139" s="44">
        <f t="shared" si="21"/>
        <v>4462.4952599999997</v>
      </c>
      <c r="W139" s="45">
        <f t="shared" si="22"/>
        <v>27.872</v>
      </c>
      <c r="X139" s="50">
        <f t="shared" si="22"/>
        <v>0</v>
      </c>
      <c r="Y139" s="51">
        <f t="shared" si="22"/>
        <v>0</v>
      </c>
      <c r="Z139" s="48">
        <f t="shared" si="23"/>
        <v>3774.4262399999998</v>
      </c>
      <c r="AA139" s="49">
        <f t="shared" si="24"/>
        <v>688.06901999999991</v>
      </c>
    </row>
    <row r="140" spans="1:27" x14ac:dyDescent="0.25">
      <c r="A140" s="63" t="s">
        <v>431</v>
      </c>
      <c r="B140" s="34">
        <v>385</v>
      </c>
      <c r="C140" s="34">
        <v>0</v>
      </c>
      <c r="D140" s="96">
        <v>0</v>
      </c>
      <c r="E140" s="35">
        <f t="shared" si="14"/>
        <v>385</v>
      </c>
      <c r="F140" s="36">
        <f t="shared" si="25"/>
        <v>129</v>
      </c>
      <c r="G140" s="37" t="str">
        <f t="shared" si="27"/>
        <v>Yes</v>
      </c>
      <c r="H140" s="38">
        <v>192.78</v>
      </c>
      <c r="I140" s="38">
        <v>21.84</v>
      </c>
      <c r="J140" s="39">
        <f t="shared" si="15"/>
        <v>192.78</v>
      </c>
      <c r="K140" s="40">
        <f t="shared" si="16"/>
        <v>192.78</v>
      </c>
      <c r="L140" s="39">
        <v>521.70000000000005</v>
      </c>
      <c r="M140" s="39">
        <v>593</v>
      </c>
      <c r="N140" s="39">
        <v>745.77800000000002</v>
      </c>
      <c r="O140" s="41">
        <f t="shared" si="17"/>
        <v>152.77800000000002</v>
      </c>
      <c r="P140" s="41">
        <f t="shared" si="18"/>
        <v>152.77800000000002</v>
      </c>
      <c r="Q140" s="41">
        <f t="shared" si="19"/>
        <v>-9.45799999999997</v>
      </c>
      <c r="R140" s="120">
        <f t="shared" si="28"/>
        <v>152.77800000000002</v>
      </c>
      <c r="S140" s="34">
        <f t="shared" si="28"/>
        <v>0</v>
      </c>
      <c r="T140" s="34">
        <f t="shared" si="28"/>
        <v>0</v>
      </c>
      <c r="U140" s="52">
        <v>28.683</v>
      </c>
      <c r="V140" s="44">
        <f t="shared" si="21"/>
        <v>4382.1313740000005</v>
      </c>
      <c r="W140" s="45">
        <f t="shared" si="22"/>
        <v>27.872</v>
      </c>
      <c r="X140" s="50">
        <f t="shared" si="22"/>
        <v>0</v>
      </c>
      <c r="Y140" s="51">
        <f t="shared" si="22"/>
        <v>0</v>
      </c>
      <c r="Z140" s="48">
        <f t="shared" si="23"/>
        <v>4258.2284160000008</v>
      </c>
      <c r="AA140" s="49">
        <f t="shared" si="24"/>
        <v>123.90295799999967</v>
      </c>
    </row>
    <row r="141" spans="1:27" x14ac:dyDescent="0.25">
      <c r="A141" s="63" t="s">
        <v>432</v>
      </c>
      <c r="B141" s="34">
        <v>385</v>
      </c>
      <c r="C141" s="34">
        <v>0</v>
      </c>
      <c r="D141" s="96">
        <v>0</v>
      </c>
      <c r="E141" s="35">
        <f t="shared" ref="E141:E182" si="29">SUM(B141:D141)</f>
        <v>385</v>
      </c>
      <c r="F141" s="36">
        <f t="shared" si="25"/>
        <v>130</v>
      </c>
      <c r="G141" s="37" t="str">
        <f t="shared" si="27"/>
        <v>Yes</v>
      </c>
      <c r="H141" s="38">
        <v>228.58</v>
      </c>
      <c r="I141" s="38">
        <v>22.11</v>
      </c>
      <c r="J141" s="39">
        <f t="shared" ref="J141:J182" si="30">MIN(E141,H141)</f>
        <v>228.58</v>
      </c>
      <c r="K141" s="40">
        <f t="shared" ref="K141:K182" si="31">IF(J141=0,0,IF(G141&lt;&gt;"Yes",0,J141))</f>
        <v>228.58</v>
      </c>
      <c r="L141" s="39">
        <v>486.1</v>
      </c>
      <c r="M141" s="39">
        <v>593</v>
      </c>
      <c r="N141" s="39">
        <v>742.36800000000005</v>
      </c>
      <c r="O141" s="41">
        <f t="shared" ref="O141:O182" si="32">MAX(N141-M141,0)</f>
        <v>149.36800000000005</v>
      </c>
      <c r="P141" s="41">
        <f t="shared" ref="P141:P182" si="33">MIN(K141,O141)</f>
        <v>149.36800000000005</v>
      </c>
      <c r="Q141" s="41">
        <f t="shared" ref="Q141:Q182" si="34">IF(P141&lt;=0,0,L141+I141+H141-N141)</f>
        <v>-5.5779999999999745</v>
      </c>
      <c r="R141" s="120">
        <f t="shared" si="28"/>
        <v>149.36800000000005</v>
      </c>
      <c r="S141" s="34">
        <f t="shared" si="28"/>
        <v>0</v>
      </c>
      <c r="T141" s="34">
        <f t="shared" si="28"/>
        <v>0</v>
      </c>
      <c r="U141" s="52">
        <v>27.692</v>
      </c>
      <c r="V141" s="44">
        <f t="shared" ref="V141:V182" si="35">(R141+S141+T141)*U141</f>
        <v>4136.2986560000018</v>
      </c>
      <c r="W141" s="45">
        <f t="shared" ref="W141:Y182" si="36">IF(B141&gt;0,W$9,0)</f>
        <v>27.872</v>
      </c>
      <c r="X141" s="50">
        <f t="shared" si="36"/>
        <v>0</v>
      </c>
      <c r="Y141" s="51">
        <f t="shared" si="36"/>
        <v>0</v>
      </c>
      <c r="Z141" s="48">
        <f t="shared" ref="Z141:Z182" si="37">(R141*W141)+(S141*X141)+(T141*Y141)</f>
        <v>4163.1848960000016</v>
      </c>
      <c r="AA141" s="49">
        <f t="shared" ref="AA141:AA182" si="38">IF(V141-Z141&lt;0,0,V141-Z141)</f>
        <v>0</v>
      </c>
    </row>
    <row r="142" spans="1:27" x14ac:dyDescent="0.25">
      <c r="A142" s="63" t="s">
        <v>433</v>
      </c>
      <c r="B142" s="34">
        <v>385</v>
      </c>
      <c r="C142" s="34">
        <v>0</v>
      </c>
      <c r="D142" s="96">
        <v>0</v>
      </c>
      <c r="E142" s="35">
        <f t="shared" si="29"/>
        <v>385</v>
      </c>
      <c r="F142" s="36">
        <f t="shared" ref="F142:F182" si="39">IF(E142&gt;0,F141+1,0)</f>
        <v>131</v>
      </c>
      <c r="G142" s="37" t="str">
        <f t="shared" si="27"/>
        <v>Yes</v>
      </c>
      <c r="H142" s="38">
        <v>225.56</v>
      </c>
      <c r="I142" s="38">
        <v>21.21</v>
      </c>
      <c r="J142" s="39">
        <f t="shared" si="30"/>
        <v>225.56</v>
      </c>
      <c r="K142" s="40">
        <f t="shared" si="31"/>
        <v>225.56</v>
      </c>
      <c r="L142" s="39">
        <v>499.7</v>
      </c>
      <c r="M142" s="39">
        <v>593</v>
      </c>
      <c r="N142" s="39">
        <v>752.32799999999997</v>
      </c>
      <c r="O142" s="41">
        <f t="shared" si="32"/>
        <v>159.32799999999997</v>
      </c>
      <c r="P142" s="41">
        <f t="shared" si="33"/>
        <v>159.32799999999997</v>
      </c>
      <c r="Q142" s="41">
        <f t="shared" si="34"/>
        <v>-5.8579999999999472</v>
      </c>
      <c r="R142" s="120">
        <f t="shared" si="28"/>
        <v>159.32799999999997</v>
      </c>
      <c r="S142" s="34">
        <f t="shared" si="28"/>
        <v>0</v>
      </c>
      <c r="T142" s="34">
        <f t="shared" si="28"/>
        <v>0</v>
      </c>
      <c r="U142" s="52">
        <v>27.675000000000001</v>
      </c>
      <c r="V142" s="44">
        <f t="shared" si="35"/>
        <v>4409.402399999999</v>
      </c>
      <c r="W142" s="45">
        <f t="shared" si="36"/>
        <v>27.872</v>
      </c>
      <c r="X142" s="50">
        <f t="shared" si="36"/>
        <v>0</v>
      </c>
      <c r="Y142" s="51">
        <f t="shared" si="36"/>
        <v>0</v>
      </c>
      <c r="Z142" s="48">
        <f t="shared" si="37"/>
        <v>4440.790015999999</v>
      </c>
      <c r="AA142" s="49">
        <f t="shared" si="38"/>
        <v>0</v>
      </c>
    </row>
    <row r="143" spans="1:27" x14ac:dyDescent="0.25">
      <c r="A143" s="63" t="s">
        <v>434</v>
      </c>
      <c r="B143" s="34">
        <v>385</v>
      </c>
      <c r="C143" s="34">
        <v>0</v>
      </c>
      <c r="D143" s="96">
        <v>0</v>
      </c>
      <c r="E143" s="35">
        <f t="shared" si="29"/>
        <v>385</v>
      </c>
      <c r="F143" s="36">
        <f t="shared" si="39"/>
        <v>132</v>
      </c>
      <c r="G143" s="37" t="str">
        <f t="shared" si="27"/>
        <v>Yes</v>
      </c>
      <c r="H143" s="38">
        <v>232.19</v>
      </c>
      <c r="I143" s="38">
        <v>21.25</v>
      </c>
      <c r="J143" s="39">
        <f t="shared" si="30"/>
        <v>232.19</v>
      </c>
      <c r="K143" s="40">
        <f t="shared" si="31"/>
        <v>232.19</v>
      </c>
      <c r="L143" s="39">
        <v>498.4</v>
      </c>
      <c r="M143" s="39">
        <v>593</v>
      </c>
      <c r="N143" s="39">
        <v>757.95399999999995</v>
      </c>
      <c r="O143" s="41">
        <f t="shared" si="32"/>
        <v>164.95399999999995</v>
      </c>
      <c r="P143" s="41">
        <f t="shared" si="33"/>
        <v>164.95399999999995</v>
      </c>
      <c r="Q143" s="41">
        <f t="shared" si="34"/>
        <v>-6.1140000000000327</v>
      </c>
      <c r="R143" s="120">
        <f t="shared" si="28"/>
        <v>164.95399999999995</v>
      </c>
      <c r="S143" s="34">
        <f t="shared" si="28"/>
        <v>0</v>
      </c>
      <c r="T143" s="34">
        <f t="shared" si="28"/>
        <v>0</v>
      </c>
      <c r="U143" s="52">
        <v>27.445</v>
      </c>
      <c r="V143" s="44">
        <f t="shared" si="35"/>
        <v>4527.1625299999987</v>
      </c>
      <c r="W143" s="45">
        <f t="shared" si="36"/>
        <v>27.872</v>
      </c>
      <c r="X143" s="50">
        <f t="shared" si="36"/>
        <v>0</v>
      </c>
      <c r="Y143" s="51">
        <f t="shared" si="36"/>
        <v>0</v>
      </c>
      <c r="Z143" s="48">
        <f t="shared" si="37"/>
        <v>4597.5978879999984</v>
      </c>
      <c r="AA143" s="49">
        <f t="shared" si="38"/>
        <v>0</v>
      </c>
    </row>
    <row r="144" spans="1:27" x14ac:dyDescent="0.25">
      <c r="A144" s="63" t="s">
        <v>435</v>
      </c>
      <c r="B144" s="34">
        <v>385</v>
      </c>
      <c r="C144" s="34">
        <v>0</v>
      </c>
      <c r="D144" s="96">
        <v>0</v>
      </c>
      <c r="E144" s="35">
        <f t="shared" si="29"/>
        <v>385</v>
      </c>
      <c r="F144" s="36">
        <f t="shared" si="39"/>
        <v>133</v>
      </c>
      <c r="G144" s="37" t="str">
        <f t="shared" si="27"/>
        <v>Yes</v>
      </c>
      <c r="H144" s="38">
        <v>258.57</v>
      </c>
      <c r="I144" s="38">
        <v>22.32</v>
      </c>
      <c r="J144" s="39">
        <f t="shared" si="30"/>
        <v>258.57</v>
      </c>
      <c r="K144" s="40">
        <f t="shared" si="31"/>
        <v>258.57</v>
      </c>
      <c r="L144" s="39">
        <v>488.9</v>
      </c>
      <c r="M144" s="39">
        <v>593</v>
      </c>
      <c r="N144" s="39">
        <v>775.79899999999998</v>
      </c>
      <c r="O144" s="41">
        <f t="shared" si="32"/>
        <v>182.79899999999998</v>
      </c>
      <c r="P144" s="41">
        <f t="shared" si="33"/>
        <v>182.79899999999998</v>
      </c>
      <c r="Q144" s="41">
        <f t="shared" si="34"/>
        <v>-6.0090000000000146</v>
      </c>
      <c r="R144" s="120">
        <f t="shared" si="28"/>
        <v>182.79899999999998</v>
      </c>
      <c r="S144" s="34">
        <f t="shared" si="28"/>
        <v>0</v>
      </c>
      <c r="T144" s="34">
        <f t="shared" si="28"/>
        <v>0</v>
      </c>
      <c r="U144" s="52">
        <v>27.439</v>
      </c>
      <c r="V144" s="44">
        <f t="shared" si="35"/>
        <v>5015.8217609999992</v>
      </c>
      <c r="W144" s="45">
        <f t="shared" si="36"/>
        <v>27.872</v>
      </c>
      <c r="X144" s="50">
        <f t="shared" si="36"/>
        <v>0</v>
      </c>
      <c r="Y144" s="51">
        <f t="shared" si="36"/>
        <v>0</v>
      </c>
      <c r="Z144" s="48">
        <f t="shared" si="37"/>
        <v>5094.973727999999</v>
      </c>
      <c r="AA144" s="49">
        <f t="shared" si="38"/>
        <v>0</v>
      </c>
    </row>
    <row r="145" spans="1:27" x14ac:dyDescent="0.25">
      <c r="A145" s="63" t="s">
        <v>436</v>
      </c>
      <c r="B145" s="34">
        <v>385</v>
      </c>
      <c r="C145" s="34">
        <v>0</v>
      </c>
      <c r="D145" s="96">
        <v>0</v>
      </c>
      <c r="E145" s="35">
        <f t="shared" si="29"/>
        <v>385</v>
      </c>
      <c r="F145" s="36">
        <f t="shared" si="39"/>
        <v>134</v>
      </c>
      <c r="G145" s="37" t="str">
        <f t="shared" si="27"/>
        <v>Yes</v>
      </c>
      <c r="H145" s="38">
        <v>246.39</v>
      </c>
      <c r="I145" s="38">
        <v>23.9</v>
      </c>
      <c r="J145" s="39">
        <f t="shared" si="30"/>
        <v>246.39</v>
      </c>
      <c r="K145" s="40">
        <f t="shared" si="31"/>
        <v>246.39</v>
      </c>
      <c r="L145" s="39">
        <v>525.75</v>
      </c>
      <c r="M145" s="39">
        <v>593</v>
      </c>
      <c r="N145" s="39">
        <v>803.15200000000004</v>
      </c>
      <c r="O145" s="41">
        <f t="shared" si="32"/>
        <v>210.15200000000004</v>
      </c>
      <c r="P145" s="41">
        <f t="shared" si="33"/>
        <v>210.15200000000004</v>
      </c>
      <c r="Q145" s="41">
        <f t="shared" si="34"/>
        <v>-7.11200000000008</v>
      </c>
      <c r="R145" s="120">
        <f t="shared" si="28"/>
        <v>210.15200000000004</v>
      </c>
      <c r="S145" s="34">
        <f t="shared" si="28"/>
        <v>0</v>
      </c>
      <c r="T145" s="34">
        <f t="shared" si="28"/>
        <v>0</v>
      </c>
      <c r="U145" s="52">
        <v>28.126000000000001</v>
      </c>
      <c r="V145" s="44">
        <f t="shared" si="35"/>
        <v>5910.7351520000011</v>
      </c>
      <c r="W145" s="45">
        <f t="shared" si="36"/>
        <v>27.872</v>
      </c>
      <c r="X145" s="50">
        <f t="shared" si="36"/>
        <v>0</v>
      </c>
      <c r="Y145" s="51">
        <f t="shared" si="36"/>
        <v>0</v>
      </c>
      <c r="Z145" s="48">
        <f t="shared" si="37"/>
        <v>5857.3565440000011</v>
      </c>
      <c r="AA145" s="49">
        <f t="shared" si="38"/>
        <v>53.378607999999986</v>
      </c>
    </row>
    <row r="146" spans="1:27" x14ac:dyDescent="0.25">
      <c r="A146" s="63" t="s">
        <v>437</v>
      </c>
      <c r="B146" s="34">
        <v>385</v>
      </c>
      <c r="C146" s="34">
        <v>0</v>
      </c>
      <c r="D146" s="96">
        <v>0</v>
      </c>
      <c r="E146" s="35">
        <f t="shared" si="29"/>
        <v>385</v>
      </c>
      <c r="F146" s="36">
        <f t="shared" si="39"/>
        <v>135</v>
      </c>
      <c r="G146" s="37" t="str">
        <f t="shared" si="27"/>
        <v>Yes</v>
      </c>
      <c r="H146" s="38">
        <v>276.68</v>
      </c>
      <c r="I146" s="38">
        <v>24.88</v>
      </c>
      <c r="J146" s="39">
        <f t="shared" si="30"/>
        <v>276.68</v>
      </c>
      <c r="K146" s="40">
        <f t="shared" si="31"/>
        <v>276.68</v>
      </c>
      <c r="L146" s="39">
        <v>542.54999999999995</v>
      </c>
      <c r="M146" s="39">
        <v>593</v>
      </c>
      <c r="N146" s="39">
        <v>850.30499999999995</v>
      </c>
      <c r="O146" s="41">
        <f t="shared" si="32"/>
        <v>257.30499999999995</v>
      </c>
      <c r="P146" s="41">
        <f t="shared" si="33"/>
        <v>257.30499999999995</v>
      </c>
      <c r="Q146" s="41">
        <f t="shared" si="34"/>
        <v>-6.19500000000005</v>
      </c>
      <c r="R146" s="120">
        <f t="shared" ref="R146:T182" si="40">IF($P146&gt;0,MIN($P146,$E146)*(B146/$E146),0)</f>
        <v>257.30499999999995</v>
      </c>
      <c r="S146" s="34">
        <f t="shared" si="40"/>
        <v>0</v>
      </c>
      <c r="T146" s="34">
        <f t="shared" si="40"/>
        <v>0</v>
      </c>
      <c r="U146" s="52">
        <v>32.154000000000003</v>
      </c>
      <c r="V146" s="44">
        <f t="shared" si="35"/>
        <v>8273.3849699999992</v>
      </c>
      <c r="W146" s="45">
        <f t="shared" si="36"/>
        <v>27.872</v>
      </c>
      <c r="X146" s="50">
        <f t="shared" si="36"/>
        <v>0</v>
      </c>
      <c r="Y146" s="51">
        <f t="shared" si="36"/>
        <v>0</v>
      </c>
      <c r="Z146" s="48">
        <f t="shared" si="37"/>
        <v>7171.6049599999988</v>
      </c>
      <c r="AA146" s="49">
        <f t="shared" si="38"/>
        <v>1101.7800100000004</v>
      </c>
    </row>
    <row r="147" spans="1:27" x14ac:dyDescent="0.25">
      <c r="A147" s="63" t="s">
        <v>438</v>
      </c>
      <c r="B147" s="34">
        <v>385</v>
      </c>
      <c r="C147" s="34">
        <v>0</v>
      </c>
      <c r="D147" s="96">
        <v>0</v>
      </c>
      <c r="E147" s="35">
        <f t="shared" si="29"/>
        <v>385</v>
      </c>
      <c r="F147" s="36">
        <f t="shared" si="39"/>
        <v>136</v>
      </c>
      <c r="G147" s="37" t="str">
        <f t="shared" si="27"/>
        <v>Yes</v>
      </c>
      <c r="H147" s="38">
        <v>298.97000000000003</v>
      </c>
      <c r="I147" s="38">
        <v>26.68</v>
      </c>
      <c r="J147" s="39">
        <f t="shared" si="30"/>
        <v>298.97000000000003</v>
      </c>
      <c r="K147" s="40">
        <f t="shared" si="31"/>
        <v>298.97000000000003</v>
      </c>
      <c r="L147" s="39">
        <v>584.95000000000005</v>
      </c>
      <c r="M147" s="39">
        <v>593</v>
      </c>
      <c r="N147" s="39">
        <v>915.62599999999998</v>
      </c>
      <c r="O147" s="41">
        <f t="shared" si="32"/>
        <v>322.62599999999998</v>
      </c>
      <c r="P147" s="41">
        <f t="shared" si="33"/>
        <v>298.97000000000003</v>
      </c>
      <c r="Q147" s="41">
        <f t="shared" si="34"/>
        <v>-5.0259999999999536</v>
      </c>
      <c r="R147" s="120">
        <f t="shared" si="40"/>
        <v>298.97000000000003</v>
      </c>
      <c r="S147" s="34">
        <f t="shared" si="40"/>
        <v>0</v>
      </c>
      <c r="T147" s="34">
        <f t="shared" si="40"/>
        <v>0</v>
      </c>
      <c r="U147" s="52">
        <v>54.805999999999997</v>
      </c>
      <c r="V147" s="44">
        <f t="shared" si="35"/>
        <v>16385.349819999999</v>
      </c>
      <c r="W147" s="45">
        <f t="shared" si="36"/>
        <v>27.872</v>
      </c>
      <c r="X147" s="50">
        <f t="shared" si="36"/>
        <v>0</v>
      </c>
      <c r="Y147" s="51">
        <f t="shared" si="36"/>
        <v>0</v>
      </c>
      <c r="Z147" s="48">
        <f t="shared" si="37"/>
        <v>8332.8918400000002</v>
      </c>
      <c r="AA147" s="49">
        <f t="shared" si="38"/>
        <v>8052.4579799999992</v>
      </c>
    </row>
    <row r="148" spans="1:27" x14ac:dyDescent="0.25">
      <c r="A148" s="63" t="s">
        <v>439</v>
      </c>
      <c r="B148" s="34">
        <v>385</v>
      </c>
      <c r="C148" s="34">
        <v>0</v>
      </c>
      <c r="D148" s="96">
        <v>0</v>
      </c>
      <c r="E148" s="35">
        <f t="shared" si="29"/>
        <v>385</v>
      </c>
      <c r="F148" s="36">
        <f t="shared" si="39"/>
        <v>137</v>
      </c>
      <c r="G148" s="37" t="str">
        <f t="shared" si="27"/>
        <v>Yes</v>
      </c>
      <c r="H148" s="38">
        <v>313.08999999999997</v>
      </c>
      <c r="I148" s="38">
        <v>25.7</v>
      </c>
      <c r="J148" s="39">
        <f t="shared" si="30"/>
        <v>313.08999999999997</v>
      </c>
      <c r="K148" s="40">
        <f t="shared" si="31"/>
        <v>313.08999999999997</v>
      </c>
      <c r="L148" s="39">
        <v>590.70000000000005</v>
      </c>
      <c r="M148" s="39">
        <v>593</v>
      </c>
      <c r="N148" s="39">
        <v>934.84500000000003</v>
      </c>
      <c r="O148" s="41">
        <f t="shared" si="32"/>
        <v>341.84500000000003</v>
      </c>
      <c r="P148" s="41">
        <f t="shared" si="33"/>
        <v>313.08999999999997</v>
      </c>
      <c r="Q148" s="41">
        <f t="shared" si="34"/>
        <v>-5.3550000000000182</v>
      </c>
      <c r="R148" s="120">
        <f t="shared" si="40"/>
        <v>313.08999999999997</v>
      </c>
      <c r="S148" s="34">
        <f t="shared" si="40"/>
        <v>0</v>
      </c>
      <c r="T148" s="34">
        <f t="shared" si="40"/>
        <v>0</v>
      </c>
      <c r="U148" s="52">
        <v>56.851999999999997</v>
      </c>
      <c r="V148" s="44">
        <f t="shared" si="35"/>
        <v>17799.792679999999</v>
      </c>
      <c r="W148" s="45">
        <f t="shared" si="36"/>
        <v>27.872</v>
      </c>
      <c r="X148" s="50">
        <f t="shared" si="36"/>
        <v>0</v>
      </c>
      <c r="Y148" s="51">
        <f t="shared" si="36"/>
        <v>0</v>
      </c>
      <c r="Z148" s="48">
        <f t="shared" si="37"/>
        <v>8726.4444800000001</v>
      </c>
      <c r="AA148" s="49">
        <f t="shared" si="38"/>
        <v>9073.3481999999985</v>
      </c>
    </row>
    <row r="149" spans="1:27" x14ac:dyDescent="0.25">
      <c r="A149" s="63" t="s">
        <v>440</v>
      </c>
      <c r="B149" s="34">
        <v>385</v>
      </c>
      <c r="C149" s="34">
        <v>0</v>
      </c>
      <c r="D149" s="96">
        <v>0</v>
      </c>
      <c r="E149" s="35">
        <f t="shared" si="29"/>
        <v>385</v>
      </c>
      <c r="F149" s="36">
        <f t="shared" si="39"/>
        <v>138</v>
      </c>
      <c r="G149" s="37" t="str">
        <f t="shared" si="27"/>
        <v>Yes</v>
      </c>
      <c r="H149" s="38">
        <v>312.85000000000002</v>
      </c>
      <c r="I149" s="38">
        <v>25.8</v>
      </c>
      <c r="J149" s="39">
        <f t="shared" si="30"/>
        <v>312.85000000000002</v>
      </c>
      <c r="K149" s="40">
        <f t="shared" si="31"/>
        <v>312.85000000000002</v>
      </c>
      <c r="L149" s="39">
        <v>590.70000000000005</v>
      </c>
      <c r="M149" s="39">
        <v>593</v>
      </c>
      <c r="N149" s="39">
        <v>935.11199999999997</v>
      </c>
      <c r="O149" s="41">
        <f t="shared" si="32"/>
        <v>342.11199999999997</v>
      </c>
      <c r="P149" s="41">
        <f t="shared" si="33"/>
        <v>312.85000000000002</v>
      </c>
      <c r="Q149" s="41">
        <f t="shared" si="34"/>
        <v>-5.7619999999999436</v>
      </c>
      <c r="R149" s="120">
        <f t="shared" si="40"/>
        <v>312.85000000000002</v>
      </c>
      <c r="S149" s="34">
        <f t="shared" si="40"/>
        <v>0</v>
      </c>
      <c r="T149" s="34">
        <f t="shared" si="40"/>
        <v>0</v>
      </c>
      <c r="U149" s="52">
        <v>49.414000000000001</v>
      </c>
      <c r="V149" s="44">
        <f t="shared" si="35"/>
        <v>15459.169900000001</v>
      </c>
      <c r="W149" s="45">
        <f t="shared" si="36"/>
        <v>27.872</v>
      </c>
      <c r="X149" s="50">
        <f t="shared" si="36"/>
        <v>0</v>
      </c>
      <c r="Y149" s="51">
        <f t="shared" si="36"/>
        <v>0</v>
      </c>
      <c r="Z149" s="48">
        <f t="shared" si="37"/>
        <v>8719.7552000000014</v>
      </c>
      <c r="AA149" s="49">
        <f t="shared" si="38"/>
        <v>6739.4146999999994</v>
      </c>
    </row>
    <row r="150" spans="1:27" x14ac:dyDescent="0.25">
      <c r="A150" s="63" t="s">
        <v>441</v>
      </c>
      <c r="B150" s="34">
        <v>385</v>
      </c>
      <c r="C150" s="34">
        <v>0</v>
      </c>
      <c r="D150" s="96">
        <v>0</v>
      </c>
      <c r="E150" s="35">
        <f t="shared" si="29"/>
        <v>385</v>
      </c>
      <c r="F150" s="36">
        <f t="shared" si="39"/>
        <v>139</v>
      </c>
      <c r="G150" s="37" t="str">
        <f t="shared" si="27"/>
        <v>Yes</v>
      </c>
      <c r="H150" s="38">
        <v>276.13</v>
      </c>
      <c r="I150" s="38">
        <v>25.77</v>
      </c>
      <c r="J150" s="39">
        <f t="shared" si="30"/>
        <v>276.13</v>
      </c>
      <c r="K150" s="40">
        <f t="shared" si="31"/>
        <v>276.13</v>
      </c>
      <c r="L150" s="39">
        <v>588.70000000000005</v>
      </c>
      <c r="M150" s="39">
        <v>593</v>
      </c>
      <c r="N150" s="39">
        <v>896.77700000000004</v>
      </c>
      <c r="O150" s="41">
        <f t="shared" si="32"/>
        <v>303.77700000000004</v>
      </c>
      <c r="P150" s="41">
        <f t="shared" si="33"/>
        <v>276.13</v>
      </c>
      <c r="Q150" s="41">
        <f t="shared" si="34"/>
        <v>-6.1770000000000209</v>
      </c>
      <c r="R150" s="120">
        <f t="shared" si="40"/>
        <v>276.13</v>
      </c>
      <c r="S150" s="34">
        <f t="shared" si="40"/>
        <v>0</v>
      </c>
      <c r="T150" s="34">
        <f t="shared" si="40"/>
        <v>0</v>
      </c>
      <c r="U150" s="52">
        <v>45.18</v>
      </c>
      <c r="V150" s="44">
        <f t="shared" si="35"/>
        <v>12475.553399999999</v>
      </c>
      <c r="W150" s="45">
        <f t="shared" si="36"/>
        <v>27.872</v>
      </c>
      <c r="X150" s="50">
        <f t="shared" si="36"/>
        <v>0</v>
      </c>
      <c r="Y150" s="51">
        <f t="shared" si="36"/>
        <v>0</v>
      </c>
      <c r="Z150" s="48">
        <f t="shared" si="37"/>
        <v>7696.2953600000001</v>
      </c>
      <c r="AA150" s="49">
        <f t="shared" si="38"/>
        <v>4779.2580399999988</v>
      </c>
    </row>
    <row r="151" spans="1:27" x14ac:dyDescent="0.25">
      <c r="A151" s="63" t="s">
        <v>442</v>
      </c>
      <c r="B151" s="34">
        <v>385</v>
      </c>
      <c r="C151" s="34">
        <v>0</v>
      </c>
      <c r="D151" s="96">
        <v>0</v>
      </c>
      <c r="E151" s="35">
        <f t="shared" si="29"/>
        <v>385</v>
      </c>
      <c r="F151" s="36">
        <f t="shared" si="39"/>
        <v>140</v>
      </c>
      <c r="G151" s="37" t="str">
        <f t="shared" si="27"/>
        <v>Yes</v>
      </c>
      <c r="H151" s="38">
        <v>204.54</v>
      </c>
      <c r="I151" s="38">
        <v>25.32</v>
      </c>
      <c r="J151" s="39">
        <f t="shared" si="30"/>
        <v>204.54</v>
      </c>
      <c r="K151" s="40">
        <f t="shared" si="31"/>
        <v>204.54</v>
      </c>
      <c r="L151" s="39">
        <v>591.29999999999995</v>
      </c>
      <c r="M151" s="39">
        <v>593</v>
      </c>
      <c r="N151" s="39">
        <v>827.678</v>
      </c>
      <c r="O151" s="41">
        <f t="shared" si="32"/>
        <v>234.678</v>
      </c>
      <c r="P151" s="41">
        <f t="shared" si="33"/>
        <v>204.54</v>
      </c>
      <c r="Q151" s="41">
        <f t="shared" si="34"/>
        <v>-6.5180000000000291</v>
      </c>
      <c r="R151" s="120">
        <f t="shared" si="40"/>
        <v>204.54</v>
      </c>
      <c r="S151" s="34">
        <f t="shared" si="40"/>
        <v>0</v>
      </c>
      <c r="T151" s="34">
        <f t="shared" si="40"/>
        <v>0</v>
      </c>
      <c r="U151" s="52">
        <v>44.57</v>
      </c>
      <c r="V151" s="44">
        <f t="shared" si="35"/>
        <v>9116.3477999999996</v>
      </c>
      <c r="W151" s="45">
        <f t="shared" si="36"/>
        <v>27.872</v>
      </c>
      <c r="X151" s="50">
        <f t="shared" si="36"/>
        <v>0</v>
      </c>
      <c r="Y151" s="51">
        <f t="shared" si="36"/>
        <v>0</v>
      </c>
      <c r="Z151" s="48">
        <f t="shared" si="37"/>
        <v>5700.9388799999997</v>
      </c>
      <c r="AA151" s="49">
        <f t="shared" si="38"/>
        <v>3415.4089199999999</v>
      </c>
    </row>
    <row r="152" spans="1:27" x14ac:dyDescent="0.25">
      <c r="A152" s="63" t="s">
        <v>443</v>
      </c>
      <c r="B152" s="34">
        <v>385</v>
      </c>
      <c r="C152" s="34">
        <v>0</v>
      </c>
      <c r="D152" s="96">
        <v>0</v>
      </c>
      <c r="E152" s="35">
        <f t="shared" si="29"/>
        <v>385</v>
      </c>
      <c r="F152" s="36">
        <f t="shared" si="39"/>
        <v>141</v>
      </c>
      <c r="G152" s="37" t="str">
        <f t="shared" si="27"/>
        <v>Yes</v>
      </c>
      <c r="H152" s="38">
        <v>150.72999999999999</v>
      </c>
      <c r="I152" s="38">
        <v>25.17</v>
      </c>
      <c r="J152" s="39">
        <f t="shared" si="30"/>
        <v>150.72999999999999</v>
      </c>
      <c r="K152" s="40">
        <f t="shared" si="31"/>
        <v>150.72999999999999</v>
      </c>
      <c r="L152" s="39">
        <v>592.29999999999995</v>
      </c>
      <c r="M152" s="39">
        <v>593</v>
      </c>
      <c r="N152" s="39">
        <v>775.49099999999999</v>
      </c>
      <c r="O152" s="41">
        <f t="shared" si="32"/>
        <v>182.49099999999999</v>
      </c>
      <c r="P152" s="41">
        <f t="shared" si="33"/>
        <v>150.72999999999999</v>
      </c>
      <c r="Q152" s="41">
        <f t="shared" si="34"/>
        <v>-7.2910000000000537</v>
      </c>
      <c r="R152" s="120">
        <f t="shared" si="40"/>
        <v>150.72999999999999</v>
      </c>
      <c r="S152" s="34">
        <f t="shared" si="40"/>
        <v>0</v>
      </c>
      <c r="T152" s="34">
        <f t="shared" si="40"/>
        <v>0</v>
      </c>
      <c r="U152" s="52">
        <v>43.47</v>
      </c>
      <c r="V152" s="44">
        <f t="shared" si="35"/>
        <v>6552.2330999999995</v>
      </c>
      <c r="W152" s="45">
        <f t="shared" si="36"/>
        <v>27.872</v>
      </c>
      <c r="X152" s="50">
        <f t="shared" si="36"/>
        <v>0</v>
      </c>
      <c r="Y152" s="51">
        <f t="shared" si="36"/>
        <v>0</v>
      </c>
      <c r="Z152" s="48">
        <f t="shared" si="37"/>
        <v>4201.1465600000001</v>
      </c>
      <c r="AA152" s="49">
        <f t="shared" si="38"/>
        <v>2351.0865399999993</v>
      </c>
    </row>
    <row r="153" spans="1:27" x14ac:dyDescent="0.25">
      <c r="A153" s="63" t="s">
        <v>444</v>
      </c>
      <c r="B153" s="34">
        <v>385</v>
      </c>
      <c r="C153" s="34">
        <v>0</v>
      </c>
      <c r="D153" s="96">
        <v>0</v>
      </c>
      <c r="E153" s="35">
        <f t="shared" si="29"/>
        <v>385</v>
      </c>
      <c r="F153" s="36">
        <f t="shared" si="39"/>
        <v>142</v>
      </c>
      <c r="G153" s="37" t="str">
        <f t="shared" si="27"/>
        <v>Yes</v>
      </c>
      <c r="H153" s="38">
        <v>130.08000000000001</v>
      </c>
      <c r="I153" s="38">
        <v>24.82</v>
      </c>
      <c r="J153" s="39">
        <f t="shared" si="30"/>
        <v>130.08000000000001</v>
      </c>
      <c r="K153" s="40">
        <f t="shared" si="31"/>
        <v>130.08000000000001</v>
      </c>
      <c r="L153" s="39">
        <v>584.1</v>
      </c>
      <c r="M153" s="39">
        <v>593</v>
      </c>
      <c r="N153" s="39">
        <v>745.96199999999999</v>
      </c>
      <c r="O153" s="41">
        <f t="shared" si="32"/>
        <v>152.96199999999999</v>
      </c>
      <c r="P153" s="41">
        <f t="shared" si="33"/>
        <v>130.08000000000001</v>
      </c>
      <c r="Q153" s="41">
        <f t="shared" si="34"/>
        <v>-6.9619999999998754</v>
      </c>
      <c r="R153" s="120">
        <f t="shared" si="40"/>
        <v>130.08000000000001</v>
      </c>
      <c r="S153" s="34">
        <f t="shared" si="40"/>
        <v>0</v>
      </c>
      <c r="T153" s="34">
        <f t="shared" si="40"/>
        <v>0</v>
      </c>
      <c r="U153" s="52">
        <v>39.520000000000003</v>
      </c>
      <c r="V153" s="44">
        <f t="shared" si="35"/>
        <v>5140.7616000000007</v>
      </c>
      <c r="W153" s="45">
        <f t="shared" si="36"/>
        <v>27.872</v>
      </c>
      <c r="X153" s="50">
        <f t="shared" si="36"/>
        <v>0</v>
      </c>
      <c r="Y153" s="51">
        <f t="shared" si="36"/>
        <v>0</v>
      </c>
      <c r="Z153" s="48">
        <f t="shared" si="37"/>
        <v>3625.5897600000003</v>
      </c>
      <c r="AA153" s="49">
        <f t="shared" si="38"/>
        <v>1515.1718400000004</v>
      </c>
    </row>
    <row r="154" spans="1:27" x14ac:dyDescent="0.25">
      <c r="A154" s="60" t="s">
        <v>445</v>
      </c>
      <c r="B154" s="34">
        <v>385</v>
      </c>
      <c r="C154" s="34">
        <v>0</v>
      </c>
      <c r="D154" s="96">
        <v>0</v>
      </c>
      <c r="E154" s="35">
        <f t="shared" si="29"/>
        <v>385</v>
      </c>
      <c r="F154" s="36">
        <f t="shared" si="39"/>
        <v>143</v>
      </c>
      <c r="G154" s="37" t="str">
        <f t="shared" si="27"/>
        <v>Yes</v>
      </c>
      <c r="H154" s="38">
        <v>109.69</v>
      </c>
      <c r="I154" s="38">
        <v>22.51</v>
      </c>
      <c r="J154" s="39">
        <f t="shared" si="30"/>
        <v>109.69</v>
      </c>
      <c r="K154" s="40">
        <f t="shared" si="31"/>
        <v>109.69</v>
      </c>
      <c r="L154" s="39">
        <v>591.95000000000005</v>
      </c>
      <c r="M154" s="39">
        <v>593</v>
      </c>
      <c r="N154" s="39">
        <v>730.19500000000005</v>
      </c>
      <c r="O154" s="41">
        <f t="shared" si="32"/>
        <v>137.19500000000005</v>
      </c>
      <c r="P154" s="41">
        <f t="shared" si="33"/>
        <v>109.69</v>
      </c>
      <c r="Q154" s="41">
        <f t="shared" si="34"/>
        <v>-6.0449999999999591</v>
      </c>
      <c r="R154" s="120">
        <f t="shared" si="40"/>
        <v>109.69</v>
      </c>
      <c r="S154" s="34">
        <f t="shared" si="40"/>
        <v>0</v>
      </c>
      <c r="T154" s="34">
        <f t="shared" si="40"/>
        <v>0</v>
      </c>
      <c r="U154" s="52">
        <v>37.161999999999999</v>
      </c>
      <c r="V154" s="44">
        <f t="shared" si="35"/>
        <v>4076.2997799999998</v>
      </c>
      <c r="W154" s="45">
        <f t="shared" si="36"/>
        <v>27.872</v>
      </c>
      <c r="X154" s="50">
        <f t="shared" si="36"/>
        <v>0</v>
      </c>
      <c r="Y154" s="51">
        <f t="shared" si="36"/>
        <v>0</v>
      </c>
      <c r="Z154" s="48">
        <f t="shared" si="37"/>
        <v>3057.2796800000001</v>
      </c>
      <c r="AA154" s="49">
        <f t="shared" si="38"/>
        <v>1019.0200999999997</v>
      </c>
    </row>
    <row r="155" spans="1:27" x14ac:dyDescent="0.25">
      <c r="A155" s="60" t="s">
        <v>446</v>
      </c>
      <c r="B155" s="34">
        <v>385</v>
      </c>
      <c r="C155" s="34">
        <v>0</v>
      </c>
      <c r="D155" s="96">
        <v>0</v>
      </c>
      <c r="E155" s="35">
        <f t="shared" si="29"/>
        <v>385</v>
      </c>
      <c r="F155" s="36">
        <f t="shared" si="39"/>
        <v>144</v>
      </c>
      <c r="G155" s="37" t="str">
        <f t="shared" si="27"/>
        <v>Yes</v>
      </c>
      <c r="H155" s="38">
        <v>96.18</v>
      </c>
      <c r="I155" s="38">
        <v>21.66</v>
      </c>
      <c r="J155" s="39">
        <f t="shared" si="30"/>
        <v>96.18</v>
      </c>
      <c r="K155" s="40">
        <f t="shared" si="31"/>
        <v>96.18</v>
      </c>
      <c r="L155" s="39">
        <v>586.54999999999995</v>
      </c>
      <c r="M155" s="39">
        <v>593</v>
      </c>
      <c r="N155" s="39">
        <v>711.52</v>
      </c>
      <c r="O155" s="41">
        <f t="shared" si="32"/>
        <v>118.51999999999998</v>
      </c>
      <c r="P155" s="41">
        <f t="shared" si="33"/>
        <v>96.18</v>
      </c>
      <c r="Q155" s="41">
        <f t="shared" si="34"/>
        <v>-7.1300000000001091</v>
      </c>
      <c r="R155" s="120">
        <f t="shared" si="40"/>
        <v>96.18</v>
      </c>
      <c r="S155" s="34">
        <f t="shared" si="40"/>
        <v>0</v>
      </c>
      <c r="T155" s="34">
        <f t="shared" si="40"/>
        <v>0</v>
      </c>
      <c r="U155" s="52">
        <v>34.57</v>
      </c>
      <c r="V155" s="44">
        <f t="shared" si="35"/>
        <v>3324.9426000000003</v>
      </c>
      <c r="W155" s="45">
        <f t="shared" si="36"/>
        <v>27.872</v>
      </c>
      <c r="X155" s="50">
        <f t="shared" si="36"/>
        <v>0</v>
      </c>
      <c r="Y155" s="51">
        <f t="shared" si="36"/>
        <v>0</v>
      </c>
      <c r="Z155" s="48">
        <f t="shared" si="37"/>
        <v>2680.7289600000004</v>
      </c>
      <c r="AA155" s="49">
        <f t="shared" si="38"/>
        <v>644.21363999999994</v>
      </c>
    </row>
    <row r="156" spans="1:27" x14ac:dyDescent="0.25">
      <c r="A156" s="60" t="s">
        <v>447</v>
      </c>
      <c r="B156" s="34">
        <v>385</v>
      </c>
      <c r="C156" s="34">
        <v>0</v>
      </c>
      <c r="D156" s="96">
        <v>0</v>
      </c>
      <c r="E156" s="35">
        <f t="shared" si="29"/>
        <v>385</v>
      </c>
      <c r="F156" s="36">
        <f t="shared" si="39"/>
        <v>145</v>
      </c>
      <c r="G156" s="37" t="str">
        <f t="shared" si="27"/>
        <v>Yes</v>
      </c>
      <c r="H156" s="38">
        <v>89</v>
      </c>
      <c r="I156" s="38">
        <v>20.85</v>
      </c>
      <c r="J156" s="39">
        <f t="shared" si="30"/>
        <v>89</v>
      </c>
      <c r="K156" s="40">
        <f t="shared" si="31"/>
        <v>89</v>
      </c>
      <c r="L156" s="39">
        <v>578.15</v>
      </c>
      <c r="M156" s="39">
        <v>593</v>
      </c>
      <c r="N156" s="39">
        <v>695.61500000000001</v>
      </c>
      <c r="O156" s="41">
        <f t="shared" si="32"/>
        <v>102.61500000000001</v>
      </c>
      <c r="P156" s="41">
        <f t="shared" si="33"/>
        <v>89</v>
      </c>
      <c r="Q156" s="41">
        <f t="shared" si="34"/>
        <v>-7.6150000000000091</v>
      </c>
      <c r="R156" s="120">
        <f t="shared" si="40"/>
        <v>89</v>
      </c>
      <c r="S156" s="34">
        <f t="shared" si="40"/>
        <v>0</v>
      </c>
      <c r="T156" s="34">
        <f t="shared" si="40"/>
        <v>0</v>
      </c>
      <c r="U156" s="52">
        <v>33.731000000000002</v>
      </c>
      <c r="V156" s="44">
        <f t="shared" si="35"/>
        <v>3002.0590000000002</v>
      </c>
      <c r="W156" s="45">
        <f t="shared" si="36"/>
        <v>27.872</v>
      </c>
      <c r="X156" s="50">
        <f t="shared" si="36"/>
        <v>0</v>
      </c>
      <c r="Y156" s="51">
        <f t="shared" si="36"/>
        <v>0</v>
      </c>
      <c r="Z156" s="48">
        <f t="shared" si="37"/>
        <v>2480.6080000000002</v>
      </c>
      <c r="AA156" s="49">
        <f t="shared" si="38"/>
        <v>521.45100000000002</v>
      </c>
    </row>
    <row r="157" spans="1:27" x14ac:dyDescent="0.25">
      <c r="A157" s="60" t="s">
        <v>448</v>
      </c>
      <c r="B157" s="34">
        <v>385</v>
      </c>
      <c r="C157" s="34">
        <v>0</v>
      </c>
      <c r="D157" s="96">
        <v>0</v>
      </c>
      <c r="E157" s="35">
        <f t="shared" si="29"/>
        <v>385</v>
      </c>
      <c r="F157" s="36">
        <f t="shared" si="39"/>
        <v>146</v>
      </c>
      <c r="G157" s="37" t="str">
        <f t="shared" si="27"/>
        <v>Yes</v>
      </c>
      <c r="H157" s="38">
        <v>140.25</v>
      </c>
      <c r="I157" s="38">
        <v>20.16</v>
      </c>
      <c r="J157" s="39">
        <f t="shared" si="30"/>
        <v>140.25</v>
      </c>
      <c r="K157" s="40">
        <f t="shared" si="31"/>
        <v>140.25</v>
      </c>
      <c r="L157" s="39">
        <v>537.5</v>
      </c>
      <c r="M157" s="39">
        <v>593</v>
      </c>
      <c r="N157" s="39">
        <v>705.81200000000001</v>
      </c>
      <c r="O157" s="41">
        <f t="shared" si="32"/>
        <v>112.81200000000001</v>
      </c>
      <c r="P157" s="41">
        <f t="shared" si="33"/>
        <v>112.81200000000001</v>
      </c>
      <c r="Q157" s="41">
        <f t="shared" si="34"/>
        <v>-7.9020000000000437</v>
      </c>
      <c r="R157" s="120">
        <f t="shared" si="40"/>
        <v>112.81200000000001</v>
      </c>
      <c r="S157" s="34">
        <f t="shared" si="40"/>
        <v>0</v>
      </c>
      <c r="T157" s="34">
        <f t="shared" si="40"/>
        <v>0</v>
      </c>
      <c r="U157" s="52">
        <v>34.466999999999999</v>
      </c>
      <c r="V157" s="44">
        <f t="shared" si="35"/>
        <v>3888.2912040000001</v>
      </c>
      <c r="W157" s="45">
        <f t="shared" si="36"/>
        <v>27.872</v>
      </c>
      <c r="X157" s="50">
        <f t="shared" si="36"/>
        <v>0</v>
      </c>
      <c r="Y157" s="51">
        <f t="shared" si="36"/>
        <v>0</v>
      </c>
      <c r="Z157" s="48">
        <f t="shared" si="37"/>
        <v>3144.2960640000001</v>
      </c>
      <c r="AA157" s="49">
        <f t="shared" si="38"/>
        <v>743.99513999999999</v>
      </c>
    </row>
    <row r="158" spans="1:27" x14ac:dyDescent="0.25">
      <c r="A158" s="60" t="s">
        <v>449</v>
      </c>
      <c r="B158" s="34">
        <v>385</v>
      </c>
      <c r="C158" s="34">
        <v>0</v>
      </c>
      <c r="D158" s="96">
        <v>0</v>
      </c>
      <c r="E158" s="35">
        <f t="shared" si="29"/>
        <v>385</v>
      </c>
      <c r="F158" s="36">
        <f t="shared" si="39"/>
        <v>147</v>
      </c>
      <c r="G158" s="37" t="str">
        <f t="shared" si="27"/>
        <v>Yes</v>
      </c>
      <c r="H158" s="38">
        <v>208.71</v>
      </c>
      <c r="I158" s="38">
        <v>20.68</v>
      </c>
      <c r="J158" s="39">
        <f t="shared" si="30"/>
        <v>208.71</v>
      </c>
      <c r="K158" s="40">
        <f t="shared" si="31"/>
        <v>208.71</v>
      </c>
      <c r="L158" s="39">
        <v>495.8</v>
      </c>
      <c r="M158" s="39">
        <v>593</v>
      </c>
      <c r="N158" s="39">
        <v>731.84199999999998</v>
      </c>
      <c r="O158" s="41">
        <f t="shared" si="32"/>
        <v>138.84199999999998</v>
      </c>
      <c r="P158" s="41">
        <f t="shared" si="33"/>
        <v>138.84199999999998</v>
      </c>
      <c r="Q158" s="41">
        <f t="shared" si="34"/>
        <v>-6.65199999999993</v>
      </c>
      <c r="R158" s="120">
        <f t="shared" si="40"/>
        <v>138.84199999999998</v>
      </c>
      <c r="S158" s="34">
        <f t="shared" si="40"/>
        <v>0</v>
      </c>
      <c r="T158" s="34">
        <f t="shared" si="40"/>
        <v>0</v>
      </c>
      <c r="U158" s="52">
        <v>55.872</v>
      </c>
      <c r="V158" s="44">
        <f t="shared" si="35"/>
        <v>7757.3802239999995</v>
      </c>
      <c r="W158" s="45">
        <f t="shared" si="36"/>
        <v>27.872</v>
      </c>
      <c r="X158" s="50">
        <f t="shared" si="36"/>
        <v>0</v>
      </c>
      <c r="Y158" s="51">
        <f t="shared" si="36"/>
        <v>0</v>
      </c>
      <c r="Z158" s="48">
        <f t="shared" si="37"/>
        <v>3869.8042239999995</v>
      </c>
      <c r="AA158" s="49">
        <f t="shared" si="38"/>
        <v>3887.576</v>
      </c>
    </row>
    <row r="159" spans="1:27" x14ac:dyDescent="0.25">
      <c r="A159" s="60" t="s">
        <v>450</v>
      </c>
      <c r="B159" s="34">
        <v>385</v>
      </c>
      <c r="C159" s="34">
        <v>0</v>
      </c>
      <c r="D159" s="96">
        <v>0</v>
      </c>
      <c r="E159" s="35">
        <f t="shared" si="29"/>
        <v>385</v>
      </c>
      <c r="F159" s="36">
        <f t="shared" si="39"/>
        <v>148</v>
      </c>
      <c r="G159" s="37" t="str">
        <f t="shared" si="27"/>
        <v>Yes</v>
      </c>
      <c r="H159" s="38">
        <v>191.81</v>
      </c>
      <c r="I159" s="38">
        <v>20.190000000000001</v>
      </c>
      <c r="J159" s="39">
        <f t="shared" si="30"/>
        <v>191.81</v>
      </c>
      <c r="K159" s="40">
        <f t="shared" si="31"/>
        <v>191.81</v>
      </c>
      <c r="L159" s="39">
        <v>547.35</v>
      </c>
      <c r="M159" s="39">
        <v>593</v>
      </c>
      <c r="N159" s="39">
        <v>765.13099999999997</v>
      </c>
      <c r="O159" s="41">
        <f t="shared" si="32"/>
        <v>172.13099999999997</v>
      </c>
      <c r="P159" s="41">
        <f t="shared" si="33"/>
        <v>172.13099999999997</v>
      </c>
      <c r="Q159" s="41">
        <f t="shared" si="34"/>
        <v>-5.7809999999998354</v>
      </c>
      <c r="R159" s="120">
        <f t="shared" si="40"/>
        <v>172.13099999999997</v>
      </c>
      <c r="S159" s="34">
        <f t="shared" si="40"/>
        <v>0</v>
      </c>
      <c r="T159" s="34">
        <f t="shared" si="40"/>
        <v>0</v>
      </c>
      <c r="U159" s="52">
        <v>48.402999999999999</v>
      </c>
      <c r="V159" s="44">
        <f t="shared" si="35"/>
        <v>8331.6567929999983</v>
      </c>
      <c r="W159" s="45">
        <f t="shared" si="36"/>
        <v>27.872</v>
      </c>
      <c r="X159" s="50">
        <f t="shared" si="36"/>
        <v>0</v>
      </c>
      <c r="Y159" s="51">
        <f t="shared" si="36"/>
        <v>0</v>
      </c>
      <c r="Z159" s="48">
        <f t="shared" si="37"/>
        <v>4797.6352319999996</v>
      </c>
      <c r="AA159" s="49">
        <f t="shared" si="38"/>
        <v>3534.0215609999987</v>
      </c>
    </row>
    <row r="160" spans="1:27" x14ac:dyDescent="0.25">
      <c r="A160" s="60" t="s">
        <v>451</v>
      </c>
      <c r="B160" s="34">
        <v>385</v>
      </c>
      <c r="C160" s="34">
        <v>0</v>
      </c>
      <c r="D160" s="96">
        <v>0</v>
      </c>
      <c r="E160" s="35">
        <f t="shared" si="29"/>
        <v>385</v>
      </c>
      <c r="F160" s="36">
        <f t="shared" si="39"/>
        <v>149</v>
      </c>
      <c r="G160" s="37" t="str">
        <f t="shared" si="27"/>
        <v>Yes</v>
      </c>
      <c r="H160" s="38">
        <v>171.2</v>
      </c>
      <c r="I160" s="38">
        <v>22.46</v>
      </c>
      <c r="J160" s="39">
        <f t="shared" si="30"/>
        <v>171.2</v>
      </c>
      <c r="K160" s="40">
        <f t="shared" si="31"/>
        <v>171.2</v>
      </c>
      <c r="L160" s="39">
        <v>572.15</v>
      </c>
      <c r="M160" s="39">
        <v>593</v>
      </c>
      <c r="N160" s="39">
        <v>772.00099999999998</v>
      </c>
      <c r="O160" s="41">
        <f t="shared" si="32"/>
        <v>179.00099999999998</v>
      </c>
      <c r="P160" s="41">
        <f t="shared" si="33"/>
        <v>171.2</v>
      </c>
      <c r="Q160" s="41">
        <f t="shared" si="34"/>
        <v>-6.1910000000000309</v>
      </c>
      <c r="R160" s="120">
        <f t="shared" si="40"/>
        <v>171.2</v>
      </c>
      <c r="S160" s="34">
        <f t="shared" si="40"/>
        <v>0</v>
      </c>
      <c r="T160" s="34">
        <f t="shared" si="40"/>
        <v>0</v>
      </c>
      <c r="U160" s="52">
        <v>42.005000000000003</v>
      </c>
      <c r="V160" s="44">
        <f t="shared" si="35"/>
        <v>7191.2560000000003</v>
      </c>
      <c r="W160" s="45">
        <f t="shared" si="36"/>
        <v>27.872</v>
      </c>
      <c r="X160" s="50">
        <f t="shared" si="36"/>
        <v>0</v>
      </c>
      <c r="Y160" s="51">
        <f t="shared" si="36"/>
        <v>0</v>
      </c>
      <c r="Z160" s="48">
        <f t="shared" si="37"/>
        <v>4771.6863999999996</v>
      </c>
      <c r="AA160" s="49">
        <f t="shared" si="38"/>
        <v>2419.5696000000007</v>
      </c>
    </row>
    <row r="161" spans="1:27" x14ac:dyDescent="0.25">
      <c r="A161" s="60" t="s">
        <v>452</v>
      </c>
      <c r="B161" s="34">
        <v>385</v>
      </c>
      <c r="C161" s="34">
        <v>0</v>
      </c>
      <c r="D161" s="96">
        <v>0</v>
      </c>
      <c r="E161" s="35">
        <f t="shared" si="29"/>
        <v>385</v>
      </c>
      <c r="F161" s="36">
        <f t="shared" si="39"/>
        <v>150</v>
      </c>
      <c r="G161" s="37" t="str">
        <f t="shared" ref="G161:G182" si="41">IF(MAX(F161:F399)&gt;6,"Yes",0)</f>
        <v>Yes</v>
      </c>
      <c r="H161" s="38">
        <v>152.97</v>
      </c>
      <c r="I161" s="38">
        <v>23.94</v>
      </c>
      <c r="J161" s="39">
        <f t="shared" si="30"/>
        <v>152.97</v>
      </c>
      <c r="K161" s="40">
        <f t="shared" si="31"/>
        <v>152.97</v>
      </c>
      <c r="L161" s="39">
        <v>591.20000000000005</v>
      </c>
      <c r="M161" s="39">
        <v>593</v>
      </c>
      <c r="N161" s="39">
        <v>775.08299999999997</v>
      </c>
      <c r="O161" s="41">
        <f t="shared" si="32"/>
        <v>182.08299999999997</v>
      </c>
      <c r="P161" s="41">
        <f t="shared" si="33"/>
        <v>152.97</v>
      </c>
      <c r="Q161" s="41">
        <f t="shared" si="34"/>
        <v>-6.9729999999998427</v>
      </c>
      <c r="R161" s="120">
        <f t="shared" si="40"/>
        <v>152.97</v>
      </c>
      <c r="S161" s="34">
        <f t="shared" si="40"/>
        <v>0</v>
      </c>
      <c r="T161" s="34">
        <f t="shared" si="40"/>
        <v>0</v>
      </c>
      <c r="U161" s="52">
        <v>40.92</v>
      </c>
      <c r="V161" s="44">
        <f t="shared" si="35"/>
        <v>6259.5324000000001</v>
      </c>
      <c r="W161" s="45">
        <f t="shared" si="36"/>
        <v>27.872</v>
      </c>
      <c r="X161" s="50">
        <f t="shared" si="36"/>
        <v>0</v>
      </c>
      <c r="Y161" s="51">
        <f t="shared" si="36"/>
        <v>0</v>
      </c>
      <c r="Z161" s="48">
        <f t="shared" si="37"/>
        <v>4263.5798400000003</v>
      </c>
      <c r="AA161" s="49">
        <f t="shared" si="38"/>
        <v>1995.9525599999997</v>
      </c>
    </row>
    <row r="162" spans="1:27" x14ac:dyDescent="0.25">
      <c r="A162" s="63" t="s">
        <v>453</v>
      </c>
      <c r="B162" s="34">
        <v>385</v>
      </c>
      <c r="C162" s="34">
        <v>0</v>
      </c>
      <c r="D162" s="96">
        <v>0</v>
      </c>
      <c r="E162" s="35">
        <f t="shared" si="29"/>
        <v>385</v>
      </c>
      <c r="F162" s="36">
        <f t="shared" si="39"/>
        <v>151</v>
      </c>
      <c r="G162" s="37" t="str">
        <f t="shared" si="41"/>
        <v>Yes</v>
      </c>
      <c r="H162" s="38">
        <v>155.5</v>
      </c>
      <c r="I162" s="38">
        <v>24.08</v>
      </c>
      <c r="J162" s="39">
        <f t="shared" si="30"/>
        <v>155.5</v>
      </c>
      <c r="K162" s="40">
        <f t="shared" si="31"/>
        <v>155.5</v>
      </c>
      <c r="L162" s="39">
        <v>581</v>
      </c>
      <c r="M162" s="39">
        <v>593</v>
      </c>
      <c r="N162" s="39">
        <v>766.24699999999996</v>
      </c>
      <c r="O162" s="41">
        <f t="shared" si="32"/>
        <v>173.24699999999996</v>
      </c>
      <c r="P162" s="41">
        <f t="shared" si="33"/>
        <v>155.5</v>
      </c>
      <c r="Q162" s="41">
        <f t="shared" si="34"/>
        <v>-5.6669999999999163</v>
      </c>
      <c r="R162" s="120">
        <f t="shared" si="40"/>
        <v>155.5</v>
      </c>
      <c r="S162" s="34">
        <f t="shared" si="40"/>
        <v>0</v>
      </c>
      <c r="T162" s="34">
        <f t="shared" si="40"/>
        <v>0</v>
      </c>
      <c r="U162" s="52">
        <v>36.341000000000001</v>
      </c>
      <c r="V162" s="44">
        <f t="shared" si="35"/>
        <v>5651.0254999999997</v>
      </c>
      <c r="W162" s="45">
        <f t="shared" si="36"/>
        <v>27.872</v>
      </c>
      <c r="X162" s="50">
        <f t="shared" si="36"/>
        <v>0</v>
      </c>
      <c r="Y162" s="51">
        <f t="shared" si="36"/>
        <v>0</v>
      </c>
      <c r="Z162" s="48">
        <f t="shared" si="37"/>
        <v>4334.0959999999995</v>
      </c>
      <c r="AA162" s="49">
        <f t="shared" si="38"/>
        <v>1316.9295000000002</v>
      </c>
    </row>
    <row r="163" spans="1:27" x14ac:dyDescent="0.25">
      <c r="A163" s="63" t="s">
        <v>454</v>
      </c>
      <c r="B163" s="34">
        <v>385</v>
      </c>
      <c r="C163" s="34">
        <v>0</v>
      </c>
      <c r="D163" s="96">
        <v>0</v>
      </c>
      <c r="E163" s="35">
        <f t="shared" si="29"/>
        <v>385</v>
      </c>
      <c r="F163" s="36">
        <f t="shared" si="39"/>
        <v>152</v>
      </c>
      <c r="G163" s="37" t="str">
        <f t="shared" si="41"/>
        <v>Yes</v>
      </c>
      <c r="H163" s="38">
        <v>169.83</v>
      </c>
      <c r="I163" s="38">
        <v>22.36</v>
      </c>
      <c r="J163" s="39">
        <f t="shared" si="30"/>
        <v>169.83</v>
      </c>
      <c r="K163" s="40">
        <f t="shared" si="31"/>
        <v>169.83</v>
      </c>
      <c r="L163" s="39">
        <v>542.15</v>
      </c>
      <c r="M163" s="39">
        <v>593</v>
      </c>
      <c r="N163" s="39">
        <v>741.03099999999995</v>
      </c>
      <c r="O163" s="41">
        <f t="shared" si="32"/>
        <v>148.03099999999995</v>
      </c>
      <c r="P163" s="41">
        <f t="shared" si="33"/>
        <v>148.03099999999995</v>
      </c>
      <c r="Q163" s="41">
        <f t="shared" si="34"/>
        <v>-6.6909999999999172</v>
      </c>
      <c r="R163" s="120">
        <f t="shared" si="40"/>
        <v>148.03099999999995</v>
      </c>
      <c r="S163" s="34">
        <f t="shared" si="40"/>
        <v>0</v>
      </c>
      <c r="T163" s="34">
        <f t="shared" si="40"/>
        <v>0</v>
      </c>
      <c r="U163" s="52">
        <v>30.042000000000002</v>
      </c>
      <c r="V163" s="44">
        <f t="shared" si="35"/>
        <v>4447.1473019999985</v>
      </c>
      <c r="W163" s="45">
        <f t="shared" si="36"/>
        <v>27.872</v>
      </c>
      <c r="X163" s="50">
        <f t="shared" si="36"/>
        <v>0</v>
      </c>
      <c r="Y163" s="51">
        <f t="shared" si="36"/>
        <v>0</v>
      </c>
      <c r="Z163" s="48">
        <f t="shared" si="37"/>
        <v>4125.9200319999982</v>
      </c>
      <c r="AA163" s="49">
        <f t="shared" si="38"/>
        <v>321.22727000000032</v>
      </c>
    </row>
    <row r="164" spans="1:27" x14ac:dyDescent="0.25">
      <c r="A164" s="63" t="s">
        <v>455</v>
      </c>
      <c r="B164" s="34">
        <v>385</v>
      </c>
      <c r="C164" s="34">
        <v>0</v>
      </c>
      <c r="D164" s="96">
        <v>0</v>
      </c>
      <c r="E164" s="35">
        <f t="shared" si="29"/>
        <v>385</v>
      </c>
      <c r="F164" s="36">
        <f t="shared" si="39"/>
        <v>153</v>
      </c>
      <c r="G164" s="37" t="str">
        <f t="shared" si="41"/>
        <v>Yes</v>
      </c>
      <c r="H164" s="38">
        <v>217.71</v>
      </c>
      <c r="I164" s="38">
        <v>21.41</v>
      </c>
      <c r="J164" s="39">
        <f t="shared" si="30"/>
        <v>217.71</v>
      </c>
      <c r="K164" s="40">
        <f t="shared" si="31"/>
        <v>217.71</v>
      </c>
      <c r="L164" s="39">
        <v>471.95</v>
      </c>
      <c r="M164" s="39">
        <v>593</v>
      </c>
      <c r="N164" s="39">
        <v>717.56600000000003</v>
      </c>
      <c r="O164" s="41">
        <f t="shared" si="32"/>
        <v>124.56600000000003</v>
      </c>
      <c r="P164" s="41">
        <f t="shared" si="33"/>
        <v>124.56600000000003</v>
      </c>
      <c r="Q164" s="41">
        <f t="shared" si="34"/>
        <v>-6.4959999999999809</v>
      </c>
      <c r="R164" s="120">
        <f t="shared" si="40"/>
        <v>124.56600000000003</v>
      </c>
      <c r="S164" s="34">
        <f t="shared" si="40"/>
        <v>0</v>
      </c>
      <c r="T164" s="34">
        <f t="shared" si="40"/>
        <v>0</v>
      </c>
      <c r="U164" s="52">
        <v>27.492999999999999</v>
      </c>
      <c r="V164" s="44">
        <f t="shared" si="35"/>
        <v>3424.6930380000008</v>
      </c>
      <c r="W164" s="45">
        <f t="shared" si="36"/>
        <v>27.872</v>
      </c>
      <c r="X164" s="50">
        <f t="shared" si="36"/>
        <v>0</v>
      </c>
      <c r="Y164" s="51">
        <f t="shared" si="36"/>
        <v>0</v>
      </c>
      <c r="Z164" s="48">
        <f t="shared" si="37"/>
        <v>3471.9035520000007</v>
      </c>
      <c r="AA164" s="49">
        <f t="shared" si="38"/>
        <v>0</v>
      </c>
    </row>
    <row r="165" spans="1:27" x14ac:dyDescent="0.25">
      <c r="A165" s="63" t="s">
        <v>456</v>
      </c>
      <c r="B165" s="34">
        <v>385</v>
      </c>
      <c r="C165" s="34">
        <v>0</v>
      </c>
      <c r="D165" s="96">
        <v>0</v>
      </c>
      <c r="E165" s="35">
        <f t="shared" si="29"/>
        <v>385</v>
      </c>
      <c r="F165" s="36">
        <f t="shared" si="39"/>
        <v>154</v>
      </c>
      <c r="G165" s="37" t="str">
        <f t="shared" si="41"/>
        <v>Yes</v>
      </c>
      <c r="H165" s="38">
        <v>187.12</v>
      </c>
      <c r="I165" s="38">
        <v>20.48</v>
      </c>
      <c r="J165" s="39">
        <f t="shared" si="30"/>
        <v>187.12</v>
      </c>
      <c r="K165" s="40">
        <f t="shared" si="31"/>
        <v>187.12</v>
      </c>
      <c r="L165" s="39">
        <v>477.6</v>
      </c>
      <c r="M165" s="39">
        <v>593</v>
      </c>
      <c r="N165" s="39">
        <v>693.74</v>
      </c>
      <c r="O165" s="41">
        <f t="shared" si="32"/>
        <v>100.74000000000001</v>
      </c>
      <c r="P165" s="41">
        <f t="shared" si="33"/>
        <v>100.74000000000001</v>
      </c>
      <c r="Q165" s="41">
        <f t="shared" si="34"/>
        <v>-8.5399999999999636</v>
      </c>
      <c r="R165" s="120">
        <f t="shared" si="40"/>
        <v>100.74000000000001</v>
      </c>
      <c r="S165" s="34">
        <f t="shared" si="40"/>
        <v>0</v>
      </c>
      <c r="T165" s="34">
        <f t="shared" si="40"/>
        <v>0</v>
      </c>
      <c r="U165" s="52">
        <v>27.378</v>
      </c>
      <c r="V165" s="44">
        <f t="shared" si="35"/>
        <v>2758.0597200000002</v>
      </c>
      <c r="W165" s="45">
        <f t="shared" si="36"/>
        <v>27.872</v>
      </c>
      <c r="X165" s="50">
        <f t="shared" si="36"/>
        <v>0</v>
      </c>
      <c r="Y165" s="51">
        <f t="shared" si="36"/>
        <v>0</v>
      </c>
      <c r="Z165" s="48">
        <f t="shared" si="37"/>
        <v>2807.82528</v>
      </c>
      <c r="AA165" s="49">
        <f t="shared" si="38"/>
        <v>0</v>
      </c>
    </row>
    <row r="166" spans="1:27" x14ac:dyDescent="0.25">
      <c r="A166" s="63" t="s">
        <v>457</v>
      </c>
      <c r="B166" s="34">
        <v>385</v>
      </c>
      <c r="C166" s="34">
        <v>0</v>
      </c>
      <c r="D166" s="96">
        <v>0</v>
      </c>
      <c r="E166" s="35">
        <f t="shared" si="29"/>
        <v>385</v>
      </c>
      <c r="F166" s="36">
        <f t="shared" si="39"/>
        <v>155</v>
      </c>
      <c r="G166" s="37" t="str">
        <f t="shared" si="41"/>
        <v>Yes</v>
      </c>
      <c r="H166" s="38">
        <v>186.32</v>
      </c>
      <c r="I166" s="38">
        <v>20.260000000000002</v>
      </c>
      <c r="J166" s="39">
        <f t="shared" si="30"/>
        <v>186.32</v>
      </c>
      <c r="K166" s="40">
        <f t="shared" si="31"/>
        <v>186.32</v>
      </c>
      <c r="L166" s="39">
        <v>469.45</v>
      </c>
      <c r="M166" s="39">
        <v>593</v>
      </c>
      <c r="N166" s="39">
        <v>685.10299999999995</v>
      </c>
      <c r="O166" s="41">
        <f t="shared" si="32"/>
        <v>92.102999999999952</v>
      </c>
      <c r="P166" s="41">
        <f t="shared" si="33"/>
        <v>92.102999999999952</v>
      </c>
      <c r="Q166" s="41">
        <f t="shared" si="34"/>
        <v>-9.0729999999999791</v>
      </c>
      <c r="R166" s="120">
        <f t="shared" si="40"/>
        <v>92.102999999999952</v>
      </c>
      <c r="S166" s="34">
        <f t="shared" si="40"/>
        <v>0</v>
      </c>
      <c r="T166" s="34">
        <f t="shared" si="40"/>
        <v>0</v>
      </c>
      <c r="U166" s="52">
        <v>27.338000000000001</v>
      </c>
      <c r="V166" s="44">
        <f t="shared" si="35"/>
        <v>2517.9118139999987</v>
      </c>
      <c r="W166" s="45">
        <f t="shared" si="36"/>
        <v>27.872</v>
      </c>
      <c r="X166" s="50">
        <f t="shared" si="36"/>
        <v>0</v>
      </c>
      <c r="Y166" s="51">
        <f t="shared" si="36"/>
        <v>0</v>
      </c>
      <c r="Z166" s="48">
        <f t="shared" si="37"/>
        <v>2567.0948159999984</v>
      </c>
      <c r="AA166" s="49">
        <f t="shared" si="38"/>
        <v>0</v>
      </c>
    </row>
    <row r="167" spans="1:27" x14ac:dyDescent="0.25">
      <c r="A167" s="63" t="s">
        <v>458</v>
      </c>
      <c r="B167" s="34">
        <v>385</v>
      </c>
      <c r="C167" s="34">
        <v>0</v>
      </c>
      <c r="D167" s="96">
        <v>0</v>
      </c>
      <c r="E167" s="35">
        <f t="shared" si="29"/>
        <v>385</v>
      </c>
      <c r="F167" s="36">
        <f t="shared" si="39"/>
        <v>156</v>
      </c>
      <c r="G167" s="37" t="str">
        <f t="shared" si="41"/>
        <v>Yes</v>
      </c>
      <c r="H167" s="38">
        <v>198.89</v>
      </c>
      <c r="I167" s="38">
        <v>19.899999999999999</v>
      </c>
      <c r="J167" s="39">
        <f t="shared" si="30"/>
        <v>198.89</v>
      </c>
      <c r="K167" s="40">
        <f t="shared" si="31"/>
        <v>198.89</v>
      </c>
      <c r="L167" s="39">
        <v>457.1</v>
      </c>
      <c r="M167" s="39">
        <v>593</v>
      </c>
      <c r="N167" s="39">
        <v>685.17399999999998</v>
      </c>
      <c r="O167" s="41">
        <f t="shared" si="32"/>
        <v>92.173999999999978</v>
      </c>
      <c r="P167" s="41">
        <f t="shared" si="33"/>
        <v>92.173999999999978</v>
      </c>
      <c r="Q167" s="41">
        <f t="shared" si="34"/>
        <v>-9.2839999999999918</v>
      </c>
      <c r="R167" s="120">
        <f t="shared" si="40"/>
        <v>92.173999999999978</v>
      </c>
      <c r="S167" s="34">
        <f t="shared" si="40"/>
        <v>0</v>
      </c>
      <c r="T167" s="34">
        <f t="shared" si="40"/>
        <v>0</v>
      </c>
      <c r="U167" s="52">
        <v>27.01</v>
      </c>
      <c r="V167" s="44">
        <f t="shared" si="35"/>
        <v>2489.6197399999996</v>
      </c>
      <c r="W167" s="45">
        <f t="shared" si="36"/>
        <v>27.872</v>
      </c>
      <c r="X167" s="50">
        <f t="shared" si="36"/>
        <v>0</v>
      </c>
      <c r="Y167" s="51">
        <f t="shared" si="36"/>
        <v>0</v>
      </c>
      <c r="Z167" s="48">
        <f t="shared" si="37"/>
        <v>2569.0737279999994</v>
      </c>
      <c r="AA167" s="49">
        <f t="shared" si="38"/>
        <v>0</v>
      </c>
    </row>
    <row r="168" spans="1:27" x14ac:dyDescent="0.25">
      <c r="A168" s="63" t="s">
        <v>459</v>
      </c>
      <c r="B168" s="34">
        <v>385</v>
      </c>
      <c r="C168" s="34">
        <v>0</v>
      </c>
      <c r="D168" s="96">
        <v>0</v>
      </c>
      <c r="E168" s="35">
        <f t="shared" si="29"/>
        <v>385</v>
      </c>
      <c r="F168" s="36">
        <f t="shared" si="39"/>
        <v>157</v>
      </c>
      <c r="G168" s="37" t="str">
        <f t="shared" si="41"/>
        <v>Yes</v>
      </c>
      <c r="H168" s="38">
        <v>209.66</v>
      </c>
      <c r="I168" s="38">
        <v>20.98</v>
      </c>
      <c r="J168" s="39">
        <f t="shared" si="30"/>
        <v>209.66</v>
      </c>
      <c r="K168" s="40">
        <f t="shared" si="31"/>
        <v>209.66</v>
      </c>
      <c r="L168" s="39">
        <v>455.8</v>
      </c>
      <c r="M168" s="39">
        <v>593</v>
      </c>
      <c r="N168" s="39">
        <v>695.13800000000003</v>
      </c>
      <c r="O168" s="41">
        <f t="shared" si="32"/>
        <v>102.13800000000003</v>
      </c>
      <c r="P168" s="41">
        <f t="shared" si="33"/>
        <v>102.13800000000003</v>
      </c>
      <c r="Q168" s="41">
        <f t="shared" si="34"/>
        <v>-8.6979999999999791</v>
      </c>
      <c r="R168" s="120">
        <f t="shared" si="40"/>
        <v>102.13800000000003</v>
      </c>
      <c r="S168" s="34">
        <f t="shared" si="40"/>
        <v>0</v>
      </c>
      <c r="T168" s="34">
        <f t="shared" si="40"/>
        <v>0</v>
      </c>
      <c r="U168" s="52">
        <v>26.577999999999999</v>
      </c>
      <c r="V168" s="44">
        <f t="shared" si="35"/>
        <v>2714.6237640000008</v>
      </c>
      <c r="W168" s="45">
        <f t="shared" si="36"/>
        <v>27.872</v>
      </c>
      <c r="X168" s="50">
        <f t="shared" si="36"/>
        <v>0</v>
      </c>
      <c r="Y168" s="51">
        <f t="shared" si="36"/>
        <v>0</v>
      </c>
      <c r="Z168" s="48">
        <f t="shared" si="37"/>
        <v>2846.7903360000009</v>
      </c>
      <c r="AA168" s="49">
        <f t="shared" si="38"/>
        <v>0</v>
      </c>
    </row>
    <row r="169" spans="1:27" x14ac:dyDescent="0.25">
      <c r="A169" s="63" t="s">
        <v>460</v>
      </c>
      <c r="B169" s="34">
        <v>385</v>
      </c>
      <c r="C169" s="34">
        <v>0</v>
      </c>
      <c r="D169" s="96">
        <v>0</v>
      </c>
      <c r="E169" s="35">
        <f t="shared" si="29"/>
        <v>385</v>
      </c>
      <c r="F169" s="36">
        <f t="shared" si="39"/>
        <v>158</v>
      </c>
      <c r="G169" s="37" t="str">
        <f t="shared" si="41"/>
        <v>Yes</v>
      </c>
      <c r="H169" s="38">
        <v>198.75</v>
      </c>
      <c r="I169" s="38">
        <v>22.08</v>
      </c>
      <c r="J169" s="39">
        <f t="shared" si="30"/>
        <v>198.75</v>
      </c>
      <c r="K169" s="40">
        <f t="shared" si="31"/>
        <v>198.75</v>
      </c>
      <c r="L169" s="39">
        <v>489.7</v>
      </c>
      <c r="M169" s="39">
        <v>593</v>
      </c>
      <c r="N169" s="39">
        <v>721.60599999999999</v>
      </c>
      <c r="O169" s="41">
        <f t="shared" si="32"/>
        <v>128.60599999999999</v>
      </c>
      <c r="P169" s="41">
        <f t="shared" si="33"/>
        <v>128.60599999999999</v>
      </c>
      <c r="Q169" s="41">
        <f t="shared" si="34"/>
        <v>-11.076000000000022</v>
      </c>
      <c r="R169" s="120">
        <f t="shared" si="40"/>
        <v>128.60599999999999</v>
      </c>
      <c r="S169" s="34">
        <f t="shared" si="40"/>
        <v>0</v>
      </c>
      <c r="T169" s="34">
        <f t="shared" si="40"/>
        <v>0</v>
      </c>
      <c r="U169" s="52">
        <v>27.847000000000001</v>
      </c>
      <c r="V169" s="44">
        <f t="shared" si="35"/>
        <v>3581.2912820000001</v>
      </c>
      <c r="W169" s="45">
        <f t="shared" si="36"/>
        <v>27.872</v>
      </c>
      <c r="X169" s="50">
        <f t="shared" si="36"/>
        <v>0</v>
      </c>
      <c r="Y169" s="51">
        <f t="shared" si="36"/>
        <v>0</v>
      </c>
      <c r="Z169" s="48">
        <f t="shared" si="37"/>
        <v>3584.5064319999997</v>
      </c>
      <c r="AA169" s="49">
        <f t="shared" si="38"/>
        <v>0</v>
      </c>
    </row>
    <row r="170" spans="1:27" x14ac:dyDescent="0.25">
      <c r="A170" s="63" t="s">
        <v>461</v>
      </c>
      <c r="B170" s="34">
        <v>385</v>
      </c>
      <c r="C170" s="34">
        <v>0</v>
      </c>
      <c r="D170" s="96">
        <v>0</v>
      </c>
      <c r="E170" s="35">
        <f t="shared" si="29"/>
        <v>385</v>
      </c>
      <c r="F170" s="36">
        <f t="shared" si="39"/>
        <v>159</v>
      </c>
      <c r="G170" s="37" t="str">
        <f t="shared" si="41"/>
        <v>Yes</v>
      </c>
      <c r="H170" s="38">
        <v>178.15</v>
      </c>
      <c r="I170" s="38">
        <v>22.88</v>
      </c>
      <c r="J170" s="39">
        <f t="shared" si="30"/>
        <v>178.15</v>
      </c>
      <c r="K170" s="40">
        <f t="shared" si="31"/>
        <v>178.15</v>
      </c>
      <c r="L170" s="39">
        <v>551.79999999999995</v>
      </c>
      <c r="M170" s="39">
        <v>593</v>
      </c>
      <c r="N170" s="39">
        <v>761.83699999999999</v>
      </c>
      <c r="O170" s="41">
        <f t="shared" si="32"/>
        <v>168.83699999999999</v>
      </c>
      <c r="P170" s="41">
        <f t="shared" si="33"/>
        <v>168.83699999999999</v>
      </c>
      <c r="Q170" s="41">
        <f t="shared" si="34"/>
        <v>-9.0070000000000618</v>
      </c>
      <c r="R170" s="120">
        <f t="shared" si="40"/>
        <v>168.83699999999999</v>
      </c>
      <c r="S170" s="34">
        <f t="shared" si="40"/>
        <v>0</v>
      </c>
      <c r="T170" s="34">
        <f t="shared" si="40"/>
        <v>0</v>
      </c>
      <c r="U170" s="52">
        <v>29.678999999999998</v>
      </c>
      <c r="V170" s="44">
        <f t="shared" si="35"/>
        <v>5010.9133229999998</v>
      </c>
      <c r="W170" s="45">
        <f t="shared" si="36"/>
        <v>27.872</v>
      </c>
      <c r="X170" s="50">
        <f t="shared" si="36"/>
        <v>0</v>
      </c>
      <c r="Y170" s="51">
        <f t="shared" si="36"/>
        <v>0</v>
      </c>
      <c r="Z170" s="48">
        <f t="shared" si="37"/>
        <v>4705.8248639999993</v>
      </c>
      <c r="AA170" s="49">
        <f t="shared" si="38"/>
        <v>305.08845900000051</v>
      </c>
    </row>
    <row r="171" spans="1:27" x14ac:dyDescent="0.25">
      <c r="A171" s="63" t="s">
        <v>462</v>
      </c>
      <c r="B171" s="34">
        <v>385</v>
      </c>
      <c r="C171" s="34">
        <v>0</v>
      </c>
      <c r="D171" s="96">
        <v>0</v>
      </c>
      <c r="E171" s="35">
        <f t="shared" si="29"/>
        <v>385</v>
      </c>
      <c r="F171" s="36">
        <f t="shared" si="39"/>
        <v>160</v>
      </c>
      <c r="G171" s="37" t="str">
        <f t="shared" si="41"/>
        <v>Yes</v>
      </c>
      <c r="H171" s="38">
        <v>238.89</v>
      </c>
      <c r="I171" s="38">
        <v>25.5</v>
      </c>
      <c r="J171" s="39">
        <f t="shared" si="30"/>
        <v>238.89</v>
      </c>
      <c r="K171" s="40">
        <f t="shared" si="31"/>
        <v>238.89</v>
      </c>
      <c r="L171" s="39">
        <v>578.85</v>
      </c>
      <c r="M171" s="39">
        <v>593</v>
      </c>
      <c r="N171" s="39">
        <v>851.62400000000002</v>
      </c>
      <c r="O171" s="41">
        <f t="shared" si="32"/>
        <v>258.62400000000002</v>
      </c>
      <c r="P171" s="41">
        <f t="shared" si="33"/>
        <v>238.89</v>
      </c>
      <c r="Q171" s="41">
        <f t="shared" si="34"/>
        <v>-8.3840000000000146</v>
      </c>
      <c r="R171" s="120">
        <f t="shared" si="40"/>
        <v>238.89</v>
      </c>
      <c r="S171" s="34">
        <f t="shared" si="40"/>
        <v>0</v>
      </c>
      <c r="T171" s="34">
        <f t="shared" si="40"/>
        <v>0</v>
      </c>
      <c r="U171" s="52">
        <v>44.456000000000003</v>
      </c>
      <c r="V171" s="44">
        <f t="shared" si="35"/>
        <v>10620.09384</v>
      </c>
      <c r="W171" s="45">
        <f t="shared" si="36"/>
        <v>27.872</v>
      </c>
      <c r="X171" s="50">
        <f t="shared" si="36"/>
        <v>0</v>
      </c>
      <c r="Y171" s="51">
        <f t="shared" si="36"/>
        <v>0</v>
      </c>
      <c r="Z171" s="48">
        <f t="shared" si="37"/>
        <v>6658.3420799999994</v>
      </c>
      <c r="AA171" s="49">
        <f t="shared" si="38"/>
        <v>3961.7517600000001</v>
      </c>
    </row>
    <row r="172" spans="1:27" x14ac:dyDescent="0.25">
      <c r="A172" s="63" t="s">
        <v>463</v>
      </c>
      <c r="B172" s="34">
        <v>385</v>
      </c>
      <c r="C172" s="34">
        <v>0</v>
      </c>
      <c r="D172" s="96">
        <v>0</v>
      </c>
      <c r="E172" s="35">
        <f t="shared" si="29"/>
        <v>385</v>
      </c>
      <c r="F172" s="36">
        <f t="shared" si="39"/>
        <v>161</v>
      </c>
      <c r="G172" s="37" t="str">
        <f t="shared" si="41"/>
        <v>Yes</v>
      </c>
      <c r="H172" s="38">
        <v>252.77</v>
      </c>
      <c r="I172" s="38">
        <v>27.19</v>
      </c>
      <c r="J172" s="39">
        <f t="shared" si="30"/>
        <v>252.77</v>
      </c>
      <c r="K172" s="40">
        <f t="shared" si="31"/>
        <v>252.77</v>
      </c>
      <c r="L172" s="39">
        <v>592.35</v>
      </c>
      <c r="M172" s="39">
        <v>593</v>
      </c>
      <c r="N172" s="39">
        <v>882.19</v>
      </c>
      <c r="O172" s="41">
        <f t="shared" si="32"/>
        <v>289.19000000000005</v>
      </c>
      <c r="P172" s="41">
        <f t="shared" si="33"/>
        <v>252.77</v>
      </c>
      <c r="Q172" s="41">
        <f t="shared" si="34"/>
        <v>-9.8799999999999955</v>
      </c>
      <c r="R172" s="120">
        <f t="shared" si="40"/>
        <v>252.77</v>
      </c>
      <c r="S172" s="34">
        <f t="shared" si="40"/>
        <v>0</v>
      </c>
      <c r="T172" s="34">
        <f t="shared" si="40"/>
        <v>0</v>
      </c>
      <c r="U172" s="52">
        <v>46.408000000000001</v>
      </c>
      <c r="V172" s="44">
        <f t="shared" si="35"/>
        <v>11730.550160000001</v>
      </c>
      <c r="W172" s="45">
        <f t="shared" si="36"/>
        <v>27.872</v>
      </c>
      <c r="X172" s="50">
        <f t="shared" si="36"/>
        <v>0</v>
      </c>
      <c r="Y172" s="51">
        <f t="shared" si="36"/>
        <v>0</v>
      </c>
      <c r="Z172" s="48">
        <f t="shared" si="37"/>
        <v>7045.2054400000006</v>
      </c>
      <c r="AA172" s="49">
        <f t="shared" si="38"/>
        <v>4685.3447200000001</v>
      </c>
    </row>
    <row r="173" spans="1:27" x14ac:dyDescent="0.25">
      <c r="A173" s="63" t="s">
        <v>464</v>
      </c>
      <c r="B173" s="34">
        <v>385</v>
      </c>
      <c r="C173" s="34">
        <v>0</v>
      </c>
      <c r="D173" s="96">
        <v>0</v>
      </c>
      <c r="E173" s="35">
        <f t="shared" si="29"/>
        <v>385</v>
      </c>
      <c r="F173" s="36">
        <f t="shared" si="39"/>
        <v>162</v>
      </c>
      <c r="G173" s="37" t="str">
        <f t="shared" si="41"/>
        <v>Yes</v>
      </c>
      <c r="H173" s="38">
        <v>265.68</v>
      </c>
      <c r="I173" s="38">
        <v>26.06</v>
      </c>
      <c r="J173" s="39">
        <f t="shared" si="30"/>
        <v>265.68</v>
      </c>
      <c r="K173" s="40">
        <f t="shared" si="31"/>
        <v>265.68</v>
      </c>
      <c r="L173" s="39">
        <v>580.70000000000005</v>
      </c>
      <c r="M173" s="39">
        <v>593</v>
      </c>
      <c r="N173" s="39">
        <v>882.06700000000001</v>
      </c>
      <c r="O173" s="41">
        <f t="shared" si="32"/>
        <v>289.06700000000001</v>
      </c>
      <c r="P173" s="41">
        <f t="shared" si="33"/>
        <v>265.68</v>
      </c>
      <c r="Q173" s="41">
        <f t="shared" si="34"/>
        <v>-9.6269999999999527</v>
      </c>
      <c r="R173" s="120">
        <f t="shared" si="40"/>
        <v>265.68</v>
      </c>
      <c r="S173" s="34">
        <f t="shared" si="40"/>
        <v>0</v>
      </c>
      <c r="T173" s="34">
        <f t="shared" si="40"/>
        <v>0</v>
      </c>
      <c r="U173" s="52">
        <v>44.9</v>
      </c>
      <c r="V173" s="44">
        <f t="shared" si="35"/>
        <v>11929.031999999999</v>
      </c>
      <c r="W173" s="45">
        <f t="shared" si="36"/>
        <v>27.872</v>
      </c>
      <c r="X173" s="50">
        <f t="shared" si="36"/>
        <v>0</v>
      </c>
      <c r="Y173" s="51">
        <f t="shared" si="36"/>
        <v>0</v>
      </c>
      <c r="Z173" s="48">
        <f t="shared" si="37"/>
        <v>7405.0329600000005</v>
      </c>
      <c r="AA173" s="49">
        <f t="shared" si="38"/>
        <v>4523.9990399999988</v>
      </c>
    </row>
    <row r="174" spans="1:27" x14ac:dyDescent="0.25">
      <c r="A174" s="63" t="s">
        <v>465</v>
      </c>
      <c r="B174" s="34">
        <v>385</v>
      </c>
      <c r="C174" s="34">
        <v>0</v>
      </c>
      <c r="D174" s="96">
        <v>0</v>
      </c>
      <c r="E174" s="35">
        <f t="shared" si="29"/>
        <v>385</v>
      </c>
      <c r="F174" s="36">
        <f t="shared" si="39"/>
        <v>163</v>
      </c>
      <c r="G174" s="37" t="str">
        <f t="shared" si="41"/>
        <v>Yes</v>
      </c>
      <c r="H174" s="38">
        <v>219.67</v>
      </c>
      <c r="I174" s="38">
        <v>25.89</v>
      </c>
      <c r="J174" s="39">
        <f t="shared" si="30"/>
        <v>219.67</v>
      </c>
      <c r="K174" s="40">
        <f t="shared" si="31"/>
        <v>219.67</v>
      </c>
      <c r="L174" s="39">
        <v>585.9</v>
      </c>
      <c r="M174" s="39">
        <v>593</v>
      </c>
      <c r="N174" s="39">
        <v>839.89499999999998</v>
      </c>
      <c r="O174" s="41">
        <f t="shared" si="32"/>
        <v>246.89499999999998</v>
      </c>
      <c r="P174" s="41">
        <f t="shared" si="33"/>
        <v>219.67</v>
      </c>
      <c r="Q174" s="41">
        <f t="shared" si="34"/>
        <v>-8.4350000000000591</v>
      </c>
      <c r="R174" s="120">
        <f t="shared" si="40"/>
        <v>219.67</v>
      </c>
      <c r="S174" s="34">
        <f t="shared" si="40"/>
        <v>0</v>
      </c>
      <c r="T174" s="34">
        <f t="shared" si="40"/>
        <v>0</v>
      </c>
      <c r="U174" s="52">
        <v>43.134</v>
      </c>
      <c r="V174" s="44">
        <f t="shared" si="35"/>
        <v>9475.2457799999993</v>
      </c>
      <c r="W174" s="45">
        <f t="shared" si="36"/>
        <v>27.872</v>
      </c>
      <c r="X174" s="50">
        <f t="shared" si="36"/>
        <v>0</v>
      </c>
      <c r="Y174" s="51">
        <f t="shared" si="36"/>
        <v>0</v>
      </c>
      <c r="Z174" s="48">
        <f t="shared" si="37"/>
        <v>6122.6422399999992</v>
      </c>
      <c r="AA174" s="49">
        <f t="shared" si="38"/>
        <v>3352.6035400000001</v>
      </c>
    </row>
    <row r="175" spans="1:27" x14ac:dyDescent="0.25">
      <c r="A175" s="63" t="s">
        <v>466</v>
      </c>
      <c r="B175" s="34">
        <v>385</v>
      </c>
      <c r="C175" s="34">
        <v>0</v>
      </c>
      <c r="D175" s="96">
        <v>0</v>
      </c>
      <c r="E175" s="35">
        <f t="shared" si="29"/>
        <v>385</v>
      </c>
      <c r="F175" s="36">
        <f t="shared" si="39"/>
        <v>164</v>
      </c>
      <c r="G175" s="37" t="str">
        <f t="shared" si="41"/>
        <v>Yes</v>
      </c>
      <c r="H175" s="38">
        <v>179.14</v>
      </c>
      <c r="I175" s="38">
        <v>23.6</v>
      </c>
      <c r="J175" s="39">
        <f t="shared" si="30"/>
        <v>179.14</v>
      </c>
      <c r="K175" s="40">
        <f t="shared" si="31"/>
        <v>179.14</v>
      </c>
      <c r="L175" s="39">
        <v>576.6</v>
      </c>
      <c r="M175" s="39">
        <v>593</v>
      </c>
      <c r="N175" s="39">
        <v>788.89200000000005</v>
      </c>
      <c r="O175" s="41">
        <f t="shared" si="32"/>
        <v>195.89200000000005</v>
      </c>
      <c r="P175" s="41">
        <f t="shared" si="33"/>
        <v>179.14</v>
      </c>
      <c r="Q175" s="41">
        <f t="shared" si="34"/>
        <v>-9.5520000000000209</v>
      </c>
      <c r="R175" s="120">
        <f t="shared" si="40"/>
        <v>179.14</v>
      </c>
      <c r="S175" s="34">
        <f t="shared" si="40"/>
        <v>0</v>
      </c>
      <c r="T175" s="34">
        <f t="shared" si="40"/>
        <v>0</v>
      </c>
      <c r="U175" s="52">
        <v>43.237000000000002</v>
      </c>
      <c r="V175" s="44">
        <f t="shared" si="35"/>
        <v>7745.4761799999997</v>
      </c>
      <c r="W175" s="45">
        <f t="shared" si="36"/>
        <v>27.872</v>
      </c>
      <c r="X175" s="50">
        <f t="shared" si="36"/>
        <v>0</v>
      </c>
      <c r="Y175" s="51">
        <f t="shared" si="36"/>
        <v>0</v>
      </c>
      <c r="Z175" s="48">
        <f t="shared" si="37"/>
        <v>4992.9900799999996</v>
      </c>
      <c r="AA175" s="49">
        <f t="shared" si="38"/>
        <v>2752.4861000000001</v>
      </c>
    </row>
    <row r="176" spans="1:27" x14ac:dyDescent="0.25">
      <c r="A176" s="63" t="s">
        <v>467</v>
      </c>
      <c r="B176" s="34">
        <v>385</v>
      </c>
      <c r="C176" s="34">
        <v>0</v>
      </c>
      <c r="D176" s="96">
        <v>0</v>
      </c>
      <c r="E176" s="35">
        <f t="shared" si="29"/>
        <v>385</v>
      </c>
      <c r="F176" s="36">
        <f t="shared" si="39"/>
        <v>165</v>
      </c>
      <c r="G176" s="37" t="str">
        <f t="shared" si="41"/>
        <v>Yes</v>
      </c>
      <c r="H176" s="38">
        <v>131.88999999999999</v>
      </c>
      <c r="I176" s="38">
        <v>21.86</v>
      </c>
      <c r="J176" s="39">
        <f t="shared" si="30"/>
        <v>131.88999999999999</v>
      </c>
      <c r="K176" s="40">
        <f t="shared" si="31"/>
        <v>131.88999999999999</v>
      </c>
      <c r="L176" s="39">
        <v>578.35</v>
      </c>
      <c r="M176" s="39">
        <v>593</v>
      </c>
      <c r="N176" s="39">
        <v>739.44</v>
      </c>
      <c r="O176" s="41">
        <f t="shared" si="32"/>
        <v>146.44000000000005</v>
      </c>
      <c r="P176" s="41">
        <f t="shared" si="33"/>
        <v>131.88999999999999</v>
      </c>
      <c r="Q176" s="41">
        <f t="shared" si="34"/>
        <v>-7.3400000000000318</v>
      </c>
      <c r="R176" s="120">
        <f t="shared" si="40"/>
        <v>131.88999999999999</v>
      </c>
      <c r="S176" s="34">
        <f t="shared" si="40"/>
        <v>0</v>
      </c>
      <c r="T176" s="34">
        <f t="shared" si="40"/>
        <v>0</v>
      </c>
      <c r="U176" s="52">
        <v>42.500999999999998</v>
      </c>
      <c r="V176" s="44">
        <f t="shared" si="35"/>
        <v>5605.4568899999995</v>
      </c>
      <c r="W176" s="45">
        <f t="shared" si="36"/>
        <v>27.872</v>
      </c>
      <c r="X176" s="50">
        <f t="shared" si="36"/>
        <v>0</v>
      </c>
      <c r="Y176" s="51">
        <f t="shared" si="36"/>
        <v>0</v>
      </c>
      <c r="Z176" s="48">
        <f t="shared" si="37"/>
        <v>3676.0380799999998</v>
      </c>
      <c r="AA176" s="49">
        <f t="shared" si="38"/>
        <v>1929.4188099999997</v>
      </c>
    </row>
    <row r="177" spans="1:27" x14ac:dyDescent="0.25">
      <c r="A177" s="63" t="s">
        <v>468</v>
      </c>
      <c r="B177" s="34">
        <v>385</v>
      </c>
      <c r="C177" s="34">
        <v>0</v>
      </c>
      <c r="D177" s="96">
        <v>0</v>
      </c>
      <c r="E177" s="35">
        <f t="shared" si="29"/>
        <v>385</v>
      </c>
      <c r="F177" s="36">
        <f t="shared" si="39"/>
        <v>166</v>
      </c>
      <c r="G177" s="37" t="str">
        <f t="shared" si="41"/>
        <v>Yes</v>
      </c>
      <c r="H177" s="38">
        <v>105.82</v>
      </c>
      <c r="I177" s="38">
        <v>22.08</v>
      </c>
      <c r="J177" s="39">
        <f t="shared" si="30"/>
        <v>105.82</v>
      </c>
      <c r="K177" s="40">
        <f t="shared" si="31"/>
        <v>105.82</v>
      </c>
      <c r="L177" s="39">
        <v>580.65</v>
      </c>
      <c r="M177" s="39">
        <v>593</v>
      </c>
      <c r="N177" s="39">
        <v>717.10500000000002</v>
      </c>
      <c r="O177" s="41">
        <f t="shared" si="32"/>
        <v>124.10500000000002</v>
      </c>
      <c r="P177" s="41">
        <f t="shared" si="33"/>
        <v>105.82</v>
      </c>
      <c r="Q177" s="41">
        <f t="shared" si="34"/>
        <v>-8.5550000000000637</v>
      </c>
      <c r="R177" s="120">
        <f t="shared" si="40"/>
        <v>105.82</v>
      </c>
      <c r="S177" s="34">
        <f t="shared" si="40"/>
        <v>0</v>
      </c>
      <c r="T177" s="34">
        <f t="shared" si="40"/>
        <v>0</v>
      </c>
      <c r="U177" s="52">
        <v>40.200000000000003</v>
      </c>
      <c r="V177" s="44">
        <f t="shared" si="35"/>
        <v>4253.9639999999999</v>
      </c>
      <c r="W177" s="45">
        <f t="shared" si="36"/>
        <v>27.872</v>
      </c>
      <c r="X177" s="50">
        <f t="shared" si="36"/>
        <v>0</v>
      </c>
      <c r="Y177" s="51">
        <f t="shared" si="36"/>
        <v>0</v>
      </c>
      <c r="Z177" s="48">
        <f t="shared" si="37"/>
        <v>2949.4150399999999</v>
      </c>
      <c r="AA177" s="49">
        <f t="shared" si="38"/>
        <v>1304.5489600000001</v>
      </c>
    </row>
    <row r="178" spans="1:27" x14ac:dyDescent="0.25">
      <c r="A178" s="63" t="s">
        <v>469</v>
      </c>
      <c r="B178" s="34">
        <v>385</v>
      </c>
      <c r="C178" s="34">
        <v>0</v>
      </c>
      <c r="D178" s="96">
        <v>0</v>
      </c>
      <c r="E178" s="35">
        <f t="shared" si="29"/>
        <v>385</v>
      </c>
      <c r="F178" s="36">
        <f t="shared" si="39"/>
        <v>167</v>
      </c>
      <c r="G178" s="37" t="str">
        <f t="shared" si="41"/>
        <v>Yes</v>
      </c>
      <c r="H178" s="38">
        <v>106.28</v>
      </c>
      <c r="I178" s="38">
        <v>21.57</v>
      </c>
      <c r="J178" s="39">
        <f t="shared" si="30"/>
        <v>106.28</v>
      </c>
      <c r="K178" s="40">
        <f t="shared" si="31"/>
        <v>106.28</v>
      </c>
      <c r="L178" s="39">
        <v>572.85</v>
      </c>
      <c r="M178" s="39">
        <v>593</v>
      </c>
      <c r="N178" s="39">
        <v>709.48099999999999</v>
      </c>
      <c r="O178" s="41">
        <f t="shared" si="32"/>
        <v>116.48099999999999</v>
      </c>
      <c r="P178" s="41">
        <f t="shared" si="33"/>
        <v>106.28</v>
      </c>
      <c r="Q178" s="41">
        <f t="shared" si="34"/>
        <v>-8.7809999999999491</v>
      </c>
      <c r="R178" s="120">
        <f t="shared" si="40"/>
        <v>106.28</v>
      </c>
      <c r="S178" s="34">
        <f t="shared" si="40"/>
        <v>0</v>
      </c>
      <c r="T178" s="34">
        <f t="shared" si="40"/>
        <v>0</v>
      </c>
      <c r="U178" s="52">
        <v>38.926000000000002</v>
      </c>
      <c r="V178" s="44">
        <f t="shared" si="35"/>
        <v>4137.0552800000005</v>
      </c>
      <c r="W178" s="45">
        <f t="shared" si="36"/>
        <v>27.872</v>
      </c>
      <c r="X178" s="50">
        <f t="shared" si="36"/>
        <v>0</v>
      </c>
      <c r="Y178" s="51">
        <f t="shared" si="36"/>
        <v>0</v>
      </c>
      <c r="Z178" s="48">
        <f t="shared" si="37"/>
        <v>2962.2361599999999</v>
      </c>
      <c r="AA178" s="49">
        <f t="shared" si="38"/>
        <v>1174.8191200000006</v>
      </c>
    </row>
    <row r="179" spans="1:27" x14ac:dyDescent="0.25">
      <c r="A179" s="63" t="s">
        <v>470</v>
      </c>
      <c r="B179" s="34">
        <v>385</v>
      </c>
      <c r="C179" s="34">
        <v>0</v>
      </c>
      <c r="D179" s="96">
        <v>0</v>
      </c>
      <c r="E179" s="35">
        <f t="shared" si="29"/>
        <v>385</v>
      </c>
      <c r="F179" s="36">
        <f t="shared" si="39"/>
        <v>168</v>
      </c>
      <c r="G179" s="37" t="str">
        <f t="shared" si="41"/>
        <v>Yes</v>
      </c>
      <c r="H179" s="38">
        <v>86.01</v>
      </c>
      <c r="I179" s="38">
        <v>20.45</v>
      </c>
      <c r="J179" s="39">
        <f t="shared" si="30"/>
        <v>86.01</v>
      </c>
      <c r="K179" s="40">
        <f t="shared" si="31"/>
        <v>86.01</v>
      </c>
      <c r="L179" s="39">
        <v>583.35</v>
      </c>
      <c r="M179" s="39">
        <v>593</v>
      </c>
      <c r="N179" s="39">
        <v>700.44299999999998</v>
      </c>
      <c r="O179" s="41">
        <f t="shared" si="32"/>
        <v>107.44299999999998</v>
      </c>
      <c r="P179" s="41">
        <f t="shared" si="33"/>
        <v>86.01</v>
      </c>
      <c r="Q179" s="41">
        <f t="shared" si="34"/>
        <v>-10.632999999999925</v>
      </c>
      <c r="R179" s="120">
        <f t="shared" si="40"/>
        <v>86.01</v>
      </c>
      <c r="S179" s="34">
        <f t="shared" si="40"/>
        <v>0</v>
      </c>
      <c r="T179" s="34">
        <f t="shared" si="40"/>
        <v>0</v>
      </c>
      <c r="U179" s="52">
        <v>36.58</v>
      </c>
      <c r="V179" s="44">
        <f t="shared" si="35"/>
        <v>3146.2458000000001</v>
      </c>
      <c r="W179" s="45">
        <f t="shared" si="36"/>
        <v>27.872</v>
      </c>
      <c r="X179" s="50">
        <f t="shared" si="36"/>
        <v>0</v>
      </c>
      <c r="Y179" s="51">
        <f t="shared" si="36"/>
        <v>0</v>
      </c>
      <c r="Z179" s="48">
        <f t="shared" si="37"/>
        <v>2397.27072</v>
      </c>
      <c r="AA179" s="49">
        <f t="shared" si="38"/>
        <v>748.97508000000016</v>
      </c>
    </row>
    <row r="180" spans="1:27" x14ac:dyDescent="0.25">
      <c r="A180" s="63" t="s">
        <v>471</v>
      </c>
      <c r="B180" s="34">
        <v>385</v>
      </c>
      <c r="C180" s="34">
        <v>0</v>
      </c>
      <c r="D180" s="96">
        <v>0</v>
      </c>
      <c r="E180" s="35">
        <f t="shared" si="29"/>
        <v>385</v>
      </c>
      <c r="F180" s="36">
        <f t="shared" si="39"/>
        <v>169</v>
      </c>
      <c r="G180" s="37" t="str">
        <f t="shared" si="41"/>
        <v>Yes</v>
      </c>
      <c r="H180" s="38">
        <v>73.819999999999993</v>
      </c>
      <c r="I180" s="38">
        <v>20.79</v>
      </c>
      <c r="J180" s="39">
        <f t="shared" si="30"/>
        <v>73.819999999999993</v>
      </c>
      <c r="K180" s="40">
        <f t="shared" si="31"/>
        <v>73.819999999999993</v>
      </c>
      <c r="L180" s="39">
        <v>588.85</v>
      </c>
      <c r="M180" s="39">
        <v>593</v>
      </c>
      <c r="N180" s="39">
        <v>693.63699999999994</v>
      </c>
      <c r="O180" s="41">
        <f t="shared" si="32"/>
        <v>100.63699999999994</v>
      </c>
      <c r="P180" s="41">
        <f t="shared" si="33"/>
        <v>73.819999999999993</v>
      </c>
      <c r="Q180" s="41">
        <f t="shared" si="34"/>
        <v>-10.176999999999907</v>
      </c>
      <c r="R180" s="120">
        <f t="shared" si="40"/>
        <v>73.819999999999993</v>
      </c>
      <c r="S180" s="34">
        <f t="shared" si="40"/>
        <v>0</v>
      </c>
      <c r="T180" s="34">
        <f t="shared" si="40"/>
        <v>0</v>
      </c>
      <c r="U180" s="52">
        <v>35.57</v>
      </c>
      <c r="V180" s="44">
        <f t="shared" si="35"/>
        <v>2625.7773999999999</v>
      </c>
      <c r="W180" s="45">
        <f t="shared" si="36"/>
        <v>27.872</v>
      </c>
      <c r="X180" s="50">
        <f t="shared" si="36"/>
        <v>0</v>
      </c>
      <c r="Y180" s="51">
        <f t="shared" si="36"/>
        <v>0</v>
      </c>
      <c r="Z180" s="48">
        <f t="shared" si="37"/>
        <v>2057.5110399999999</v>
      </c>
      <c r="AA180" s="49">
        <f t="shared" si="38"/>
        <v>568.26636000000008</v>
      </c>
    </row>
    <row r="181" spans="1:27" x14ac:dyDescent="0.25">
      <c r="A181" s="63" t="s">
        <v>472</v>
      </c>
      <c r="B181" s="34">
        <v>385</v>
      </c>
      <c r="C181" s="34">
        <v>0</v>
      </c>
      <c r="D181" s="96">
        <v>0</v>
      </c>
      <c r="E181" s="35">
        <f t="shared" si="29"/>
        <v>385</v>
      </c>
      <c r="F181" s="36">
        <f t="shared" si="39"/>
        <v>170</v>
      </c>
      <c r="G181" s="37" t="str">
        <f t="shared" si="41"/>
        <v>Yes</v>
      </c>
      <c r="H181" s="38">
        <v>69.37</v>
      </c>
      <c r="I181" s="38">
        <v>20.94</v>
      </c>
      <c r="J181" s="39">
        <f t="shared" si="30"/>
        <v>69.37</v>
      </c>
      <c r="K181" s="40">
        <f t="shared" si="31"/>
        <v>69.37</v>
      </c>
      <c r="L181" s="39">
        <v>587.85</v>
      </c>
      <c r="M181" s="39">
        <v>593</v>
      </c>
      <c r="N181" s="39">
        <v>690.82899999999995</v>
      </c>
      <c r="O181" s="41">
        <f t="shared" si="32"/>
        <v>97.828999999999951</v>
      </c>
      <c r="P181" s="41">
        <f t="shared" si="33"/>
        <v>69.37</v>
      </c>
      <c r="Q181" s="41">
        <f t="shared" si="34"/>
        <v>-12.668999999999869</v>
      </c>
      <c r="R181" s="120">
        <f t="shared" si="40"/>
        <v>69.37</v>
      </c>
      <c r="S181" s="34">
        <f t="shared" si="40"/>
        <v>0</v>
      </c>
      <c r="T181" s="34">
        <f t="shared" si="40"/>
        <v>0</v>
      </c>
      <c r="U181" s="52">
        <v>39.549999999999997</v>
      </c>
      <c r="V181" s="44">
        <f t="shared" si="35"/>
        <v>2743.5835000000002</v>
      </c>
      <c r="W181" s="45">
        <f t="shared" si="36"/>
        <v>27.872</v>
      </c>
      <c r="X181" s="50">
        <f t="shared" si="36"/>
        <v>0</v>
      </c>
      <c r="Y181" s="51">
        <f t="shared" si="36"/>
        <v>0</v>
      </c>
      <c r="Z181" s="48">
        <f t="shared" si="37"/>
        <v>1933.4806400000002</v>
      </c>
      <c r="AA181" s="49">
        <f t="shared" si="38"/>
        <v>810.10285999999996</v>
      </c>
    </row>
    <row r="182" spans="1:27" x14ac:dyDescent="0.25">
      <c r="A182" s="63" t="s">
        <v>473</v>
      </c>
      <c r="B182" s="34">
        <v>385</v>
      </c>
      <c r="C182" s="34">
        <v>0</v>
      </c>
      <c r="D182" s="96">
        <v>0</v>
      </c>
      <c r="E182" s="35">
        <f t="shared" si="29"/>
        <v>385</v>
      </c>
      <c r="F182" s="36">
        <f t="shared" si="39"/>
        <v>171</v>
      </c>
      <c r="G182" s="37" t="str">
        <f t="shared" si="41"/>
        <v>Yes</v>
      </c>
      <c r="H182" s="38">
        <v>98.66</v>
      </c>
      <c r="I182" s="38">
        <v>20.2</v>
      </c>
      <c r="J182" s="39">
        <f t="shared" si="30"/>
        <v>98.66</v>
      </c>
      <c r="K182" s="40">
        <f t="shared" si="31"/>
        <v>98.66</v>
      </c>
      <c r="L182" s="39">
        <v>586.85</v>
      </c>
      <c r="M182" s="39">
        <v>593</v>
      </c>
      <c r="N182" s="39">
        <v>717.31600000000003</v>
      </c>
      <c r="O182" s="41">
        <f t="shared" si="32"/>
        <v>124.31600000000003</v>
      </c>
      <c r="P182" s="41">
        <f t="shared" si="33"/>
        <v>98.66</v>
      </c>
      <c r="Q182" s="41">
        <f t="shared" si="34"/>
        <v>-11.605999999999995</v>
      </c>
      <c r="R182" s="120">
        <f t="shared" si="40"/>
        <v>98.66</v>
      </c>
      <c r="S182" s="34">
        <f t="shared" si="40"/>
        <v>0</v>
      </c>
      <c r="T182" s="34">
        <f t="shared" si="40"/>
        <v>0</v>
      </c>
      <c r="U182" s="52">
        <v>66.427000000000007</v>
      </c>
      <c r="V182" s="44">
        <f t="shared" si="35"/>
        <v>6553.6878200000001</v>
      </c>
      <c r="W182" s="45">
        <f t="shared" si="36"/>
        <v>27.872</v>
      </c>
      <c r="X182" s="50">
        <f t="shared" si="36"/>
        <v>0</v>
      </c>
      <c r="Y182" s="51">
        <f t="shared" si="36"/>
        <v>0</v>
      </c>
      <c r="Z182" s="48">
        <f t="shared" si="37"/>
        <v>2749.8515199999997</v>
      </c>
      <c r="AA182" s="49">
        <f t="shared" si="38"/>
        <v>3803.8363000000004</v>
      </c>
    </row>
    <row r="183" spans="1:27" x14ac:dyDescent="0.25">
      <c r="A183" s="60"/>
      <c r="B183" s="34"/>
      <c r="C183" s="34"/>
      <c r="D183" s="96"/>
      <c r="E183" s="35"/>
      <c r="F183" s="36"/>
      <c r="G183" s="37"/>
      <c r="H183" s="38"/>
      <c r="I183" s="38"/>
      <c r="J183" s="39"/>
      <c r="K183" s="40"/>
      <c r="L183" s="39"/>
      <c r="M183" s="39"/>
      <c r="N183" s="39"/>
      <c r="O183" s="41"/>
      <c r="P183" s="41"/>
      <c r="Q183" s="41"/>
      <c r="R183" s="120"/>
      <c r="S183" s="34"/>
      <c r="T183" s="34"/>
      <c r="U183" s="52"/>
      <c r="V183" s="44"/>
      <c r="W183" s="45"/>
      <c r="X183" s="50"/>
      <c r="Y183" s="51"/>
      <c r="Z183" s="48"/>
      <c r="AA183" s="49"/>
    </row>
    <row r="184" spans="1:27" x14ac:dyDescent="0.25">
      <c r="A184" s="60" t="s">
        <v>474</v>
      </c>
      <c r="B184" s="34">
        <v>385</v>
      </c>
      <c r="C184" s="34">
        <v>0</v>
      </c>
      <c r="D184" s="96">
        <v>0</v>
      </c>
      <c r="E184" s="35">
        <f t="shared" ref="E184:E247" si="42">SUM(B184:D184)</f>
        <v>385</v>
      </c>
      <c r="F184" s="36">
        <f t="shared" ref="F184:F247" si="43">IF(E184&gt;0,F183+1,0)</f>
        <v>1</v>
      </c>
      <c r="G184" s="37" t="str">
        <f t="shared" ref="G184:G247" si="44">IF(MAX(F184:F422)&gt;6,"Yes",0)</f>
        <v>Yes</v>
      </c>
      <c r="H184" s="38">
        <v>0</v>
      </c>
      <c r="I184" s="38">
        <v>24.88</v>
      </c>
      <c r="J184" s="39">
        <f t="shared" ref="J184:J247" si="45">MIN(E184,H184)</f>
        <v>0</v>
      </c>
      <c r="K184" s="40">
        <f t="shared" ref="K184:K247" si="46">IF(J184=0,0,IF(G184&lt;&gt;"Yes",0,J184))</f>
        <v>0</v>
      </c>
      <c r="L184" s="39">
        <v>1068.25</v>
      </c>
      <c r="M184" s="39">
        <v>1233</v>
      </c>
      <c r="N184" s="39">
        <v>931.65300000000002</v>
      </c>
      <c r="O184" s="41">
        <f t="shared" ref="O184:O247" si="47">MAX(N184-M184,0)</f>
        <v>0</v>
      </c>
      <c r="P184" s="41">
        <f t="shared" ref="P184:P247" si="48">MIN(K184,O184)</f>
        <v>0</v>
      </c>
      <c r="Q184" s="41">
        <f t="shared" ref="Q184:Q247" si="49">IF(P184&lt;=0,0,L184+I184+H184-N184)</f>
        <v>0</v>
      </c>
      <c r="R184" s="120">
        <f t="shared" ref="R184:T247" si="50">IF($P184&gt;0,MIN($P184,$E184)*(B184/$E184),0)</f>
        <v>0</v>
      </c>
      <c r="S184" s="34">
        <f t="shared" si="50"/>
        <v>0</v>
      </c>
      <c r="T184" s="34">
        <f t="shared" si="50"/>
        <v>0</v>
      </c>
      <c r="U184" s="52">
        <v>0</v>
      </c>
      <c r="V184" s="44">
        <f t="shared" ref="V184:V247" si="51">(R184+S184+T184)*U184</f>
        <v>0</v>
      </c>
      <c r="W184" s="45">
        <f t="shared" ref="W184:Y247" si="52">IF(B184&gt;0,W$9,0)</f>
        <v>27.872</v>
      </c>
      <c r="X184" s="50">
        <f t="shared" si="52"/>
        <v>0</v>
      </c>
      <c r="Y184" s="51">
        <f t="shared" si="52"/>
        <v>0</v>
      </c>
      <c r="Z184" s="48">
        <f t="shared" ref="Z184:Z247" si="53">(R184*W184)+(S184*X184)+(T184*Y184)</f>
        <v>0</v>
      </c>
      <c r="AA184" s="49">
        <f t="shared" ref="AA184:AA247" si="54">IF(V184-Z184&lt;0,0,V184-Z184)</f>
        <v>0</v>
      </c>
    </row>
    <row r="185" spans="1:27" x14ac:dyDescent="0.25">
      <c r="A185" s="60" t="s">
        <v>475</v>
      </c>
      <c r="B185" s="34">
        <v>385</v>
      </c>
      <c r="C185" s="34">
        <v>0</v>
      </c>
      <c r="D185" s="96">
        <v>0</v>
      </c>
      <c r="E185" s="35">
        <f t="shared" si="42"/>
        <v>385</v>
      </c>
      <c r="F185" s="36">
        <f t="shared" si="43"/>
        <v>2</v>
      </c>
      <c r="G185" s="37" t="str">
        <f t="shared" si="44"/>
        <v>Yes</v>
      </c>
      <c r="H185" s="38">
        <v>1.96</v>
      </c>
      <c r="I185" s="38">
        <v>24.72</v>
      </c>
      <c r="J185" s="39">
        <f t="shared" si="45"/>
        <v>1.96</v>
      </c>
      <c r="K185" s="40">
        <f t="shared" si="46"/>
        <v>1.96</v>
      </c>
      <c r="L185" s="39">
        <v>882.25</v>
      </c>
      <c r="M185" s="39">
        <v>965</v>
      </c>
      <c r="N185" s="39">
        <v>898.91800000000001</v>
      </c>
      <c r="O185" s="41">
        <f t="shared" si="47"/>
        <v>0</v>
      </c>
      <c r="P185" s="41">
        <f t="shared" si="48"/>
        <v>0</v>
      </c>
      <c r="Q185" s="41">
        <f t="shared" si="49"/>
        <v>0</v>
      </c>
      <c r="R185" s="120">
        <f t="shared" si="50"/>
        <v>0</v>
      </c>
      <c r="S185" s="34">
        <f t="shared" si="50"/>
        <v>0</v>
      </c>
      <c r="T185" s="34">
        <f t="shared" si="50"/>
        <v>0</v>
      </c>
      <c r="U185" s="52">
        <v>30.841000000000001</v>
      </c>
      <c r="V185" s="44">
        <f t="shared" si="51"/>
        <v>0</v>
      </c>
      <c r="W185" s="45">
        <f t="shared" si="52"/>
        <v>27.872</v>
      </c>
      <c r="X185" s="50">
        <f t="shared" si="52"/>
        <v>0</v>
      </c>
      <c r="Y185" s="51">
        <f t="shared" si="52"/>
        <v>0</v>
      </c>
      <c r="Z185" s="48">
        <f t="shared" si="53"/>
        <v>0</v>
      </c>
      <c r="AA185" s="49">
        <f t="shared" si="54"/>
        <v>0</v>
      </c>
    </row>
    <row r="186" spans="1:27" x14ac:dyDescent="0.25">
      <c r="A186" s="60" t="s">
        <v>476</v>
      </c>
      <c r="B186" s="34">
        <v>385</v>
      </c>
      <c r="C186" s="34">
        <v>0</v>
      </c>
      <c r="D186" s="96">
        <v>0</v>
      </c>
      <c r="E186" s="35">
        <f t="shared" si="42"/>
        <v>385</v>
      </c>
      <c r="F186" s="36">
        <f t="shared" si="43"/>
        <v>3</v>
      </c>
      <c r="G186" s="37" t="str">
        <f t="shared" si="44"/>
        <v>Yes</v>
      </c>
      <c r="H186" s="38">
        <v>57.93</v>
      </c>
      <c r="I186" s="38">
        <v>23.94</v>
      </c>
      <c r="J186" s="39">
        <f t="shared" si="45"/>
        <v>57.93</v>
      </c>
      <c r="K186" s="40">
        <f t="shared" si="46"/>
        <v>57.93</v>
      </c>
      <c r="L186" s="39">
        <v>793.5</v>
      </c>
      <c r="M186" s="39">
        <v>848</v>
      </c>
      <c r="N186" s="39">
        <v>884.37199999999996</v>
      </c>
      <c r="O186" s="41">
        <f t="shared" si="47"/>
        <v>36.371999999999957</v>
      </c>
      <c r="P186" s="41">
        <f t="shared" si="48"/>
        <v>36.371999999999957</v>
      </c>
      <c r="Q186" s="41">
        <f t="shared" si="49"/>
        <v>-9.0019999999999527</v>
      </c>
      <c r="R186" s="120">
        <f t="shared" si="50"/>
        <v>36.371999999999957</v>
      </c>
      <c r="S186" s="34">
        <f t="shared" si="50"/>
        <v>0</v>
      </c>
      <c r="T186" s="34">
        <f t="shared" si="50"/>
        <v>0</v>
      </c>
      <c r="U186" s="52">
        <v>29.22</v>
      </c>
      <c r="V186" s="44">
        <f t="shared" si="51"/>
        <v>1062.7898399999988</v>
      </c>
      <c r="W186" s="45">
        <f t="shared" si="52"/>
        <v>27.872</v>
      </c>
      <c r="X186" s="50">
        <f t="shared" si="52"/>
        <v>0</v>
      </c>
      <c r="Y186" s="51">
        <f t="shared" si="52"/>
        <v>0</v>
      </c>
      <c r="Z186" s="48">
        <f t="shared" si="53"/>
        <v>1013.7603839999988</v>
      </c>
      <c r="AA186" s="49">
        <f t="shared" si="54"/>
        <v>49.029455999999982</v>
      </c>
    </row>
    <row r="187" spans="1:27" x14ac:dyDescent="0.25">
      <c r="A187" s="60" t="s">
        <v>477</v>
      </c>
      <c r="B187" s="34">
        <v>385</v>
      </c>
      <c r="C187" s="34">
        <v>0</v>
      </c>
      <c r="D187" s="96">
        <v>0</v>
      </c>
      <c r="E187" s="35">
        <f t="shared" si="42"/>
        <v>385</v>
      </c>
      <c r="F187" s="36">
        <f t="shared" si="43"/>
        <v>4</v>
      </c>
      <c r="G187" s="37" t="str">
        <f t="shared" si="44"/>
        <v>Yes</v>
      </c>
      <c r="H187" s="38">
        <v>158.44</v>
      </c>
      <c r="I187" s="38">
        <v>23.08</v>
      </c>
      <c r="J187" s="39">
        <f t="shared" si="45"/>
        <v>158.44</v>
      </c>
      <c r="K187" s="40">
        <f t="shared" si="46"/>
        <v>158.44</v>
      </c>
      <c r="L187" s="39">
        <v>676.15</v>
      </c>
      <c r="M187" s="39">
        <v>848</v>
      </c>
      <c r="N187" s="39">
        <v>865.65899999999999</v>
      </c>
      <c r="O187" s="41">
        <f t="shared" si="47"/>
        <v>17.658999999999992</v>
      </c>
      <c r="P187" s="41">
        <f t="shared" si="48"/>
        <v>17.658999999999992</v>
      </c>
      <c r="Q187" s="41">
        <f t="shared" si="49"/>
        <v>-7.9889999999999191</v>
      </c>
      <c r="R187" s="120">
        <f t="shared" si="50"/>
        <v>17.658999999999992</v>
      </c>
      <c r="S187" s="34">
        <f t="shared" si="50"/>
        <v>0</v>
      </c>
      <c r="T187" s="34">
        <f t="shared" si="50"/>
        <v>0</v>
      </c>
      <c r="U187" s="52">
        <v>27.31</v>
      </c>
      <c r="V187" s="44">
        <f t="shared" si="51"/>
        <v>482.26728999999978</v>
      </c>
      <c r="W187" s="45">
        <f t="shared" si="52"/>
        <v>27.872</v>
      </c>
      <c r="X187" s="50">
        <f t="shared" si="52"/>
        <v>0</v>
      </c>
      <c r="Y187" s="51">
        <f t="shared" si="52"/>
        <v>0</v>
      </c>
      <c r="Z187" s="48">
        <f t="shared" si="53"/>
        <v>492.19164799999976</v>
      </c>
      <c r="AA187" s="49">
        <f t="shared" si="54"/>
        <v>0</v>
      </c>
    </row>
    <row r="188" spans="1:27" x14ac:dyDescent="0.25">
      <c r="A188" s="60" t="s">
        <v>478</v>
      </c>
      <c r="B188" s="34">
        <v>385</v>
      </c>
      <c r="C188" s="34">
        <v>0</v>
      </c>
      <c r="D188" s="96">
        <v>0</v>
      </c>
      <c r="E188" s="35">
        <f t="shared" si="42"/>
        <v>385</v>
      </c>
      <c r="F188" s="36">
        <f t="shared" si="43"/>
        <v>5</v>
      </c>
      <c r="G188" s="37" t="str">
        <f t="shared" si="44"/>
        <v>Yes</v>
      </c>
      <c r="H188" s="38">
        <v>217.35</v>
      </c>
      <c r="I188" s="38">
        <v>23.71</v>
      </c>
      <c r="J188" s="39">
        <f t="shared" si="45"/>
        <v>217.35</v>
      </c>
      <c r="K188" s="40">
        <f t="shared" si="46"/>
        <v>217.35</v>
      </c>
      <c r="L188" s="39">
        <v>619.79999999999995</v>
      </c>
      <c r="M188" s="39">
        <v>848</v>
      </c>
      <c r="N188" s="39">
        <v>868.59400000000005</v>
      </c>
      <c r="O188" s="41">
        <f t="shared" si="47"/>
        <v>20.594000000000051</v>
      </c>
      <c r="P188" s="41">
        <f t="shared" si="48"/>
        <v>20.594000000000051</v>
      </c>
      <c r="Q188" s="41">
        <f t="shared" si="49"/>
        <v>-7.7340000000000373</v>
      </c>
      <c r="R188" s="120">
        <f t="shared" si="50"/>
        <v>20.594000000000051</v>
      </c>
      <c r="S188" s="34">
        <f t="shared" si="50"/>
        <v>0</v>
      </c>
      <c r="T188" s="34">
        <f t="shared" si="50"/>
        <v>0</v>
      </c>
      <c r="U188" s="52">
        <v>27.71</v>
      </c>
      <c r="V188" s="44">
        <f t="shared" si="51"/>
        <v>570.65974000000142</v>
      </c>
      <c r="W188" s="45">
        <f t="shared" si="52"/>
        <v>27.872</v>
      </c>
      <c r="X188" s="50">
        <f t="shared" si="52"/>
        <v>0</v>
      </c>
      <c r="Y188" s="51">
        <f t="shared" si="52"/>
        <v>0</v>
      </c>
      <c r="Z188" s="48">
        <f t="shared" si="53"/>
        <v>573.99596800000143</v>
      </c>
      <c r="AA188" s="49">
        <f t="shared" si="54"/>
        <v>0</v>
      </c>
    </row>
    <row r="189" spans="1:27" x14ac:dyDescent="0.25">
      <c r="A189" s="60" t="s">
        <v>479</v>
      </c>
      <c r="B189" s="34">
        <v>385</v>
      </c>
      <c r="C189" s="34">
        <v>0</v>
      </c>
      <c r="D189" s="96">
        <v>0</v>
      </c>
      <c r="E189" s="35">
        <f t="shared" si="42"/>
        <v>385</v>
      </c>
      <c r="F189" s="36">
        <f t="shared" si="43"/>
        <v>6</v>
      </c>
      <c r="G189" s="37" t="str">
        <f t="shared" si="44"/>
        <v>Yes</v>
      </c>
      <c r="H189" s="38">
        <v>225.52</v>
      </c>
      <c r="I189" s="38">
        <v>24.73</v>
      </c>
      <c r="J189" s="39">
        <f t="shared" si="45"/>
        <v>225.52</v>
      </c>
      <c r="K189" s="40">
        <f t="shared" si="46"/>
        <v>225.52</v>
      </c>
      <c r="L189" s="39">
        <v>626.95000000000005</v>
      </c>
      <c r="M189" s="39">
        <v>848</v>
      </c>
      <c r="N189" s="39">
        <v>884.02499999999998</v>
      </c>
      <c r="O189" s="41">
        <f t="shared" si="47"/>
        <v>36.024999999999977</v>
      </c>
      <c r="P189" s="41">
        <f t="shared" si="48"/>
        <v>36.024999999999977</v>
      </c>
      <c r="Q189" s="41">
        <f t="shared" si="49"/>
        <v>-6.8249999999999318</v>
      </c>
      <c r="R189" s="120">
        <f t="shared" si="50"/>
        <v>36.024999999999977</v>
      </c>
      <c r="S189" s="34">
        <f t="shared" si="50"/>
        <v>0</v>
      </c>
      <c r="T189" s="34">
        <f t="shared" si="50"/>
        <v>0</v>
      </c>
      <c r="U189" s="52">
        <v>27.92</v>
      </c>
      <c r="V189" s="44">
        <f t="shared" si="51"/>
        <v>1005.8179999999994</v>
      </c>
      <c r="W189" s="45">
        <f t="shared" si="52"/>
        <v>27.872</v>
      </c>
      <c r="X189" s="50">
        <f t="shared" si="52"/>
        <v>0</v>
      </c>
      <c r="Y189" s="51">
        <f t="shared" si="52"/>
        <v>0</v>
      </c>
      <c r="Z189" s="48">
        <f t="shared" si="53"/>
        <v>1004.0887999999993</v>
      </c>
      <c r="AA189" s="49">
        <f t="shared" si="54"/>
        <v>1.7292000000001053</v>
      </c>
    </row>
    <row r="190" spans="1:27" x14ac:dyDescent="0.25">
      <c r="A190" s="60" t="s">
        <v>480</v>
      </c>
      <c r="B190" s="34">
        <v>385</v>
      </c>
      <c r="C190" s="34">
        <v>0</v>
      </c>
      <c r="D190" s="96">
        <v>0</v>
      </c>
      <c r="E190" s="35">
        <f t="shared" si="42"/>
        <v>385</v>
      </c>
      <c r="F190" s="36">
        <f t="shared" si="43"/>
        <v>7</v>
      </c>
      <c r="G190" s="37" t="str">
        <f t="shared" si="44"/>
        <v>Yes</v>
      </c>
      <c r="H190" s="38">
        <v>206.04</v>
      </c>
      <c r="I190" s="38">
        <v>23.82</v>
      </c>
      <c r="J190" s="39">
        <f t="shared" si="45"/>
        <v>206.04</v>
      </c>
      <c r="K190" s="40">
        <f t="shared" si="46"/>
        <v>206.04</v>
      </c>
      <c r="L190" s="39">
        <v>673.25</v>
      </c>
      <c r="M190" s="39">
        <v>848</v>
      </c>
      <c r="N190" s="39">
        <v>909.46</v>
      </c>
      <c r="O190" s="41">
        <f t="shared" si="47"/>
        <v>61.460000000000036</v>
      </c>
      <c r="P190" s="41">
        <f t="shared" si="48"/>
        <v>61.460000000000036</v>
      </c>
      <c r="Q190" s="41">
        <f t="shared" si="49"/>
        <v>-6.3500000000000227</v>
      </c>
      <c r="R190" s="120">
        <f t="shared" si="50"/>
        <v>61.460000000000036</v>
      </c>
      <c r="S190" s="34">
        <f t="shared" si="50"/>
        <v>0</v>
      </c>
      <c r="T190" s="34">
        <f t="shared" si="50"/>
        <v>0</v>
      </c>
      <c r="U190" s="52">
        <v>27.57</v>
      </c>
      <c r="V190" s="44">
        <f t="shared" si="51"/>
        <v>1694.4522000000011</v>
      </c>
      <c r="W190" s="45">
        <f t="shared" si="52"/>
        <v>27.872</v>
      </c>
      <c r="X190" s="50">
        <f t="shared" si="52"/>
        <v>0</v>
      </c>
      <c r="Y190" s="51">
        <f t="shared" si="52"/>
        <v>0</v>
      </c>
      <c r="Z190" s="48">
        <f t="shared" si="53"/>
        <v>1713.013120000001</v>
      </c>
      <c r="AA190" s="49">
        <f t="shared" si="54"/>
        <v>0</v>
      </c>
    </row>
    <row r="191" spans="1:27" x14ac:dyDescent="0.25">
      <c r="A191" s="60" t="s">
        <v>481</v>
      </c>
      <c r="B191" s="34">
        <v>385</v>
      </c>
      <c r="C191" s="34">
        <v>0</v>
      </c>
      <c r="D191" s="96">
        <v>0</v>
      </c>
      <c r="E191" s="35">
        <f t="shared" si="42"/>
        <v>385</v>
      </c>
      <c r="F191" s="36">
        <f t="shared" si="43"/>
        <v>8</v>
      </c>
      <c r="G191" s="37" t="str">
        <f t="shared" si="44"/>
        <v>Yes</v>
      </c>
      <c r="H191" s="38">
        <v>221.12</v>
      </c>
      <c r="I191" s="38">
        <v>23.01</v>
      </c>
      <c r="J191" s="39">
        <f t="shared" si="45"/>
        <v>221.12</v>
      </c>
      <c r="K191" s="40">
        <f t="shared" si="46"/>
        <v>221.12</v>
      </c>
      <c r="L191" s="39">
        <v>667.55</v>
      </c>
      <c r="M191" s="39">
        <v>848</v>
      </c>
      <c r="N191" s="39">
        <v>918.529</v>
      </c>
      <c r="O191" s="41">
        <f t="shared" si="47"/>
        <v>70.528999999999996</v>
      </c>
      <c r="P191" s="41">
        <f t="shared" si="48"/>
        <v>70.528999999999996</v>
      </c>
      <c r="Q191" s="41">
        <f t="shared" si="49"/>
        <v>-6.8490000000000464</v>
      </c>
      <c r="R191" s="120">
        <f t="shared" si="50"/>
        <v>70.528999999999996</v>
      </c>
      <c r="S191" s="34">
        <f t="shared" si="50"/>
        <v>0</v>
      </c>
      <c r="T191" s="34">
        <f t="shared" si="50"/>
        <v>0</v>
      </c>
      <c r="U191" s="52">
        <v>27.95</v>
      </c>
      <c r="V191" s="44">
        <f t="shared" si="51"/>
        <v>1971.2855499999998</v>
      </c>
      <c r="W191" s="45">
        <f t="shared" si="52"/>
        <v>27.872</v>
      </c>
      <c r="X191" s="50">
        <f t="shared" si="52"/>
        <v>0</v>
      </c>
      <c r="Y191" s="51">
        <f t="shared" si="52"/>
        <v>0</v>
      </c>
      <c r="Z191" s="48">
        <f t="shared" si="53"/>
        <v>1965.7842879999998</v>
      </c>
      <c r="AA191" s="49">
        <f t="shared" si="54"/>
        <v>5.501261999999997</v>
      </c>
    </row>
    <row r="192" spans="1:27" x14ac:dyDescent="0.25">
      <c r="A192" s="60" t="s">
        <v>482</v>
      </c>
      <c r="B192" s="34">
        <v>385</v>
      </c>
      <c r="C192" s="34">
        <v>0</v>
      </c>
      <c r="D192" s="96">
        <v>0</v>
      </c>
      <c r="E192" s="35">
        <f t="shared" si="42"/>
        <v>385</v>
      </c>
      <c r="F192" s="36">
        <f t="shared" si="43"/>
        <v>9</v>
      </c>
      <c r="G192" s="37" t="str">
        <f t="shared" si="44"/>
        <v>Yes</v>
      </c>
      <c r="H192" s="38">
        <v>240.58</v>
      </c>
      <c r="I192" s="38">
        <v>23.58</v>
      </c>
      <c r="J192" s="39">
        <f t="shared" si="45"/>
        <v>240.58</v>
      </c>
      <c r="K192" s="40">
        <f t="shared" si="46"/>
        <v>240.58</v>
      </c>
      <c r="L192" s="39">
        <v>657</v>
      </c>
      <c r="M192" s="39">
        <v>848</v>
      </c>
      <c r="N192" s="39">
        <v>928.51900000000001</v>
      </c>
      <c r="O192" s="41">
        <f t="shared" si="47"/>
        <v>80.519000000000005</v>
      </c>
      <c r="P192" s="41">
        <f t="shared" si="48"/>
        <v>80.519000000000005</v>
      </c>
      <c r="Q192" s="41">
        <f t="shared" si="49"/>
        <v>-7.3589999999999236</v>
      </c>
      <c r="R192" s="120">
        <f t="shared" si="50"/>
        <v>80.519000000000005</v>
      </c>
      <c r="S192" s="34">
        <f t="shared" si="50"/>
        <v>0</v>
      </c>
      <c r="T192" s="34">
        <f t="shared" si="50"/>
        <v>0</v>
      </c>
      <c r="U192" s="52">
        <v>28.45</v>
      </c>
      <c r="V192" s="44">
        <f t="shared" si="51"/>
        <v>2290.7655500000001</v>
      </c>
      <c r="W192" s="45">
        <f t="shared" si="52"/>
        <v>27.872</v>
      </c>
      <c r="X192" s="50">
        <f t="shared" si="52"/>
        <v>0</v>
      </c>
      <c r="Y192" s="51">
        <f t="shared" si="52"/>
        <v>0</v>
      </c>
      <c r="Z192" s="48">
        <f t="shared" si="53"/>
        <v>2244.2255680000003</v>
      </c>
      <c r="AA192" s="49">
        <f t="shared" si="54"/>
        <v>46.539981999999782</v>
      </c>
    </row>
    <row r="193" spans="1:27" x14ac:dyDescent="0.25">
      <c r="A193" s="60" t="s">
        <v>483</v>
      </c>
      <c r="B193" s="34">
        <v>385</v>
      </c>
      <c r="C193" s="34">
        <v>0</v>
      </c>
      <c r="D193" s="96">
        <v>0</v>
      </c>
      <c r="E193" s="35">
        <f t="shared" si="42"/>
        <v>385</v>
      </c>
      <c r="F193" s="36">
        <f t="shared" si="43"/>
        <v>10</v>
      </c>
      <c r="G193" s="37" t="str">
        <f t="shared" si="44"/>
        <v>Yes</v>
      </c>
      <c r="H193" s="38">
        <v>219.94</v>
      </c>
      <c r="I193" s="38">
        <v>23.33</v>
      </c>
      <c r="J193" s="39">
        <f t="shared" si="45"/>
        <v>219.94</v>
      </c>
      <c r="K193" s="40">
        <f t="shared" si="46"/>
        <v>219.94</v>
      </c>
      <c r="L193" s="39">
        <v>686.55</v>
      </c>
      <c r="M193" s="39">
        <v>848</v>
      </c>
      <c r="N193" s="39">
        <v>935.66899999999998</v>
      </c>
      <c r="O193" s="41">
        <f t="shared" si="47"/>
        <v>87.668999999999983</v>
      </c>
      <c r="P193" s="41">
        <f t="shared" si="48"/>
        <v>87.668999999999983</v>
      </c>
      <c r="Q193" s="41">
        <f t="shared" si="49"/>
        <v>-5.8490000000000464</v>
      </c>
      <c r="R193" s="120">
        <f t="shared" si="50"/>
        <v>87.668999999999983</v>
      </c>
      <c r="S193" s="34">
        <f t="shared" si="50"/>
        <v>0</v>
      </c>
      <c r="T193" s="34">
        <f t="shared" si="50"/>
        <v>0</v>
      </c>
      <c r="U193" s="52">
        <v>29.41</v>
      </c>
      <c r="V193" s="44">
        <f t="shared" si="51"/>
        <v>2578.3452899999993</v>
      </c>
      <c r="W193" s="45">
        <f t="shared" si="52"/>
        <v>27.872</v>
      </c>
      <c r="X193" s="50">
        <f t="shared" si="52"/>
        <v>0</v>
      </c>
      <c r="Y193" s="51">
        <f t="shared" si="52"/>
        <v>0</v>
      </c>
      <c r="Z193" s="48">
        <f t="shared" si="53"/>
        <v>2443.5103679999993</v>
      </c>
      <c r="AA193" s="49">
        <f t="shared" si="54"/>
        <v>134.83492200000001</v>
      </c>
    </row>
    <row r="194" spans="1:27" x14ac:dyDescent="0.25">
      <c r="A194" s="60" t="s">
        <v>484</v>
      </c>
      <c r="B194" s="34">
        <v>385</v>
      </c>
      <c r="C194" s="34">
        <v>0</v>
      </c>
      <c r="D194" s="96">
        <v>0</v>
      </c>
      <c r="E194" s="35">
        <f t="shared" si="42"/>
        <v>385</v>
      </c>
      <c r="F194" s="36">
        <f t="shared" si="43"/>
        <v>11</v>
      </c>
      <c r="G194" s="37" t="str">
        <f t="shared" si="44"/>
        <v>Yes</v>
      </c>
      <c r="H194" s="38">
        <v>148.22</v>
      </c>
      <c r="I194" s="38">
        <v>23.4</v>
      </c>
      <c r="J194" s="39">
        <f t="shared" si="45"/>
        <v>148.22</v>
      </c>
      <c r="K194" s="40">
        <f t="shared" si="46"/>
        <v>148.22</v>
      </c>
      <c r="L194" s="39">
        <v>755.7</v>
      </c>
      <c r="M194" s="39">
        <v>848</v>
      </c>
      <c r="N194" s="39">
        <v>934.40099999999995</v>
      </c>
      <c r="O194" s="41">
        <f t="shared" si="47"/>
        <v>86.400999999999954</v>
      </c>
      <c r="P194" s="41">
        <f t="shared" si="48"/>
        <v>86.400999999999954</v>
      </c>
      <c r="Q194" s="41">
        <f t="shared" si="49"/>
        <v>-7.0809999999999036</v>
      </c>
      <c r="R194" s="120">
        <f t="shared" si="50"/>
        <v>86.400999999999954</v>
      </c>
      <c r="S194" s="34">
        <f t="shared" si="50"/>
        <v>0</v>
      </c>
      <c r="T194" s="34">
        <f t="shared" si="50"/>
        <v>0</v>
      </c>
      <c r="U194" s="52">
        <v>29.86</v>
      </c>
      <c r="V194" s="44">
        <f t="shared" si="51"/>
        <v>2579.9338599999987</v>
      </c>
      <c r="W194" s="45">
        <f t="shared" si="52"/>
        <v>27.872</v>
      </c>
      <c r="X194" s="50">
        <f t="shared" si="52"/>
        <v>0</v>
      </c>
      <c r="Y194" s="51">
        <f t="shared" si="52"/>
        <v>0</v>
      </c>
      <c r="Z194" s="48">
        <f t="shared" si="53"/>
        <v>2408.1686719999989</v>
      </c>
      <c r="AA194" s="49">
        <f t="shared" si="54"/>
        <v>171.76518799999985</v>
      </c>
    </row>
    <row r="195" spans="1:27" x14ac:dyDescent="0.25">
      <c r="A195" s="60" t="s">
        <v>485</v>
      </c>
      <c r="B195" s="34">
        <v>385</v>
      </c>
      <c r="C195" s="34">
        <v>0</v>
      </c>
      <c r="D195" s="96">
        <v>0</v>
      </c>
      <c r="E195" s="35">
        <f t="shared" si="42"/>
        <v>385</v>
      </c>
      <c r="F195" s="36">
        <f t="shared" si="43"/>
        <v>12</v>
      </c>
      <c r="G195" s="37" t="str">
        <f t="shared" si="44"/>
        <v>Yes</v>
      </c>
      <c r="H195" s="38">
        <v>153.44999999999999</v>
      </c>
      <c r="I195" s="38">
        <v>22.86</v>
      </c>
      <c r="J195" s="39">
        <f t="shared" si="45"/>
        <v>153.44999999999999</v>
      </c>
      <c r="K195" s="40">
        <f t="shared" si="46"/>
        <v>153.44999999999999</v>
      </c>
      <c r="L195" s="39">
        <v>745.7</v>
      </c>
      <c r="M195" s="39">
        <v>848</v>
      </c>
      <c r="N195" s="39">
        <v>928.59400000000005</v>
      </c>
      <c r="O195" s="41">
        <f t="shared" si="47"/>
        <v>80.594000000000051</v>
      </c>
      <c r="P195" s="41">
        <f t="shared" si="48"/>
        <v>80.594000000000051</v>
      </c>
      <c r="Q195" s="41">
        <f t="shared" si="49"/>
        <v>-6.58400000000006</v>
      </c>
      <c r="R195" s="120">
        <f t="shared" si="50"/>
        <v>80.594000000000051</v>
      </c>
      <c r="S195" s="34">
        <f t="shared" si="50"/>
        <v>0</v>
      </c>
      <c r="T195" s="34">
        <f t="shared" si="50"/>
        <v>0</v>
      </c>
      <c r="U195" s="52">
        <v>28.71</v>
      </c>
      <c r="V195" s="44">
        <f t="shared" si="51"/>
        <v>2313.8537400000014</v>
      </c>
      <c r="W195" s="45">
        <f t="shared" si="52"/>
        <v>27.872</v>
      </c>
      <c r="X195" s="50">
        <f t="shared" si="52"/>
        <v>0</v>
      </c>
      <c r="Y195" s="51">
        <f t="shared" si="52"/>
        <v>0</v>
      </c>
      <c r="Z195" s="48">
        <f t="shared" si="53"/>
        <v>2246.3159680000012</v>
      </c>
      <c r="AA195" s="49">
        <f t="shared" si="54"/>
        <v>67.537772000000132</v>
      </c>
    </row>
    <row r="196" spans="1:27" x14ac:dyDescent="0.25">
      <c r="A196" s="60" t="s">
        <v>486</v>
      </c>
      <c r="B196" s="34">
        <v>385</v>
      </c>
      <c r="C196" s="34">
        <v>0</v>
      </c>
      <c r="D196" s="96">
        <v>0</v>
      </c>
      <c r="E196" s="35">
        <f t="shared" si="42"/>
        <v>385</v>
      </c>
      <c r="F196" s="36">
        <f t="shared" si="43"/>
        <v>13</v>
      </c>
      <c r="G196" s="37" t="str">
        <f t="shared" si="44"/>
        <v>Yes</v>
      </c>
      <c r="H196" s="38">
        <v>174.27</v>
      </c>
      <c r="I196" s="38">
        <v>22.71</v>
      </c>
      <c r="J196" s="39">
        <f t="shared" si="45"/>
        <v>174.27</v>
      </c>
      <c r="K196" s="40">
        <f t="shared" si="46"/>
        <v>174.27</v>
      </c>
      <c r="L196" s="39">
        <v>710.7</v>
      </c>
      <c r="M196" s="39">
        <v>848</v>
      </c>
      <c r="N196" s="39">
        <v>910.053</v>
      </c>
      <c r="O196" s="41">
        <f t="shared" si="47"/>
        <v>62.052999999999997</v>
      </c>
      <c r="P196" s="41">
        <f t="shared" si="48"/>
        <v>62.052999999999997</v>
      </c>
      <c r="Q196" s="41">
        <f t="shared" si="49"/>
        <v>-2.3729999999999336</v>
      </c>
      <c r="R196" s="120">
        <f t="shared" si="50"/>
        <v>62.052999999999997</v>
      </c>
      <c r="S196" s="34">
        <f t="shared" si="50"/>
        <v>0</v>
      </c>
      <c r="T196" s="34">
        <f t="shared" si="50"/>
        <v>0</v>
      </c>
      <c r="U196" s="52">
        <v>28.17</v>
      </c>
      <c r="V196" s="44">
        <f t="shared" si="51"/>
        <v>1748.0330100000001</v>
      </c>
      <c r="W196" s="45">
        <f t="shared" si="52"/>
        <v>27.872</v>
      </c>
      <c r="X196" s="50">
        <f t="shared" si="52"/>
        <v>0</v>
      </c>
      <c r="Y196" s="51">
        <f t="shared" si="52"/>
        <v>0</v>
      </c>
      <c r="Z196" s="48">
        <f t="shared" si="53"/>
        <v>1729.5412159999998</v>
      </c>
      <c r="AA196" s="49">
        <f t="shared" si="54"/>
        <v>18.491794000000255</v>
      </c>
    </row>
    <row r="197" spans="1:27" x14ac:dyDescent="0.25">
      <c r="A197" s="60" t="s">
        <v>487</v>
      </c>
      <c r="B197" s="34">
        <v>385</v>
      </c>
      <c r="C197" s="34">
        <v>0</v>
      </c>
      <c r="D197" s="96">
        <v>0</v>
      </c>
      <c r="E197" s="35">
        <f t="shared" si="42"/>
        <v>385</v>
      </c>
      <c r="F197" s="36">
        <f t="shared" si="43"/>
        <v>14</v>
      </c>
      <c r="G197" s="37" t="str">
        <f t="shared" si="44"/>
        <v>Yes</v>
      </c>
      <c r="H197" s="38">
        <v>185.46</v>
      </c>
      <c r="I197" s="38">
        <v>23.49</v>
      </c>
      <c r="J197" s="39">
        <f t="shared" si="45"/>
        <v>185.46</v>
      </c>
      <c r="K197" s="40">
        <f t="shared" si="46"/>
        <v>185.46</v>
      </c>
      <c r="L197" s="39">
        <v>677.7</v>
      </c>
      <c r="M197" s="39">
        <v>833</v>
      </c>
      <c r="N197" s="39">
        <v>886.07899999999995</v>
      </c>
      <c r="O197" s="41">
        <f t="shared" si="47"/>
        <v>53.078999999999951</v>
      </c>
      <c r="P197" s="41">
        <f t="shared" si="48"/>
        <v>53.078999999999951</v>
      </c>
      <c r="Q197" s="41">
        <f t="shared" si="49"/>
        <v>0.57100000000014006</v>
      </c>
      <c r="R197" s="120">
        <f t="shared" si="50"/>
        <v>53.078999999999951</v>
      </c>
      <c r="S197" s="34">
        <f t="shared" si="50"/>
        <v>0</v>
      </c>
      <c r="T197" s="34">
        <f t="shared" si="50"/>
        <v>0</v>
      </c>
      <c r="U197" s="52">
        <v>28.763999999999999</v>
      </c>
      <c r="V197" s="44">
        <f t="shared" si="51"/>
        <v>1526.7643559999985</v>
      </c>
      <c r="W197" s="45">
        <f t="shared" si="52"/>
        <v>27.872</v>
      </c>
      <c r="X197" s="50">
        <f t="shared" si="52"/>
        <v>0</v>
      </c>
      <c r="Y197" s="51">
        <f t="shared" si="52"/>
        <v>0</v>
      </c>
      <c r="Z197" s="48">
        <f t="shared" si="53"/>
        <v>1479.4178879999986</v>
      </c>
      <c r="AA197" s="49">
        <f t="shared" si="54"/>
        <v>47.346467999999959</v>
      </c>
    </row>
    <row r="198" spans="1:27" x14ac:dyDescent="0.25">
      <c r="A198" s="60" t="s">
        <v>488</v>
      </c>
      <c r="B198" s="34">
        <v>385</v>
      </c>
      <c r="C198" s="34">
        <v>0</v>
      </c>
      <c r="D198" s="96">
        <v>0</v>
      </c>
      <c r="E198" s="35">
        <f t="shared" si="42"/>
        <v>385</v>
      </c>
      <c r="F198" s="36">
        <f t="shared" si="43"/>
        <v>15</v>
      </c>
      <c r="G198" s="37" t="str">
        <f t="shared" si="44"/>
        <v>Yes</v>
      </c>
      <c r="H198" s="38">
        <v>214.43</v>
      </c>
      <c r="I198" s="38">
        <v>24.1</v>
      </c>
      <c r="J198" s="39">
        <f t="shared" si="45"/>
        <v>214.43</v>
      </c>
      <c r="K198" s="40">
        <f t="shared" si="46"/>
        <v>214.43</v>
      </c>
      <c r="L198" s="39">
        <v>643.70000000000005</v>
      </c>
      <c r="M198" s="39">
        <v>713</v>
      </c>
      <c r="N198" s="39">
        <v>879.08600000000001</v>
      </c>
      <c r="O198" s="41">
        <f t="shared" si="47"/>
        <v>166.08600000000001</v>
      </c>
      <c r="P198" s="41">
        <f t="shared" si="48"/>
        <v>166.08600000000001</v>
      </c>
      <c r="Q198" s="41">
        <f t="shared" si="49"/>
        <v>3.1440000000000055</v>
      </c>
      <c r="R198" s="120">
        <f t="shared" si="50"/>
        <v>166.08600000000001</v>
      </c>
      <c r="S198" s="34">
        <f t="shared" si="50"/>
        <v>0</v>
      </c>
      <c r="T198" s="34">
        <f t="shared" si="50"/>
        <v>0</v>
      </c>
      <c r="U198" s="52">
        <v>29.170999999999999</v>
      </c>
      <c r="V198" s="44">
        <f t="shared" si="51"/>
        <v>4844.894706</v>
      </c>
      <c r="W198" s="45">
        <f t="shared" si="52"/>
        <v>27.872</v>
      </c>
      <c r="X198" s="50">
        <f t="shared" si="52"/>
        <v>0</v>
      </c>
      <c r="Y198" s="51">
        <f t="shared" si="52"/>
        <v>0</v>
      </c>
      <c r="Z198" s="48">
        <f t="shared" si="53"/>
        <v>4629.1489920000004</v>
      </c>
      <c r="AA198" s="49">
        <f t="shared" si="54"/>
        <v>215.74571399999968</v>
      </c>
    </row>
    <row r="199" spans="1:27" x14ac:dyDescent="0.25">
      <c r="A199" s="60" t="s">
        <v>489</v>
      </c>
      <c r="B199" s="34">
        <v>385</v>
      </c>
      <c r="C199" s="34">
        <v>0</v>
      </c>
      <c r="D199" s="96">
        <v>0</v>
      </c>
      <c r="E199" s="35">
        <f t="shared" si="42"/>
        <v>385</v>
      </c>
      <c r="F199" s="36">
        <f t="shared" si="43"/>
        <v>16</v>
      </c>
      <c r="G199" s="37" t="str">
        <f t="shared" si="44"/>
        <v>Yes</v>
      </c>
      <c r="H199" s="38">
        <v>223.03</v>
      </c>
      <c r="I199" s="38">
        <v>25.24</v>
      </c>
      <c r="J199" s="39">
        <f t="shared" si="45"/>
        <v>223.03</v>
      </c>
      <c r="K199" s="40">
        <f t="shared" si="46"/>
        <v>223.03</v>
      </c>
      <c r="L199" s="39">
        <v>640.70000000000005</v>
      </c>
      <c r="M199" s="39">
        <v>769</v>
      </c>
      <c r="N199" s="39">
        <v>887.97699999999998</v>
      </c>
      <c r="O199" s="41">
        <f t="shared" si="47"/>
        <v>118.97699999999998</v>
      </c>
      <c r="P199" s="41">
        <f t="shared" si="48"/>
        <v>118.97699999999998</v>
      </c>
      <c r="Q199" s="41">
        <f t="shared" si="49"/>
        <v>0.99300000000005184</v>
      </c>
      <c r="R199" s="120">
        <f t="shared" si="50"/>
        <v>118.97699999999998</v>
      </c>
      <c r="S199" s="34">
        <f t="shared" si="50"/>
        <v>0</v>
      </c>
      <c r="T199" s="34">
        <f t="shared" si="50"/>
        <v>0</v>
      </c>
      <c r="U199" s="52">
        <v>29.29</v>
      </c>
      <c r="V199" s="44">
        <f t="shared" si="51"/>
        <v>3484.8363299999992</v>
      </c>
      <c r="W199" s="45">
        <f t="shared" si="52"/>
        <v>27.872</v>
      </c>
      <c r="X199" s="50">
        <f t="shared" si="52"/>
        <v>0</v>
      </c>
      <c r="Y199" s="51">
        <f t="shared" si="52"/>
        <v>0</v>
      </c>
      <c r="Z199" s="48">
        <f t="shared" si="53"/>
        <v>3316.1269439999992</v>
      </c>
      <c r="AA199" s="49">
        <f t="shared" si="54"/>
        <v>168.70938599999999</v>
      </c>
    </row>
    <row r="200" spans="1:27" x14ac:dyDescent="0.25">
      <c r="A200" s="60" t="s">
        <v>490</v>
      </c>
      <c r="B200" s="34">
        <v>385</v>
      </c>
      <c r="C200" s="34">
        <v>0</v>
      </c>
      <c r="D200" s="96">
        <v>0</v>
      </c>
      <c r="E200" s="35">
        <f t="shared" si="42"/>
        <v>385</v>
      </c>
      <c r="F200" s="36">
        <f t="shared" si="43"/>
        <v>17</v>
      </c>
      <c r="G200" s="37" t="str">
        <f t="shared" si="44"/>
        <v>Yes</v>
      </c>
      <c r="H200" s="38">
        <v>192.38</v>
      </c>
      <c r="I200" s="38">
        <v>25.83</v>
      </c>
      <c r="J200" s="39">
        <f t="shared" si="45"/>
        <v>192.38</v>
      </c>
      <c r="K200" s="40">
        <f t="shared" si="46"/>
        <v>192.38</v>
      </c>
      <c r="L200" s="39">
        <v>668.7</v>
      </c>
      <c r="M200" s="39">
        <v>848</v>
      </c>
      <c r="N200" s="39">
        <v>883.98599999999999</v>
      </c>
      <c r="O200" s="41">
        <f t="shared" si="47"/>
        <v>35.98599999999999</v>
      </c>
      <c r="P200" s="41">
        <f t="shared" si="48"/>
        <v>35.98599999999999</v>
      </c>
      <c r="Q200" s="41">
        <f t="shared" si="49"/>
        <v>2.9240000000000919</v>
      </c>
      <c r="R200" s="120">
        <f t="shared" si="50"/>
        <v>35.98599999999999</v>
      </c>
      <c r="S200" s="34">
        <f t="shared" si="50"/>
        <v>0</v>
      </c>
      <c r="T200" s="34">
        <f t="shared" si="50"/>
        <v>0</v>
      </c>
      <c r="U200" s="52">
        <v>29.187000000000001</v>
      </c>
      <c r="V200" s="44">
        <f t="shared" si="51"/>
        <v>1050.3233819999998</v>
      </c>
      <c r="W200" s="45">
        <f t="shared" si="52"/>
        <v>27.872</v>
      </c>
      <c r="X200" s="50">
        <f t="shared" si="52"/>
        <v>0</v>
      </c>
      <c r="Y200" s="51">
        <f t="shared" si="52"/>
        <v>0</v>
      </c>
      <c r="Z200" s="48">
        <f t="shared" si="53"/>
        <v>1003.0017919999997</v>
      </c>
      <c r="AA200" s="49">
        <f t="shared" si="54"/>
        <v>47.321590000000128</v>
      </c>
    </row>
    <row r="201" spans="1:27" x14ac:dyDescent="0.25">
      <c r="A201" s="60" t="s">
        <v>491</v>
      </c>
      <c r="B201" s="34">
        <v>385</v>
      </c>
      <c r="C201" s="34">
        <v>0</v>
      </c>
      <c r="D201" s="96">
        <v>0</v>
      </c>
      <c r="E201" s="35">
        <f t="shared" si="42"/>
        <v>385</v>
      </c>
      <c r="F201" s="36">
        <f t="shared" si="43"/>
        <v>18</v>
      </c>
      <c r="G201" s="37" t="str">
        <f t="shared" si="44"/>
        <v>Yes</v>
      </c>
      <c r="H201" s="38">
        <v>154.29</v>
      </c>
      <c r="I201" s="38">
        <v>25.92</v>
      </c>
      <c r="J201" s="39">
        <f t="shared" si="45"/>
        <v>154.29</v>
      </c>
      <c r="K201" s="40">
        <f t="shared" si="46"/>
        <v>154.29</v>
      </c>
      <c r="L201" s="39">
        <v>709.55</v>
      </c>
      <c r="M201" s="39">
        <v>848</v>
      </c>
      <c r="N201" s="39">
        <v>887.46600000000001</v>
      </c>
      <c r="O201" s="41">
        <f t="shared" si="47"/>
        <v>39.466000000000008</v>
      </c>
      <c r="P201" s="41">
        <f t="shared" si="48"/>
        <v>39.466000000000008</v>
      </c>
      <c r="Q201" s="41">
        <f t="shared" si="49"/>
        <v>2.293999999999869</v>
      </c>
      <c r="R201" s="120">
        <f t="shared" si="50"/>
        <v>39.466000000000008</v>
      </c>
      <c r="S201" s="34">
        <f t="shared" si="50"/>
        <v>0</v>
      </c>
      <c r="T201" s="34">
        <f t="shared" si="50"/>
        <v>0</v>
      </c>
      <c r="U201" s="52">
        <v>29.954999999999998</v>
      </c>
      <c r="V201" s="44">
        <f t="shared" si="51"/>
        <v>1182.2040300000001</v>
      </c>
      <c r="W201" s="45">
        <f t="shared" si="52"/>
        <v>27.872</v>
      </c>
      <c r="X201" s="50">
        <f t="shared" si="52"/>
        <v>0</v>
      </c>
      <c r="Y201" s="51">
        <f t="shared" si="52"/>
        <v>0</v>
      </c>
      <c r="Z201" s="48">
        <f t="shared" si="53"/>
        <v>1099.9963520000001</v>
      </c>
      <c r="AA201" s="49">
        <f t="shared" si="54"/>
        <v>82.207677999999987</v>
      </c>
    </row>
    <row r="202" spans="1:27" x14ac:dyDescent="0.25">
      <c r="A202" s="60" t="s">
        <v>492</v>
      </c>
      <c r="B202" s="34">
        <v>385</v>
      </c>
      <c r="C202" s="34">
        <v>0</v>
      </c>
      <c r="D202" s="96">
        <v>0</v>
      </c>
      <c r="E202" s="35">
        <f t="shared" si="42"/>
        <v>385</v>
      </c>
      <c r="F202" s="36">
        <f t="shared" si="43"/>
        <v>19</v>
      </c>
      <c r="G202" s="37" t="str">
        <f t="shared" si="44"/>
        <v>Yes</v>
      </c>
      <c r="H202" s="38">
        <v>119.63</v>
      </c>
      <c r="I202" s="38">
        <v>25.42</v>
      </c>
      <c r="J202" s="39">
        <f t="shared" si="45"/>
        <v>119.63</v>
      </c>
      <c r="K202" s="40">
        <f t="shared" si="46"/>
        <v>119.63</v>
      </c>
      <c r="L202" s="39">
        <v>761.45</v>
      </c>
      <c r="M202" s="39">
        <v>848</v>
      </c>
      <c r="N202" s="39">
        <v>903.36800000000005</v>
      </c>
      <c r="O202" s="41">
        <f t="shared" si="47"/>
        <v>55.368000000000052</v>
      </c>
      <c r="P202" s="41">
        <f t="shared" si="48"/>
        <v>55.368000000000052</v>
      </c>
      <c r="Q202" s="41">
        <f t="shared" si="49"/>
        <v>3.1319999999999482</v>
      </c>
      <c r="R202" s="120">
        <f t="shared" si="50"/>
        <v>55.368000000000052</v>
      </c>
      <c r="S202" s="34">
        <f t="shared" si="50"/>
        <v>0</v>
      </c>
      <c r="T202" s="34">
        <f t="shared" si="50"/>
        <v>0</v>
      </c>
      <c r="U202" s="52">
        <v>30.847000000000001</v>
      </c>
      <c r="V202" s="44">
        <f t="shared" si="51"/>
        <v>1707.9366960000016</v>
      </c>
      <c r="W202" s="45">
        <f t="shared" si="52"/>
        <v>27.872</v>
      </c>
      <c r="X202" s="50">
        <f t="shared" si="52"/>
        <v>0</v>
      </c>
      <c r="Y202" s="51">
        <f t="shared" si="52"/>
        <v>0</v>
      </c>
      <c r="Z202" s="48">
        <f t="shared" si="53"/>
        <v>1543.2168960000015</v>
      </c>
      <c r="AA202" s="49">
        <f t="shared" si="54"/>
        <v>164.71980000000008</v>
      </c>
    </row>
    <row r="203" spans="1:27" x14ac:dyDescent="0.25">
      <c r="A203" s="60" t="s">
        <v>493</v>
      </c>
      <c r="B203" s="34">
        <v>385</v>
      </c>
      <c r="C203" s="34">
        <v>0</v>
      </c>
      <c r="D203" s="96">
        <v>0</v>
      </c>
      <c r="E203" s="35">
        <f t="shared" si="42"/>
        <v>385</v>
      </c>
      <c r="F203" s="36">
        <f t="shared" si="43"/>
        <v>20</v>
      </c>
      <c r="G203" s="37" t="str">
        <f t="shared" si="44"/>
        <v>Yes</v>
      </c>
      <c r="H203" s="38">
        <v>97.36</v>
      </c>
      <c r="I203" s="38">
        <v>27.11</v>
      </c>
      <c r="J203" s="39">
        <f t="shared" si="45"/>
        <v>97.36</v>
      </c>
      <c r="K203" s="40">
        <f t="shared" si="46"/>
        <v>97.36</v>
      </c>
      <c r="L203" s="39">
        <v>807</v>
      </c>
      <c r="M203" s="39">
        <v>848</v>
      </c>
      <c r="N203" s="39">
        <v>929.54</v>
      </c>
      <c r="O203" s="41">
        <f t="shared" si="47"/>
        <v>81.539999999999964</v>
      </c>
      <c r="P203" s="41">
        <f t="shared" si="48"/>
        <v>81.539999999999964</v>
      </c>
      <c r="Q203" s="41">
        <f t="shared" si="49"/>
        <v>1.9300000000000637</v>
      </c>
      <c r="R203" s="120">
        <f t="shared" si="50"/>
        <v>81.539999999999964</v>
      </c>
      <c r="S203" s="34">
        <f t="shared" si="50"/>
        <v>0</v>
      </c>
      <c r="T203" s="34">
        <f t="shared" si="50"/>
        <v>0</v>
      </c>
      <c r="U203" s="52">
        <v>37.649000000000001</v>
      </c>
      <c r="V203" s="44">
        <f t="shared" si="51"/>
        <v>3069.8994599999987</v>
      </c>
      <c r="W203" s="45">
        <f t="shared" si="52"/>
        <v>27.872</v>
      </c>
      <c r="X203" s="50">
        <f t="shared" si="52"/>
        <v>0</v>
      </c>
      <c r="Y203" s="51">
        <f t="shared" si="52"/>
        <v>0</v>
      </c>
      <c r="Z203" s="48">
        <f t="shared" si="53"/>
        <v>2272.6828799999989</v>
      </c>
      <c r="AA203" s="49">
        <f t="shared" si="54"/>
        <v>797.21657999999979</v>
      </c>
    </row>
    <row r="204" spans="1:27" x14ac:dyDescent="0.25">
      <c r="A204" s="60" t="s">
        <v>494</v>
      </c>
      <c r="B204" s="34">
        <v>385</v>
      </c>
      <c r="C204" s="34">
        <v>0</v>
      </c>
      <c r="D204" s="96">
        <v>0</v>
      </c>
      <c r="E204" s="35">
        <f t="shared" si="42"/>
        <v>385</v>
      </c>
      <c r="F204" s="36">
        <f t="shared" si="43"/>
        <v>21</v>
      </c>
      <c r="G204" s="37" t="str">
        <f t="shared" si="44"/>
        <v>Yes</v>
      </c>
      <c r="H204" s="38">
        <v>76.27</v>
      </c>
      <c r="I204" s="38">
        <v>26.47</v>
      </c>
      <c r="J204" s="39">
        <f t="shared" si="45"/>
        <v>76.27</v>
      </c>
      <c r="K204" s="40">
        <f t="shared" si="46"/>
        <v>76.27</v>
      </c>
      <c r="L204" s="39">
        <v>837.55</v>
      </c>
      <c r="M204" s="39">
        <v>848</v>
      </c>
      <c r="N204" s="39">
        <v>936.73500000000001</v>
      </c>
      <c r="O204" s="41">
        <f t="shared" si="47"/>
        <v>88.735000000000014</v>
      </c>
      <c r="P204" s="41">
        <f t="shared" si="48"/>
        <v>76.27</v>
      </c>
      <c r="Q204" s="41">
        <f t="shared" si="49"/>
        <v>3.55499999999995</v>
      </c>
      <c r="R204" s="120">
        <f t="shared" si="50"/>
        <v>76.27</v>
      </c>
      <c r="S204" s="34">
        <f t="shared" si="50"/>
        <v>0</v>
      </c>
      <c r="T204" s="34">
        <f t="shared" si="50"/>
        <v>0</v>
      </c>
      <c r="U204" s="52">
        <v>42.78</v>
      </c>
      <c r="V204" s="44">
        <f t="shared" si="51"/>
        <v>3262.8305999999998</v>
      </c>
      <c r="W204" s="45">
        <f t="shared" si="52"/>
        <v>27.872</v>
      </c>
      <c r="X204" s="50">
        <f t="shared" si="52"/>
        <v>0</v>
      </c>
      <c r="Y204" s="51">
        <f t="shared" si="52"/>
        <v>0</v>
      </c>
      <c r="Z204" s="48">
        <f t="shared" si="53"/>
        <v>2125.7974399999998</v>
      </c>
      <c r="AA204" s="49">
        <f t="shared" si="54"/>
        <v>1137.03316</v>
      </c>
    </row>
    <row r="205" spans="1:27" x14ac:dyDescent="0.25">
      <c r="A205" s="60" t="s">
        <v>495</v>
      </c>
      <c r="B205" s="34">
        <v>385</v>
      </c>
      <c r="C205" s="34">
        <v>0</v>
      </c>
      <c r="D205" s="96">
        <v>0</v>
      </c>
      <c r="E205" s="35">
        <f t="shared" si="42"/>
        <v>385</v>
      </c>
      <c r="F205" s="36">
        <f t="shared" si="43"/>
        <v>22</v>
      </c>
      <c r="G205" s="37" t="str">
        <f t="shared" si="44"/>
        <v>Yes</v>
      </c>
      <c r="H205" s="38">
        <v>88.82</v>
      </c>
      <c r="I205" s="38">
        <v>24.98</v>
      </c>
      <c r="J205" s="39">
        <f t="shared" si="45"/>
        <v>88.82</v>
      </c>
      <c r="K205" s="40">
        <f t="shared" si="46"/>
        <v>88.82</v>
      </c>
      <c r="L205" s="39">
        <v>844.85</v>
      </c>
      <c r="M205" s="39">
        <v>848</v>
      </c>
      <c r="N205" s="39">
        <v>953.62099999999998</v>
      </c>
      <c r="O205" s="41">
        <f t="shared" si="47"/>
        <v>105.62099999999998</v>
      </c>
      <c r="P205" s="41">
        <f t="shared" si="48"/>
        <v>88.82</v>
      </c>
      <c r="Q205" s="41">
        <f t="shared" si="49"/>
        <v>5.02900000000011</v>
      </c>
      <c r="R205" s="120">
        <f t="shared" si="50"/>
        <v>88.82</v>
      </c>
      <c r="S205" s="34">
        <f t="shared" si="50"/>
        <v>0</v>
      </c>
      <c r="T205" s="34">
        <f t="shared" si="50"/>
        <v>0</v>
      </c>
      <c r="U205" s="52">
        <v>41.28</v>
      </c>
      <c r="V205" s="44">
        <f t="shared" si="51"/>
        <v>3666.4895999999999</v>
      </c>
      <c r="W205" s="45">
        <f t="shared" si="52"/>
        <v>27.872</v>
      </c>
      <c r="X205" s="50">
        <f t="shared" si="52"/>
        <v>0</v>
      </c>
      <c r="Y205" s="51">
        <f t="shared" si="52"/>
        <v>0</v>
      </c>
      <c r="Z205" s="48">
        <f t="shared" si="53"/>
        <v>2475.5910399999998</v>
      </c>
      <c r="AA205" s="49">
        <f t="shared" si="54"/>
        <v>1190.8985600000001</v>
      </c>
    </row>
    <row r="206" spans="1:27" x14ac:dyDescent="0.25">
      <c r="A206" s="60" t="s">
        <v>496</v>
      </c>
      <c r="B206" s="34">
        <v>385</v>
      </c>
      <c r="C206" s="34">
        <v>0</v>
      </c>
      <c r="D206" s="96">
        <v>0</v>
      </c>
      <c r="E206" s="35">
        <f t="shared" si="42"/>
        <v>385</v>
      </c>
      <c r="F206" s="36">
        <f t="shared" si="43"/>
        <v>23</v>
      </c>
      <c r="G206" s="37" t="str">
        <f t="shared" si="44"/>
        <v>Yes</v>
      </c>
      <c r="H206" s="38">
        <v>92.31</v>
      </c>
      <c r="I206" s="38">
        <v>25.35</v>
      </c>
      <c r="J206" s="39">
        <f t="shared" si="45"/>
        <v>92.31</v>
      </c>
      <c r="K206" s="40">
        <f t="shared" si="46"/>
        <v>92.31</v>
      </c>
      <c r="L206" s="39">
        <v>844.55</v>
      </c>
      <c r="M206" s="39">
        <v>848</v>
      </c>
      <c r="N206" s="39">
        <v>958.82799999999997</v>
      </c>
      <c r="O206" s="41">
        <f t="shared" si="47"/>
        <v>110.82799999999997</v>
      </c>
      <c r="P206" s="41">
        <f t="shared" si="48"/>
        <v>92.31</v>
      </c>
      <c r="Q206" s="41">
        <f t="shared" si="49"/>
        <v>3.3820000000000618</v>
      </c>
      <c r="R206" s="120">
        <f t="shared" si="50"/>
        <v>92.31</v>
      </c>
      <c r="S206" s="34">
        <f t="shared" si="50"/>
        <v>0</v>
      </c>
      <c r="T206" s="34">
        <f t="shared" si="50"/>
        <v>0</v>
      </c>
      <c r="U206" s="52">
        <v>42.03</v>
      </c>
      <c r="V206" s="44">
        <f t="shared" si="51"/>
        <v>3879.7893000000004</v>
      </c>
      <c r="W206" s="45">
        <f t="shared" si="52"/>
        <v>27.872</v>
      </c>
      <c r="X206" s="50">
        <f t="shared" si="52"/>
        <v>0</v>
      </c>
      <c r="Y206" s="51">
        <f t="shared" si="52"/>
        <v>0</v>
      </c>
      <c r="Z206" s="48">
        <f t="shared" si="53"/>
        <v>2572.8643200000001</v>
      </c>
      <c r="AA206" s="49">
        <f t="shared" si="54"/>
        <v>1306.9249800000002</v>
      </c>
    </row>
    <row r="207" spans="1:27" x14ac:dyDescent="0.25">
      <c r="A207" s="60" t="s">
        <v>497</v>
      </c>
      <c r="B207" s="34">
        <v>385</v>
      </c>
      <c r="C207" s="34">
        <v>0</v>
      </c>
      <c r="D207" s="96">
        <v>0</v>
      </c>
      <c r="E207" s="35">
        <f t="shared" si="42"/>
        <v>385</v>
      </c>
      <c r="F207" s="36">
        <f t="shared" si="43"/>
        <v>24</v>
      </c>
      <c r="G207" s="37" t="str">
        <f t="shared" si="44"/>
        <v>Yes</v>
      </c>
      <c r="H207" s="38">
        <v>88.74</v>
      </c>
      <c r="I207" s="38">
        <v>25.29</v>
      </c>
      <c r="J207" s="39">
        <f t="shared" si="45"/>
        <v>88.74</v>
      </c>
      <c r="K207" s="40">
        <f t="shared" si="46"/>
        <v>88.74</v>
      </c>
      <c r="L207" s="39">
        <v>843.55</v>
      </c>
      <c r="M207" s="39">
        <v>848</v>
      </c>
      <c r="N207" s="39">
        <v>953.04</v>
      </c>
      <c r="O207" s="41">
        <f t="shared" si="47"/>
        <v>105.03999999999996</v>
      </c>
      <c r="P207" s="41">
        <f t="shared" si="48"/>
        <v>88.74</v>
      </c>
      <c r="Q207" s="41">
        <f t="shared" si="49"/>
        <v>4.5399999999999636</v>
      </c>
      <c r="R207" s="120">
        <f t="shared" si="50"/>
        <v>88.74</v>
      </c>
      <c r="S207" s="34">
        <f t="shared" si="50"/>
        <v>0</v>
      </c>
      <c r="T207" s="34">
        <f t="shared" si="50"/>
        <v>0</v>
      </c>
      <c r="U207" s="52">
        <v>42.156999999999996</v>
      </c>
      <c r="V207" s="44">
        <f t="shared" si="51"/>
        <v>3741.0121799999993</v>
      </c>
      <c r="W207" s="45">
        <f t="shared" si="52"/>
        <v>27.872</v>
      </c>
      <c r="X207" s="50">
        <f t="shared" si="52"/>
        <v>0</v>
      </c>
      <c r="Y207" s="51">
        <f t="shared" si="52"/>
        <v>0</v>
      </c>
      <c r="Z207" s="48">
        <f t="shared" si="53"/>
        <v>2473.3612799999996</v>
      </c>
      <c r="AA207" s="49">
        <f t="shared" si="54"/>
        <v>1267.6508999999996</v>
      </c>
    </row>
    <row r="208" spans="1:27" x14ac:dyDescent="0.25">
      <c r="A208" s="60" t="s">
        <v>498</v>
      </c>
      <c r="B208" s="34">
        <v>385</v>
      </c>
      <c r="C208" s="34">
        <v>0</v>
      </c>
      <c r="D208" s="96">
        <v>0</v>
      </c>
      <c r="E208" s="35">
        <f t="shared" si="42"/>
        <v>385</v>
      </c>
      <c r="F208" s="36">
        <f t="shared" si="43"/>
        <v>25</v>
      </c>
      <c r="G208" s="37" t="str">
        <f t="shared" si="44"/>
        <v>Yes</v>
      </c>
      <c r="H208" s="38">
        <v>57.39</v>
      </c>
      <c r="I208" s="38">
        <v>24.81</v>
      </c>
      <c r="J208" s="39">
        <f t="shared" si="45"/>
        <v>57.39</v>
      </c>
      <c r="K208" s="40">
        <f t="shared" si="46"/>
        <v>57.39</v>
      </c>
      <c r="L208" s="39">
        <v>843.55</v>
      </c>
      <c r="M208" s="39">
        <v>848</v>
      </c>
      <c r="N208" s="39">
        <v>921.51599999999996</v>
      </c>
      <c r="O208" s="41">
        <f t="shared" si="47"/>
        <v>73.515999999999963</v>
      </c>
      <c r="P208" s="41">
        <f t="shared" si="48"/>
        <v>57.39</v>
      </c>
      <c r="Q208" s="41">
        <f t="shared" si="49"/>
        <v>4.2339999999999236</v>
      </c>
      <c r="R208" s="120">
        <f t="shared" si="50"/>
        <v>57.39</v>
      </c>
      <c r="S208" s="34">
        <f t="shared" si="50"/>
        <v>0</v>
      </c>
      <c r="T208" s="34">
        <f t="shared" si="50"/>
        <v>0</v>
      </c>
      <c r="U208" s="52">
        <v>36.414000000000001</v>
      </c>
      <c r="V208" s="44">
        <f t="shared" si="51"/>
        <v>2089.7994600000002</v>
      </c>
      <c r="W208" s="45">
        <f t="shared" si="52"/>
        <v>27.872</v>
      </c>
      <c r="X208" s="50">
        <f t="shared" si="52"/>
        <v>0</v>
      </c>
      <c r="Y208" s="51">
        <f t="shared" si="52"/>
        <v>0</v>
      </c>
      <c r="Z208" s="48">
        <f>(R208*W208)+(S208*X208)+(T208*Y208)</f>
        <v>1599.5740800000001</v>
      </c>
      <c r="AA208" s="49">
        <f t="shared" si="54"/>
        <v>490.22538000000009</v>
      </c>
    </row>
    <row r="209" spans="1:27" x14ac:dyDescent="0.25">
      <c r="A209" s="60" t="s">
        <v>499</v>
      </c>
      <c r="B209" s="34">
        <v>385</v>
      </c>
      <c r="C209" s="34">
        <v>0</v>
      </c>
      <c r="D209" s="96">
        <v>0</v>
      </c>
      <c r="E209" s="35">
        <f t="shared" si="42"/>
        <v>385</v>
      </c>
      <c r="F209" s="36">
        <f t="shared" si="43"/>
        <v>26</v>
      </c>
      <c r="G209" s="37" t="str">
        <f t="shared" si="44"/>
        <v>Yes</v>
      </c>
      <c r="H209" s="38">
        <v>21.41</v>
      </c>
      <c r="I209" s="38">
        <v>23.97</v>
      </c>
      <c r="J209" s="39">
        <f t="shared" si="45"/>
        <v>21.41</v>
      </c>
      <c r="K209" s="40">
        <f t="shared" si="46"/>
        <v>21.41</v>
      </c>
      <c r="L209" s="39">
        <v>842.7</v>
      </c>
      <c r="M209" s="39">
        <v>848</v>
      </c>
      <c r="N209" s="39">
        <v>885.79700000000003</v>
      </c>
      <c r="O209" s="41">
        <f t="shared" si="47"/>
        <v>37.797000000000025</v>
      </c>
      <c r="P209" s="41">
        <f t="shared" si="48"/>
        <v>21.41</v>
      </c>
      <c r="Q209" s="41">
        <f t="shared" si="49"/>
        <v>2.2830000000000155</v>
      </c>
      <c r="R209" s="120">
        <f t="shared" si="50"/>
        <v>21.41</v>
      </c>
      <c r="S209" s="34">
        <f t="shared" si="50"/>
        <v>0</v>
      </c>
      <c r="T209" s="34">
        <f t="shared" si="50"/>
        <v>0</v>
      </c>
      <c r="U209" s="52">
        <v>33.226999999999997</v>
      </c>
      <c r="V209" s="44">
        <f t="shared" si="51"/>
        <v>711.39006999999992</v>
      </c>
      <c r="W209" s="45">
        <f t="shared" si="52"/>
        <v>27.872</v>
      </c>
      <c r="X209" s="50">
        <f t="shared" si="52"/>
        <v>0</v>
      </c>
      <c r="Y209" s="51">
        <f t="shared" si="52"/>
        <v>0</v>
      </c>
      <c r="Z209" s="48">
        <f t="shared" si="53"/>
        <v>596.73951999999997</v>
      </c>
      <c r="AA209" s="49">
        <f t="shared" si="54"/>
        <v>114.65054999999995</v>
      </c>
    </row>
    <row r="210" spans="1:27" x14ac:dyDescent="0.25">
      <c r="A210" s="60" t="s">
        <v>500</v>
      </c>
      <c r="B210" s="34">
        <v>385</v>
      </c>
      <c r="C210" s="34">
        <v>0</v>
      </c>
      <c r="D210" s="96">
        <v>0</v>
      </c>
      <c r="E210" s="35">
        <f t="shared" si="42"/>
        <v>385</v>
      </c>
      <c r="F210" s="36">
        <f t="shared" si="43"/>
        <v>27</v>
      </c>
      <c r="G210" s="37" t="str">
        <f t="shared" si="44"/>
        <v>Yes</v>
      </c>
      <c r="H210" s="38">
        <v>0</v>
      </c>
      <c r="I210" s="38">
        <v>24.47</v>
      </c>
      <c r="J210" s="39">
        <f t="shared" si="45"/>
        <v>0</v>
      </c>
      <c r="K210" s="40">
        <f t="shared" si="46"/>
        <v>0</v>
      </c>
      <c r="L210" s="39">
        <v>845.4</v>
      </c>
      <c r="M210" s="39">
        <v>848</v>
      </c>
      <c r="N210" s="39">
        <v>860.30799999999999</v>
      </c>
      <c r="O210" s="41">
        <f t="shared" si="47"/>
        <v>12.307999999999993</v>
      </c>
      <c r="P210" s="41">
        <f t="shared" si="48"/>
        <v>0</v>
      </c>
      <c r="Q210" s="41">
        <f t="shared" si="49"/>
        <v>0</v>
      </c>
      <c r="R210" s="120">
        <f t="shared" si="50"/>
        <v>0</v>
      </c>
      <c r="S210" s="34">
        <f t="shared" si="50"/>
        <v>0</v>
      </c>
      <c r="T210" s="34">
        <f t="shared" si="50"/>
        <v>0</v>
      </c>
      <c r="U210" s="52">
        <v>0</v>
      </c>
      <c r="V210" s="44">
        <f t="shared" si="51"/>
        <v>0</v>
      </c>
      <c r="W210" s="45">
        <f t="shared" si="52"/>
        <v>27.872</v>
      </c>
      <c r="X210" s="50">
        <f t="shared" si="52"/>
        <v>0</v>
      </c>
      <c r="Y210" s="51">
        <f t="shared" si="52"/>
        <v>0</v>
      </c>
      <c r="Z210" s="48">
        <f t="shared" si="53"/>
        <v>0</v>
      </c>
      <c r="AA210" s="49">
        <f t="shared" si="54"/>
        <v>0</v>
      </c>
    </row>
    <row r="211" spans="1:27" x14ac:dyDescent="0.25">
      <c r="A211" s="60" t="s">
        <v>501</v>
      </c>
      <c r="B211" s="34">
        <v>385</v>
      </c>
      <c r="C211" s="34">
        <v>0</v>
      </c>
      <c r="D211" s="96">
        <v>0</v>
      </c>
      <c r="E211" s="35">
        <f t="shared" si="42"/>
        <v>385</v>
      </c>
      <c r="F211" s="36">
        <f t="shared" si="43"/>
        <v>28</v>
      </c>
      <c r="G211" s="37" t="str">
        <f t="shared" si="44"/>
        <v>Yes</v>
      </c>
      <c r="H211" s="38">
        <v>0</v>
      </c>
      <c r="I211" s="38">
        <v>25.92</v>
      </c>
      <c r="J211" s="39">
        <f t="shared" si="45"/>
        <v>0</v>
      </c>
      <c r="K211" s="40">
        <f t="shared" si="46"/>
        <v>0</v>
      </c>
      <c r="L211" s="39">
        <v>839.55</v>
      </c>
      <c r="M211" s="39">
        <v>848</v>
      </c>
      <c r="N211" s="39">
        <v>846.57299999999998</v>
      </c>
      <c r="O211" s="41">
        <f t="shared" si="47"/>
        <v>0</v>
      </c>
      <c r="P211" s="41">
        <f t="shared" si="48"/>
        <v>0</v>
      </c>
      <c r="Q211" s="41">
        <f t="shared" si="49"/>
        <v>0</v>
      </c>
      <c r="R211" s="120">
        <f t="shared" si="50"/>
        <v>0</v>
      </c>
      <c r="S211" s="34">
        <f t="shared" si="50"/>
        <v>0</v>
      </c>
      <c r="T211" s="34">
        <f t="shared" si="50"/>
        <v>0</v>
      </c>
      <c r="U211" s="52">
        <v>0</v>
      </c>
      <c r="V211" s="44">
        <f t="shared" si="51"/>
        <v>0</v>
      </c>
      <c r="W211" s="45">
        <f t="shared" si="52"/>
        <v>27.872</v>
      </c>
      <c r="X211" s="50">
        <f t="shared" si="52"/>
        <v>0</v>
      </c>
      <c r="Y211" s="51">
        <f t="shared" si="52"/>
        <v>0</v>
      </c>
      <c r="Z211" s="48">
        <f t="shared" si="53"/>
        <v>0</v>
      </c>
      <c r="AA211" s="49">
        <f t="shared" si="54"/>
        <v>0</v>
      </c>
    </row>
    <row r="212" spans="1:27" x14ac:dyDescent="0.25">
      <c r="A212" s="60" t="s">
        <v>502</v>
      </c>
      <c r="B212" s="34">
        <v>385</v>
      </c>
      <c r="C212" s="34">
        <v>0</v>
      </c>
      <c r="D212" s="96">
        <v>0</v>
      </c>
      <c r="E212" s="35">
        <f t="shared" si="42"/>
        <v>385</v>
      </c>
      <c r="F212" s="36">
        <f t="shared" si="43"/>
        <v>29</v>
      </c>
      <c r="G212" s="37" t="str">
        <f t="shared" si="44"/>
        <v>Yes</v>
      </c>
      <c r="H212" s="38">
        <v>0</v>
      </c>
      <c r="I212" s="38">
        <v>26.28</v>
      </c>
      <c r="J212" s="39">
        <f t="shared" si="45"/>
        <v>0</v>
      </c>
      <c r="K212" s="40">
        <f t="shared" si="46"/>
        <v>0</v>
      </c>
      <c r="L212" s="39">
        <v>842.55</v>
      </c>
      <c r="M212" s="39">
        <v>848</v>
      </c>
      <c r="N212" s="39">
        <v>847.21500000000003</v>
      </c>
      <c r="O212" s="41">
        <f t="shared" si="47"/>
        <v>0</v>
      </c>
      <c r="P212" s="41">
        <f t="shared" si="48"/>
        <v>0</v>
      </c>
      <c r="Q212" s="41">
        <f t="shared" si="49"/>
        <v>0</v>
      </c>
      <c r="R212" s="120">
        <f t="shared" si="50"/>
        <v>0</v>
      </c>
      <c r="S212" s="34">
        <f t="shared" si="50"/>
        <v>0</v>
      </c>
      <c r="T212" s="34">
        <f t="shared" si="50"/>
        <v>0</v>
      </c>
      <c r="U212" s="52">
        <v>0</v>
      </c>
      <c r="V212" s="44">
        <f t="shared" si="51"/>
        <v>0</v>
      </c>
      <c r="W212" s="45">
        <f t="shared" si="52"/>
        <v>27.872</v>
      </c>
      <c r="X212" s="50">
        <f t="shared" si="52"/>
        <v>0</v>
      </c>
      <c r="Y212" s="51">
        <f t="shared" si="52"/>
        <v>0</v>
      </c>
      <c r="Z212" s="48">
        <f t="shared" si="53"/>
        <v>0</v>
      </c>
      <c r="AA212" s="49">
        <f t="shared" si="54"/>
        <v>0</v>
      </c>
    </row>
    <row r="213" spans="1:27" x14ac:dyDescent="0.25">
      <c r="A213" s="60" t="s">
        <v>503</v>
      </c>
      <c r="B213" s="34">
        <v>385</v>
      </c>
      <c r="C213" s="34">
        <v>0</v>
      </c>
      <c r="D213" s="96">
        <v>0</v>
      </c>
      <c r="E213" s="35">
        <f t="shared" si="42"/>
        <v>385</v>
      </c>
      <c r="F213" s="36">
        <f t="shared" si="43"/>
        <v>30</v>
      </c>
      <c r="G213" s="37" t="str">
        <f t="shared" si="44"/>
        <v>Yes</v>
      </c>
      <c r="H213" s="38">
        <v>0</v>
      </c>
      <c r="I213" s="38">
        <v>25.98</v>
      </c>
      <c r="J213" s="39">
        <f t="shared" si="45"/>
        <v>0</v>
      </c>
      <c r="K213" s="40">
        <f t="shared" si="46"/>
        <v>0</v>
      </c>
      <c r="L213" s="39">
        <v>844.4</v>
      </c>
      <c r="M213" s="39">
        <v>848</v>
      </c>
      <c r="N213" s="39">
        <v>861.154</v>
      </c>
      <c r="O213" s="41">
        <f t="shared" si="47"/>
        <v>13.153999999999996</v>
      </c>
      <c r="P213" s="41">
        <f t="shared" si="48"/>
        <v>0</v>
      </c>
      <c r="Q213" s="41">
        <f t="shared" si="49"/>
        <v>0</v>
      </c>
      <c r="R213" s="120">
        <f t="shared" si="50"/>
        <v>0</v>
      </c>
      <c r="S213" s="34">
        <f t="shared" si="50"/>
        <v>0</v>
      </c>
      <c r="T213" s="34">
        <f t="shared" si="50"/>
        <v>0</v>
      </c>
      <c r="U213" s="52">
        <v>0</v>
      </c>
      <c r="V213" s="44">
        <f t="shared" si="51"/>
        <v>0</v>
      </c>
      <c r="W213" s="45">
        <f t="shared" si="52"/>
        <v>27.872</v>
      </c>
      <c r="X213" s="50">
        <f t="shared" si="52"/>
        <v>0</v>
      </c>
      <c r="Y213" s="51">
        <f t="shared" si="52"/>
        <v>0</v>
      </c>
      <c r="Z213" s="48">
        <f t="shared" si="53"/>
        <v>0</v>
      </c>
      <c r="AA213" s="49">
        <f t="shared" si="54"/>
        <v>0</v>
      </c>
    </row>
    <row r="214" spans="1:27" x14ac:dyDescent="0.25">
      <c r="A214" s="60" t="s">
        <v>504</v>
      </c>
      <c r="B214" s="34">
        <v>385</v>
      </c>
      <c r="C214" s="34">
        <v>0</v>
      </c>
      <c r="D214" s="96">
        <v>0</v>
      </c>
      <c r="E214" s="35">
        <f t="shared" si="42"/>
        <v>385</v>
      </c>
      <c r="F214" s="36">
        <f t="shared" si="43"/>
        <v>31</v>
      </c>
      <c r="G214" s="37" t="str">
        <f t="shared" si="44"/>
        <v>Yes</v>
      </c>
      <c r="H214" s="38">
        <v>38.619999999999997</v>
      </c>
      <c r="I214" s="38">
        <v>25.77</v>
      </c>
      <c r="J214" s="39">
        <f t="shared" si="45"/>
        <v>38.619999999999997</v>
      </c>
      <c r="K214" s="40">
        <f t="shared" si="46"/>
        <v>38.619999999999997</v>
      </c>
      <c r="L214" s="39">
        <v>844.4</v>
      </c>
      <c r="M214" s="39">
        <v>848</v>
      </c>
      <c r="N214" s="39">
        <v>904.63499999999999</v>
      </c>
      <c r="O214" s="41">
        <f t="shared" si="47"/>
        <v>56.634999999999991</v>
      </c>
      <c r="P214" s="41">
        <f t="shared" si="48"/>
        <v>38.619999999999997</v>
      </c>
      <c r="Q214" s="41">
        <f t="shared" si="49"/>
        <v>4.1549999999999727</v>
      </c>
      <c r="R214" s="120">
        <f t="shared" si="50"/>
        <v>38.619999999999997</v>
      </c>
      <c r="S214" s="34">
        <f t="shared" si="50"/>
        <v>0</v>
      </c>
      <c r="T214" s="34">
        <f t="shared" si="50"/>
        <v>0</v>
      </c>
      <c r="U214" s="52">
        <v>90.100999999999999</v>
      </c>
      <c r="V214" s="44">
        <f t="shared" si="51"/>
        <v>3479.7006199999996</v>
      </c>
      <c r="W214" s="45">
        <f t="shared" si="52"/>
        <v>27.872</v>
      </c>
      <c r="X214" s="50">
        <f t="shared" si="52"/>
        <v>0</v>
      </c>
      <c r="Y214" s="51">
        <f t="shared" si="52"/>
        <v>0</v>
      </c>
      <c r="Z214" s="48">
        <f t="shared" si="53"/>
        <v>1076.4166399999999</v>
      </c>
      <c r="AA214" s="49">
        <f t="shared" si="54"/>
        <v>2403.2839799999997</v>
      </c>
    </row>
    <row r="215" spans="1:27" x14ac:dyDescent="0.25">
      <c r="A215" s="60" t="s">
        <v>505</v>
      </c>
      <c r="B215" s="34">
        <v>385</v>
      </c>
      <c r="C215" s="34">
        <v>0</v>
      </c>
      <c r="D215" s="96">
        <v>0</v>
      </c>
      <c r="E215" s="35">
        <f t="shared" si="42"/>
        <v>385</v>
      </c>
      <c r="F215" s="36">
        <f t="shared" si="43"/>
        <v>32</v>
      </c>
      <c r="G215" s="37" t="str">
        <f t="shared" si="44"/>
        <v>Yes</v>
      </c>
      <c r="H215" s="38">
        <v>77.25</v>
      </c>
      <c r="I215" s="38">
        <v>25</v>
      </c>
      <c r="J215" s="39">
        <f t="shared" si="45"/>
        <v>77.25</v>
      </c>
      <c r="K215" s="40">
        <f t="shared" si="46"/>
        <v>77.25</v>
      </c>
      <c r="L215" s="39">
        <v>844.55</v>
      </c>
      <c r="M215" s="39">
        <v>848</v>
      </c>
      <c r="N215" s="39">
        <v>943.57299999999998</v>
      </c>
      <c r="O215" s="41">
        <f t="shared" si="47"/>
        <v>95.572999999999979</v>
      </c>
      <c r="P215" s="41">
        <f t="shared" si="48"/>
        <v>77.25</v>
      </c>
      <c r="Q215" s="41">
        <f t="shared" si="49"/>
        <v>3.2269999999999754</v>
      </c>
      <c r="R215" s="120">
        <f t="shared" si="50"/>
        <v>77.25</v>
      </c>
      <c r="S215" s="34">
        <f t="shared" si="50"/>
        <v>0</v>
      </c>
      <c r="T215" s="34">
        <f t="shared" si="50"/>
        <v>0</v>
      </c>
      <c r="U215" s="52">
        <v>42.197000000000003</v>
      </c>
      <c r="V215" s="44">
        <f t="shared" si="51"/>
        <v>3259.7182500000004</v>
      </c>
      <c r="W215" s="45">
        <f t="shared" si="52"/>
        <v>27.872</v>
      </c>
      <c r="X215" s="50">
        <f t="shared" si="52"/>
        <v>0</v>
      </c>
      <c r="Y215" s="51">
        <f t="shared" si="52"/>
        <v>0</v>
      </c>
      <c r="Z215" s="48">
        <f t="shared" si="53"/>
        <v>2153.1120000000001</v>
      </c>
      <c r="AA215" s="49">
        <f t="shared" si="54"/>
        <v>1106.6062500000003</v>
      </c>
    </row>
    <row r="216" spans="1:27" x14ac:dyDescent="0.25">
      <c r="A216" s="60" t="s">
        <v>506</v>
      </c>
      <c r="B216" s="34">
        <v>385</v>
      </c>
      <c r="C216" s="34">
        <v>0</v>
      </c>
      <c r="D216" s="96">
        <v>0</v>
      </c>
      <c r="E216" s="35">
        <f t="shared" si="42"/>
        <v>385</v>
      </c>
      <c r="F216" s="36">
        <f t="shared" si="43"/>
        <v>33</v>
      </c>
      <c r="G216" s="37" t="str">
        <f t="shared" si="44"/>
        <v>Yes</v>
      </c>
      <c r="H216" s="38">
        <v>90.29</v>
      </c>
      <c r="I216" s="38">
        <v>27.13</v>
      </c>
      <c r="J216" s="39">
        <f t="shared" si="45"/>
        <v>90.29</v>
      </c>
      <c r="K216" s="40">
        <f t="shared" si="46"/>
        <v>90.29</v>
      </c>
      <c r="L216" s="39">
        <v>845.7</v>
      </c>
      <c r="M216" s="39">
        <v>848</v>
      </c>
      <c r="N216" s="39">
        <v>960.87599999999998</v>
      </c>
      <c r="O216" s="41">
        <f t="shared" si="47"/>
        <v>112.87599999999998</v>
      </c>
      <c r="P216" s="41">
        <f t="shared" si="48"/>
        <v>90.29</v>
      </c>
      <c r="Q216" s="41">
        <f t="shared" si="49"/>
        <v>2.2440000000000282</v>
      </c>
      <c r="R216" s="120">
        <f t="shared" si="50"/>
        <v>90.29</v>
      </c>
      <c r="S216" s="34">
        <f t="shared" si="50"/>
        <v>0</v>
      </c>
      <c r="T216" s="34">
        <f t="shared" si="50"/>
        <v>0</v>
      </c>
      <c r="U216" s="52">
        <v>45.151000000000003</v>
      </c>
      <c r="V216" s="44">
        <f t="shared" si="51"/>
        <v>4076.6837900000005</v>
      </c>
      <c r="W216" s="45">
        <f t="shared" si="52"/>
        <v>27.872</v>
      </c>
      <c r="X216" s="50">
        <f t="shared" si="52"/>
        <v>0</v>
      </c>
      <c r="Y216" s="51">
        <f t="shared" si="52"/>
        <v>0</v>
      </c>
      <c r="Z216" s="48">
        <f t="shared" si="53"/>
        <v>2516.56288</v>
      </c>
      <c r="AA216" s="49">
        <f t="shared" si="54"/>
        <v>1560.1209100000005</v>
      </c>
    </row>
    <row r="217" spans="1:27" x14ac:dyDescent="0.25">
      <c r="A217" s="60" t="s">
        <v>507</v>
      </c>
      <c r="B217" s="34">
        <v>385</v>
      </c>
      <c r="C217" s="34">
        <v>0</v>
      </c>
      <c r="D217" s="96">
        <v>0</v>
      </c>
      <c r="E217" s="35">
        <f t="shared" si="42"/>
        <v>385</v>
      </c>
      <c r="F217" s="36">
        <f t="shared" si="43"/>
        <v>34</v>
      </c>
      <c r="G217" s="37" t="str">
        <f t="shared" si="44"/>
        <v>Yes</v>
      </c>
      <c r="H217" s="38">
        <v>100.95</v>
      </c>
      <c r="I217" s="38">
        <v>27.49</v>
      </c>
      <c r="J217" s="39">
        <f t="shared" si="45"/>
        <v>100.95</v>
      </c>
      <c r="K217" s="40">
        <f t="shared" si="46"/>
        <v>100.95</v>
      </c>
      <c r="L217" s="39">
        <v>843.55</v>
      </c>
      <c r="M217" s="39">
        <v>848</v>
      </c>
      <c r="N217" s="39">
        <v>968.44799999999998</v>
      </c>
      <c r="O217" s="41">
        <f t="shared" si="47"/>
        <v>120.44799999999998</v>
      </c>
      <c r="P217" s="41">
        <f t="shared" si="48"/>
        <v>100.95</v>
      </c>
      <c r="Q217" s="41">
        <f t="shared" si="49"/>
        <v>3.54200000000003</v>
      </c>
      <c r="R217" s="120">
        <f t="shared" si="50"/>
        <v>100.95</v>
      </c>
      <c r="S217" s="34">
        <f t="shared" si="50"/>
        <v>0</v>
      </c>
      <c r="T217" s="34">
        <f t="shared" si="50"/>
        <v>0</v>
      </c>
      <c r="U217" s="52">
        <v>46.777000000000001</v>
      </c>
      <c r="V217" s="44">
        <f t="shared" si="51"/>
        <v>4722.1381500000007</v>
      </c>
      <c r="W217" s="45">
        <f t="shared" si="52"/>
        <v>27.872</v>
      </c>
      <c r="X217" s="50">
        <f t="shared" si="52"/>
        <v>0</v>
      </c>
      <c r="Y217" s="51">
        <f t="shared" si="52"/>
        <v>0</v>
      </c>
      <c r="Z217" s="48">
        <f t="shared" si="53"/>
        <v>2813.6784000000002</v>
      </c>
      <c r="AA217" s="49">
        <f t="shared" si="54"/>
        <v>1908.4597500000004</v>
      </c>
    </row>
    <row r="218" spans="1:27" x14ac:dyDescent="0.25">
      <c r="A218" s="60" t="s">
        <v>508</v>
      </c>
      <c r="B218" s="34">
        <v>385</v>
      </c>
      <c r="C218" s="34">
        <v>0</v>
      </c>
      <c r="D218" s="96">
        <v>0</v>
      </c>
      <c r="E218" s="35">
        <f t="shared" si="42"/>
        <v>385</v>
      </c>
      <c r="F218" s="36">
        <f t="shared" si="43"/>
        <v>35</v>
      </c>
      <c r="G218" s="37" t="str">
        <f t="shared" si="44"/>
        <v>Yes</v>
      </c>
      <c r="H218" s="38">
        <v>99.12</v>
      </c>
      <c r="I218" s="38">
        <v>28.28</v>
      </c>
      <c r="J218" s="39">
        <f t="shared" si="45"/>
        <v>99.12</v>
      </c>
      <c r="K218" s="40">
        <f t="shared" si="46"/>
        <v>99.12</v>
      </c>
      <c r="L218" s="39">
        <v>843.55</v>
      </c>
      <c r="M218" s="39">
        <v>848</v>
      </c>
      <c r="N218" s="39">
        <v>967.44799999999998</v>
      </c>
      <c r="O218" s="41">
        <f t="shared" si="47"/>
        <v>119.44799999999998</v>
      </c>
      <c r="P218" s="41">
        <f t="shared" si="48"/>
        <v>99.12</v>
      </c>
      <c r="Q218" s="41">
        <f t="shared" si="49"/>
        <v>3.5019999999999527</v>
      </c>
      <c r="R218" s="120">
        <f t="shared" si="50"/>
        <v>99.12</v>
      </c>
      <c r="S218" s="34">
        <f t="shared" si="50"/>
        <v>0</v>
      </c>
      <c r="T218" s="34">
        <f t="shared" si="50"/>
        <v>0</v>
      </c>
      <c r="U218" s="52">
        <v>46.414999999999999</v>
      </c>
      <c r="V218" s="44">
        <f t="shared" si="51"/>
        <v>4600.6548000000003</v>
      </c>
      <c r="W218" s="45">
        <f t="shared" si="52"/>
        <v>27.872</v>
      </c>
      <c r="X218" s="50">
        <f t="shared" si="52"/>
        <v>0</v>
      </c>
      <c r="Y218" s="51">
        <f t="shared" si="52"/>
        <v>0</v>
      </c>
      <c r="Z218" s="48">
        <f t="shared" si="53"/>
        <v>2762.6726400000002</v>
      </c>
      <c r="AA218" s="49">
        <f t="shared" si="54"/>
        <v>1837.98216</v>
      </c>
    </row>
    <row r="219" spans="1:27" x14ac:dyDescent="0.25">
      <c r="A219" s="60" t="s">
        <v>509</v>
      </c>
      <c r="B219" s="34">
        <v>385</v>
      </c>
      <c r="C219" s="34">
        <v>0</v>
      </c>
      <c r="D219" s="96">
        <v>0</v>
      </c>
      <c r="E219" s="35">
        <f t="shared" si="42"/>
        <v>385</v>
      </c>
      <c r="F219" s="36">
        <f t="shared" si="43"/>
        <v>36</v>
      </c>
      <c r="G219" s="37" t="str">
        <f t="shared" si="44"/>
        <v>Yes</v>
      </c>
      <c r="H219" s="38">
        <v>89.24</v>
      </c>
      <c r="I219" s="38">
        <v>29.32</v>
      </c>
      <c r="J219" s="39">
        <f t="shared" si="45"/>
        <v>89.24</v>
      </c>
      <c r="K219" s="40">
        <f t="shared" si="46"/>
        <v>89.24</v>
      </c>
      <c r="L219" s="39">
        <v>843.7</v>
      </c>
      <c r="M219" s="39">
        <v>848</v>
      </c>
      <c r="N219" s="39">
        <v>960.28800000000001</v>
      </c>
      <c r="O219" s="41">
        <f t="shared" si="47"/>
        <v>112.28800000000001</v>
      </c>
      <c r="P219" s="41">
        <f t="shared" si="48"/>
        <v>89.24</v>
      </c>
      <c r="Q219" s="41">
        <f t="shared" si="49"/>
        <v>1.9720000000000937</v>
      </c>
      <c r="R219" s="120">
        <f t="shared" si="50"/>
        <v>89.24</v>
      </c>
      <c r="S219" s="34">
        <f t="shared" si="50"/>
        <v>0</v>
      </c>
      <c r="T219" s="34">
        <f t="shared" si="50"/>
        <v>0</v>
      </c>
      <c r="U219" s="52">
        <v>35.094999999999999</v>
      </c>
      <c r="V219" s="44">
        <f t="shared" si="51"/>
        <v>3131.8777999999998</v>
      </c>
      <c r="W219" s="45">
        <f t="shared" si="52"/>
        <v>27.872</v>
      </c>
      <c r="X219" s="50">
        <f t="shared" si="52"/>
        <v>0</v>
      </c>
      <c r="Y219" s="51">
        <f t="shared" si="52"/>
        <v>0</v>
      </c>
      <c r="Z219" s="48">
        <f t="shared" si="53"/>
        <v>2487.2972799999998</v>
      </c>
      <c r="AA219" s="49">
        <f t="shared" si="54"/>
        <v>644.58051999999998</v>
      </c>
    </row>
    <row r="220" spans="1:27" x14ac:dyDescent="0.25">
      <c r="A220" s="60" t="s">
        <v>510</v>
      </c>
      <c r="B220" s="34">
        <v>385</v>
      </c>
      <c r="C220" s="34">
        <v>0</v>
      </c>
      <c r="D220" s="96">
        <v>0</v>
      </c>
      <c r="E220" s="35">
        <f t="shared" si="42"/>
        <v>385</v>
      </c>
      <c r="F220" s="36">
        <f t="shared" si="43"/>
        <v>37</v>
      </c>
      <c r="G220" s="37" t="str">
        <f t="shared" si="44"/>
        <v>Yes</v>
      </c>
      <c r="H220" s="38">
        <v>73.72</v>
      </c>
      <c r="I220" s="38">
        <v>31.17</v>
      </c>
      <c r="J220" s="39">
        <f t="shared" si="45"/>
        <v>73.72</v>
      </c>
      <c r="K220" s="40">
        <f t="shared" si="46"/>
        <v>73.72</v>
      </c>
      <c r="L220" s="39">
        <v>843.25</v>
      </c>
      <c r="M220" s="39">
        <v>848</v>
      </c>
      <c r="N220" s="39">
        <v>945.26599999999996</v>
      </c>
      <c r="O220" s="41">
        <f t="shared" si="47"/>
        <v>97.265999999999963</v>
      </c>
      <c r="P220" s="41">
        <f t="shared" si="48"/>
        <v>73.72</v>
      </c>
      <c r="Q220" s="41">
        <f t="shared" si="49"/>
        <v>2.8740000000000236</v>
      </c>
      <c r="R220" s="120">
        <f t="shared" si="50"/>
        <v>73.72</v>
      </c>
      <c r="S220" s="34">
        <f t="shared" si="50"/>
        <v>0</v>
      </c>
      <c r="T220" s="34">
        <f t="shared" si="50"/>
        <v>0</v>
      </c>
      <c r="U220" s="52">
        <v>31.152000000000001</v>
      </c>
      <c r="V220" s="44">
        <f t="shared" si="51"/>
        <v>2296.5254399999999</v>
      </c>
      <c r="W220" s="45">
        <f t="shared" si="52"/>
        <v>27.872</v>
      </c>
      <c r="X220" s="50">
        <f t="shared" si="52"/>
        <v>0</v>
      </c>
      <c r="Y220" s="51">
        <f t="shared" si="52"/>
        <v>0</v>
      </c>
      <c r="Z220" s="48">
        <f t="shared" si="53"/>
        <v>2054.7238400000001</v>
      </c>
      <c r="AA220" s="49">
        <f t="shared" si="54"/>
        <v>241.80159999999978</v>
      </c>
    </row>
    <row r="221" spans="1:27" x14ac:dyDescent="0.25">
      <c r="A221" s="60" t="s">
        <v>511</v>
      </c>
      <c r="B221" s="34">
        <v>385</v>
      </c>
      <c r="C221" s="34">
        <v>0</v>
      </c>
      <c r="D221" s="96">
        <v>0</v>
      </c>
      <c r="E221" s="35">
        <f t="shared" si="42"/>
        <v>385</v>
      </c>
      <c r="F221" s="36">
        <f t="shared" si="43"/>
        <v>38</v>
      </c>
      <c r="G221" s="37" t="str">
        <f t="shared" si="44"/>
        <v>Yes</v>
      </c>
      <c r="H221" s="38">
        <v>68.61</v>
      </c>
      <c r="I221" s="38">
        <v>31.13</v>
      </c>
      <c r="J221" s="39">
        <f t="shared" si="45"/>
        <v>68.61</v>
      </c>
      <c r="K221" s="40">
        <f t="shared" si="46"/>
        <v>68.61</v>
      </c>
      <c r="L221" s="39">
        <v>837.4</v>
      </c>
      <c r="M221" s="39">
        <v>848</v>
      </c>
      <c r="N221" s="39">
        <v>936.34400000000005</v>
      </c>
      <c r="O221" s="41">
        <f t="shared" si="47"/>
        <v>88.344000000000051</v>
      </c>
      <c r="P221" s="41">
        <f t="shared" si="48"/>
        <v>68.61</v>
      </c>
      <c r="Q221" s="41">
        <f t="shared" si="49"/>
        <v>0.79599999999993543</v>
      </c>
      <c r="R221" s="120">
        <f t="shared" si="50"/>
        <v>68.61</v>
      </c>
      <c r="S221" s="34">
        <f t="shared" si="50"/>
        <v>0</v>
      </c>
      <c r="T221" s="34">
        <f t="shared" si="50"/>
        <v>0</v>
      </c>
      <c r="U221" s="52">
        <v>32.44</v>
      </c>
      <c r="V221" s="44">
        <f t="shared" si="51"/>
        <v>2225.7084</v>
      </c>
      <c r="W221" s="45">
        <f t="shared" si="52"/>
        <v>27.872</v>
      </c>
      <c r="X221" s="50">
        <f t="shared" si="52"/>
        <v>0</v>
      </c>
      <c r="Y221" s="51">
        <f t="shared" si="52"/>
        <v>0</v>
      </c>
      <c r="Z221" s="48">
        <f t="shared" si="53"/>
        <v>1912.29792</v>
      </c>
      <c r="AA221" s="49">
        <f t="shared" si="54"/>
        <v>313.41048000000001</v>
      </c>
    </row>
    <row r="222" spans="1:27" x14ac:dyDescent="0.25">
      <c r="A222" s="60" t="s">
        <v>512</v>
      </c>
      <c r="B222" s="34">
        <v>385</v>
      </c>
      <c r="C222" s="34">
        <v>0</v>
      </c>
      <c r="D222" s="96">
        <v>0</v>
      </c>
      <c r="E222" s="35">
        <f t="shared" si="42"/>
        <v>385</v>
      </c>
      <c r="F222" s="36">
        <f t="shared" si="43"/>
        <v>39</v>
      </c>
      <c r="G222" s="37" t="str">
        <f t="shared" si="44"/>
        <v>Yes</v>
      </c>
      <c r="H222" s="38">
        <v>124.53</v>
      </c>
      <c r="I222" s="38">
        <v>31.87</v>
      </c>
      <c r="J222" s="39">
        <f t="shared" si="45"/>
        <v>124.53</v>
      </c>
      <c r="K222" s="40">
        <f t="shared" si="46"/>
        <v>124.53</v>
      </c>
      <c r="L222" s="39">
        <v>764.8</v>
      </c>
      <c r="M222" s="39">
        <v>746</v>
      </c>
      <c r="N222" s="39">
        <v>920.66700000000003</v>
      </c>
      <c r="O222" s="41">
        <f t="shared" si="47"/>
        <v>174.66700000000003</v>
      </c>
      <c r="P222" s="41">
        <f t="shared" si="48"/>
        <v>124.53</v>
      </c>
      <c r="Q222" s="41">
        <f t="shared" si="49"/>
        <v>0.53299999999990177</v>
      </c>
      <c r="R222" s="120">
        <f t="shared" si="50"/>
        <v>124.53</v>
      </c>
      <c r="S222" s="34">
        <f t="shared" si="50"/>
        <v>0</v>
      </c>
      <c r="T222" s="34">
        <f t="shared" si="50"/>
        <v>0</v>
      </c>
      <c r="U222" s="52">
        <v>32.56</v>
      </c>
      <c r="V222" s="44">
        <f t="shared" si="51"/>
        <v>4054.6968000000002</v>
      </c>
      <c r="W222" s="45">
        <f t="shared" si="52"/>
        <v>27.872</v>
      </c>
      <c r="X222" s="50">
        <f t="shared" si="52"/>
        <v>0</v>
      </c>
      <c r="Y222" s="51">
        <f t="shared" si="52"/>
        <v>0</v>
      </c>
      <c r="Z222" s="48">
        <f t="shared" si="53"/>
        <v>3470.9001600000001</v>
      </c>
      <c r="AA222" s="49">
        <f t="shared" si="54"/>
        <v>583.79664000000002</v>
      </c>
    </row>
    <row r="223" spans="1:27" x14ac:dyDescent="0.25">
      <c r="A223" s="60" t="s">
        <v>513</v>
      </c>
      <c r="B223" s="34">
        <v>385</v>
      </c>
      <c r="C223" s="34">
        <v>0</v>
      </c>
      <c r="D223" s="96">
        <v>0</v>
      </c>
      <c r="E223" s="35">
        <f t="shared" si="42"/>
        <v>385</v>
      </c>
      <c r="F223" s="36">
        <f t="shared" si="43"/>
        <v>40</v>
      </c>
      <c r="G223" s="37" t="str">
        <f t="shared" si="44"/>
        <v>Yes</v>
      </c>
      <c r="H223" s="38">
        <v>209.92</v>
      </c>
      <c r="I223" s="38">
        <v>29.99</v>
      </c>
      <c r="J223" s="39">
        <f t="shared" si="45"/>
        <v>209.92</v>
      </c>
      <c r="K223" s="40">
        <f t="shared" si="46"/>
        <v>209.92</v>
      </c>
      <c r="L223" s="39">
        <v>675.65</v>
      </c>
      <c r="M223" s="39">
        <v>708.95</v>
      </c>
      <c r="N223" s="39">
        <v>914.42</v>
      </c>
      <c r="O223" s="41">
        <f t="shared" si="47"/>
        <v>205.46999999999991</v>
      </c>
      <c r="P223" s="41">
        <f t="shared" si="48"/>
        <v>205.46999999999991</v>
      </c>
      <c r="Q223" s="41">
        <f t="shared" si="49"/>
        <v>1.1399999999999864</v>
      </c>
      <c r="R223" s="120">
        <f t="shared" si="50"/>
        <v>205.46999999999991</v>
      </c>
      <c r="S223" s="34">
        <f t="shared" si="50"/>
        <v>0</v>
      </c>
      <c r="T223" s="34">
        <f t="shared" si="50"/>
        <v>0</v>
      </c>
      <c r="U223" s="52">
        <v>32.31</v>
      </c>
      <c r="V223" s="44">
        <f t="shared" si="51"/>
        <v>6638.7356999999975</v>
      </c>
      <c r="W223" s="45">
        <f t="shared" si="52"/>
        <v>27.872</v>
      </c>
      <c r="X223" s="50">
        <f t="shared" si="52"/>
        <v>0</v>
      </c>
      <c r="Y223" s="51">
        <f t="shared" si="52"/>
        <v>0</v>
      </c>
      <c r="Z223" s="48">
        <f t="shared" si="53"/>
        <v>5726.8598399999973</v>
      </c>
      <c r="AA223" s="49">
        <f t="shared" si="54"/>
        <v>911.8758600000001</v>
      </c>
    </row>
    <row r="224" spans="1:27" x14ac:dyDescent="0.25">
      <c r="A224" s="60" t="s">
        <v>514</v>
      </c>
      <c r="B224" s="34">
        <v>385</v>
      </c>
      <c r="C224" s="34">
        <v>0</v>
      </c>
      <c r="D224" s="96">
        <v>0</v>
      </c>
      <c r="E224" s="35">
        <f t="shared" si="42"/>
        <v>385</v>
      </c>
      <c r="F224" s="36">
        <f t="shared" si="43"/>
        <v>41</v>
      </c>
      <c r="G224" s="37" t="str">
        <f t="shared" si="44"/>
        <v>Yes</v>
      </c>
      <c r="H224" s="38">
        <v>206.33</v>
      </c>
      <c r="I224" s="38">
        <v>29.94</v>
      </c>
      <c r="J224" s="39">
        <f t="shared" si="45"/>
        <v>206.33</v>
      </c>
      <c r="K224" s="40">
        <f t="shared" si="46"/>
        <v>206.33</v>
      </c>
      <c r="L224" s="39">
        <v>668.4</v>
      </c>
      <c r="M224" s="39">
        <v>777.2</v>
      </c>
      <c r="N224" s="39">
        <v>904.69399999999996</v>
      </c>
      <c r="O224" s="41">
        <f t="shared" si="47"/>
        <v>127.49399999999991</v>
      </c>
      <c r="P224" s="41">
        <f t="shared" si="48"/>
        <v>127.49399999999991</v>
      </c>
      <c r="Q224" s="41">
        <f t="shared" si="49"/>
        <v>-2.3999999999887223E-2</v>
      </c>
      <c r="R224" s="120">
        <f t="shared" si="50"/>
        <v>127.49399999999991</v>
      </c>
      <c r="S224" s="34">
        <f t="shared" si="50"/>
        <v>0</v>
      </c>
      <c r="T224" s="34">
        <f t="shared" si="50"/>
        <v>0</v>
      </c>
      <c r="U224" s="52">
        <v>30.94</v>
      </c>
      <c r="V224" s="44">
        <f t="shared" si="51"/>
        <v>3944.6643599999975</v>
      </c>
      <c r="W224" s="45">
        <f t="shared" si="52"/>
        <v>27.872</v>
      </c>
      <c r="X224" s="50">
        <f t="shared" si="52"/>
        <v>0</v>
      </c>
      <c r="Y224" s="51">
        <f t="shared" si="52"/>
        <v>0</v>
      </c>
      <c r="Z224" s="48">
        <f t="shared" si="53"/>
        <v>3553.5127679999978</v>
      </c>
      <c r="AA224" s="49">
        <f t="shared" si="54"/>
        <v>391.15159199999971</v>
      </c>
    </row>
    <row r="225" spans="1:27" x14ac:dyDescent="0.25">
      <c r="A225" s="60" t="s">
        <v>515</v>
      </c>
      <c r="B225" s="34">
        <v>385</v>
      </c>
      <c r="C225" s="34">
        <v>0</v>
      </c>
      <c r="D225" s="96">
        <v>0</v>
      </c>
      <c r="E225" s="35">
        <f t="shared" si="42"/>
        <v>385</v>
      </c>
      <c r="F225" s="36">
        <f t="shared" si="43"/>
        <v>42</v>
      </c>
      <c r="G225" s="37" t="str">
        <f t="shared" si="44"/>
        <v>Yes</v>
      </c>
      <c r="H225" s="38">
        <v>107.94</v>
      </c>
      <c r="I225" s="38">
        <v>31.82</v>
      </c>
      <c r="J225" s="39">
        <f t="shared" si="45"/>
        <v>107.94</v>
      </c>
      <c r="K225" s="40">
        <f t="shared" si="46"/>
        <v>107.94</v>
      </c>
      <c r="L225" s="39">
        <v>770.6</v>
      </c>
      <c r="M225" s="39">
        <v>848</v>
      </c>
      <c r="N225" s="39">
        <v>908.97</v>
      </c>
      <c r="O225" s="41">
        <f t="shared" si="47"/>
        <v>60.970000000000027</v>
      </c>
      <c r="P225" s="41">
        <f t="shared" si="48"/>
        <v>60.970000000000027</v>
      </c>
      <c r="Q225" s="41">
        <f t="shared" si="49"/>
        <v>1.3900000000001</v>
      </c>
      <c r="R225" s="120">
        <f t="shared" si="50"/>
        <v>60.970000000000027</v>
      </c>
      <c r="S225" s="34">
        <f t="shared" si="50"/>
        <v>0</v>
      </c>
      <c r="T225" s="34">
        <f t="shared" si="50"/>
        <v>0</v>
      </c>
      <c r="U225" s="52">
        <v>31.72</v>
      </c>
      <c r="V225" s="44">
        <f t="shared" si="51"/>
        <v>1933.9684000000009</v>
      </c>
      <c r="W225" s="45">
        <f t="shared" si="52"/>
        <v>27.872</v>
      </c>
      <c r="X225" s="50">
        <f t="shared" si="52"/>
        <v>0</v>
      </c>
      <c r="Y225" s="51">
        <f t="shared" si="52"/>
        <v>0</v>
      </c>
      <c r="Z225" s="48">
        <f t="shared" si="53"/>
        <v>1699.3558400000009</v>
      </c>
      <c r="AA225" s="49">
        <f t="shared" si="54"/>
        <v>234.61256000000003</v>
      </c>
    </row>
    <row r="226" spans="1:27" x14ac:dyDescent="0.25">
      <c r="A226" s="60" t="s">
        <v>516</v>
      </c>
      <c r="B226" s="34">
        <v>385</v>
      </c>
      <c r="C226" s="34">
        <v>0</v>
      </c>
      <c r="D226" s="96">
        <v>0</v>
      </c>
      <c r="E226" s="35">
        <f t="shared" si="42"/>
        <v>385</v>
      </c>
      <c r="F226" s="36">
        <f t="shared" si="43"/>
        <v>43</v>
      </c>
      <c r="G226" s="37" t="str">
        <f t="shared" si="44"/>
        <v>Yes</v>
      </c>
      <c r="H226" s="38">
        <v>63.33</v>
      </c>
      <c r="I226" s="38">
        <v>33.4</v>
      </c>
      <c r="J226" s="39">
        <f t="shared" si="45"/>
        <v>63.33</v>
      </c>
      <c r="K226" s="40">
        <f t="shared" si="46"/>
        <v>63.33</v>
      </c>
      <c r="L226" s="39">
        <v>826.65</v>
      </c>
      <c r="M226" s="39">
        <v>848</v>
      </c>
      <c r="N226" s="39">
        <v>922.38</v>
      </c>
      <c r="O226" s="41">
        <f t="shared" si="47"/>
        <v>74.38</v>
      </c>
      <c r="P226" s="41">
        <f t="shared" si="48"/>
        <v>63.33</v>
      </c>
      <c r="Q226" s="41">
        <f t="shared" si="49"/>
        <v>1</v>
      </c>
      <c r="R226" s="120">
        <f t="shared" si="50"/>
        <v>63.33</v>
      </c>
      <c r="S226" s="34">
        <f t="shared" si="50"/>
        <v>0</v>
      </c>
      <c r="T226" s="34">
        <f t="shared" si="50"/>
        <v>0</v>
      </c>
      <c r="U226" s="52">
        <v>32.729999999999997</v>
      </c>
      <c r="V226" s="44">
        <f t="shared" si="51"/>
        <v>2072.7909</v>
      </c>
      <c r="W226" s="45">
        <f t="shared" si="52"/>
        <v>27.872</v>
      </c>
      <c r="X226" s="50">
        <f t="shared" si="52"/>
        <v>0</v>
      </c>
      <c r="Y226" s="51">
        <f t="shared" si="52"/>
        <v>0</v>
      </c>
      <c r="Z226" s="48">
        <f t="shared" si="53"/>
        <v>1765.1337599999999</v>
      </c>
      <c r="AA226" s="49">
        <f t="shared" si="54"/>
        <v>307.65714000000003</v>
      </c>
    </row>
    <row r="227" spans="1:27" x14ac:dyDescent="0.25">
      <c r="A227" s="60" t="s">
        <v>517</v>
      </c>
      <c r="B227" s="34">
        <v>385</v>
      </c>
      <c r="C227" s="34">
        <v>0</v>
      </c>
      <c r="D227" s="96">
        <v>0</v>
      </c>
      <c r="E227" s="35">
        <f t="shared" si="42"/>
        <v>385</v>
      </c>
      <c r="F227" s="36">
        <f t="shared" si="43"/>
        <v>44</v>
      </c>
      <c r="G227" s="37" t="str">
        <f t="shared" si="44"/>
        <v>Yes</v>
      </c>
      <c r="H227" s="38">
        <v>86.64</v>
      </c>
      <c r="I227" s="38">
        <v>31.08</v>
      </c>
      <c r="J227" s="39">
        <f t="shared" si="45"/>
        <v>86.64</v>
      </c>
      <c r="K227" s="40">
        <f t="shared" si="46"/>
        <v>86.64</v>
      </c>
      <c r="L227" s="39">
        <v>814.1</v>
      </c>
      <c r="M227" s="39">
        <v>848</v>
      </c>
      <c r="N227" s="39">
        <v>930.74900000000002</v>
      </c>
      <c r="O227" s="41">
        <f t="shared" si="47"/>
        <v>82.749000000000024</v>
      </c>
      <c r="P227" s="41">
        <f t="shared" si="48"/>
        <v>82.749000000000024</v>
      </c>
      <c r="Q227" s="41">
        <f t="shared" si="49"/>
        <v>1.0710000000000264</v>
      </c>
      <c r="R227" s="120">
        <f t="shared" si="50"/>
        <v>82.749000000000024</v>
      </c>
      <c r="S227" s="34">
        <f t="shared" si="50"/>
        <v>0</v>
      </c>
      <c r="T227" s="34">
        <f t="shared" si="50"/>
        <v>0</v>
      </c>
      <c r="U227" s="52">
        <v>34.659999999999997</v>
      </c>
      <c r="V227" s="44">
        <f t="shared" si="51"/>
        <v>2868.0803400000004</v>
      </c>
      <c r="W227" s="45">
        <f t="shared" si="52"/>
        <v>27.872</v>
      </c>
      <c r="X227" s="50">
        <f t="shared" si="52"/>
        <v>0</v>
      </c>
      <c r="Y227" s="51">
        <f t="shared" si="52"/>
        <v>0</v>
      </c>
      <c r="Z227" s="48">
        <f t="shared" si="53"/>
        <v>2306.3801280000007</v>
      </c>
      <c r="AA227" s="49">
        <f t="shared" si="54"/>
        <v>561.70021199999974</v>
      </c>
    </row>
    <row r="228" spans="1:27" x14ac:dyDescent="0.25">
      <c r="A228" s="60" t="s">
        <v>518</v>
      </c>
      <c r="B228" s="34">
        <v>385</v>
      </c>
      <c r="C228" s="34">
        <v>0</v>
      </c>
      <c r="D228" s="96">
        <v>0</v>
      </c>
      <c r="E228" s="35">
        <f t="shared" si="42"/>
        <v>385</v>
      </c>
      <c r="F228" s="36">
        <f t="shared" si="43"/>
        <v>45</v>
      </c>
      <c r="G228" s="37" t="str">
        <f t="shared" si="44"/>
        <v>Yes</v>
      </c>
      <c r="H228" s="38">
        <v>69.56</v>
      </c>
      <c r="I228" s="38">
        <v>29.86</v>
      </c>
      <c r="J228" s="39">
        <f t="shared" si="45"/>
        <v>69.56</v>
      </c>
      <c r="K228" s="40">
        <f t="shared" si="46"/>
        <v>69.56</v>
      </c>
      <c r="L228" s="39">
        <v>844.25</v>
      </c>
      <c r="M228" s="39">
        <v>848</v>
      </c>
      <c r="N228" s="39">
        <v>941.505</v>
      </c>
      <c r="O228" s="41">
        <f t="shared" si="47"/>
        <v>93.504999999999995</v>
      </c>
      <c r="P228" s="41">
        <f t="shared" si="48"/>
        <v>69.56</v>
      </c>
      <c r="Q228" s="41">
        <f t="shared" si="49"/>
        <v>2.1650000000000773</v>
      </c>
      <c r="R228" s="120">
        <f t="shared" si="50"/>
        <v>69.56</v>
      </c>
      <c r="S228" s="34">
        <f t="shared" si="50"/>
        <v>0</v>
      </c>
      <c r="T228" s="34">
        <f t="shared" si="50"/>
        <v>0</v>
      </c>
      <c r="U228" s="52">
        <v>37.840000000000003</v>
      </c>
      <c r="V228" s="44">
        <f t="shared" si="51"/>
        <v>2632.1504000000004</v>
      </c>
      <c r="W228" s="45">
        <f t="shared" si="52"/>
        <v>27.872</v>
      </c>
      <c r="X228" s="50">
        <f t="shared" si="52"/>
        <v>0</v>
      </c>
      <c r="Y228" s="51">
        <f t="shared" si="52"/>
        <v>0</v>
      </c>
      <c r="Z228" s="48">
        <f t="shared" si="53"/>
        <v>1938.7763200000002</v>
      </c>
      <c r="AA228" s="49">
        <f t="shared" si="54"/>
        <v>693.37408000000028</v>
      </c>
    </row>
    <row r="229" spans="1:27" x14ac:dyDescent="0.25">
      <c r="A229" s="60" t="s">
        <v>519</v>
      </c>
      <c r="B229" s="34">
        <v>385</v>
      </c>
      <c r="C229" s="34">
        <v>0</v>
      </c>
      <c r="D229" s="96">
        <v>0</v>
      </c>
      <c r="E229" s="35">
        <f t="shared" si="42"/>
        <v>385</v>
      </c>
      <c r="F229" s="36">
        <f t="shared" si="43"/>
        <v>46</v>
      </c>
      <c r="G229" s="37" t="str">
        <f t="shared" si="44"/>
        <v>Yes</v>
      </c>
      <c r="H229" s="38">
        <v>75.61</v>
      </c>
      <c r="I229" s="38">
        <v>30.11</v>
      </c>
      <c r="J229" s="39">
        <f t="shared" si="45"/>
        <v>75.61</v>
      </c>
      <c r="K229" s="40">
        <f t="shared" si="46"/>
        <v>75.61</v>
      </c>
      <c r="L229" s="39">
        <v>844.4</v>
      </c>
      <c r="M229" s="39">
        <v>848</v>
      </c>
      <c r="N229" s="39">
        <v>949.476</v>
      </c>
      <c r="O229" s="41">
        <f t="shared" si="47"/>
        <v>101.476</v>
      </c>
      <c r="P229" s="41">
        <f t="shared" si="48"/>
        <v>75.61</v>
      </c>
      <c r="Q229" s="41">
        <f t="shared" si="49"/>
        <v>0.64400000000000546</v>
      </c>
      <c r="R229" s="120">
        <f t="shared" si="50"/>
        <v>75.61</v>
      </c>
      <c r="S229" s="34">
        <f t="shared" si="50"/>
        <v>0</v>
      </c>
      <c r="T229" s="34">
        <f t="shared" si="50"/>
        <v>0</v>
      </c>
      <c r="U229" s="52">
        <v>40.64</v>
      </c>
      <c r="V229" s="44">
        <f t="shared" si="51"/>
        <v>3072.7903999999999</v>
      </c>
      <c r="W229" s="45">
        <f t="shared" si="52"/>
        <v>27.872</v>
      </c>
      <c r="X229" s="50">
        <f t="shared" si="52"/>
        <v>0</v>
      </c>
      <c r="Y229" s="51">
        <f t="shared" si="52"/>
        <v>0</v>
      </c>
      <c r="Z229" s="48">
        <f t="shared" si="53"/>
        <v>2107.4019199999998</v>
      </c>
      <c r="AA229" s="49">
        <f t="shared" si="54"/>
        <v>965.38848000000007</v>
      </c>
    </row>
    <row r="230" spans="1:27" x14ac:dyDescent="0.25">
      <c r="A230" s="60" t="s">
        <v>520</v>
      </c>
      <c r="B230" s="34">
        <v>385</v>
      </c>
      <c r="C230" s="34">
        <v>0</v>
      </c>
      <c r="D230" s="96">
        <v>0</v>
      </c>
      <c r="E230" s="35">
        <f t="shared" si="42"/>
        <v>385</v>
      </c>
      <c r="F230" s="36">
        <f t="shared" si="43"/>
        <v>47</v>
      </c>
      <c r="G230" s="37" t="str">
        <f t="shared" si="44"/>
        <v>Yes</v>
      </c>
      <c r="H230" s="38">
        <v>63.68</v>
      </c>
      <c r="I230" s="38">
        <v>29.23</v>
      </c>
      <c r="J230" s="39">
        <f t="shared" si="45"/>
        <v>63.68</v>
      </c>
      <c r="K230" s="40">
        <f t="shared" si="46"/>
        <v>63.68</v>
      </c>
      <c r="L230" s="39">
        <v>835.4</v>
      </c>
      <c r="M230" s="39">
        <v>848</v>
      </c>
      <c r="N230" s="39">
        <v>925.846</v>
      </c>
      <c r="O230" s="41">
        <f t="shared" si="47"/>
        <v>77.846000000000004</v>
      </c>
      <c r="P230" s="41">
        <f t="shared" si="48"/>
        <v>63.68</v>
      </c>
      <c r="Q230" s="41">
        <f t="shared" si="49"/>
        <v>2.4639999999999418</v>
      </c>
      <c r="R230" s="120">
        <f t="shared" si="50"/>
        <v>63.68</v>
      </c>
      <c r="S230" s="34">
        <f t="shared" si="50"/>
        <v>0</v>
      </c>
      <c r="T230" s="34">
        <f t="shared" si="50"/>
        <v>0</v>
      </c>
      <c r="U230" s="52">
        <v>40.39</v>
      </c>
      <c r="V230" s="44">
        <f t="shared" si="51"/>
        <v>2572.0351999999998</v>
      </c>
      <c r="W230" s="45">
        <f t="shared" si="52"/>
        <v>27.872</v>
      </c>
      <c r="X230" s="50">
        <f t="shared" si="52"/>
        <v>0</v>
      </c>
      <c r="Y230" s="51">
        <f t="shared" si="52"/>
        <v>0</v>
      </c>
      <c r="Z230" s="48">
        <f t="shared" si="53"/>
        <v>1774.88896</v>
      </c>
      <c r="AA230" s="49">
        <f t="shared" si="54"/>
        <v>797.14623999999981</v>
      </c>
    </row>
    <row r="231" spans="1:27" x14ac:dyDescent="0.25">
      <c r="A231" s="60" t="s">
        <v>521</v>
      </c>
      <c r="B231" s="34">
        <v>385</v>
      </c>
      <c r="C231" s="34">
        <v>0</v>
      </c>
      <c r="D231" s="96">
        <v>0</v>
      </c>
      <c r="E231" s="35">
        <f t="shared" si="42"/>
        <v>385</v>
      </c>
      <c r="F231" s="36">
        <f t="shared" si="43"/>
        <v>48</v>
      </c>
      <c r="G231" s="37" t="str">
        <f t="shared" si="44"/>
        <v>Yes</v>
      </c>
      <c r="H231" s="38">
        <v>44.26</v>
      </c>
      <c r="I231" s="38">
        <v>28.67</v>
      </c>
      <c r="J231" s="39">
        <f t="shared" si="45"/>
        <v>44.26</v>
      </c>
      <c r="K231" s="40">
        <f t="shared" si="46"/>
        <v>44.26</v>
      </c>
      <c r="L231" s="39">
        <v>816.25</v>
      </c>
      <c r="M231" s="39">
        <v>839</v>
      </c>
      <c r="N231" s="39">
        <v>889.06500000000005</v>
      </c>
      <c r="O231" s="41">
        <f t="shared" si="47"/>
        <v>50.065000000000055</v>
      </c>
      <c r="P231" s="41">
        <f t="shared" si="48"/>
        <v>44.26</v>
      </c>
      <c r="Q231" s="41">
        <f t="shared" si="49"/>
        <v>0.11499999999989541</v>
      </c>
      <c r="R231" s="120">
        <f t="shared" si="50"/>
        <v>44.26</v>
      </c>
      <c r="S231" s="34">
        <f t="shared" si="50"/>
        <v>0</v>
      </c>
      <c r="T231" s="34">
        <f t="shared" si="50"/>
        <v>0</v>
      </c>
      <c r="U231" s="52">
        <v>38.450000000000003</v>
      </c>
      <c r="V231" s="44">
        <f t="shared" si="51"/>
        <v>1701.797</v>
      </c>
      <c r="W231" s="45">
        <f t="shared" si="52"/>
        <v>27.872</v>
      </c>
      <c r="X231" s="50">
        <f t="shared" si="52"/>
        <v>0</v>
      </c>
      <c r="Y231" s="51">
        <f t="shared" si="52"/>
        <v>0</v>
      </c>
      <c r="Z231" s="48">
        <f t="shared" si="53"/>
        <v>1233.61472</v>
      </c>
      <c r="AA231" s="49">
        <f t="shared" si="54"/>
        <v>468.18227999999999</v>
      </c>
    </row>
    <row r="232" spans="1:27" x14ac:dyDescent="0.25">
      <c r="A232" s="60" t="s">
        <v>522</v>
      </c>
      <c r="B232" s="34">
        <v>385</v>
      </c>
      <c r="C232" s="34">
        <v>0</v>
      </c>
      <c r="D232" s="96">
        <v>0</v>
      </c>
      <c r="E232" s="35">
        <f t="shared" si="42"/>
        <v>385</v>
      </c>
      <c r="F232" s="36">
        <f t="shared" si="43"/>
        <v>49</v>
      </c>
      <c r="G232" s="37" t="str">
        <f t="shared" si="44"/>
        <v>Yes</v>
      </c>
      <c r="H232" s="38">
        <v>0</v>
      </c>
      <c r="I232" s="38">
        <v>27.81</v>
      </c>
      <c r="J232" s="39">
        <f t="shared" si="45"/>
        <v>0</v>
      </c>
      <c r="K232" s="40">
        <f t="shared" si="46"/>
        <v>0</v>
      </c>
      <c r="L232" s="39">
        <v>809.4</v>
      </c>
      <c r="M232" s="39">
        <v>813</v>
      </c>
      <c r="N232" s="39">
        <v>835.85400000000004</v>
      </c>
      <c r="O232" s="41">
        <f t="shared" si="47"/>
        <v>22.854000000000042</v>
      </c>
      <c r="P232" s="41">
        <f t="shared" si="48"/>
        <v>0</v>
      </c>
      <c r="Q232" s="41">
        <f t="shared" si="49"/>
        <v>0</v>
      </c>
      <c r="R232" s="120">
        <f t="shared" si="50"/>
        <v>0</v>
      </c>
      <c r="S232" s="34">
        <f t="shared" si="50"/>
        <v>0</v>
      </c>
      <c r="T232" s="34">
        <f t="shared" si="50"/>
        <v>0</v>
      </c>
      <c r="U232" s="52">
        <v>0</v>
      </c>
      <c r="V232" s="44">
        <f t="shared" si="51"/>
        <v>0</v>
      </c>
      <c r="W232" s="45">
        <f t="shared" si="52"/>
        <v>27.872</v>
      </c>
      <c r="X232" s="50">
        <f t="shared" si="52"/>
        <v>0</v>
      </c>
      <c r="Y232" s="51">
        <f t="shared" si="52"/>
        <v>0</v>
      </c>
      <c r="Z232" s="48">
        <f t="shared" si="53"/>
        <v>0</v>
      </c>
      <c r="AA232" s="49">
        <f t="shared" si="54"/>
        <v>0</v>
      </c>
    </row>
    <row r="233" spans="1:27" x14ac:dyDescent="0.25">
      <c r="A233" s="60" t="s">
        <v>523</v>
      </c>
      <c r="B233" s="34">
        <v>385</v>
      </c>
      <c r="C233" s="34">
        <v>0</v>
      </c>
      <c r="D233" s="96">
        <v>0</v>
      </c>
      <c r="E233" s="35">
        <f t="shared" si="42"/>
        <v>385</v>
      </c>
      <c r="F233" s="36">
        <f t="shared" si="43"/>
        <v>50</v>
      </c>
      <c r="G233" s="37" t="str">
        <f t="shared" si="44"/>
        <v>Yes</v>
      </c>
      <c r="H233" s="38">
        <v>23.5</v>
      </c>
      <c r="I233" s="38">
        <v>27.28</v>
      </c>
      <c r="J233" s="39">
        <f t="shared" si="45"/>
        <v>23.5</v>
      </c>
      <c r="K233" s="40">
        <f t="shared" si="46"/>
        <v>23.5</v>
      </c>
      <c r="L233" s="39">
        <v>753.95</v>
      </c>
      <c r="M233" s="39">
        <v>813</v>
      </c>
      <c r="N233" s="39">
        <v>805.07399999999996</v>
      </c>
      <c r="O233" s="41">
        <f t="shared" si="47"/>
        <v>0</v>
      </c>
      <c r="P233" s="41">
        <f t="shared" si="48"/>
        <v>0</v>
      </c>
      <c r="Q233" s="41">
        <f t="shared" si="49"/>
        <v>0</v>
      </c>
      <c r="R233" s="120">
        <f t="shared" si="50"/>
        <v>0</v>
      </c>
      <c r="S233" s="34">
        <f t="shared" si="50"/>
        <v>0</v>
      </c>
      <c r="T233" s="34">
        <f t="shared" si="50"/>
        <v>0</v>
      </c>
      <c r="U233" s="52">
        <v>29.13</v>
      </c>
      <c r="V233" s="44">
        <f t="shared" si="51"/>
        <v>0</v>
      </c>
      <c r="W233" s="45">
        <f t="shared" si="52"/>
        <v>27.872</v>
      </c>
      <c r="X233" s="50">
        <f t="shared" si="52"/>
        <v>0</v>
      </c>
      <c r="Y233" s="51">
        <f t="shared" si="52"/>
        <v>0</v>
      </c>
      <c r="Z233" s="48">
        <f t="shared" si="53"/>
        <v>0</v>
      </c>
      <c r="AA233" s="49">
        <f t="shared" si="54"/>
        <v>0</v>
      </c>
    </row>
    <row r="234" spans="1:27" x14ac:dyDescent="0.25">
      <c r="A234" s="60" t="s">
        <v>524</v>
      </c>
      <c r="B234" s="34">
        <v>385</v>
      </c>
      <c r="C234" s="34">
        <v>0</v>
      </c>
      <c r="D234" s="96">
        <v>0</v>
      </c>
      <c r="E234" s="35">
        <f t="shared" si="42"/>
        <v>385</v>
      </c>
      <c r="F234" s="36">
        <f t="shared" si="43"/>
        <v>51</v>
      </c>
      <c r="G234" s="37" t="str">
        <f t="shared" si="44"/>
        <v>Yes</v>
      </c>
      <c r="H234" s="38">
        <v>71.55</v>
      </c>
      <c r="I234" s="38">
        <v>26.63</v>
      </c>
      <c r="J234" s="39">
        <f t="shared" si="45"/>
        <v>71.55</v>
      </c>
      <c r="K234" s="40">
        <f t="shared" si="46"/>
        <v>71.55</v>
      </c>
      <c r="L234" s="39">
        <v>686</v>
      </c>
      <c r="M234" s="39">
        <v>813</v>
      </c>
      <c r="N234" s="39">
        <v>784.69100000000003</v>
      </c>
      <c r="O234" s="41">
        <f t="shared" si="47"/>
        <v>0</v>
      </c>
      <c r="P234" s="41">
        <f t="shared" si="48"/>
        <v>0</v>
      </c>
      <c r="Q234" s="41">
        <f t="shared" si="49"/>
        <v>0</v>
      </c>
      <c r="R234" s="120">
        <f t="shared" si="50"/>
        <v>0</v>
      </c>
      <c r="S234" s="34">
        <f t="shared" si="50"/>
        <v>0</v>
      </c>
      <c r="T234" s="34">
        <f t="shared" si="50"/>
        <v>0</v>
      </c>
      <c r="U234" s="52">
        <v>28.37</v>
      </c>
      <c r="V234" s="44">
        <f t="shared" si="51"/>
        <v>0</v>
      </c>
      <c r="W234" s="45">
        <f t="shared" si="52"/>
        <v>27.872</v>
      </c>
      <c r="X234" s="50">
        <f t="shared" si="52"/>
        <v>0</v>
      </c>
      <c r="Y234" s="51">
        <f t="shared" si="52"/>
        <v>0</v>
      </c>
      <c r="Z234" s="48">
        <f t="shared" si="53"/>
        <v>0</v>
      </c>
      <c r="AA234" s="49">
        <f t="shared" si="54"/>
        <v>0</v>
      </c>
    </row>
    <row r="235" spans="1:27" x14ac:dyDescent="0.25">
      <c r="A235" s="60" t="s">
        <v>525</v>
      </c>
      <c r="B235" s="34">
        <v>385</v>
      </c>
      <c r="C235" s="34">
        <v>0</v>
      </c>
      <c r="D235" s="96">
        <v>0</v>
      </c>
      <c r="E235" s="35">
        <f t="shared" si="42"/>
        <v>385</v>
      </c>
      <c r="F235" s="36">
        <f t="shared" si="43"/>
        <v>52</v>
      </c>
      <c r="G235" s="37" t="str">
        <f t="shared" si="44"/>
        <v>Yes</v>
      </c>
      <c r="H235" s="38">
        <v>83.31</v>
      </c>
      <c r="I235" s="38">
        <v>26.54</v>
      </c>
      <c r="J235" s="39">
        <f t="shared" si="45"/>
        <v>83.31</v>
      </c>
      <c r="K235" s="40">
        <f t="shared" si="46"/>
        <v>83.31</v>
      </c>
      <c r="L235" s="39">
        <v>660.8</v>
      </c>
      <c r="M235" s="39">
        <v>813</v>
      </c>
      <c r="N235" s="39">
        <v>772.42600000000004</v>
      </c>
      <c r="O235" s="41">
        <f t="shared" si="47"/>
        <v>0</v>
      </c>
      <c r="P235" s="41">
        <f t="shared" si="48"/>
        <v>0</v>
      </c>
      <c r="Q235" s="41">
        <f t="shared" si="49"/>
        <v>0</v>
      </c>
      <c r="R235" s="120">
        <f t="shared" si="50"/>
        <v>0</v>
      </c>
      <c r="S235" s="34">
        <f t="shared" si="50"/>
        <v>0</v>
      </c>
      <c r="T235" s="34">
        <f t="shared" si="50"/>
        <v>0</v>
      </c>
      <c r="U235" s="52">
        <v>27.13</v>
      </c>
      <c r="V235" s="44">
        <f t="shared" si="51"/>
        <v>0</v>
      </c>
      <c r="W235" s="45">
        <f t="shared" si="52"/>
        <v>27.872</v>
      </c>
      <c r="X235" s="50">
        <f t="shared" si="52"/>
        <v>0</v>
      </c>
      <c r="Y235" s="51">
        <f t="shared" si="52"/>
        <v>0</v>
      </c>
      <c r="Z235" s="48">
        <f t="shared" si="53"/>
        <v>0</v>
      </c>
      <c r="AA235" s="49">
        <f t="shared" si="54"/>
        <v>0</v>
      </c>
    </row>
    <row r="236" spans="1:27" x14ac:dyDescent="0.25">
      <c r="A236" s="60" t="s">
        <v>526</v>
      </c>
      <c r="B236" s="34">
        <v>385</v>
      </c>
      <c r="C236" s="34">
        <v>0</v>
      </c>
      <c r="D236" s="96">
        <v>0</v>
      </c>
      <c r="E236" s="35">
        <f t="shared" si="42"/>
        <v>385</v>
      </c>
      <c r="F236" s="36">
        <f t="shared" si="43"/>
        <v>53</v>
      </c>
      <c r="G236" s="37" t="str">
        <f t="shared" si="44"/>
        <v>Yes</v>
      </c>
      <c r="H236" s="38">
        <v>55.2</v>
      </c>
      <c r="I236" s="38">
        <v>26.32</v>
      </c>
      <c r="J236" s="39">
        <f t="shared" si="45"/>
        <v>55.2</v>
      </c>
      <c r="K236" s="40">
        <f t="shared" si="46"/>
        <v>55.2</v>
      </c>
      <c r="L236" s="39">
        <v>663.9</v>
      </c>
      <c r="M236" s="39">
        <v>813</v>
      </c>
      <c r="N236" s="39">
        <v>746.58699999999999</v>
      </c>
      <c r="O236" s="41">
        <f t="shared" si="47"/>
        <v>0</v>
      </c>
      <c r="P236" s="41">
        <f t="shared" si="48"/>
        <v>0</v>
      </c>
      <c r="Q236" s="41">
        <f t="shared" si="49"/>
        <v>0</v>
      </c>
      <c r="R236" s="120">
        <f t="shared" si="50"/>
        <v>0</v>
      </c>
      <c r="S236" s="34">
        <f t="shared" si="50"/>
        <v>0</v>
      </c>
      <c r="T236" s="34">
        <f t="shared" si="50"/>
        <v>0</v>
      </c>
      <c r="U236" s="52">
        <v>28.02</v>
      </c>
      <c r="V236" s="44">
        <f t="shared" si="51"/>
        <v>0</v>
      </c>
      <c r="W236" s="45">
        <f t="shared" si="52"/>
        <v>27.872</v>
      </c>
      <c r="X236" s="50">
        <f t="shared" si="52"/>
        <v>0</v>
      </c>
      <c r="Y236" s="51">
        <f t="shared" si="52"/>
        <v>0</v>
      </c>
      <c r="Z236" s="48">
        <f t="shared" si="53"/>
        <v>0</v>
      </c>
      <c r="AA236" s="49">
        <f t="shared" si="54"/>
        <v>0</v>
      </c>
    </row>
    <row r="237" spans="1:27" x14ac:dyDescent="0.25">
      <c r="A237" s="60" t="s">
        <v>527</v>
      </c>
      <c r="B237" s="34">
        <v>385</v>
      </c>
      <c r="C237" s="34">
        <v>0</v>
      </c>
      <c r="D237" s="96">
        <v>0</v>
      </c>
      <c r="E237" s="35">
        <f t="shared" si="42"/>
        <v>385</v>
      </c>
      <c r="F237" s="36">
        <f t="shared" si="43"/>
        <v>54</v>
      </c>
      <c r="G237" s="37" t="str">
        <f t="shared" si="44"/>
        <v>Yes</v>
      </c>
      <c r="H237" s="38">
        <v>22.06</v>
      </c>
      <c r="I237" s="38">
        <v>25.56</v>
      </c>
      <c r="J237" s="39">
        <f t="shared" si="45"/>
        <v>22.06</v>
      </c>
      <c r="K237" s="40">
        <f t="shared" si="46"/>
        <v>22.06</v>
      </c>
      <c r="L237" s="39">
        <v>704.1</v>
      </c>
      <c r="M237" s="39">
        <v>813</v>
      </c>
      <c r="N237" s="39">
        <v>750.971</v>
      </c>
      <c r="O237" s="41">
        <f t="shared" si="47"/>
        <v>0</v>
      </c>
      <c r="P237" s="41">
        <f t="shared" si="48"/>
        <v>0</v>
      </c>
      <c r="Q237" s="41">
        <f t="shared" si="49"/>
        <v>0</v>
      </c>
      <c r="R237" s="120">
        <f t="shared" si="50"/>
        <v>0</v>
      </c>
      <c r="S237" s="34">
        <f t="shared" si="50"/>
        <v>0</v>
      </c>
      <c r="T237" s="34">
        <f t="shared" si="50"/>
        <v>0</v>
      </c>
      <c r="U237" s="52">
        <v>28.87</v>
      </c>
      <c r="V237" s="44">
        <f t="shared" si="51"/>
        <v>0</v>
      </c>
      <c r="W237" s="45">
        <f t="shared" si="52"/>
        <v>27.872</v>
      </c>
      <c r="X237" s="50">
        <f t="shared" si="52"/>
        <v>0</v>
      </c>
      <c r="Y237" s="51">
        <f t="shared" si="52"/>
        <v>0</v>
      </c>
      <c r="Z237" s="48">
        <f t="shared" si="53"/>
        <v>0</v>
      </c>
      <c r="AA237" s="49">
        <f t="shared" si="54"/>
        <v>0</v>
      </c>
    </row>
    <row r="238" spans="1:27" x14ac:dyDescent="0.25">
      <c r="A238" s="60" t="s">
        <v>528</v>
      </c>
      <c r="B238" s="34">
        <v>385</v>
      </c>
      <c r="C238" s="34">
        <v>0</v>
      </c>
      <c r="D238" s="96">
        <v>0</v>
      </c>
      <c r="E238" s="35">
        <f t="shared" si="42"/>
        <v>385</v>
      </c>
      <c r="F238" s="36">
        <f t="shared" si="43"/>
        <v>55</v>
      </c>
      <c r="G238" s="37" t="str">
        <f t="shared" si="44"/>
        <v>Yes</v>
      </c>
      <c r="H238" s="38">
        <v>5.45</v>
      </c>
      <c r="I238" s="38">
        <v>24.63</v>
      </c>
      <c r="J238" s="39">
        <f t="shared" si="45"/>
        <v>5.45</v>
      </c>
      <c r="K238" s="40">
        <f t="shared" si="46"/>
        <v>5.45</v>
      </c>
      <c r="L238" s="39">
        <v>765.25</v>
      </c>
      <c r="M238" s="39">
        <v>813</v>
      </c>
      <c r="N238" s="39">
        <v>794.822</v>
      </c>
      <c r="O238" s="41">
        <f t="shared" si="47"/>
        <v>0</v>
      </c>
      <c r="P238" s="41">
        <f t="shared" si="48"/>
        <v>0</v>
      </c>
      <c r="Q238" s="41">
        <f t="shared" si="49"/>
        <v>0</v>
      </c>
      <c r="R238" s="120">
        <f t="shared" si="50"/>
        <v>0</v>
      </c>
      <c r="S238" s="34">
        <f t="shared" si="50"/>
        <v>0</v>
      </c>
      <c r="T238" s="34">
        <f t="shared" si="50"/>
        <v>0</v>
      </c>
      <c r="U238" s="52">
        <v>30.541</v>
      </c>
      <c r="V238" s="44">
        <f t="shared" si="51"/>
        <v>0</v>
      </c>
      <c r="W238" s="45">
        <f t="shared" si="52"/>
        <v>27.872</v>
      </c>
      <c r="X238" s="50">
        <f t="shared" si="52"/>
        <v>0</v>
      </c>
      <c r="Y238" s="51">
        <f t="shared" si="52"/>
        <v>0</v>
      </c>
      <c r="Z238" s="48">
        <f t="shared" si="53"/>
        <v>0</v>
      </c>
      <c r="AA238" s="49">
        <f t="shared" si="54"/>
        <v>0</v>
      </c>
    </row>
    <row r="239" spans="1:27" x14ac:dyDescent="0.25">
      <c r="A239" s="60" t="s">
        <v>529</v>
      </c>
      <c r="B239" s="34">
        <v>385</v>
      </c>
      <c r="C239" s="34">
        <v>0</v>
      </c>
      <c r="D239" s="96">
        <v>0</v>
      </c>
      <c r="E239" s="35">
        <f t="shared" si="42"/>
        <v>385</v>
      </c>
      <c r="F239" s="36">
        <f t="shared" si="43"/>
        <v>56</v>
      </c>
      <c r="G239" s="37" t="str">
        <f t="shared" si="44"/>
        <v>Yes</v>
      </c>
      <c r="H239" s="38">
        <v>0</v>
      </c>
      <c r="I239" s="38">
        <v>25.97</v>
      </c>
      <c r="J239" s="39">
        <f t="shared" si="45"/>
        <v>0</v>
      </c>
      <c r="K239" s="40">
        <f t="shared" si="46"/>
        <v>0</v>
      </c>
      <c r="L239" s="39">
        <v>798.25</v>
      </c>
      <c r="M239" s="39">
        <v>813</v>
      </c>
      <c r="N239" s="39">
        <v>804.89599999999996</v>
      </c>
      <c r="O239" s="41">
        <f t="shared" si="47"/>
        <v>0</v>
      </c>
      <c r="P239" s="41">
        <f t="shared" si="48"/>
        <v>0</v>
      </c>
      <c r="Q239" s="41">
        <f t="shared" si="49"/>
        <v>0</v>
      </c>
      <c r="R239" s="120">
        <f t="shared" si="50"/>
        <v>0</v>
      </c>
      <c r="S239" s="34">
        <f t="shared" si="50"/>
        <v>0</v>
      </c>
      <c r="T239" s="34">
        <f t="shared" si="50"/>
        <v>0</v>
      </c>
      <c r="U239" s="52">
        <v>0</v>
      </c>
      <c r="V239" s="44">
        <f t="shared" si="51"/>
        <v>0</v>
      </c>
      <c r="W239" s="45">
        <f t="shared" si="52"/>
        <v>27.872</v>
      </c>
      <c r="X239" s="50">
        <f t="shared" si="52"/>
        <v>0</v>
      </c>
      <c r="Y239" s="51">
        <f t="shared" si="52"/>
        <v>0</v>
      </c>
      <c r="Z239" s="48">
        <f t="shared" si="53"/>
        <v>0</v>
      </c>
      <c r="AA239" s="49">
        <f t="shared" si="54"/>
        <v>0</v>
      </c>
    </row>
    <row r="240" spans="1:27" x14ac:dyDescent="0.25">
      <c r="A240" s="60" t="s">
        <v>530</v>
      </c>
      <c r="B240" s="34">
        <v>385</v>
      </c>
      <c r="C240" s="34">
        <v>0</v>
      </c>
      <c r="D240" s="96">
        <v>0</v>
      </c>
      <c r="E240" s="35">
        <f t="shared" si="42"/>
        <v>385</v>
      </c>
      <c r="F240" s="36">
        <f t="shared" si="43"/>
        <v>57</v>
      </c>
      <c r="G240" s="37" t="str">
        <f t="shared" si="44"/>
        <v>Yes</v>
      </c>
      <c r="H240" s="38">
        <v>0</v>
      </c>
      <c r="I240" s="38">
        <v>27.06</v>
      </c>
      <c r="J240" s="39">
        <f t="shared" si="45"/>
        <v>0</v>
      </c>
      <c r="K240" s="40">
        <f t="shared" si="46"/>
        <v>0</v>
      </c>
      <c r="L240" s="39">
        <v>798.4</v>
      </c>
      <c r="M240" s="39">
        <v>813</v>
      </c>
      <c r="N240" s="39">
        <v>811.47299999999996</v>
      </c>
      <c r="O240" s="41">
        <f t="shared" si="47"/>
        <v>0</v>
      </c>
      <c r="P240" s="41">
        <f t="shared" si="48"/>
        <v>0</v>
      </c>
      <c r="Q240" s="41">
        <f t="shared" si="49"/>
        <v>0</v>
      </c>
      <c r="R240" s="120">
        <f t="shared" si="50"/>
        <v>0</v>
      </c>
      <c r="S240" s="34">
        <f t="shared" si="50"/>
        <v>0</v>
      </c>
      <c r="T240" s="34">
        <f t="shared" si="50"/>
        <v>0</v>
      </c>
      <c r="U240" s="52">
        <v>0</v>
      </c>
      <c r="V240" s="44">
        <f t="shared" si="51"/>
        <v>0</v>
      </c>
      <c r="W240" s="45">
        <f t="shared" si="52"/>
        <v>27.872</v>
      </c>
      <c r="X240" s="50">
        <f t="shared" si="52"/>
        <v>0</v>
      </c>
      <c r="Y240" s="51">
        <f t="shared" si="52"/>
        <v>0</v>
      </c>
      <c r="Z240" s="48">
        <f t="shared" si="53"/>
        <v>0</v>
      </c>
      <c r="AA240" s="49">
        <f t="shared" si="54"/>
        <v>0</v>
      </c>
    </row>
    <row r="241" spans="1:27" x14ac:dyDescent="0.25">
      <c r="A241" s="60" t="s">
        <v>531</v>
      </c>
      <c r="B241" s="34">
        <v>385</v>
      </c>
      <c r="C241" s="34">
        <v>0</v>
      </c>
      <c r="D241" s="96">
        <v>0</v>
      </c>
      <c r="E241" s="35">
        <f t="shared" si="42"/>
        <v>385</v>
      </c>
      <c r="F241" s="36">
        <f t="shared" si="43"/>
        <v>58</v>
      </c>
      <c r="G241" s="37" t="str">
        <f t="shared" si="44"/>
        <v>Yes</v>
      </c>
      <c r="H241" s="38">
        <v>0</v>
      </c>
      <c r="I241" s="38">
        <v>27.04</v>
      </c>
      <c r="J241" s="39">
        <f t="shared" si="45"/>
        <v>0</v>
      </c>
      <c r="K241" s="40">
        <f t="shared" si="46"/>
        <v>0</v>
      </c>
      <c r="L241" s="39">
        <v>784.7</v>
      </c>
      <c r="M241" s="39">
        <v>800</v>
      </c>
      <c r="N241" s="39">
        <v>805.101</v>
      </c>
      <c r="O241" s="41">
        <f t="shared" si="47"/>
        <v>5.1009999999999991</v>
      </c>
      <c r="P241" s="41">
        <f t="shared" si="48"/>
        <v>0</v>
      </c>
      <c r="Q241" s="41">
        <f t="shared" si="49"/>
        <v>0</v>
      </c>
      <c r="R241" s="120">
        <f t="shared" si="50"/>
        <v>0</v>
      </c>
      <c r="S241" s="34">
        <f t="shared" si="50"/>
        <v>0</v>
      </c>
      <c r="T241" s="34">
        <f t="shared" si="50"/>
        <v>0</v>
      </c>
      <c r="U241" s="52">
        <v>0</v>
      </c>
      <c r="V241" s="44">
        <f t="shared" si="51"/>
        <v>0</v>
      </c>
      <c r="W241" s="45">
        <f t="shared" si="52"/>
        <v>27.872</v>
      </c>
      <c r="X241" s="50">
        <f t="shared" si="52"/>
        <v>0</v>
      </c>
      <c r="Y241" s="51">
        <f t="shared" si="52"/>
        <v>0</v>
      </c>
      <c r="Z241" s="48">
        <f t="shared" si="53"/>
        <v>0</v>
      </c>
      <c r="AA241" s="49">
        <f t="shared" si="54"/>
        <v>0</v>
      </c>
    </row>
    <row r="242" spans="1:27" x14ac:dyDescent="0.25">
      <c r="A242" s="60" t="s">
        <v>532</v>
      </c>
      <c r="B242" s="34">
        <v>385</v>
      </c>
      <c r="C242" s="34">
        <v>0</v>
      </c>
      <c r="D242" s="96">
        <v>0</v>
      </c>
      <c r="E242" s="35">
        <f t="shared" si="42"/>
        <v>385</v>
      </c>
      <c r="F242" s="36">
        <f t="shared" si="43"/>
        <v>59</v>
      </c>
      <c r="G242" s="37" t="str">
        <f t="shared" si="44"/>
        <v>Yes</v>
      </c>
      <c r="H242" s="38">
        <v>10.54</v>
      </c>
      <c r="I242" s="38">
        <v>26.18</v>
      </c>
      <c r="J242" s="39">
        <f t="shared" si="45"/>
        <v>10.54</v>
      </c>
      <c r="K242" s="40">
        <f t="shared" si="46"/>
        <v>10.54</v>
      </c>
      <c r="L242" s="39">
        <v>761.15</v>
      </c>
      <c r="M242" s="39">
        <v>793</v>
      </c>
      <c r="N242" s="39">
        <v>796.9</v>
      </c>
      <c r="O242" s="41">
        <f t="shared" si="47"/>
        <v>3.8999999999999773</v>
      </c>
      <c r="P242" s="41">
        <f t="shared" si="48"/>
        <v>3.8999999999999773</v>
      </c>
      <c r="Q242" s="41">
        <f t="shared" si="49"/>
        <v>0.9699999999999136</v>
      </c>
      <c r="R242" s="120">
        <f t="shared" si="50"/>
        <v>3.8999999999999773</v>
      </c>
      <c r="S242" s="34">
        <f t="shared" si="50"/>
        <v>0</v>
      </c>
      <c r="T242" s="34">
        <f t="shared" si="50"/>
        <v>0</v>
      </c>
      <c r="U242" s="52">
        <v>29.64</v>
      </c>
      <c r="V242" s="44">
        <f t="shared" si="51"/>
        <v>115.59599999999932</v>
      </c>
      <c r="W242" s="45">
        <f t="shared" si="52"/>
        <v>27.872</v>
      </c>
      <c r="X242" s="50">
        <f t="shared" si="52"/>
        <v>0</v>
      </c>
      <c r="Y242" s="51">
        <f t="shared" si="52"/>
        <v>0</v>
      </c>
      <c r="Z242" s="48">
        <f t="shared" si="53"/>
        <v>108.70079999999936</v>
      </c>
      <c r="AA242" s="49">
        <f t="shared" si="54"/>
        <v>6.89519999999996</v>
      </c>
    </row>
    <row r="243" spans="1:27" x14ac:dyDescent="0.25">
      <c r="A243" s="60" t="s">
        <v>533</v>
      </c>
      <c r="B243" s="34">
        <v>385</v>
      </c>
      <c r="C243" s="34">
        <v>0</v>
      </c>
      <c r="D243" s="96">
        <v>0</v>
      </c>
      <c r="E243" s="35">
        <f t="shared" si="42"/>
        <v>385</v>
      </c>
      <c r="F243" s="36">
        <f t="shared" si="43"/>
        <v>60</v>
      </c>
      <c r="G243" s="37" t="str">
        <f t="shared" si="44"/>
        <v>Yes</v>
      </c>
      <c r="H243" s="38">
        <v>67.61</v>
      </c>
      <c r="I243" s="38">
        <v>24.94</v>
      </c>
      <c r="J243" s="39">
        <f t="shared" si="45"/>
        <v>67.61</v>
      </c>
      <c r="K243" s="40">
        <f t="shared" si="46"/>
        <v>67.61</v>
      </c>
      <c r="L243" s="39">
        <v>689.2</v>
      </c>
      <c r="M243" s="39">
        <v>793</v>
      </c>
      <c r="N243" s="39">
        <v>780.93799999999999</v>
      </c>
      <c r="O243" s="41">
        <f t="shared" si="47"/>
        <v>0</v>
      </c>
      <c r="P243" s="41">
        <f t="shared" si="48"/>
        <v>0</v>
      </c>
      <c r="Q243" s="41">
        <f t="shared" si="49"/>
        <v>0</v>
      </c>
      <c r="R243" s="120">
        <f t="shared" si="50"/>
        <v>0</v>
      </c>
      <c r="S243" s="34">
        <f t="shared" si="50"/>
        <v>0</v>
      </c>
      <c r="T243" s="34">
        <f t="shared" si="50"/>
        <v>0</v>
      </c>
      <c r="U243" s="52">
        <v>27.96</v>
      </c>
      <c r="V243" s="44">
        <f t="shared" si="51"/>
        <v>0</v>
      </c>
      <c r="W243" s="45">
        <f t="shared" si="52"/>
        <v>27.872</v>
      </c>
      <c r="X243" s="50">
        <f t="shared" si="52"/>
        <v>0</v>
      </c>
      <c r="Y243" s="51">
        <f t="shared" si="52"/>
        <v>0</v>
      </c>
      <c r="Z243" s="48">
        <f t="shared" si="53"/>
        <v>0</v>
      </c>
      <c r="AA243" s="49">
        <f t="shared" si="54"/>
        <v>0</v>
      </c>
    </row>
    <row r="244" spans="1:27" x14ac:dyDescent="0.25">
      <c r="A244" s="60" t="s">
        <v>534</v>
      </c>
      <c r="B244" s="34">
        <v>385</v>
      </c>
      <c r="C244" s="34">
        <v>0</v>
      </c>
      <c r="D244" s="96">
        <v>0</v>
      </c>
      <c r="E244" s="35">
        <f t="shared" si="42"/>
        <v>385</v>
      </c>
      <c r="F244" s="36">
        <f t="shared" si="43"/>
        <v>61</v>
      </c>
      <c r="G244" s="37" t="str">
        <f t="shared" si="44"/>
        <v>Yes</v>
      </c>
      <c r="H244" s="38">
        <v>97.36</v>
      </c>
      <c r="I244" s="38">
        <v>25.45</v>
      </c>
      <c r="J244" s="39">
        <f t="shared" si="45"/>
        <v>97.36</v>
      </c>
      <c r="K244" s="40">
        <f t="shared" si="46"/>
        <v>97.36</v>
      </c>
      <c r="L244" s="39">
        <v>640.15</v>
      </c>
      <c r="M244" s="39">
        <v>793</v>
      </c>
      <c r="N244" s="39">
        <v>763.21500000000003</v>
      </c>
      <c r="O244" s="41">
        <f t="shared" si="47"/>
        <v>0</v>
      </c>
      <c r="P244" s="41">
        <f t="shared" si="48"/>
        <v>0</v>
      </c>
      <c r="Q244" s="41">
        <f t="shared" si="49"/>
        <v>0</v>
      </c>
      <c r="R244" s="120">
        <f t="shared" si="50"/>
        <v>0</v>
      </c>
      <c r="S244" s="34">
        <f t="shared" si="50"/>
        <v>0</v>
      </c>
      <c r="T244" s="34">
        <f t="shared" si="50"/>
        <v>0</v>
      </c>
      <c r="U244" s="52">
        <v>28.521000000000001</v>
      </c>
      <c r="V244" s="44">
        <f t="shared" si="51"/>
        <v>0</v>
      </c>
      <c r="W244" s="45">
        <f t="shared" si="52"/>
        <v>27.872</v>
      </c>
      <c r="X244" s="50">
        <f t="shared" si="52"/>
        <v>0</v>
      </c>
      <c r="Y244" s="51">
        <f t="shared" si="52"/>
        <v>0</v>
      </c>
      <c r="Z244" s="48">
        <f t="shared" si="53"/>
        <v>0</v>
      </c>
      <c r="AA244" s="49">
        <f t="shared" si="54"/>
        <v>0</v>
      </c>
    </row>
    <row r="245" spans="1:27" x14ac:dyDescent="0.25">
      <c r="A245" s="60" t="s">
        <v>535</v>
      </c>
      <c r="B245" s="34">
        <v>385</v>
      </c>
      <c r="C245" s="34">
        <v>0</v>
      </c>
      <c r="D245" s="96">
        <v>0</v>
      </c>
      <c r="E245" s="35">
        <f t="shared" si="42"/>
        <v>385</v>
      </c>
      <c r="F245" s="36">
        <f t="shared" si="43"/>
        <v>62</v>
      </c>
      <c r="G245" s="37" t="str">
        <f t="shared" si="44"/>
        <v>Yes</v>
      </c>
      <c r="H245" s="38">
        <v>138.99</v>
      </c>
      <c r="I245" s="38">
        <v>25.66</v>
      </c>
      <c r="J245" s="39">
        <f t="shared" si="45"/>
        <v>138.99</v>
      </c>
      <c r="K245" s="40">
        <f t="shared" si="46"/>
        <v>138.99</v>
      </c>
      <c r="L245" s="39">
        <v>571.15</v>
      </c>
      <c r="M245" s="39">
        <v>679</v>
      </c>
      <c r="N245" s="39">
        <v>736.96299999999997</v>
      </c>
      <c r="O245" s="41">
        <f t="shared" si="47"/>
        <v>57.962999999999965</v>
      </c>
      <c r="P245" s="41">
        <f t="shared" si="48"/>
        <v>57.962999999999965</v>
      </c>
      <c r="Q245" s="41">
        <f t="shared" si="49"/>
        <v>-1.1630000000000109</v>
      </c>
      <c r="R245" s="120">
        <f t="shared" si="50"/>
        <v>57.962999999999965</v>
      </c>
      <c r="S245" s="34">
        <f t="shared" si="50"/>
        <v>0</v>
      </c>
      <c r="T245" s="34">
        <f t="shared" si="50"/>
        <v>0</v>
      </c>
      <c r="U245" s="52">
        <v>27.33</v>
      </c>
      <c r="V245" s="44">
        <f t="shared" si="51"/>
        <v>1584.1287899999988</v>
      </c>
      <c r="W245" s="45">
        <f t="shared" si="52"/>
        <v>27.872</v>
      </c>
      <c r="X245" s="50">
        <f t="shared" si="52"/>
        <v>0</v>
      </c>
      <c r="Y245" s="51">
        <f t="shared" si="52"/>
        <v>0</v>
      </c>
      <c r="Z245" s="48">
        <f t="shared" si="53"/>
        <v>1615.5447359999989</v>
      </c>
      <c r="AA245" s="49">
        <f t="shared" si="54"/>
        <v>0</v>
      </c>
    </row>
    <row r="246" spans="1:27" x14ac:dyDescent="0.25">
      <c r="A246" s="60" t="s">
        <v>536</v>
      </c>
      <c r="B246" s="34">
        <v>385</v>
      </c>
      <c r="C246" s="34">
        <v>0</v>
      </c>
      <c r="D246" s="96">
        <v>0</v>
      </c>
      <c r="E246" s="35">
        <f t="shared" si="42"/>
        <v>385</v>
      </c>
      <c r="F246" s="36">
        <f t="shared" si="43"/>
        <v>63</v>
      </c>
      <c r="G246" s="37" t="str">
        <f t="shared" si="44"/>
        <v>Yes</v>
      </c>
      <c r="H246" s="38">
        <v>140.83000000000001</v>
      </c>
      <c r="I246" s="38">
        <v>25.28</v>
      </c>
      <c r="J246" s="39">
        <f t="shared" si="45"/>
        <v>140.83000000000001</v>
      </c>
      <c r="K246" s="40">
        <f t="shared" si="46"/>
        <v>140.83000000000001</v>
      </c>
      <c r="L246" s="39">
        <v>550.15</v>
      </c>
      <c r="M246" s="39">
        <v>678</v>
      </c>
      <c r="N246" s="39">
        <v>717.178</v>
      </c>
      <c r="O246" s="41">
        <f t="shared" si="47"/>
        <v>39.177999999999997</v>
      </c>
      <c r="P246" s="41">
        <f t="shared" si="48"/>
        <v>39.177999999999997</v>
      </c>
      <c r="Q246" s="41">
        <f t="shared" si="49"/>
        <v>-0.91800000000000637</v>
      </c>
      <c r="R246" s="120">
        <f t="shared" si="50"/>
        <v>39.177999999999997</v>
      </c>
      <c r="S246" s="34">
        <f t="shared" si="50"/>
        <v>0</v>
      </c>
      <c r="T246" s="34">
        <f t="shared" si="50"/>
        <v>0</v>
      </c>
      <c r="U246" s="52">
        <v>25.81</v>
      </c>
      <c r="V246" s="44">
        <f t="shared" si="51"/>
        <v>1011.1841799999999</v>
      </c>
      <c r="W246" s="45">
        <f t="shared" si="52"/>
        <v>27.872</v>
      </c>
      <c r="X246" s="50">
        <f t="shared" si="52"/>
        <v>0</v>
      </c>
      <c r="Y246" s="51">
        <f t="shared" si="52"/>
        <v>0</v>
      </c>
      <c r="Z246" s="48">
        <f t="shared" si="53"/>
        <v>1091.969216</v>
      </c>
      <c r="AA246" s="49">
        <f t="shared" si="54"/>
        <v>0</v>
      </c>
    </row>
    <row r="247" spans="1:27" x14ac:dyDescent="0.25">
      <c r="A247" s="60" t="s">
        <v>537</v>
      </c>
      <c r="B247" s="34">
        <v>385</v>
      </c>
      <c r="C247" s="34">
        <v>0</v>
      </c>
      <c r="D247" s="96">
        <v>0</v>
      </c>
      <c r="E247" s="35">
        <f t="shared" si="42"/>
        <v>385</v>
      </c>
      <c r="F247" s="36">
        <f t="shared" si="43"/>
        <v>64</v>
      </c>
      <c r="G247" s="37" t="str">
        <f t="shared" si="44"/>
        <v>Yes</v>
      </c>
      <c r="H247" s="38">
        <v>173.53</v>
      </c>
      <c r="I247" s="38">
        <v>24.96</v>
      </c>
      <c r="J247" s="39">
        <f t="shared" si="45"/>
        <v>173.53</v>
      </c>
      <c r="K247" s="40">
        <f t="shared" si="46"/>
        <v>173.53</v>
      </c>
      <c r="L247" s="39">
        <v>504.1</v>
      </c>
      <c r="M247" s="39">
        <v>678</v>
      </c>
      <c r="N247" s="39">
        <v>704.59400000000005</v>
      </c>
      <c r="O247" s="41">
        <f t="shared" si="47"/>
        <v>26.594000000000051</v>
      </c>
      <c r="P247" s="41">
        <f t="shared" si="48"/>
        <v>26.594000000000051</v>
      </c>
      <c r="Q247" s="41">
        <f t="shared" si="49"/>
        <v>-2.0040000000000191</v>
      </c>
      <c r="R247" s="120">
        <f t="shared" si="50"/>
        <v>26.594000000000051</v>
      </c>
      <c r="S247" s="34">
        <f t="shared" si="50"/>
        <v>0</v>
      </c>
      <c r="T247" s="34">
        <f t="shared" si="50"/>
        <v>0</v>
      </c>
      <c r="U247" s="52">
        <v>24.98</v>
      </c>
      <c r="V247" s="44">
        <f t="shared" si="51"/>
        <v>664.31812000000127</v>
      </c>
      <c r="W247" s="45">
        <f t="shared" si="52"/>
        <v>27.872</v>
      </c>
      <c r="X247" s="50">
        <f t="shared" si="52"/>
        <v>0</v>
      </c>
      <c r="Y247" s="51">
        <f t="shared" si="52"/>
        <v>0</v>
      </c>
      <c r="Z247" s="48">
        <f t="shared" si="53"/>
        <v>741.2279680000014</v>
      </c>
      <c r="AA247" s="49">
        <f t="shared" si="54"/>
        <v>0</v>
      </c>
    </row>
    <row r="248" spans="1:27" x14ac:dyDescent="0.25">
      <c r="A248" s="60" t="s">
        <v>538</v>
      </c>
      <c r="B248" s="34">
        <v>385</v>
      </c>
      <c r="C248" s="34">
        <v>0</v>
      </c>
      <c r="D248" s="96">
        <v>0</v>
      </c>
      <c r="E248" s="35">
        <f>SUM(B248:D248)</f>
        <v>385</v>
      </c>
      <c r="F248" s="36">
        <f>IF(E248&gt;0,F247+1,0)</f>
        <v>65</v>
      </c>
      <c r="G248" s="37" t="str">
        <f t="shared" ref="G248" si="55">IF(MAX(F248:F486)&gt;6,"Yes",0)</f>
        <v>Yes</v>
      </c>
      <c r="H248" s="38">
        <v>185</v>
      </c>
      <c r="I248" s="38">
        <v>24.3</v>
      </c>
      <c r="J248" s="39">
        <f>MIN(E248,H248)</f>
        <v>185</v>
      </c>
      <c r="K248" s="40">
        <f>IF(J248=0,0,IF(G248&lt;&gt;"Yes",0,J248))</f>
        <v>185</v>
      </c>
      <c r="L248" s="39">
        <v>479</v>
      </c>
      <c r="M248" s="39">
        <v>678</v>
      </c>
      <c r="N248" s="39">
        <v>688.98900000000003</v>
      </c>
      <c r="O248" s="41">
        <f>MAX(N248-M248,0)</f>
        <v>10.989000000000033</v>
      </c>
      <c r="P248" s="41">
        <f>MIN(K248,O248)</f>
        <v>10.989000000000033</v>
      </c>
      <c r="Q248" s="41">
        <f>IF(P248&lt;=0,0,L248+I248+H248-N248)</f>
        <v>-0.68900000000007822</v>
      </c>
      <c r="R248" s="120">
        <f>IF($P248&gt;0,MIN($P248,$E248)*(B248/$E248),0)</f>
        <v>10.989000000000033</v>
      </c>
      <c r="S248" s="34">
        <f>IF($P248&gt;0,MIN($P248,$E248)*(C248/$E248),0)</f>
        <v>0</v>
      </c>
      <c r="T248" s="34">
        <f>IF($P248&gt;0,MIN($P248,$E248)*(D248/$E248),0)</f>
        <v>0</v>
      </c>
      <c r="U248" s="52">
        <v>24.89</v>
      </c>
      <c r="V248" s="44">
        <f>(R248+S248+T248)*U248</f>
        <v>273.5162100000008</v>
      </c>
      <c r="W248" s="45">
        <f>IF(B248&gt;0,W$9,0)</f>
        <v>27.872</v>
      </c>
      <c r="X248" s="50">
        <f>IF(C248&gt;0,X$9,0)</f>
        <v>0</v>
      </c>
      <c r="Y248" s="51">
        <f>IF(D248&gt;0,Y$9,0)</f>
        <v>0</v>
      </c>
      <c r="Z248" s="48">
        <f>(R248*W248)+(S248*X248)+(T248*Y248)</f>
        <v>306.28540800000093</v>
      </c>
      <c r="AA248" s="49">
        <f>IF(V248-Z248&lt;0,0,V248-Z248)</f>
        <v>0</v>
      </c>
    </row>
    <row r="249" spans="1:27" x14ac:dyDescent="0.25">
      <c r="A249" s="60" t="s">
        <v>539</v>
      </c>
      <c r="B249" s="34">
        <v>385</v>
      </c>
      <c r="C249" s="34">
        <v>0</v>
      </c>
      <c r="D249" s="96">
        <v>0</v>
      </c>
      <c r="E249" s="35">
        <f t="shared" ref="E249:E268" si="56">SUM(B249:D249)</f>
        <v>385</v>
      </c>
      <c r="F249" s="36">
        <f t="shared" ref="F249:F268" si="57">IF(E249&gt;0,F248+1,0)</f>
        <v>66</v>
      </c>
      <c r="G249" s="37" t="str">
        <f t="shared" ref="G249:G268" si="58">IF(MAX(F249:F426)&gt;6,"Yes",0)</f>
        <v>Yes</v>
      </c>
      <c r="H249" s="38">
        <v>186.32</v>
      </c>
      <c r="I249" s="38">
        <v>23.46</v>
      </c>
      <c r="J249" s="39">
        <f t="shared" ref="J249:J268" si="59">MIN(E249,H249)</f>
        <v>186.32</v>
      </c>
      <c r="K249" s="40">
        <f t="shared" ref="K249:K268" si="60">IF(J249=0,0,IF(G249&lt;&gt;"Yes",0,J249))</f>
        <v>186.32</v>
      </c>
      <c r="L249" s="39">
        <v>470.25</v>
      </c>
      <c r="M249" s="39">
        <v>678</v>
      </c>
      <c r="N249" s="39">
        <v>681.96699999999998</v>
      </c>
      <c r="O249" s="41">
        <f t="shared" ref="O249:O268" si="61">MAX(N249-M249,0)</f>
        <v>3.9669999999999845</v>
      </c>
      <c r="P249" s="41">
        <f t="shared" ref="P249:P268" si="62">MIN(K249,O249)</f>
        <v>3.9669999999999845</v>
      </c>
      <c r="Q249" s="41">
        <f t="shared" ref="Q249:Q268" si="63">IF(P249&lt;=0,0,L249+I249+H249-N249)</f>
        <v>-1.9370000000000118</v>
      </c>
      <c r="R249" s="120">
        <f t="shared" ref="R249:T268" si="64">IF($P249&gt;0,MIN($P249,$E249)*(B249/$E249),0)</f>
        <v>3.9669999999999845</v>
      </c>
      <c r="S249" s="34">
        <f t="shared" si="64"/>
        <v>0</v>
      </c>
      <c r="T249" s="34">
        <f t="shared" si="64"/>
        <v>0</v>
      </c>
      <c r="U249" s="52">
        <v>25</v>
      </c>
      <c r="V249" s="44">
        <f t="shared" ref="V249:V268" si="65">(R249+S249+T249)*U249</f>
        <v>99.174999999999613</v>
      </c>
      <c r="W249" s="45">
        <f t="shared" ref="W249:Y268" si="66">IF(B249&gt;0,W$9,0)</f>
        <v>27.872</v>
      </c>
      <c r="X249" s="50">
        <f t="shared" si="66"/>
        <v>0</v>
      </c>
      <c r="Y249" s="51">
        <f t="shared" si="66"/>
        <v>0</v>
      </c>
      <c r="Z249" s="48">
        <f t="shared" ref="Z249:Z268" si="67">(R249*W249)+(S249*X249)+(T249*Y249)</f>
        <v>110.56822399999957</v>
      </c>
      <c r="AA249" s="49">
        <f t="shared" ref="AA249:AA268" si="68">IF(V249-Z249&lt;0,0,V249-Z249)</f>
        <v>0</v>
      </c>
    </row>
    <row r="250" spans="1:27" x14ac:dyDescent="0.25">
      <c r="A250" s="60" t="s">
        <v>540</v>
      </c>
      <c r="B250" s="34">
        <v>385</v>
      </c>
      <c r="C250" s="34">
        <v>0</v>
      </c>
      <c r="D250" s="96">
        <v>0</v>
      </c>
      <c r="E250" s="35">
        <f t="shared" si="56"/>
        <v>385</v>
      </c>
      <c r="F250" s="36">
        <f t="shared" si="57"/>
        <v>67</v>
      </c>
      <c r="G250" s="37" t="str">
        <f t="shared" si="58"/>
        <v>Yes</v>
      </c>
      <c r="H250" s="38">
        <v>149.99</v>
      </c>
      <c r="I250" s="38">
        <v>23.79</v>
      </c>
      <c r="J250" s="39">
        <f t="shared" si="59"/>
        <v>149.99</v>
      </c>
      <c r="K250" s="40">
        <f t="shared" si="60"/>
        <v>149.99</v>
      </c>
      <c r="L250" s="39">
        <v>509.7</v>
      </c>
      <c r="M250" s="39">
        <v>792</v>
      </c>
      <c r="N250" s="39">
        <v>683.75199999999995</v>
      </c>
      <c r="O250" s="41">
        <f t="shared" si="61"/>
        <v>0</v>
      </c>
      <c r="P250" s="41">
        <f t="shared" si="62"/>
        <v>0</v>
      </c>
      <c r="Q250" s="41">
        <f t="shared" si="63"/>
        <v>0</v>
      </c>
      <c r="R250" s="120">
        <f t="shared" si="64"/>
        <v>0</v>
      </c>
      <c r="S250" s="34">
        <f t="shared" si="64"/>
        <v>0</v>
      </c>
      <c r="T250" s="34">
        <f t="shared" si="64"/>
        <v>0</v>
      </c>
      <c r="U250" s="52">
        <v>25.385000000000002</v>
      </c>
      <c r="V250" s="44">
        <f t="shared" si="65"/>
        <v>0</v>
      </c>
      <c r="W250" s="45">
        <f t="shared" si="66"/>
        <v>27.872</v>
      </c>
      <c r="X250" s="50">
        <f t="shared" si="66"/>
        <v>0</v>
      </c>
      <c r="Y250" s="51">
        <f t="shared" si="66"/>
        <v>0</v>
      </c>
      <c r="Z250" s="48">
        <f t="shared" si="67"/>
        <v>0</v>
      </c>
      <c r="AA250" s="49">
        <f t="shared" si="68"/>
        <v>0</v>
      </c>
    </row>
    <row r="251" spans="1:27" x14ac:dyDescent="0.25">
      <c r="A251" s="60" t="s">
        <v>541</v>
      </c>
      <c r="B251" s="34">
        <v>385</v>
      </c>
      <c r="C251" s="34">
        <v>0</v>
      </c>
      <c r="D251" s="96">
        <v>0</v>
      </c>
      <c r="E251" s="35">
        <f t="shared" si="56"/>
        <v>385</v>
      </c>
      <c r="F251" s="36">
        <f t="shared" si="57"/>
        <v>68</v>
      </c>
      <c r="G251" s="37" t="str">
        <f t="shared" si="58"/>
        <v>Yes</v>
      </c>
      <c r="H251" s="38">
        <v>115.01</v>
      </c>
      <c r="I251" s="38">
        <v>23.93</v>
      </c>
      <c r="J251" s="39">
        <f t="shared" si="59"/>
        <v>115.01</v>
      </c>
      <c r="K251" s="40">
        <f t="shared" si="60"/>
        <v>115.01</v>
      </c>
      <c r="L251" s="39">
        <v>544.95000000000005</v>
      </c>
      <c r="M251" s="39">
        <v>793</v>
      </c>
      <c r="N251" s="39">
        <v>685.17200000000003</v>
      </c>
      <c r="O251" s="41">
        <f t="shared" si="61"/>
        <v>0</v>
      </c>
      <c r="P251" s="41">
        <f t="shared" si="62"/>
        <v>0</v>
      </c>
      <c r="Q251" s="41">
        <f t="shared" si="63"/>
        <v>0</v>
      </c>
      <c r="R251" s="120">
        <f t="shared" si="64"/>
        <v>0</v>
      </c>
      <c r="S251" s="34">
        <f t="shared" si="64"/>
        <v>0</v>
      </c>
      <c r="T251" s="34">
        <f t="shared" si="64"/>
        <v>0</v>
      </c>
      <c r="U251" s="52">
        <v>25.46</v>
      </c>
      <c r="V251" s="44">
        <f t="shared" si="65"/>
        <v>0</v>
      </c>
      <c r="W251" s="45">
        <f t="shared" si="66"/>
        <v>27.872</v>
      </c>
      <c r="X251" s="50">
        <f t="shared" si="66"/>
        <v>0</v>
      </c>
      <c r="Y251" s="51">
        <f t="shared" si="66"/>
        <v>0</v>
      </c>
      <c r="Z251" s="48">
        <f>(R251*W251)+(S251*X251)+(T251*Y251)</f>
        <v>0</v>
      </c>
      <c r="AA251" s="49">
        <f t="shared" si="68"/>
        <v>0</v>
      </c>
    </row>
    <row r="252" spans="1:27" x14ac:dyDescent="0.25">
      <c r="A252" s="60" t="s">
        <v>542</v>
      </c>
      <c r="B252" s="34">
        <v>385</v>
      </c>
      <c r="C252" s="34">
        <v>0</v>
      </c>
      <c r="D252" s="96">
        <v>0</v>
      </c>
      <c r="E252" s="35">
        <f t="shared" si="56"/>
        <v>385</v>
      </c>
      <c r="F252" s="36">
        <f t="shared" si="57"/>
        <v>69</v>
      </c>
      <c r="G252" s="37" t="str">
        <f t="shared" si="58"/>
        <v>Yes</v>
      </c>
      <c r="H252" s="38">
        <v>93.31</v>
      </c>
      <c r="I252" s="38">
        <v>22.9</v>
      </c>
      <c r="J252" s="39">
        <f t="shared" si="59"/>
        <v>93.31</v>
      </c>
      <c r="K252" s="40">
        <f t="shared" si="60"/>
        <v>93.31</v>
      </c>
      <c r="L252" s="39">
        <v>577.5</v>
      </c>
      <c r="M252" s="39">
        <v>848</v>
      </c>
      <c r="N252" s="39">
        <v>693.47699999999998</v>
      </c>
      <c r="O252" s="41">
        <f t="shared" si="61"/>
        <v>0</v>
      </c>
      <c r="P252" s="41">
        <f t="shared" si="62"/>
        <v>0</v>
      </c>
      <c r="Q252" s="41">
        <f t="shared" si="63"/>
        <v>0</v>
      </c>
      <c r="R252" s="120">
        <f t="shared" si="64"/>
        <v>0</v>
      </c>
      <c r="S252" s="34">
        <f t="shared" si="64"/>
        <v>0</v>
      </c>
      <c r="T252" s="34">
        <f t="shared" si="64"/>
        <v>0</v>
      </c>
      <c r="U252" s="52">
        <v>27.268999999999998</v>
      </c>
      <c r="V252" s="44">
        <f t="shared" si="65"/>
        <v>0</v>
      </c>
      <c r="W252" s="45">
        <f t="shared" si="66"/>
        <v>27.872</v>
      </c>
      <c r="X252" s="50">
        <f t="shared" si="66"/>
        <v>0</v>
      </c>
      <c r="Y252" s="51">
        <f t="shared" si="66"/>
        <v>0</v>
      </c>
      <c r="Z252" s="48">
        <f t="shared" si="67"/>
        <v>0</v>
      </c>
      <c r="AA252" s="49">
        <f t="shared" si="68"/>
        <v>0</v>
      </c>
    </row>
    <row r="253" spans="1:27" x14ac:dyDescent="0.25">
      <c r="A253" s="60" t="s">
        <v>543</v>
      </c>
      <c r="B253" s="34">
        <v>385</v>
      </c>
      <c r="C253" s="34">
        <v>0</v>
      </c>
      <c r="D253" s="96">
        <v>0</v>
      </c>
      <c r="E253" s="35">
        <f t="shared" si="56"/>
        <v>385</v>
      </c>
      <c r="F253" s="36">
        <f t="shared" si="57"/>
        <v>70</v>
      </c>
      <c r="G253" s="37" t="str">
        <f t="shared" si="58"/>
        <v>Yes</v>
      </c>
      <c r="H253" s="38">
        <v>76.7</v>
      </c>
      <c r="I253" s="38">
        <v>21.28</v>
      </c>
      <c r="J253" s="39">
        <f t="shared" si="59"/>
        <v>76.7</v>
      </c>
      <c r="K253" s="40">
        <f t="shared" si="60"/>
        <v>76.7</v>
      </c>
      <c r="L253" s="39">
        <v>604.6</v>
      </c>
      <c r="M253" s="39">
        <v>848</v>
      </c>
      <c r="N253" s="39">
        <v>702.04399999999998</v>
      </c>
      <c r="O253" s="41">
        <f t="shared" si="61"/>
        <v>0</v>
      </c>
      <c r="P253" s="41">
        <f t="shared" si="62"/>
        <v>0</v>
      </c>
      <c r="Q253" s="41">
        <f t="shared" si="63"/>
        <v>0</v>
      </c>
      <c r="R253" s="120">
        <f t="shared" si="64"/>
        <v>0</v>
      </c>
      <c r="S253" s="34">
        <f t="shared" si="64"/>
        <v>0</v>
      </c>
      <c r="T253" s="34">
        <f t="shared" si="64"/>
        <v>0</v>
      </c>
      <c r="U253" s="52">
        <v>26.751999999999999</v>
      </c>
      <c r="V253" s="44">
        <f t="shared" si="65"/>
        <v>0</v>
      </c>
      <c r="W253" s="45">
        <f t="shared" si="66"/>
        <v>27.872</v>
      </c>
      <c r="X253" s="50">
        <f t="shared" si="66"/>
        <v>0</v>
      </c>
      <c r="Y253" s="51">
        <f t="shared" si="66"/>
        <v>0</v>
      </c>
      <c r="Z253" s="48">
        <f t="shared" si="67"/>
        <v>0</v>
      </c>
      <c r="AA253" s="49">
        <f t="shared" si="68"/>
        <v>0</v>
      </c>
    </row>
    <row r="254" spans="1:27" x14ac:dyDescent="0.25">
      <c r="A254" s="60" t="s">
        <v>544</v>
      </c>
      <c r="B254" s="34">
        <v>385</v>
      </c>
      <c r="C254" s="34">
        <v>0</v>
      </c>
      <c r="D254" s="96">
        <v>0</v>
      </c>
      <c r="E254" s="35">
        <f t="shared" si="56"/>
        <v>385</v>
      </c>
      <c r="F254" s="36">
        <f t="shared" si="57"/>
        <v>71</v>
      </c>
      <c r="G254" s="37" t="str">
        <f t="shared" si="58"/>
        <v>Yes</v>
      </c>
      <c r="H254" s="38">
        <v>50.91</v>
      </c>
      <c r="I254" s="38">
        <v>20.34</v>
      </c>
      <c r="J254" s="39">
        <f t="shared" si="59"/>
        <v>50.91</v>
      </c>
      <c r="K254" s="40">
        <f t="shared" si="60"/>
        <v>50.91</v>
      </c>
      <c r="L254" s="39">
        <v>637.6</v>
      </c>
      <c r="M254" s="39">
        <v>848</v>
      </c>
      <c r="N254" s="39">
        <v>708.67700000000002</v>
      </c>
      <c r="O254" s="41">
        <f t="shared" si="61"/>
        <v>0</v>
      </c>
      <c r="P254" s="41">
        <f t="shared" si="62"/>
        <v>0</v>
      </c>
      <c r="Q254" s="41">
        <f t="shared" si="63"/>
        <v>0</v>
      </c>
      <c r="R254" s="120">
        <f t="shared" si="64"/>
        <v>0</v>
      </c>
      <c r="S254" s="34">
        <f t="shared" si="64"/>
        <v>0</v>
      </c>
      <c r="T254" s="34">
        <f t="shared" si="64"/>
        <v>0</v>
      </c>
      <c r="U254" s="52">
        <v>26.88</v>
      </c>
      <c r="V254" s="44">
        <f t="shared" si="65"/>
        <v>0</v>
      </c>
      <c r="W254" s="45">
        <f t="shared" si="66"/>
        <v>27.872</v>
      </c>
      <c r="X254" s="50">
        <f t="shared" si="66"/>
        <v>0</v>
      </c>
      <c r="Y254" s="51">
        <f t="shared" si="66"/>
        <v>0</v>
      </c>
      <c r="Z254" s="48">
        <f t="shared" si="67"/>
        <v>0</v>
      </c>
      <c r="AA254" s="49">
        <f t="shared" si="68"/>
        <v>0</v>
      </c>
    </row>
    <row r="255" spans="1:27" x14ac:dyDescent="0.25">
      <c r="A255" s="60" t="s">
        <v>545</v>
      </c>
      <c r="B255" s="34">
        <v>385</v>
      </c>
      <c r="C255" s="34">
        <v>0</v>
      </c>
      <c r="D255" s="96">
        <v>0</v>
      </c>
      <c r="E255" s="35">
        <f t="shared" si="56"/>
        <v>385</v>
      </c>
      <c r="F255" s="36">
        <f t="shared" si="57"/>
        <v>72</v>
      </c>
      <c r="G255" s="37" t="str">
        <f t="shared" si="58"/>
        <v>Yes</v>
      </c>
      <c r="H255" s="38">
        <v>40.21</v>
      </c>
      <c r="I255" s="38">
        <v>18.989999999999998</v>
      </c>
      <c r="J255" s="39">
        <f t="shared" si="59"/>
        <v>40.21</v>
      </c>
      <c r="K255" s="40">
        <f t="shared" si="60"/>
        <v>40.21</v>
      </c>
      <c r="L255" s="39">
        <v>634.95000000000005</v>
      </c>
      <c r="M255" s="39">
        <v>848</v>
      </c>
      <c r="N255" s="39">
        <v>694.61400000000003</v>
      </c>
      <c r="O255" s="41">
        <f t="shared" si="61"/>
        <v>0</v>
      </c>
      <c r="P255" s="41">
        <f t="shared" si="62"/>
        <v>0</v>
      </c>
      <c r="Q255" s="41">
        <f t="shared" si="63"/>
        <v>0</v>
      </c>
      <c r="R255" s="120">
        <f t="shared" si="64"/>
        <v>0</v>
      </c>
      <c r="S255" s="34">
        <f t="shared" si="64"/>
        <v>0</v>
      </c>
      <c r="T255" s="34">
        <f t="shared" si="64"/>
        <v>0</v>
      </c>
      <c r="U255" s="52">
        <v>27</v>
      </c>
      <c r="V255" s="44">
        <f t="shared" si="65"/>
        <v>0</v>
      </c>
      <c r="W255" s="45">
        <f t="shared" si="66"/>
        <v>27.872</v>
      </c>
      <c r="X255" s="50">
        <f t="shared" si="66"/>
        <v>0</v>
      </c>
      <c r="Y255" s="51">
        <f t="shared" si="66"/>
        <v>0</v>
      </c>
      <c r="Z255" s="48">
        <f t="shared" si="67"/>
        <v>0</v>
      </c>
      <c r="AA255" s="49">
        <f t="shared" si="68"/>
        <v>0</v>
      </c>
    </row>
    <row r="256" spans="1:27" x14ac:dyDescent="0.25">
      <c r="A256" s="60" t="s">
        <v>546</v>
      </c>
      <c r="B256" s="34">
        <v>385</v>
      </c>
      <c r="C256" s="34">
        <v>0</v>
      </c>
      <c r="D256" s="96">
        <v>0</v>
      </c>
      <c r="E256" s="35">
        <f t="shared" si="56"/>
        <v>385</v>
      </c>
      <c r="F256" s="36">
        <f t="shared" si="57"/>
        <v>73</v>
      </c>
      <c r="G256" s="37" t="str">
        <f t="shared" si="58"/>
        <v>Yes</v>
      </c>
      <c r="H256" s="38">
        <v>18.899999999999999</v>
      </c>
      <c r="I256" s="38">
        <v>18.2</v>
      </c>
      <c r="J256" s="39">
        <f t="shared" si="59"/>
        <v>18.899999999999999</v>
      </c>
      <c r="K256" s="40">
        <f t="shared" si="60"/>
        <v>18.899999999999999</v>
      </c>
      <c r="L256" s="39">
        <v>639.29999999999995</v>
      </c>
      <c r="M256" s="39">
        <v>848</v>
      </c>
      <c r="N256" s="39">
        <v>677.30899999999997</v>
      </c>
      <c r="O256" s="41">
        <f t="shared" si="61"/>
        <v>0</v>
      </c>
      <c r="P256" s="41">
        <f t="shared" si="62"/>
        <v>0</v>
      </c>
      <c r="Q256" s="41">
        <f t="shared" si="63"/>
        <v>0</v>
      </c>
      <c r="R256" s="120">
        <f t="shared" si="64"/>
        <v>0</v>
      </c>
      <c r="S256" s="34">
        <f t="shared" si="64"/>
        <v>0</v>
      </c>
      <c r="T256" s="34">
        <f t="shared" si="64"/>
        <v>0</v>
      </c>
      <c r="U256" s="52">
        <v>26.67</v>
      </c>
      <c r="V256" s="44">
        <f t="shared" si="65"/>
        <v>0</v>
      </c>
      <c r="W256" s="45">
        <f t="shared" si="66"/>
        <v>27.872</v>
      </c>
      <c r="X256" s="50">
        <f t="shared" si="66"/>
        <v>0</v>
      </c>
      <c r="Y256" s="51">
        <f t="shared" si="66"/>
        <v>0</v>
      </c>
      <c r="Z256" s="48">
        <f t="shared" si="67"/>
        <v>0</v>
      </c>
      <c r="AA256" s="49">
        <f t="shared" si="68"/>
        <v>0</v>
      </c>
    </row>
    <row r="257" spans="1:27" x14ac:dyDescent="0.25">
      <c r="A257" s="60" t="s">
        <v>547</v>
      </c>
      <c r="B257" s="34">
        <v>385</v>
      </c>
      <c r="C257" s="34">
        <v>0</v>
      </c>
      <c r="D257" s="96">
        <v>0</v>
      </c>
      <c r="E257" s="35">
        <f t="shared" si="56"/>
        <v>385</v>
      </c>
      <c r="F257" s="36">
        <f t="shared" si="57"/>
        <v>74</v>
      </c>
      <c r="G257" s="37" t="str">
        <f t="shared" si="58"/>
        <v>Yes</v>
      </c>
      <c r="H257" s="38">
        <v>23.83</v>
      </c>
      <c r="I257" s="38">
        <v>17.78</v>
      </c>
      <c r="J257" s="39">
        <f t="shared" si="59"/>
        <v>23.83</v>
      </c>
      <c r="K257" s="40">
        <f t="shared" si="60"/>
        <v>23.83</v>
      </c>
      <c r="L257" s="39">
        <v>637.6</v>
      </c>
      <c r="M257" s="39">
        <v>848</v>
      </c>
      <c r="N257" s="39">
        <v>679.072</v>
      </c>
      <c r="O257" s="41">
        <f t="shared" si="61"/>
        <v>0</v>
      </c>
      <c r="P257" s="41">
        <f t="shared" si="62"/>
        <v>0</v>
      </c>
      <c r="Q257" s="41">
        <f t="shared" si="63"/>
        <v>0</v>
      </c>
      <c r="R257" s="120">
        <f t="shared" si="64"/>
        <v>0</v>
      </c>
      <c r="S257" s="34">
        <f t="shared" si="64"/>
        <v>0</v>
      </c>
      <c r="T257" s="34">
        <f t="shared" si="64"/>
        <v>0</v>
      </c>
      <c r="U257" s="52">
        <v>26.41</v>
      </c>
      <c r="V257" s="44">
        <f t="shared" si="65"/>
        <v>0</v>
      </c>
      <c r="W257" s="45">
        <f t="shared" si="66"/>
        <v>27.872</v>
      </c>
      <c r="X257" s="50">
        <f t="shared" si="66"/>
        <v>0</v>
      </c>
      <c r="Y257" s="51">
        <f t="shared" si="66"/>
        <v>0</v>
      </c>
      <c r="Z257" s="48">
        <f t="shared" si="67"/>
        <v>0</v>
      </c>
      <c r="AA257" s="49">
        <f t="shared" si="68"/>
        <v>0</v>
      </c>
    </row>
    <row r="258" spans="1:27" x14ac:dyDescent="0.25">
      <c r="A258" s="60" t="s">
        <v>548</v>
      </c>
      <c r="B258" s="34">
        <v>385</v>
      </c>
      <c r="C258" s="34">
        <v>0</v>
      </c>
      <c r="D258" s="96">
        <v>0</v>
      </c>
      <c r="E258" s="35">
        <f t="shared" si="56"/>
        <v>385</v>
      </c>
      <c r="F258" s="36">
        <f t="shared" si="57"/>
        <v>75</v>
      </c>
      <c r="G258" s="37" t="str">
        <f t="shared" si="58"/>
        <v>Yes</v>
      </c>
      <c r="H258" s="38">
        <v>39.590000000000003</v>
      </c>
      <c r="I258" s="38">
        <v>17.12</v>
      </c>
      <c r="J258" s="39">
        <f t="shared" si="59"/>
        <v>39.590000000000003</v>
      </c>
      <c r="K258" s="40">
        <f t="shared" si="60"/>
        <v>39.590000000000003</v>
      </c>
      <c r="L258" s="39">
        <v>615.20000000000005</v>
      </c>
      <c r="M258" s="39">
        <v>848</v>
      </c>
      <c r="N258" s="39">
        <v>672.28700000000003</v>
      </c>
      <c r="O258" s="41">
        <f t="shared" si="61"/>
        <v>0</v>
      </c>
      <c r="P258" s="41">
        <f t="shared" si="62"/>
        <v>0</v>
      </c>
      <c r="Q258" s="41">
        <f t="shared" si="63"/>
        <v>0</v>
      </c>
      <c r="R258" s="120">
        <f t="shared" si="64"/>
        <v>0</v>
      </c>
      <c r="S258" s="34">
        <f t="shared" si="64"/>
        <v>0</v>
      </c>
      <c r="T258" s="34">
        <f t="shared" si="64"/>
        <v>0</v>
      </c>
      <c r="U258" s="52">
        <v>26.1</v>
      </c>
      <c r="V258" s="44">
        <f t="shared" si="65"/>
        <v>0</v>
      </c>
      <c r="W258" s="45">
        <f t="shared" si="66"/>
        <v>27.872</v>
      </c>
      <c r="X258" s="50">
        <f t="shared" si="66"/>
        <v>0</v>
      </c>
      <c r="Y258" s="51">
        <f t="shared" si="66"/>
        <v>0</v>
      </c>
      <c r="Z258" s="48">
        <f t="shared" si="67"/>
        <v>0</v>
      </c>
      <c r="AA258" s="49">
        <f t="shared" si="68"/>
        <v>0</v>
      </c>
    </row>
    <row r="259" spans="1:27" x14ac:dyDescent="0.25">
      <c r="A259" s="60" t="s">
        <v>549</v>
      </c>
      <c r="B259" s="34">
        <v>385</v>
      </c>
      <c r="C259" s="34">
        <v>0</v>
      </c>
      <c r="D259" s="96">
        <v>0</v>
      </c>
      <c r="E259" s="35">
        <f t="shared" si="56"/>
        <v>385</v>
      </c>
      <c r="F259" s="36">
        <f t="shared" si="57"/>
        <v>76</v>
      </c>
      <c r="G259" s="37" t="str">
        <f t="shared" si="58"/>
        <v>Yes</v>
      </c>
      <c r="H259" s="38">
        <v>31.43</v>
      </c>
      <c r="I259" s="38">
        <v>17.23</v>
      </c>
      <c r="J259" s="39">
        <f t="shared" si="59"/>
        <v>31.43</v>
      </c>
      <c r="K259" s="40">
        <f t="shared" si="60"/>
        <v>31.43</v>
      </c>
      <c r="L259" s="39">
        <v>611.6</v>
      </c>
      <c r="M259" s="39">
        <v>848</v>
      </c>
      <c r="N259" s="39">
        <v>660.66600000000005</v>
      </c>
      <c r="O259" s="41">
        <f t="shared" si="61"/>
        <v>0</v>
      </c>
      <c r="P259" s="41">
        <f t="shared" si="62"/>
        <v>0</v>
      </c>
      <c r="Q259" s="41">
        <f t="shared" si="63"/>
        <v>0</v>
      </c>
      <c r="R259" s="120">
        <f t="shared" si="64"/>
        <v>0</v>
      </c>
      <c r="S259" s="34">
        <f t="shared" si="64"/>
        <v>0</v>
      </c>
      <c r="T259" s="34">
        <f t="shared" si="64"/>
        <v>0</v>
      </c>
      <c r="U259" s="52">
        <v>26.58</v>
      </c>
      <c r="V259" s="44">
        <f t="shared" si="65"/>
        <v>0</v>
      </c>
      <c r="W259" s="45">
        <f t="shared" si="66"/>
        <v>27.872</v>
      </c>
      <c r="X259" s="50">
        <f t="shared" si="66"/>
        <v>0</v>
      </c>
      <c r="Y259" s="51">
        <f t="shared" si="66"/>
        <v>0</v>
      </c>
      <c r="Z259" s="48">
        <f t="shared" si="67"/>
        <v>0</v>
      </c>
      <c r="AA259" s="49">
        <f t="shared" si="68"/>
        <v>0</v>
      </c>
    </row>
    <row r="260" spans="1:27" x14ac:dyDescent="0.25">
      <c r="A260" s="60" t="s">
        <v>550</v>
      </c>
      <c r="B260" s="34">
        <v>385</v>
      </c>
      <c r="C260" s="34">
        <v>0</v>
      </c>
      <c r="D260" s="96">
        <v>0</v>
      </c>
      <c r="E260" s="35">
        <f t="shared" si="56"/>
        <v>385</v>
      </c>
      <c r="F260" s="36">
        <f t="shared" si="57"/>
        <v>77</v>
      </c>
      <c r="G260" s="37" t="str">
        <f t="shared" si="58"/>
        <v>Yes</v>
      </c>
      <c r="H260" s="38">
        <v>16.62</v>
      </c>
      <c r="I260" s="38">
        <v>17.670000000000002</v>
      </c>
      <c r="J260" s="39">
        <f t="shared" si="59"/>
        <v>16.62</v>
      </c>
      <c r="K260" s="40">
        <f t="shared" si="60"/>
        <v>16.62</v>
      </c>
      <c r="L260" s="39">
        <v>628.4</v>
      </c>
      <c r="M260" s="39">
        <v>848</v>
      </c>
      <c r="N260" s="39">
        <v>664.59400000000005</v>
      </c>
      <c r="O260" s="41">
        <f t="shared" si="61"/>
        <v>0</v>
      </c>
      <c r="P260" s="41">
        <f t="shared" si="62"/>
        <v>0</v>
      </c>
      <c r="Q260" s="41">
        <f t="shared" si="63"/>
        <v>0</v>
      </c>
      <c r="R260" s="120">
        <f t="shared" si="64"/>
        <v>0</v>
      </c>
      <c r="S260" s="34">
        <f t="shared" si="64"/>
        <v>0</v>
      </c>
      <c r="T260" s="34">
        <f t="shared" si="64"/>
        <v>0</v>
      </c>
      <c r="U260" s="52">
        <v>26.66</v>
      </c>
      <c r="V260" s="44">
        <f t="shared" si="65"/>
        <v>0</v>
      </c>
      <c r="W260" s="45">
        <f t="shared" si="66"/>
        <v>27.872</v>
      </c>
      <c r="X260" s="50">
        <f t="shared" si="66"/>
        <v>0</v>
      </c>
      <c r="Y260" s="51">
        <f t="shared" si="66"/>
        <v>0</v>
      </c>
      <c r="Z260" s="48">
        <f t="shared" si="67"/>
        <v>0</v>
      </c>
      <c r="AA260" s="49">
        <f t="shared" si="68"/>
        <v>0</v>
      </c>
    </row>
    <row r="261" spans="1:27" x14ac:dyDescent="0.25">
      <c r="A261" s="60" t="s">
        <v>551</v>
      </c>
      <c r="B261" s="34">
        <v>385</v>
      </c>
      <c r="C261" s="34">
        <v>0</v>
      </c>
      <c r="D261" s="96">
        <v>0</v>
      </c>
      <c r="E261" s="35">
        <f t="shared" si="56"/>
        <v>385</v>
      </c>
      <c r="F261" s="36">
        <f t="shared" si="57"/>
        <v>78</v>
      </c>
      <c r="G261" s="37" t="str">
        <f t="shared" si="58"/>
        <v>Yes</v>
      </c>
      <c r="H261" s="38">
        <v>14.6</v>
      </c>
      <c r="I261" s="38">
        <v>18</v>
      </c>
      <c r="J261" s="39">
        <f t="shared" si="59"/>
        <v>14.6</v>
      </c>
      <c r="K261" s="40">
        <f t="shared" si="60"/>
        <v>14.6</v>
      </c>
      <c r="L261" s="39">
        <v>640.35</v>
      </c>
      <c r="M261" s="39">
        <v>848</v>
      </c>
      <c r="N261" s="39">
        <v>674.86599999999999</v>
      </c>
      <c r="O261" s="41">
        <f t="shared" si="61"/>
        <v>0</v>
      </c>
      <c r="P261" s="41">
        <f t="shared" si="62"/>
        <v>0</v>
      </c>
      <c r="Q261" s="41">
        <f t="shared" si="63"/>
        <v>0</v>
      </c>
      <c r="R261" s="120">
        <f t="shared" si="64"/>
        <v>0</v>
      </c>
      <c r="S261" s="34">
        <f t="shared" si="64"/>
        <v>0</v>
      </c>
      <c r="T261" s="34">
        <f t="shared" si="64"/>
        <v>0</v>
      </c>
      <c r="U261" s="52">
        <v>28.16</v>
      </c>
      <c r="V261" s="44">
        <f t="shared" si="65"/>
        <v>0</v>
      </c>
      <c r="W261" s="45">
        <f t="shared" si="66"/>
        <v>27.872</v>
      </c>
      <c r="X261" s="50">
        <f t="shared" si="66"/>
        <v>0</v>
      </c>
      <c r="Y261" s="51">
        <f t="shared" si="66"/>
        <v>0</v>
      </c>
      <c r="Z261" s="48">
        <f t="shared" si="67"/>
        <v>0</v>
      </c>
      <c r="AA261" s="49">
        <f t="shared" si="68"/>
        <v>0</v>
      </c>
    </row>
    <row r="262" spans="1:27" x14ac:dyDescent="0.25">
      <c r="A262" s="60" t="s">
        <v>552</v>
      </c>
      <c r="B262" s="34">
        <v>385</v>
      </c>
      <c r="C262" s="34">
        <v>0</v>
      </c>
      <c r="D262" s="96">
        <v>0</v>
      </c>
      <c r="E262" s="35">
        <f t="shared" si="56"/>
        <v>385</v>
      </c>
      <c r="F262" s="36">
        <f t="shared" si="57"/>
        <v>79</v>
      </c>
      <c r="G262" s="37" t="str">
        <f t="shared" si="58"/>
        <v>Yes</v>
      </c>
      <c r="H262" s="38">
        <v>0</v>
      </c>
      <c r="I262" s="38">
        <v>18.59</v>
      </c>
      <c r="J262" s="39">
        <f t="shared" si="59"/>
        <v>0</v>
      </c>
      <c r="K262" s="40">
        <f t="shared" si="60"/>
        <v>0</v>
      </c>
      <c r="L262" s="39">
        <v>745.1</v>
      </c>
      <c r="M262" s="39">
        <v>848</v>
      </c>
      <c r="N262" s="39">
        <v>714.31899999999996</v>
      </c>
      <c r="O262" s="41">
        <f t="shared" si="61"/>
        <v>0</v>
      </c>
      <c r="P262" s="41">
        <f t="shared" si="62"/>
        <v>0</v>
      </c>
      <c r="Q262" s="41">
        <f t="shared" si="63"/>
        <v>0</v>
      </c>
      <c r="R262" s="120">
        <f t="shared" si="64"/>
        <v>0</v>
      </c>
      <c r="S262" s="34">
        <f t="shared" si="64"/>
        <v>0</v>
      </c>
      <c r="T262" s="34">
        <f t="shared" si="64"/>
        <v>0</v>
      </c>
      <c r="U262" s="52">
        <v>0</v>
      </c>
      <c r="V262" s="44">
        <f t="shared" si="65"/>
        <v>0</v>
      </c>
      <c r="W262" s="45">
        <f t="shared" si="66"/>
        <v>27.872</v>
      </c>
      <c r="X262" s="50">
        <f t="shared" si="66"/>
        <v>0</v>
      </c>
      <c r="Y262" s="51">
        <f t="shared" si="66"/>
        <v>0</v>
      </c>
      <c r="Z262" s="48">
        <f t="shared" si="67"/>
        <v>0</v>
      </c>
      <c r="AA262" s="49">
        <f t="shared" si="68"/>
        <v>0</v>
      </c>
    </row>
    <row r="263" spans="1:27" x14ac:dyDescent="0.25">
      <c r="A263" s="60" t="s">
        <v>553</v>
      </c>
      <c r="B263" s="34">
        <v>385</v>
      </c>
      <c r="C263" s="34">
        <v>0</v>
      </c>
      <c r="D263" s="96">
        <v>0</v>
      </c>
      <c r="E263" s="35">
        <f t="shared" si="56"/>
        <v>385</v>
      </c>
      <c r="F263" s="36">
        <f t="shared" si="57"/>
        <v>80</v>
      </c>
      <c r="G263" s="37" t="str">
        <f t="shared" si="58"/>
        <v>Yes</v>
      </c>
      <c r="H263" s="38">
        <v>0</v>
      </c>
      <c r="I263" s="38">
        <v>18.899999999999999</v>
      </c>
      <c r="J263" s="39">
        <f t="shared" si="59"/>
        <v>0</v>
      </c>
      <c r="K263" s="40">
        <f t="shared" si="60"/>
        <v>0</v>
      </c>
      <c r="L263" s="39">
        <v>826.95</v>
      </c>
      <c r="M263" s="39">
        <v>848</v>
      </c>
      <c r="N263" s="39">
        <v>726.64099999999996</v>
      </c>
      <c r="O263" s="41">
        <f t="shared" si="61"/>
        <v>0</v>
      </c>
      <c r="P263" s="41">
        <f t="shared" si="62"/>
        <v>0</v>
      </c>
      <c r="Q263" s="41">
        <f t="shared" si="63"/>
        <v>0</v>
      </c>
      <c r="R263" s="120">
        <f t="shared" si="64"/>
        <v>0</v>
      </c>
      <c r="S263" s="34">
        <f t="shared" si="64"/>
        <v>0</v>
      </c>
      <c r="T263" s="34">
        <f t="shared" si="64"/>
        <v>0</v>
      </c>
      <c r="U263" s="52">
        <v>0</v>
      </c>
      <c r="V263" s="44">
        <f t="shared" si="65"/>
        <v>0</v>
      </c>
      <c r="W263" s="45">
        <f t="shared" si="66"/>
        <v>27.872</v>
      </c>
      <c r="X263" s="50">
        <f t="shared" si="66"/>
        <v>0</v>
      </c>
      <c r="Y263" s="51">
        <f t="shared" si="66"/>
        <v>0</v>
      </c>
      <c r="Z263" s="48">
        <f t="shared" si="67"/>
        <v>0</v>
      </c>
      <c r="AA263" s="49">
        <f t="shared" si="68"/>
        <v>0</v>
      </c>
    </row>
    <row r="264" spans="1:27" x14ac:dyDescent="0.25">
      <c r="A264" s="60" t="s">
        <v>554</v>
      </c>
      <c r="B264" s="34">
        <v>385</v>
      </c>
      <c r="C264" s="34">
        <v>0</v>
      </c>
      <c r="D264" s="96">
        <v>0</v>
      </c>
      <c r="E264" s="35">
        <f t="shared" si="56"/>
        <v>385</v>
      </c>
      <c r="F264" s="36">
        <f t="shared" si="57"/>
        <v>81</v>
      </c>
      <c r="G264" s="37" t="str">
        <f t="shared" si="58"/>
        <v>Yes</v>
      </c>
      <c r="H264" s="38">
        <v>0</v>
      </c>
      <c r="I264" s="38">
        <v>18.82</v>
      </c>
      <c r="J264" s="39">
        <f t="shared" si="59"/>
        <v>0</v>
      </c>
      <c r="K264" s="40">
        <f t="shared" si="60"/>
        <v>0</v>
      </c>
      <c r="L264" s="39">
        <v>844.4</v>
      </c>
      <c r="M264" s="39">
        <v>848</v>
      </c>
      <c r="N264" s="39">
        <v>728.46100000000001</v>
      </c>
      <c r="O264" s="41">
        <f t="shared" si="61"/>
        <v>0</v>
      </c>
      <c r="P264" s="41">
        <f t="shared" si="62"/>
        <v>0</v>
      </c>
      <c r="Q264" s="41">
        <f t="shared" si="63"/>
        <v>0</v>
      </c>
      <c r="R264" s="120">
        <f t="shared" si="64"/>
        <v>0</v>
      </c>
      <c r="S264" s="34">
        <f t="shared" si="64"/>
        <v>0</v>
      </c>
      <c r="T264" s="34">
        <f t="shared" si="64"/>
        <v>0</v>
      </c>
      <c r="U264" s="52">
        <v>0</v>
      </c>
      <c r="V264" s="44">
        <f t="shared" si="65"/>
        <v>0</v>
      </c>
      <c r="W264" s="45">
        <f t="shared" si="66"/>
        <v>27.872</v>
      </c>
      <c r="X264" s="50">
        <f t="shared" si="66"/>
        <v>0</v>
      </c>
      <c r="Y264" s="51">
        <f t="shared" si="66"/>
        <v>0</v>
      </c>
      <c r="Z264" s="48">
        <f t="shared" si="67"/>
        <v>0</v>
      </c>
      <c r="AA264" s="49">
        <f t="shared" si="68"/>
        <v>0</v>
      </c>
    </row>
    <row r="265" spans="1:27" x14ac:dyDescent="0.25">
      <c r="A265" s="60" t="s">
        <v>555</v>
      </c>
      <c r="B265" s="34">
        <v>385</v>
      </c>
      <c r="C265" s="34">
        <v>0</v>
      </c>
      <c r="D265" s="96">
        <v>0</v>
      </c>
      <c r="E265" s="35">
        <f t="shared" si="56"/>
        <v>385</v>
      </c>
      <c r="F265" s="36">
        <f t="shared" si="57"/>
        <v>82</v>
      </c>
      <c r="G265" s="37" t="str">
        <f t="shared" si="58"/>
        <v>Yes</v>
      </c>
      <c r="H265" s="38">
        <v>0</v>
      </c>
      <c r="I265" s="38">
        <v>18.2</v>
      </c>
      <c r="J265" s="39">
        <f t="shared" si="59"/>
        <v>0</v>
      </c>
      <c r="K265" s="40">
        <f t="shared" si="60"/>
        <v>0</v>
      </c>
      <c r="L265" s="39">
        <v>810.4</v>
      </c>
      <c r="M265" s="39">
        <v>848</v>
      </c>
      <c r="N265" s="39">
        <v>726.52</v>
      </c>
      <c r="O265" s="41">
        <f t="shared" si="61"/>
        <v>0</v>
      </c>
      <c r="P265" s="41">
        <f t="shared" si="62"/>
        <v>0</v>
      </c>
      <c r="Q265" s="41">
        <f t="shared" si="63"/>
        <v>0</v>
      </c>
      <c r="R265" s="120">
        <f t="shared" si="64"/>
        <v>0</v>
      </c>
      <c r="S265" s="34">
        <f t="shared" si="64"/>
        <v>0</v>
      </c>
      <c r="T265" s="34">
        <f t="shared" si="64"/>
        <v>0</v>
      </c>
      <c r="U265" s="52">
        <v>0</v>
      </c>
      <c r="V265" s="44">
        <f t="shared" si="65"/>
        <v>0</v>
      </c>
      <c r="W265" s="45">
        <f t="shared" si="66"/>
        <v>27.872</v>
      </c>
      <c r="X265" s="50">
        <f t="shared" si="66"/>
        <v>0</v>
      </c>
      <c r="Y265" s="51">
        <f t="shared" si="66"/>
        <v>0</v>
      </c>
      <c r="Z265" s="48">
        <f t="shared" si="67"/>
        <v>0</v>
      </c>
      <c r="AA265" s="49">
        <f t="shared" si="68"/>
        <v>0</v>
      </c>
    </row>
    <row r="266" spans="1:27" x14ac:dyDescent="0.25">
      <c r="A266" s="60" t="s">
        <v>556</v>
      </c>
      <c r="B266" s="34">
        <v>385</v>
      </c>
      <c r="C266" s="34">
        <v>0</v>
      </c>
      <c r="D266" s="96">
        <v>0</v>
      </c>
      <c r="E266" s="35">
        <f t="shared" si="56"/>
        <v>385</v>
      </c>
      <c r="F266" s="36">
        <f t="shared" si="57"/>
        <v>83</v>
      </c>
      <c r="G266" s="37" t="str">
        <f t="shared" si="58"/>
        <v>Yes</v>
      </c>
      <c r="H266" s="38">
        <v>8.64</v>
      </c>
      <c r="I266" s="38">
        <v>16.739999999999998</v>
      </c>
      <c r="J266" s="39">
        <f t="shared" si="59"/>
        <v>8.64</v>
      </c>
      <c r="K266" s="40">
        <f t="shared" si="60"/>
        <v>8.64</v>
      </c>
      <c r="L266" s="39">
        <v>672.55</v>
      </c>
      <c r="M266" s="39">
        <v>848</v>
      </c>
      <c r="N266" s="39">
        <v>698.27800000000002</v>
      </c>
      <c r="O266" s="41">
        <f t="shared" si="61"/>
        <v>0</v>
      </c>
      <c r="P266" s="41">
        <f t="shared" si="62"/>
        <v>0</v>
      </c>
      <c r="Q266" s="41">
        <f t="shared" si="63"/>
        <v>0</v>
      </c>
      <c r="R266" s="120">
        <f t="shared" si="64"/>
        <v>0</v>
      </c>
      <c r="S266" s="34">
        <f t="shared" si="64"/>
        <v>0</v>
      </c>
      <c r="T266" s="34">
        <f t="shared" si="64"/>
        <v>0</v>
      </c>
      <c r="U266" s="52">
        <v>25.8</v>
      </c>
      <c r="V266" s="44">
        <f t="shared" si="65"/>
        <v>0</v>
      </c>
      <c r="W266" s="45">
        <f t="shared" si="66"/>
        <v>27.872</v>
      </c>
      <c r="X266" s="50">
        <f t="shared" si="66"/>
        <v>0</v>
      </c>
      <c r="Y266" s="51">
        <f t="shared" si="66"/>
        <v>0</v>
      </c>
      <c r="Z266" s="48">
        <f t="shared" si="67"/>
        <v>0</v>
      </c>
      <c r="AA266" s="49">
        <f t="shared" si="68"/>
        <v>0</v>
      </c>
    </row>
    <row r="267" spans="1:27" x14ac:dyDescent="0.25">
      <c r="A267" s="60" t="s">
        <v>557</v>
      </c>
      <c r="B267" s="34">
        <v>385</v>
      </c>
      <c r="C267" s="34">
        <v>0</v>
      </c>
      <c r="D267" s="96">
        <v>0</v>
      </c>
      <c r="E267" s="35">
        <f t="shared" si="56"/>
        <v>385</v>
      </c>
      <c r="F267" s="36">
        <f t="shared" si="57"/>
        <v>84</v>
      </c>
      <c r="G267" s="37" t="str">
        <f t="shared" si="58"/>
        <v>Yes</v>
      </c>
      <c r="H267" s="38">
        <v>97.75</v>
      </c>
      <c r="I267" s="38">
        <v>15.5</v>
      </c>
      <c r="J267" s="39">
        <f t="shared" si="59"/>
        <v>97.75</v>
      </c>
      <c r="K267" s="40">
        <f t="shared" si="60"/>
        <v>97.75</v>
      </c>
      <c r="L267" s="39">
        <v>558.70000000000005</v>
      </c>
      <c r="M267" s="39">
        <v>848</v>
      </c>
      <c r="N267" s="39">
        <v>674.12699999999995</v>
      </c>
      <c r="O267" s="41">
        <f t="shared" si="61"/>
        <v>0</v>
      </c>
      <c r="P267" s="41">
        <f t="shared" si="62"/>
        <v>0</v>
      </c>
      <c r="Q267" s="41">
        <f t="shared" si="63"/>
        <v>0</v>
      </c>
      <c r="R267" s="120">
        <f t="shared" si="64"/>
        <v>0</v>
      </c>
      <c r="S267" s="34">
        <f t="shared" si="64"/>
        <v>0</v>
      </c>
      <c r="T267" s="34">
        <f t="shared" si="64"/>
        <v>0</v>
      </c>
      <c r="U267" s="52">
        <v>24.62</v>
      </c>
      <c r="V267" s="44">
        <f t="shared" si="65"/>
        <v>0</v>
      </c>
      <c r="W267" s="45">
        <f t="shared" si="66"/>
        <v>27.872</v>
      </c>
      <c r="X267" s="50">
        <f t="shared" si="66"/>
        <v>0</v>
      </c>
      <c r="Y267" s="51">
        <f t="shared" si="66"/>
        <v>0</v>
      </c>
      <c r="Z267" s="48">
        <f t="shared" si="67"/>
        <v>0</v>
      </c>
      <c r="AA267" s="49">
        <f t="shared" si="68"/>
        <v>0</v>
      </c>
    </row>
    <row r="268" spans="1:27" x14ac:dyDescent="0.25">
      <c r="A268" s="60" t="s">
        <v>558</v>
      </c>
      <c r="B268" s="34">
        <v>385</v>
      </c>
      <c r="C268" s="34">
        <v>0</v>
      </c>
      <c r="D268" s="96">
        <v>0</v>
      </c>
      <c r="E268" s="35">
        <f t="shared" si="56"/>
        <v>385</v>
      </c>
      <c r="F268" s="36">
        <f t="shared" si="57"/>
        <v>85</v>
      </c>
      <c r="G268" s="37" t="str">
        <f t="shared" si="58"/>
        <v>Yes</v>
      </c>
      <c r="H268" s="38">
        <v>151.268</v>
      </c>
      <c r="I268" s="38">
        <v>13.52</v>
      </c>
      <c r="J268" s="39">
        <f t="shared" si="59"/>
        <v>151.268</v>
      </c>
      <c r="K268" s="40">
        <f t="shared" si="60"/>
        <v>151.268</v>
      </c>
      <c r="L268" s="39">
        <v>471.7</v>
      </c>
      <c r="M268" s="39">
        <v>848</v>
      </c>
      <c r="N268" s="39">
        <v>638.59500000000003</v>
      </c>
      <c r="O268" s="41">
        <f t="shared" si="61"/>
        <v>0</v>
      </c>
      <c r="P268" s="41">
        <f t="shared" si="62"/>
        <v>0</v>
      </c>
      <c r="Q268" s="41">
        <f t="shared" si="63"/>
        <v>0</v>
      </c>
      <c r="R268" s="120">
        <f t="shared" si="64"/>
        <v>0</v>
      </c>
      <c r="S268" s="34">
        <f t="shared" si="64"/>
        <v>0</v>
      </c>
      <c r="T268" s="34">
        <f t="shared" si="64"/>
        <v>0</v>
      </c>
      <c r="U268" s="52">
        <v>17.716000000000001</v>
      </c>
      <c r="V268" s="44">
        <f t="shared" si="65"/>
        <v>0</v>
      </c>
      <c r="W268" s="45">
        <f t="shared" si="66"/>
        <v>27.872</v>
      </c>
      <c r="X268" s="50">
        <f t="shared" si="66"/>
        <v>0</v>
      </c>
      <c r="Y268" s="51">
        <f t="shared" si="66"/>
        <v>0</v>
      </c>
      <c r="Z268" s="48">
        <f t="shared" si="67"/>
        <v>0</v>
      </c>
      <c r="AA268" s="49">
        <f t="shared" si="68"/>
        <v>0</v>
      </c>
    </row>
    <row r="269" spans="1:27" x14ac:dyDescent="0.25">
      <c r="A269" s="66"/>
      <c r="B269" s="67"/>
      <c r="C269" s="67"/>
      <c r="D269" s="67"/>
      <c r="E269" s="68"/>
      <c r="F269" s="69"/>
      <c r="G269" s="70"/>
      <c r="H269" s="71"/>
      <c r="I269" s="71"/>
      <c r="J269" s="72"/>
      <c r="K269" s="73"/>
      <c r="L269" s="72"/>
      <c r="M269" s="72"/>
      <c r="N269" s="72"/>
      <c r="O269" s="74"/>
      <c r="P269" s="74"/>
      <c r="Q269" s="74"/>
      <c r="R269" s="121"/>
      <c r="S269" s="67"/>
      <c r="T269" s="67"/>
      <c r="U269" s="75"/>
      <c r="V269" s="76"/>
      <c r="W269" s="77"/>
      <c r="X269" s="78"/>
      <c r="Y269" s="78"/>
      <c r="Z269" s="79"/>
      <c r="AA269" s="80"/>
    </row>
    <row r="270" spans="1:27" ht="15.75" thickBot="1" x14ac:dyDescent="0.3">
      <c r="A270" s="66"/>
      <c r="B270" s="67"/>
      <c r="C270" s="67"/>
      <c r="D270" s="81" t="s">
        <v>42</v>
      </c>
      <c r="E270" s="82">
        <f>SUM(E12:E269)</f>
        <v>98560</v>
      </c>
      <c r="F270" s="69"/>
      <c r="G270" s="70"/>
      <c r="H270" s="71"/>
      <c r="I270" s="71"/>
      <c r="J270" s="72"/>
      <c r="K270" s="73"/>
      <c r="L270" s="72"/>
      <c r="M270" s="72"/>
      <c r="N270" s="72"/>
      <c r="O270" s="74"/>
      <c r="P270" s="74"/>
      <c r="Q270" s="74"/>
      <c r="R270" s="121"/>
      <c r="S270" s="67"/>
      <c r="T270" s="67"/>
      <c r="U270" s="75"/>
      <c r="V270" s="76"/>
      <c r="W270" s="77"/>
      <c r="X270" s="78"/>
      <c r="Y270" s="78"/>
      <c r="Z270" s="79"/>
      <c r="AA270" s="80"/>
    </row>
    <row r="271" spans="1:27" ht="15.75" thickBot="1" x14ac:dyDescent="0.3">
      <c r="A271" s="22"/>
      <c r="B271" s="22"/>
      <c r="C271" s="22"/>
      <c r="D271" s="22"/>
      <c r="E271" s="22"/>
      <c r="F271" s="22"/>
      <c r="G271" s="22"/>
      <c r="H271" s="54"/>
      <c r="I271" s="54"/>
      <c r="J271" s="54"/>
      <c r="K271" s="55"/>
      <c r="L271" s="54"/>
      <c r="M271" s="54"/>
      <c r="N271" s="54"/>
      <c r="O271" s="54"/>
      <c r="P271" s="54"/>
      <c r="Q271" s="54"/>
      <c r="R271" s="122">
        <f>SUM(R12:R268)</f>
        <v>28986.034000000003</v>
      </c>
      <c r="S271" s="116">
        <f>SUM(S12:S268)</f>
        <v>0</v>
      </c>
      <c r="T271" s="115">
        <f>SUM(T12:T268)</f>
        <v>0</v>
      </c>
      <c r="U271" s="117">
        <f>IF((R271+S271+T271)=0,0,V271/(R271+S271+T271))</f>
        <v>40.464096285335167</v>
      </c>
      <c r="V271" s="61">
        <f>SUM(V12:V268)</f>
        <v>1172893.670705999</v>
      </c>
      <c r="W271" s="22"/>
      <c r="X271" s="22"/>
      <c r="Y271" s="22"/>
      <c r="Z271" s="61">
        <f>SUM(Z12:Z268)</f>
        <v>807898.73964799987</v>
      </c>
      <c r="AA271" s="61">
        <f>SUM(AA12:AA268)</f>
        <v>367645.71133900015</v>
      </c>
    </row>
  </sheetData>
  <mergeCells count="54">
    <mergeCell ref="W2:Y2"/>
    <mergeCell ref="B3:D3"/>
    <mergeCell ref="R3:T3"/>
    <mergeCell ref="W3:Y3"/>
    <mergeCell ref="J4:J5"/>
    <mergeCell ref="B1:K1"/>
    <mergeCell ref="M1:P1"/>
    <mergeCell ref="B2:D2"/>
    <mergeCell ref="R2:T2"/>
    <mergeCell ref="A4:A5"/>
    <mergeCell ref="B4:D5"/>
    <mergeCell ref="E4:E5"/>
    <mergeCell ref="H4:H5"/>
    <mergeCell ref="I4:I5"/>
    <mergeCell ref="Z4:Z5"/>
    <mergeCell ref="K4:K5"/>
    <mergeCell ref="L4:L5"/>
    <mergeCell ref="M4:M5"/>
    <mergeCell ref="N4:N5"/>
    <mergeCell ref="O4:O5"/>
    <mergeCell ref="P4:P5"/>
    <mergeCell ref="O6:O8"/>
    <mergeCell ref="AA4:AA5"/>
    <mergeCell ref="A6:A8"/>
    <mergeCell ref="B6:B8"/>
    <mergeCell ref="C6:C8"/>
    <mergeCell ref="D6:D8"/>
    <mergeCell ref="E6:E8"/>
    <mergeCell ref="F6:F8"/>
    <mergeCell ref="G6:G8"/>
    <mergeCell ref="H6:H8"/>
    <mergeCell ref="I6:I8"/>
    <mergeCell ref="Q4:Q5"/>
    <mergeCell ref="R4:T5"/>
    <mergeCell ref="U4:U5"/>
    <mergeCell ref="V4:V5"/>
    <mergeCell ref="W4:Y5"/>
    <mergeCell ref="J6:J8"/>
    <mergeCell ref="K6:K8"/>
    <mergeCell ref="L6:L8"/>
    <mergeCell ref="M6:M8"/>
    <mergeCell ref="N6:N8"/>
    <mergeCell ref="AA6:AA8"/>
    <mergeCell ref="P6:P8"/>
    <mergeCell ref="Q6:Q8"/>
    <mergeCell ref="R6:R8"/>
    <mergeCell ref="S6:S8"/>
    <mergeCell ref="T6:T8"/>
    <mergeCell ref="U6:U8"/>
    <mergeCell ref="V6:V8"/>
    <mergeCell ref="W6:W8"/>
    <mergeCell ref="X6:X8"/>
    <mergeCell ref="Y6:Y8"/>
    <mergeCell ref="Z6:Z8"/>
  </mergeCells>
  <pageMargins left="0.7" right="0.7" top="0.75" bottom="0.75" header="0.3" footer="0.3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278"/>
  <sheetViews>
    <sheetView workbookViewId="0">
      <selection activeCell="A9" sqref="A9"/>
    </sheetView>
  </sheetViews>
  <sheetFormatPr defaultRowHeight="15" x14ac:dyDescent="0.25"/>
  <cols>
    <col min="1" max="26" width="9.140625" style="3"/>
    <col min="27" max="27" width="17.42578125" style="3" customWidth="1"/>
    <col min="28" max="16384" width="9.140625" style="3"/>
  </cols>
  <sheetData>
    <row r="1" spans="1:27" ht="15.75" thickBot="1" x14ac:dyDescent="0.3">
      <c r="A1" s="22"/>
      <c r="B1" s="162" t="s">
        <v>0</v>
      </c>
      <c r="C1" s="163"/>
      <c r="D1" s="163"/>
      <c r="E1" s="163"/>
      <c r="F1" s="163"/>
      <c r="G1" s="163"/>
      <c r="H1" s="163"/>
      <c r="I1" s="163"/>
      <c r="J1" s="163"/>
      <c r="K1" s="163"/>
      <c r="L1" s="22"/>
      <c r="M1" s="162" t="s">
        <v>1</v>
      </c>
      <c r="N1" s="163"/>
      <c r="O1" s="163"/>
      <c r="P1" s="163"/>
      <c r="Q1" s="25"/>
      <c r="R1" s="22"/>
      <c r="S1" s="22"/>
      <c r="T1" s="22"/>
      <c r="U1" s="22"/>
      <c r="V1" s="22"/>
      <c r="W1" s="22"/>
      <c r="X1" s="22"/>
      <c r="Y1" s="22"/>
      <c r="Z1" s="22"/>
      <c r="AA1" s="22"/>
    </row>
    <row r="2" spans="1:27" ht="15.75" thickBot="1" x14ac:dyDescent="0.3">
      <c r="A2" s="22"/>
      <c r="B2" s="158" t="s">
        <v>2</v>
      </c>
      <c r="C2" s="159"/>
      <c r="D2" s="160"/>
      <c r="E2" s="26"/>
      <c r="F2" s="26"/>
      <c r="G2" s="26"/>
      <c r="H2" s="27" t="s">
        <v>3</v>
      </c>
      <c r="I2" s="27"/>
      <c r="J2" s="27"/>
      <c r="K2" s="27" t="s">
        <v>4</v>
      </c>
      <c r="L2" s="27"/>
      <c r="M2" s="27" t="s">
        <v>5</v>
      </c>
      <c r="N2" s="27" t="s">
        <v>6</v>
      </c>
      <c r="O2" s="27"/>
      <c r="P2" s="27" t="s">
        <v>7</v>
      </c>
      <c r="Q2" s="27"/>
      <c r="R2" s="158" t="s">
        <v>8</v>
      </c>
      <c r="S2" s="159"/>
      <c r="T2" s="160"/>
      <c r="U2" s="27" t="s">
        <v>9</v>
      </c>
      <c r="V2" s="27" t="s">
        <v>10</v>
      </c>
      <c r="W2" s="158" t="s">
        <v>11</v>
      </c>
      <c r="X2" s="159"/>
      <c r="Y2" s="160"/>
      <c r="Z2" s="27" t="s">
        <v>12</v>
      </c>
      <c r="AA2" s="28" t="s">
        <v>13</v>
      </c>
    </row>
    <row r="3" spans="1:27" ht="15.75" thickBot="1" x14ac:dyDescent="0.3">
      <c r="A3" s="22"/>
      <c r="B3" s="158" t="s">
        <v>2</v>
      </c>
      <c r="C3" s="159"/>
      <c r="D3" s="160"/>
      <c r="E3" s="27" t="s">
        <v>5</v>
      </c>
      <c r="F3" s="27"/>
      <c r="G3" s="27"/>
      <c r="H3" s="27" t="s">
        <v>6</v>
      </c>
      <c r="I3" s="27" t="s">
        <v>14</v>
      </c>
      <c r="J3" s="27" t="s">
        <v>7</v>
      </c>
      <c r="K3" s="27" t="s">
        <v>3</v>
      </c>
      <c r="L3" s="27" t="s">
        <v>15</v>
      </c>
      <c r="M3" s="27" t="s">
        <v>8</v>
      </c>
      <c r="N3" s="27" t="s">
        <v>9</v>
      </c>
      <c r="O3" s="27" t="s">
        <v>10</v>
      </c>
      <c r="P3" s="27" t="s">
        <v>11</v>
      </c>
      <c r="Q3" s="27" t="s">
        <v>12</v>
      </c>
      <c r="R3" s="158" t="s">
        <v>4</v>
      </c>
      <c r="S3" s="159"/>
      <c r="T3" s="160"/>
      <c r="U3" s="27" t="s">
        <v>13</v>
      </c>
      <c r="V3" s="27" t="s">
        <v>16</v>
      </c>
      <c r="W3" s="158" t="s">
        <v>17</v>
      </c>
      <c r="X3" s="159"/>
      <c r="Y3" s="160"/>
      <c r="Z3" s="27" t="s">
        <v>18</v>
      </c>
      <c r="AA3" s="28" t="s">
        <v>19</v>
      </c>
    </row>
    <row r="4" spans="1:27" x14ac:dyDescent="0.25">
      <c r="A4" s="145" t="s">
        <v>20</v>
      </c>
      <c r="B4" s="147" t="s">
        <v>21</v>
      </c>
      <c r="C4" s="149"/>
      <c r="D4" s="150"/>
      <c r="E4" s="145" t="s">
        <v>22</v>
      </c>
      <c r="F4" s="29"/>
      <c r="G4" s="29"/>
      <c r="H4" s="147" t="s">
        <v>23</v>
      </c>
      <c r="I4" s="145" t="s">
        <v>24</v>
      </c>
      <c r="J4" s="145" t="s">
        <v>25</v>
      </c>
      <c r="K4" s="147" t="s">
        <v>298</v>
      </c>
      <c r="L4" s="147" t="s">
        <v>27</v>
      </c>
      <c r="M4" s="147" t="s">
        <v>28</v>
      </c>
      <c r="N4" s="147" t="s">
        <v>29</v>
      </c>
      <c r="O4" s="147" t="s">
        <v>299</v>
      </c>
      <c r="P4" s="147" t="s">
        <v>31</v>
      </c>
      <c r="Q4" s="147" t="s">
        <v>32</v>
      </c>
      <c r="R4" s="147" t="s">
        <v>33</v>
      </c>
      <c r="S4" s="149"/>
      <c r="T4" s="150"/>
      <c r="U4" s="147" t="s">
        <v>34</v>
      </c>
      <c r="V4" s="147" t="s">
        <v>35</v>
      </c>
      <c r="W4" s="147" t="s">
        <v>36</v>
      </c>
      <c r="X4" s="149"/>
      <c r="Y4" s="150"/>
      <c r="Z4" s="147" t="s">
        <v>37</v>
      </c>
      <c r="AA4" s="145" t="s">
        <v>38</v>
      </c>
    </row>
    <row r="5" spans="1:27" ht="15.75" thickBot="1" x14ac:dyDescent="0.3">
      <c r="A5" s="154"/>
      <c r="B5" s="140"/>
      <c r="C5" s="155"/>
      <c r="D5" s="156"/>
      <c r="E5" s="157"/>
      <c r="F5" s="30"/>
      <c r="G5" s="30"/>
      <c r="H5" s="151"/>
      <c r="I5" s="157"/>
      <c r="J5" s="157"/>
      <c r="K5" s="151"/>
      <c r="L5" s="151"/>
      <c r="M5" s="148"/>
      <c r="N5" s="148"/>
      <c r="O5" s="148"/>
      <c r="P5" s="148"/>
      <c r="Q5" s="148"/>
      <c r="R5" s="151"/>
      <c r="S5" s="152"/>
      <c r="T5" s="153"/>
      <c r="U5" s="151"/>
      <c r="V5" s="151"/>
      <c r="W5" s="151"/>
      <c r="X5" s="152"/>
      <c r="Y5" s="153"/>
      <c r="Z5" s="151"/>
      <c r="AA5" s="146"/>
    </row>
    <row r="6" spans="1:27" x14ac:dyDescent="0.25">
      <c r="A6" s="164"/>
      <c r="B6" s="166" t="s">
        <v>58</v>
      </c>
      <c r="C6" s="133" t="s">
        <v>59</v>
      </c>
      <c r="D6" s="133" t="s">
        <v>41</v>
      </c>
      <c r="E6" s="133" t="s">
        <v>42</v>
      </c>
      <c r="F6" s="133" t="s">
        <v>43</v>
      </c>
      <c r="G6" s="133" t="s">
        <v>44</v>
      </c>
      <c r="H6" s="133" t="s">
        <v>60</v>
      </c>
      <c r="I6" s="133" t="s">
        <v>61</v>
      </c>
      <c r="J6" s="133" t="s">
        <v>46</v>
      </c>
      <c r="K6" s="139" t="s">
        <v>47</v>
      </c>
      <c r="L6" s="133" t="s">
        <v>48</v>
      </c>
      <c r="M6" s="165" t="s">
        <v>48</v>
      </c>
      <c r="N6" s="133" t="s">
        <v>48</v>
      </c>
      <c r="O6" s="133" t="s">
        <v>49</v>
      </c>
      <c r="P6" s="133" t="s">
        <v>50</v>
      </c>
      <c r="Q6" s="133" t="s">
        <v>51</v>
      </c>
      <c r="R6" s="133" t="s">
        <v>39</v>
      </c>
      <c r="S6" s="133" t="s">
        <v>40</v>
      </c>
      <c r="T6" s="133" t="s">
        <v>41</v>
      </c>
      <c r="U6" s="133" t="s">
        <v>45</v>
      </c>
      <c r="V6" s="139" t="s">
        <v>52</v>
      </c>
      <c r="W6" s="133" t="s">
        <v>39</v>
      </c>
      <c r="X6" s="135" t="s">
        <v>40</v>
      </c>
      <c r="Y6" s="137" t="s">
        <v>53</v>
      </c>
      <c r="Z6" s="139" t="s">
        <v>54</v>
      </c>
      <c r="AA6" s="142" t="s">
        <v>55</v>
      </c>
    </row>
    <row r="7" spans="1:27" x14ac:dyDescent="0.25">
      <c r="A7" s="165"/>
      <c r="B7" s="166"/>
      <c r="C7" s="133"/>
      <c r="D7" s="133"/>
      <c r="E7" s="133"/>
      <c r="F7" s="133"/>
      <c r="G7" s="133"/>
      <c r="H7" s="133"/>
      <c r="I7" s="133"/>
      <c r="J7" s="133"/>
      <c r="K7" s="140"/>
      <c r="L7" s="133"/>
      <c r="M7" s="165"/>
      <c r="N7" s="133"/>
      <c r="O7" s="133"/>
      <c r="P7" s="133"/>
      <c r="Q7" s="133"/>
      <c r="R7" s="133"/>
      <c r="S7" s="133"/>
      <c r="T7" s="133"/>
      <c r="U7" s="133"/>
      <c r="V7" s="140"/>
      <c r="W7" s="134"/>
      <c r="X7" s="136"/>
      <c r="Y7" s="138"/>
      <c r="Z7" s="140"/>
      <c r="AA7" s="143"/>
    </row>
    <row r="8" spans="1:27" x14ac:dyDescent="0.25">
      <c r="A8" s="165"/>
      <c r="B8" s="166"/>
      <c r="C8" s="133"/>
      <c r="D8" s="168"/>
      <c r="E8" s="133"/>
      <c r="F8" s="133"/>
      <c r="G8" s="133"/>
      <c r="H8" s="133"/>
      <c r="I8" s="133"/>
      <c r="J8" s="133"/>
      <c r="K8" s="141"/>
      <c r="L8" s="133"/>
      <c r="M8" s="165"/>
      <c r="N8" s="133"/>
      <c r="O8" s="133"/>
      <c r="P8" s="133"/>
      <c r="Q8" s="133"/>
      <c r="R8" s="133"/>
      <c r="S8" s="133"/>
      <c r="T8" s="133"/>
      <c r="U8" s="133"/>
      <c r="V8" s="141"/>
      <c r="W8" s="134"/>
      <c r="X8" s="136"/>
      <c r="Y8" s="138"/>
      <c r="Z8" s="141"/>
      <c r="AA8" s="144"/>
    </row>
    <row r="9" spans="1:27" x14ac:dyDescent="0.25">
      <c r="A9" s="83"/>
      <c r="B9" s="84"/>
      <c r="C9" s="85"/>
      <c r="D9" s="89"/>
      <c r="E9" s="87"/>
      <c r="F9" s="85"/>
      <c r="G9" s="88"/>
      <c r="H9" s="88"/>
      <c r="I9" s="88"/>
      <c r="J9" s="88"/>
      <c r="K9" s="89"/>
      <c r="L9" s="88"/>
      <c r="M9" s="102"/>
      <c r="N9" s="88"/>
      <c r="O9" s="88"/>
      <c r="P9" s="88"/>
      <c r="Q9" s="88"/>
      <c r="R9" s="85"/>
      <c r="S9" s="85"/>
      <c r="T9" s="85"/>
      <c r="U9" s="88"/>
      <c r="V9" s="89"/>
      <c r="W9" s="50">
        <v>30.605</v>
      </c>
      <c r="X9" s="50">
        <v>24.37531719168577</v>
      </c>
      <c r="Y9" s="50">
        <v>30.61116984581955</v>
      </c>
      <c r="Z9" s="89"/>
      <c r="AA9" s="93"/>
    </row>
    <row r="10" spans="1:27" x14ac:dyDescent="0.25">
      <c r="A10" s="103"/>
      <c r="B10" s="104"/>
      <c r="C10" s="105"/>
      <c r="D10" s="86"/>
      <c r="E10" s="106"/>
      <c r="F10" s="105"/>
      <c r="G10" s="89"/>
      <c r="H10" s="89"/>
      <c r="I10" s="89"/>
      <c r="J10" s="89"/>
      <c r="K10" s="89"/>
      <c r="L10" s="89"/>
      <c r="M10" s="89"/>
      <c r="N10" s="88"/>
      <c r="O10" s="88"/>
      <c r="P10" s="88"/>
      <c r="Q10" s="88"/>
      <c r="R10" s="85"/>
      <c r="S10" s="85"/>
      <c r="T10" s="85"/>
      <c r="U10" s="88"/>
      <c r="V10" s="89"/>
      <c r="W10" s="90"/>
      <c r="X10" s="91"/>
      <c r="Y10" s="92"/>
      <c r="Z10" s="89"/>
      <c r="AA10" s="93"/>
    </row>
    <row r="11" spans="1:27" ht="15.75" thickBot="1" x14ac:dyDescent="0.3">
      <c r="A11" s="107"/>
      <c r="B11" s="104"/>
      <c r="C11" s="105"/>
      <c r="D11" s="86"/>
      <c r="E11" s="106"/>
      <c r="F11" s="105"/>
      <c r="G11" s="89"/>
      <c r="H11" s="89"/>
      <c r="I11" s="89"/>
      <c r="J11" s="89"/>
      <c r="K11" s="89"/>
      <c r="L11" s="89"/>
      <c r="M11" s="89"/>
      <c r="N11" s="88"/>
      <c r="O11" s="88"/>
      <c r="P11" s="88"/>
      <c r="Q11" s="88"/>
      <c r="R11" s="85"/>
      <c r="S11" s="85"/>
      <c r="T11" s="85"/>
      <c r="U11" s="88"/>
      <c r="V11" s="89"/>
      <c r="W11" s="90"/>
      <c r="X11" s="91"/>
      <c r="Y11" s="92"/>
      <c r="Z11" s="89"/>
      <c r="AA11" s="93"/>
    </row>
    <row r="12" spans="1:27" x14ac:dyDescent="0.25">
      <c r="A12" s="110" t="s">
        <v>559</v>
      </c>
      <c r="B12" s="34">
        <v>385</v>
      </c>
      <c r="C12" s="34">
        <v>0</v>
      </c>
      <c r="D12" s="95">
        <v>0</v>
      </c>
      <c r="E12" s="35">
        <f t="shared" ref="E12:E76" si="0">SUM(B12:D12)</f>
        <v>385</v>
      </c>
      <c r="F12" s="36">
        <f>IF(E12&gt;0,F7+1,0)</f>
        <v>1</v>
      </c>
      <c r="G12" s="37" t="str">
        <f>IF(MAX(F12:F142)&gt;6,"Yes",0)</f>
        <v>Yes</v>
      </c>
      <c r="H12" s="38">
        <v>149.53</v>
      </c>
      <c r="I12" s="38">
        <v>13.25</v>
      </c>
      <c r="J12" s="39">
        <f>MIN(E12,H12)</f>
        <v>149.53</v>
      </c>
      <c r="K12" s="42">
        <f>IF(J12=0,0,IF(G12&lt;&gt;"Yes",0,J12))</f>
        <v>149.53</v>
      </c>
      <c r="L12" s="39">
        <v>448.25</v>
      </c>
      <c r="M12" s="39">
        <v>448.25</v>
      </c>
      <c r="N12" s="39">
        <v>620.24400000000003</v>
      </c>
      <c r="O12" s="41">
        <f t="shared" ref="O12:O75" si="1">MAX(N12-M12,0)</f>
        <v>171.99400000000003</v>
      </c>
      <c r="P12" s="41">
        <f t="shared" ref="P12:P76" si="2">MIN(K12,O12)</f>
        <v>149.53</v>
      </c>
      <c r="Q12" s="41">
        <f t="shared" ref="Q12:Q76" si="3">IF(P12&lt;=0,0,L12+I12+H12-N12)</f>
        <v>-9.2140000000000555</v>
      </c>
      <c r="R12" s="120">
        <f t="shared" ref="R12:T76" si="4">IF($P12&gt;0,MIN($P12,$E12)*(B12/$E12),0)</f>
        <v>149.53</v>
      </c>
      <c r="S12" s="34">
        <f t="shared" si="4"/>
        <v>0</v>
      </c>
      <c r="T12" s="34">
        <f t="shared" si="4"/>
        <v>0</v>
      </c>
      <c r="U12" s="52">
        <v>25.245999999999999</v>
      </c>
      <c r="V12" s="44">
        <f t="shared" ref="V12:V76" si="5">(R12+S12+T12)*U12</f>
        <v>3775.0343800000001</v>
      </c>
      <c r="W12" s="45">
        <f>IF(B12&gt;0,W$9,0)</f>
        <v>30.605</v>
      </c>
      <c r="X12" s="50">
        <f>IF(C12&gt;0,X$9,0)</f>
        <v>0</v>
      </c>
      <c r="Y12" s="51">
        <f>IF(D12&gt;0,Y$9,0)</f>
        <v>0</v>
      </c>
      <c r="Z12" s="48">
        <f>(R12*W12)+(S12*X12)+(T12*Y12)</f>
        <v>4576.3656499999997</v>
      </c>
      <c r="AA12" s="49">
        <f>IF(V12-Z12&lt;0,0,V12-Z12)</f>
        <v>0</v>
      </c>
    </row>
    <row r="13" spans="1:27" x14ac:dyDescent="0.25">
      <c r="A13" s="110" t="s">
        <v>560</v>
      </c>
      <c r="B13" s="34">
        <v>385</v>
      </c>
      <c r="C13" s="34">
        <v>0</v>
      </c>
      <c r="D13" s="96">
        <v>0</v>
      </c>
      <c r="E13" s="35">
        <f t="shared" si="0"/>
        <v>385</v>
      </c>
      <c r="F13" s="36">
        <f>IF(E13&gt;0,F12+1,0)</f>
        <v>2</v>
      </c>
      <c r="G13" s="37" t="str">
        <f t="shared" ref="G13:G31" si="6">IF(MAX(F13:F143)&gt;6,"Yes",0)</f>
        <v>Yes</v>
      </c>
      <c r="H13" s="38">
        <v>153.63</v>
      </c>
      <c r="I13" s="38">
        <v>12.19</v>
      </c>
      <c r="J13" s="39">
        <f t="shared" ref="J13:J76" si="7">MIN(E13,H13)</f>
        <v>153.63</v>
      </c>
      <c r="K13" s="42">
        <f t="shared" ref="K13:K76" si="8">IF(J13=0,0,IF(G13&lt;&gt;"Yes",0,J13))</f>
        <v>153.63</v>
      </c>
      <c r="L13" s="39">
        <v>432.1</v>
      </c>
      <c r="M13" s="39">
        <v>432.1</v>
      </c>
      <c r="N13" s="39">
        <v>605.79499999999996</v>
      </c>
      <c r="O13" s="41">
        <f t="shared" si="1"/>
        <v>173.69499999999994</v>
      </c>
      <c r="P13" s="41">
        <f t="shared" si="2"/>
        <v>153.63</v>
      </c>
      <c r="Q13" s="41">
        <f t="shared" si="3"/>
        <v>-7.8749999999998863</v>
      </c>
      <c r="R13" s="120">
        <f t="shared" si="4"/>
        <v>153.63</v>
      </c>
      <c r="S13" s="34">
        <f t="shared" si="4"/>
        <v>0</v>
      </c>
      <c r="T13" s="34">
        <f t="shared" si="4"/>
        <v>0</v>
      </c>
      <c r="U13" s="52">
        <v>24.283999999999999</v>
      </c>
      <c r="V13" s="44">
        <f t="shared" si="5"/>
        <v>3730.7509199999995</v>
      </c>
      <c r="W13" s="45">
        <f t="shared" ref="W13:Y76" si="9">IF(B13&gt;0,W$9,0)</f>
        <v>30.605</v>
      </c>
      <c r="X13" s="50">
        <f t="shared" si="9"/>
        <v>0</v>
      </c>
      <c r="Y13" s="51">
        <f t="shared" si="9"/>
        <v>0</v>
      </c>
      <c r="Z13" s="48">
        <f t="shared" ref="Z13:Z76" si="10">(R13*W13)+(S13*X13)+(T13*Y13)</f>
        <v>4701.8461500000003</v>
      </c>
      <c r="AA13" s="49">
        <f t="shared" ref="AA13:AA76" si="11">IF(V13-Z13&lt;0,0,V13-Z13)</f>
        <v>0</v>
      </c>
    </row>
    <row r="14" spans="1:27" x14ac:dyDescent="0.25">
      <c r="A14" s="110" t="s">
        <v>561</v>
      </c>
      <c r="B14" s="34">
        <v>385</v>
      </c>
      <c r="C14" s="34">
        <v>0</v>
      </c>
      <c r="D14" s="96">
        <v>0</v>
      </c>
      <c r="E14" s="35">
        <f t="shared" si="0"/>
        <v>385</v>
      </c>
      <c r="F14" s="36">
        <f t="shared" ref="F14:F77" si="12">IF(E14&gt;0,F13+1,0)</f>
        <v>3</v>
      </c>
      <c r="G14" s="37" t="str">
        <f t="shared" si="6"/>
        <v>Yes</v>
      </c>
      <c r="H14" s="38">
        <v>152.30000000000001</v>
      </c>
      <c r="I14" s="38">
        <v>11.92</v>
      </c>
      <c r="J14" s="39">
        <f t="shared" si="7"/>
        <v>152.30000000000001</v>
      </c>
      <c r="K14" s="42">
        <f t="shared" si="8"/>
        <v>152.30000000000001</v>
      </c>
      <c r="L14" s="39">
        <v>426.5</v>
      </c>
      <c r="M14" s="39">
        <v>426.5</v>
      </c>
      <c r="N14" s="39">
        <v>599.38199999999995</v>
      </c>
      <c r="O14" s="41">
        <f t="shared" si="1"/>
        <v>172.88199999999995</v>
      </c>
      <c r="P14" s="41">
        <f t="shared" si="2"/>
        <v>152.30000000000001</v>
      </c>
      <c r="Q14" s="41">
        <f t="shared" si="3"/>
        <v>-8.6619999999999209</v>
      </c>
      <c r="R14" s="120">
        <f>IF($P14&gt;0,MIN($P14,$E14)*(B14/$E14),0)</f>
        <v>152.30000000000001</v>
      </c>
      <c r="S14" s="34">
        <f t="shared" si="4"/>
        <v>0</v>
      </c>
      <c r="T14" s="34">
        <f t="shared" si="4"/>
        <v>0</v>
      </c>
      <c r="U14" s="52">
        <v>23.207999999999998</v>
      </c>
      <c r="V14" s="44">
        <f>(R14+S14+T14)*U14</f>
        <v>3534.5783999999999</v>
      </c>
      <c r="W14" s="45">
        <f t="shared" si="9"/>
        <v>30.605</v>
      </c>
      <c r="X14" s="50">
        <f t="shared" si="9"/>
        <v>0</v>
      </c>
      <c r="Y14" s="51">
        <f t="shared" si="9"/>
        <v>0</v>
      </c>
      <c r="Z14" s="48">
        <f>(R14*W14)+(S14*X14)+(T14*Y14)</f>
        <v>4661.1415000000006</v>
      </c>
      <c r="AA14" s="49">
        <f>IF(V14-Z14&lt;0,0,V14-Z14)</f>
        <v>0</v>
      </c>
    </row>
    <row r="15" spans="1:27" x14ac:dyDescent="0.25">
      <c r="A15" s="110" t="s">
        <v>562</v>
      </c>
      <c r="B15" s="34">
        <v>385</v>
      </c>
      <c r="C15" s="34">
        <v>0</v>
      </c>
      <c r="D15" s="96">
        <v>0</v>
      </c>
      <c r="E15" s="35">
        <f t="shared" si="0"/>
        <v>385</v>
      </c>
      <c r="F15" s="36">
        <f t="shared" si="12"/>
        <v>4</v>
      </c>
      <c r="G15" s="37" t="str">
        <f t="shared" si="6"/>
        <v>Yes</v>
      </c>
      <c r="H15" s="38">
        <v>163.03</v>
      </c>
      <c r="I15" s="38">
        <v>12.13</v>
      </c>
      <c r="J15" s="39">
        <f t="shared" si="7"/>
        <v>163.03</v>
      </c>
      <c r="K15" s="42">
        <f t="shared" si="8"/>
        <v>163.03</v>
      </c>
      <c r="L15" s="39">
        <v>424.9</v>
      </c>
      <c r="M15" s="39">
        <v>424.9</v>
      </c>
      <c r="N15" s="39">
        <v>608.178</v>
      </c>
      <c r="O15" s="41">
        <f t="shared" si="1"/>
        <v>183.27800000000002</v>
      </c>
      <c r="P15" s="41">
        <f t="shared" si="2"/>
        <v>163.03</v>
      </c>
      <c r="Q15" s="41">
        <f t="shared" si="3"/>
        <v>-8.1180000000000518</v>
      </c>
      <c r="R15" s="120">
        <f t="shared" si="4"/>
        <v>163.03</v>
      </c>
      <c r="S15" s="34">
        <f t="shared" si="4"/>
        <v>0</v>
      </c>
      <c r="T15" s="34">
        <f t="shared" si="4"/>
        <v>0</v>
      </c>
      <c r="U15" s="52">
        <v>23.454999999999998</v>
      </c>
      <c r="V15" s="44">
        <f t="shared" si="5"/>
        <v>3823.8686499999999</v>
      </c>
      <c r="W15" s="45">
        <f t="shared" si="9"/>
        <v>30.605</v>
      </c>
      <c r="X15" s="50">
        <f t="shared" si="9"/>
        <v>0</v>
      </c>
      <c r="Y15" s="51">
        <f t="shared" si="9"/>
        <v>0</v>
      </c>
      <c r="Z15" s="48">
        <f t="shared" si="10"/>
        <v>4989.5331500000002</v>
      </c>
      <c r="AA15" s="49">
        <f t="shared" si="11"/>
        <v>0</v>
      </c>
    </row>
    <row r="16" spans="1:27" x14ac:dyDescent="0.25">
      <c r="A16" s="110" t="s">
        <v>563</v>
      </c>
      <c r="B16" s="34">
        <v>385</v>
      </c>
      <c r="C16" s="34">
        <v>0</v>
      </c>
      <c r="D16" s="96">
        <v>0</v>
      </c>
      <c r="E16" s="35">
        <f t="shared" si="0"/>
        <v>385</v>
      </c>
      <c r="F16" s="36">
        <f t="shared" si="12"/>
        <v>5</v>
      </c>
      <c r="G16" s="37" t="str">
        <f t="shared" si="6"/>
        <v>Yes</v>
      </c>
      <c r="H16" s="38">
        <v>162.84</v>
      </c>
      <c r="I16" s="38">
        <v>12.74</v>
      </c>
      <c r="J16" s="39">
        <f t="shared" si="7"/>
        <v>162.84</v>
      </c>
      <c r="K16" s="42">
        <f t="shared" si="8"/>
        <v>162.84</v>
      </c>
      <c r="L16" s="39">
        <v>433</v>
      </c>
      <c r="M16" s="39">
        <v>433</v>
      </c>
      <c r="N16" s="39">
        <v>616.24599999999998</v>
      </c>
      <c r="O16" s="41">
        <f t="shared" si="1"/>
        <v>183.24599999999998</v>
      </c>
      <c r="P16" s="41">
        <f t="shared" si="2"/>
        <v>162.84</v>
      </c>
      <c r="Q16" s="41">
        <f t="shared" si="3"/>
        <v>-7.66599999999994</v>
      </c>
      <c r="R16" s="120">
        <f t="shared" si="4"/>
        <v>162.84</v>
      </c>
      <c r="S16" s="34">
        <f t="shared" si="4"/>
        <v>0</v>
      </c>
      <c r="T16" s="34">
        <f t="shared" si="4"/>
        <v>0</v>
      </c>
      <c r="U16" s="52">
        <v>25.378</v>
      </c>
      <c r="V16" s="44">
        <f t="shared" si="5"/>
        <v>4132.5535200000004</v>
      </c>
      <c r="W16" s="45">
        <f t="shared" si="9"/>
        <v>30.605</v>
      </c>
      <c r="X16" s="50">
        <f t="shared" si="9"/>
        <v>0</v>
      </c>
      <c r="Y16" s="51">
        <f t="shared" si="9"/>
        <v>0</v>
      </c>
      <c r="Z16" s="48">
        <f t="shared" si="10"/>
        <v>4983.7182000000003</v>
      </c>
      <c r="AA16" s="49">
        <f t="shared" si="11"/>
        <v>0</v>
      </c>
    </row>
    <row r="17" spans="1:27" x14ac:dyDescent="0.25">
      <c r="A17" s="110" t="s">
        <v>564</v>
      </c>
      <c r="B17" s="34">
        <v>385</v>
      </c>
      <c r="C17" s="34">
        <v>0</v>
      </c>
      <c r="D17" s="96">
        <v>0</v>
      </c>
      <c r="E17" s="35">
        <f t="shared" si="0"/>
        <v>385</v>
      </c>
      <c r="F17" s="36">
        <f t="shared" si="12"/>
        <v>6</v>
      </c>
      <c r="G17" s="37" t="str">
        <f t="shared" si="6"/>
        <v>Yes</v>
      </c>
      <c r="H17" s="38">
        <v>75.39</v>
      </c>
      <c r="I17" s="38">
        <v>15.56</v>
      </c>
      <c r="J17" s="39">
        <f t="shared" si="7"/>
        <v>75.39</v>
      </c>
      <c r="K17" s="42">
        <f t="shared" si="8"/>
        <v>75.39</v>
      </c>
      <c r="L17" s="39">
        <v>554.95000000000005</v>
      </c>
      <c r="M17" s="39">
        <v>554.95000000000005</v>
      </c>
      <c r="N17" s="39">
        <v>653.53599999999994</v>
      </c>
      <c r="O17" s="41">
        <f t="shared" si="1"/>
        <v>98.585999999999899</v>
      </c>
      <c r="P17" s="41">
        <f t="shared" si="2"/>
        <v>75.39</v>
      </c>
      <c r="Q17" s="41">
        <f t="shared" si="3"/>
        <v>-7.6359999999999673</v>
      </c>
      <c r="R17" s="120">
        <f t="shared" si="4"/>
        <v>75.39</v>
      </c>
      <c r="S17" s="34">
        <f t="shared" si="4"/>
        <v>0</v>
      </c>
      <c r="T17" s="34">
        <f t="shared" si="4"/>
        <v>0</v>
      </c>
      <c r="U17" s="52">
        <v>26.3</v>
      </c>
      <c r="V17" s="44">
        <f t="shared" si="5"/>
        <v>1982.7570000000001</v>
      </c>
      <c r="W17" s="45">
        <f t="shared" si="9"/>
        <v>30.605</v>
      </c>
      <c r="X17" s="50">
        <f t="shared" si="9"/>
        <v>0</v>
      </c>
      <c r="Y17" s="51">
        <f t="shared" si="9"/>
        <v>0</v>
      </c>
      <c r="Z17" s="48">
        <f t="shared" si="10"/>
        <v>2307.31095</v>
      </c>
      <c r="AA17" s="49">
        <f t="shared" si="11"/>
        <v>0</v>
      </c>
    </row>
    <row r="18" spans="1:27" x14ac:dyDescent="0.25">
      <c r="A18" s="110" t="s">
        <v>565</v>
      </c>
      <c r="B18" s="34">
        <v>385</v>
      </c>
      <c r="C18" s="34">
        <v>0</v>
      </c>
      <c r="D18" s="96">
        <v>0</v>
      </c>
      <c r="E18" s="35">
        <f t="shared" si="0"/>
        <v>385</v>
      </c>
      <c r="F18" s="36">
        <f t="shared" si="12"/>
        <v>7</v>
      </c>
      <c r="G18" s="37" t="str">
        <f t="shared" si="6"/>
        <v>Yes</v>
      </c>
      <c r="H18" s="38">
        <v>37.03</v>
      </c>
      <c r="I18" s="38">
        <v>18.32</v>
      </c>
      <c r="J18" s="39">
        <f t="shared" si="7"/>
        <v>37.03</v>
      </c>
      <c r="K18" s="42">
        <f t="shared" si="8"/>
        <v>37.03</v>
      </c>
      <c r="L18" s="39">
        <v>663.15</v>
      </c>
      <c r="M18" s="39">
        <v>663.15</v>
      </c>
      <c r="N18" s="39">
        <v>727.33</v>
      </c>
      <c r="O18" s="41">
        <f t="shared" si="1"/>
        <v>64.180000000000064</v>
      </c>
      <c r="P18" s="41">
        <f t="shared" si="2"/>
        <v>37.03</v>
      </c>
      <c r="Q18" s="41">
        <f t="shared" si="3"/>
        <v>-8.8300000000000409</v>
      </c>
      <c r="R18" s="120">
        <f t="shared" si="4"/>
        <v>37.03</v>
      </c>
      <c r="S18" s="34">
        <f t="shared" si="4"/>
        <v>0</v>
      </c>
      <c r="T18" s="34">
        <f t="shared" si="4"/>
        <v>0</v>
      </c>
      <c r="U18" s="52">
        <v>30.11</v>
      </c>
      <c r="V18" s="44">
        <f t="shared" si="5"/>
        <v>1114.9733000000001</v>
      </c>
      <c r="W18" s="45">
        <f t="shared" si="9"/>
        <v>30.605</v>
      </c>
      <c r="X18" s="50">
        <f t="shared" si="9"/>
        <v>0</v>
      </c>
      <c r="Y18" s="51">
        <f t="shared" si="9"/>
        <v>0</v>
      </c>
      <c r="Z18" s="48">
        <f t="shared" si="10"/>
        <v>1133.30315</v>
      </c>
      <c r="AA18" s="49">
        <f t="shared" si="11"/>
        <v>0</v>
      </c>
    </row>
    <row r="19" spans="1:27" x14ac:dyDescent="0.25">
      <c r="A19" s="110" t="s">
        <v>566</v>
      </c>
      <c r="B19" s="34">
        <v>385</v>
      </c>
      <c r="C19" s="34">
        <v>0</v>
      </c>
      <c r="D19" s="96">
        <v>0</v>
      </c>
      <c r="E19" s="35">
        <f t="shared" si="0"/>
        <v>385</v>
      </c>
      <c r="F19" s="36">
        <f t="shared" si="12"/>
        <v>8</v>
      </c>
      <c r="G19" s="37" t="str">
        <f t="shared" si="6"/>
        <v>Yes</v>
      </c>
      <c r="H19" s="38">
        <v>8.89</v>
      </c>
      <c r="I19" s="38">
        <v>19.7</v>
      </c>
      <c r="J19" s="39">
        <f t="shared" si="7"/>
        <v>8.89</v>
      </c>
      <c r="K19" s="42">
        <f t="shared" si="8"/>
        <v>8.89</v>
      </c>
      <c r="L19" s="39">
        <v>726.1</v>
      </c>
      <c r="M19" s="39">
        <v>726.1</v>
      </c>
      <c r="N19" s="39">
        <v>762.19600000000003</v>
      </c>
      <c r="O19" s="41">
        <f t="shared" si="1"/>
        <v>36.096000000000004</v>
      </c>
      <c r="P19" s="41">
        <f t="shared" si="2"/>
        <v>8.89</v>
      </c>
      <c r="Q19" s="41">
        <f t="shared" si="3"/>
        <v>-7.5059999999999718</v>
      </c>
      <c r="R19" s="120">
        <f t="shared" si="4"/>
        <v>8.89</v>
      </c>
      <c r="S19" s="34">
        <f t="shared" si="4"/>
        <v>0</v>
      </c>
      <c r="T19" s="34">
        <f t="shared" si="4"/>
        <v>0</v>
      </c>
      <c r="U19" s="52">
        <v>29.77</v>
      </c>
      <c r="V19" s="44">
        <f t="shared" si="5"/>
        <v>264.65530000000001</v>
      </c>
      <c r="W19" s="45">
        <f t="shared" si="9"/>
        <v>30.605</v>
      </c>
      <c r="X19" s="50">
        <f t="shared" si="9"/>
        <v>0</v>
      </c>
      <c r="Y19" s="51">
        <f t="shared" si="9"/>
        <v>0</v>
      </c>
      <c r="Z19" s="48">
        <f t="shared" si="10"/>
        <v>272.07845000000003</v>
      </c>
      <c r="AA19" s="49">
        <f t="shared" si="11"/>
        <v>0</v>
      </c>
    </row>
    <row r="20" spans="1:27" x14ac:dyDescent="0.25">
      <c r="A20" s="110" t="s">
        <v>567</v>
      </c>
      <c r="B20" s="34">
        <v>385</v>
      </c>
      <c r="C20" s="34">
        <v>0</v>
      </c>
      <c r="D20" s="96">
        <v>0</v>
      </c>
      <c r="E20" s="35">
        <f t="shared" si="0"/>
        <v>385</v>
      </c>
      <c r="F20" s="36">
        <f t="shared" si="12"/>
        <v>9</v>
      </c>
      <c r="G20" s="37" t="str">
        <f t="shared" si="6"/>
        <v>Yes</v>
      </c>
      <c r="H20" s="38">
        <v>0</v>
      </c>
      <c r="I20" s="38">
        <v>19.91</v>
      </c>
      <c r="J20" s="39">
        <f t="shared" si="7"/>
        <v>0</v>
      </c>
      <c r="K20" s="42">
        <f t="shared" si="8"/>
        <v>0</v>
      </c>
      <c r="L20" s="39">
        <v>765.85</v>
      </c>
      <c r="M20" s="39">
        <v>765.85</v>
      </c>
      <c r="N20" s="39">
        <v>766.26900000000001</v>
      </c>
      <c r="O20" s="41">
        <f t="shared" si="1"/>
        <v>0.41899999999998272</v>
      </c>
      <c r="P20" s="41">
        <f t="shared" si="2"/>
        <v>0</v>
      </c>
      <c r="Q20" s="41">
        <f t="shared" si="3"/>
        <v>0</v>
      </c>
      <c r="R20" s="120">
        <f t="shared" si="4"/>
        <v>0</v>
      </c>
      <c r="S20" s="34">
        <f t="shared" si="4"/>
        <v>0</v>
      </c>
      <c r="T20" s="34">
        <f t="shared" si="4"/>
        <v>0</v>
      </c>
      <c r="U20" s="52">
        <v>0</v>
      </c>
      <c r="V20" s="44">
        <f t="shared" si="5"/>
        <v>0</v>
      </c>
      <c r="W20" s="45">
        <f t="shared" si="9"/>
        <v>30.605</v>
      </c>
      <c r="X20" s="50">
        <f t="shared" si="9"/>
        <v>0</v>
      </c>
      <c r="Y20" s="51">
        <f t="shared" si="9"/>
        <v>0</v>
      </c>
      <c r="Z20" s="48">
        <f t="shared" si="10"/>
        <v>0</v>
      </c>
      <c r="AA20" s="49">
        <f t="shared" si="11"/>
        <v>0</v>
      </c>
    </row>
    <row r="21" spans="1:27" x14ac:dyDescent="0.25">
      <c r="A21" s="110" t="s">
        <v>568</v>
      </c>
      <c r="B21" s="34">
        <v>385</v>
      </c>
      <c r="C21" s="34">
        <v>0</v>
      </c>
      <c r="D21" s="96">
        <v>0</v>
      </c>
      <c r="E21" s="35">
        <f t="shared" si="0"/>
        <v>385</v>
      </c>
      <c r="F21" s="36">
        <f t="shared" si="12"/>
        <v>10</v>
      </c>
      <c r="G21" s="37" t="str">
        <f t="shared" si="6"/>
        <v>Yes</v>
      </c>
      <c r="H21" s="38">
        <v>0</v>
      </c>
      <c r="I21" s="38">
        <v>20.079999999999998</v>
      </c>
      <c r="J21" s="39">
        <f t="shared" si="7"/>
        <v>0</v>
      </c>
      <c r="K21" s="42">
        <f t="shared" si="8"/>
        <v>0</v>
      </c>
      <c r="L21" s="39">
        <v>797.85</v>
      </c>
      <c r="M21" s="39">
        <v>797.85</v>
      </c>
      <c r="N21" s="39">
        <v>766.17</v>
      </c>
      <c r="O21" s="41">
        <f t="shared" si="1"/>
        <v>0</v>
      </c>
      <c r="P21" s="41">
        <f t="shared" si="2"/>
        <v>0</v>
      </c>
      <c r="Q21" s="41">
        <f t="shared" si="3"/>
        <v>0</v>
      </c>
      <c r="R21" s="120">
        <f t="shared" si="4"/>
        <v>0</v>
      </c>
      <c r="S21" s="34">
        <f t="shared" si="4"/>
        <v>0</v>
      </c>
      <c r="T21" s="34">
        <f t="shared" si="4"/>
        <v>0</v>
      </c>
      <c r="U21" s="52">
        <v>0</v>
      </c>
      <c r="V21" s="44">
        <f t="shared" si="5"/>
        <v>0</v>
      </c>
      <c r="W21" s="45">
        <f t="shared" si="9"/>
        <v>30.605</v>
      </c>
      <c r="X21" s="50">
        <f t="shared" si="9"/>
        <v>0</v>
      </c>
      <c r="Y21" s="51">
        <f t="shared" si="9"/>
        <v>0</v>
      </c>
      <c r="Z21" s="48">
        <f t="shared" si="10"/>
        <v>0</v>
      </c>
      <c r="AA21" s="49">
        <f t="shared" si="11"/>
        <v>0</v>
      </c>
    </row>
    <row r="22" spans="1:27" x14ac:dyDescent="0.25">
      <c r="A22" s="110" t="s">
        <v>569</v>
      </c>
      <c r="B22" s="34">
        <v>385</v>
      </c>
      <c r="C22" s="34">
        <v>0</v>
      </c>
      <c r="D22" s="96">
        <v>0</v>
      </c>
      <c r="E22" s="35">
        <f t="shared" si="0"/>
        <v>385</v>
      </c>
      <c r="F22" s="36">
        <f t="shared" si="12"/>
        <v>11</v>
      </c>
      <c r="G22" s="37" t="str">
        <f t="shared" si="6"/>
        <v>Yes</v>
      </c>
      <c r="H22" s="38">
        <v>0</v>
      </c>
      <c r="I22" s="38">
        <v>21.27</v>
      </c>
      <c r="J22" s="39">
        <f t="shared" si="7"/>
        <v>0</v>
      </c>
      <c r="K22" s="42">
        <f t="shared" si="8"/>
        <v>0</v>
      </c>
      <c r="L22" s="39">
        <v>847.55</v>
      </c>
      <c r="M22" s="39">
        <v>847.55</v>
      </c>
      <c r="N22" s="39">
        <v>769.19600000000003</v>
      </c>
      <c r="O22" s="41">
        <f t="shared" si="1"/>
        <v>0</v>
      </c>
      <c r="P22" s="41">
        <f t="shared" si="2"/>
        <v>0</v>
      </c>
      <c r="Q22" s="41">
        <f t="shared" si="3"/>
        <v>0</v>
      </c>
      <c r="R22" s="120">
        <f t="shared" si="4"/>
        <v>0</v>
      </c>
      <c r="S22" s="34">
        <f t="shared" si="4"/>
        <v>0</v>
      </c>
      <c r="T22" s="34">
        <f t="shared" si="4"/>
        <v>0</v>
      </c>
      <c r="U22" s="52">
        <v>0</v>
      </c>
      <c r="V22" s="44">
        <f t="shared" si="5"/>
        <v>0</v>
      </c>
      <c r="W22" s="45">
        <f t="shared" si="9"/>
        <v>30.605</v>
      </c>
      <c r="X22" s="50">
        <f t="shared" si="9"/>
        <v>0</v>
      </c>
      <c r="Y22" s="51">
        <f t="shared" si="9"/>
        <v>0</v>
      </c>
      <c r="Z22" s="48">
        <f t="shared" si="10"/>
        <v>0</v>
      </c>
      <c r="AA22" s="49">
        <f t="shared" si="11"/>
        <v>0</v>
      </c>
    </row>
    <row r="23" spans="1:27" x14ac:dyDescent="0.25">
      <c r="A23" s="110" t="s">
        <v>570</v>
      </c>
      <c r="B23" s="34">
        <v>385</v>
      </c>
      <c r="C23" s="34">
        <v>0</v>
      </c>
      <c r="D23" s="96">
        <v>0</v>
      </c>
      <c r="E23" s="35">
        <f t="shared" si="0"/>
        <v>385</v>
      </c>
      <c r="F23" s="36">
        <f>IF(E23&gt;0,F22+1,0)</f>
        <v>12</v>
      </c>
      <c r="G23" s="37" t="str">
        <f t="shared" si="6"/>
        <v>Yes</v>
      </c>
      <c r="H23" s="38">
        <v>0</v>
      </c>
      <c r="I23" s="38">
        <v>22.22</v>
      </c>
      <c r="J23" s="39">
        <f t="shared" si="7"/>
        <v>0</v>
      </c>
      <c r="K23" s="42">
        <f t="shared" si="8"/>
        <v>0</v>
      </c>
      <c r="L23" s="39">
        <v>839.55</v>
      </c>
      <c r="M23" s="39">
        <v>839.55</v>
      </c>
      <c r="N23" s="39">
        <v>774.84400000000005</v>
      </c>
      <c r="O23" s="41">
        <f t="shared" si="1"/>
        <v>0</v>
      </c>
      <c r="P23" s="41">
        <f t="shared" si="2"/>
        <v>0</v>
      </c>
      <c r="Q23" s="41">
        <f t="shared" si="3"/>
        <v>0</v>
      </c>
      <c r="R23" s="120">
        <f t="shared" si="4"/>
        <v>0</v>
      </c>
      <c r="S23" s="34">
        <f t="shared" si="4"/>
        <v>0</v>
      </c>
      <c r="T23" s="34">
        <f t="shared" si="4"/>
        <v>0</v>
      </c>
      <c r="U23" s="52">
        <v>0</v>
      </c>
      <c r="V23" s="44">
        <f t="shared" si="5"/>
        <v>0</v>
      </c>
      <c r="W23" s="45">
        <f t="shared" si="9"/>
        <v>30.605</v>
      </c>
      <c r="X23" s="50">
        <f t="shared" si="9"/>
        <v>0</v>
      </c>
      <c r="Y23" s="51">
        <f t="shared" si="9"/>
        <v>0</v>
      </c>
      <c r="Z23" s="48">
        <f t="shared" si="10"/>
        <v>0</v>
      </c>
      <c r="AA23" s="49">
        <f t="shared" si="11"/>
        <v>0</v>
      </c>
    </row>
    <row r="24" spans="1:27" x14ac:dyDescent="0.25">
      <c r="A24" s="110" t="s">
        <v>571</v>
      </c>
      <c r="B24" s="34">
        <v>385</v>
      </c>
      <c r="C24" s="34">
        <v>0</v>
      </c>
      <c r="D24" s="96">
        <v>0</v>
      </c>
      <c r="E24" s="35">
        <f t="shared" si="0"/>
        <v>385</v>
      </c>
      <c r="F24" s="36">
        <f t="shared" si="12"/>
        <v>13</v>
      </c>
      <c r="G24" s="37" t="str">
        <f t="shared" si="6"/>
        <v>Yes</v>
      </c>
      <c r="H24" s="38">
        <v>0</v>
      </c>
      <c r="I24" s="38">
        <v>22.73</v>
      </c>
      <c r="J24" s="39">
        <f t="shared" si="7"/>
        <v>0</v>
      </c>
      <c r="K24" s="42">
        <f t="shared" si="8"/>
        <v>0</v>
      </c>
      <c r="L24" s="39">
        <v>845.55</v>
      </c>
      <c r="M24" s="39">
        <v>845.55</v>
      </c>
      <c r="N24" s="39">
        <v>778.09</v>
      </c>
      <c r="O24" s="41">
        <f t="shared" si="1"/>
        <v>0</v>
      </c>
      <c r="P24" s="41">
        <f t="shared" si="2"/>
        <v>0</v>
      </c>
      <c r="Q24" s="41">
        <f t="shared" si="3"/>
        <v>0</v>
      </c>
      <c r="R24" s="120">
        <f t="shared" si="4"/>
        <v>0</v>
      </c>
      <c r="S24" s="34">
        <f t="shared" si="4"/>
        <v>0</v>
      </c>
      <c r="T24" s="34">
        <f t="shared" si="4"/>
        <v>0</v>
      </c>
      <c r="U24" s="52">
        <v>0</v>
      </c>
      <c r="V24" s="44">
        <f t="shared" si="5"/>
        <v>0</v>
      </c>
      <c r="W24" s="45">
        <f t="shared" si="9"/>
        <v>30.605</v>
      </c>
      <c r="X24" s="50">
        <f t="shared" si="9"/>
        <v>0</v>
      </c>
      <c r="Y24" s="51">
        <f t="shared" si="9"/>
        <v>0</v>
      </c>
      <c r="Z24" s="48">
        <f t="shared" si="10"/>
        <v>0</v>
      </c>
      <c r="AA24" s="49">
        <f t="shared" si="11"/>
        <v>0</v>
      </c>
    </row>
    <row r="25" spans="1:27" x14ac:dyDescent="0.25">
      <c r="A25" s="110" t="s">
        <v>572</v>
      </c>
      <c r="B25" s="34">
        <v>385</v>
      </c>
      <c r="C25" s="34">
        <v>0</v>
      </c>
      <c r="D25" s="96">
        <v>0</v>
      </c>
      <c r="E25" s="35">
        <f t="shared" si="0"/>
        <v>385</v>
      </c>
      <c r="F25" s="36">
        <f t="shared" si="12"/>
        <v>14</v>
      </c>
      <c r="G25" s="37" t="str">
        <f t="shared" si="6"/>
        <v>Yes</v>
      </c>
      <c r="H25" s="38">
        <v>0</v>
      </c>
      <c r="I25" s="38">
        <v>23.26</v>
      </c>
      <c r="J25" s="39">
        <f t="shared" si="7"/>
        <v>0</v>
      </c>
      <c r="K25" s="42">
        <f t="shared" si="8"/>
        <v>0</v>
      </c>
      <c r="L25" s="39">
        <v>836.55</v>
      </c>
      <c r="M25" s="39">
        <v>836.55</v>
      </c>
      <c r="N25" s="39">
        <v>797.74599999999998</v>
      </c>
      <c r="O25" s="41">
        <f t="shared" si="1"/>
        <v>0</v>
      </c>
      <c r="P25" s="41">
        <f t="shared" si="2"/>
        <v>0</v>
      </c>
      <c r="Q25" s="41">
        <f t="shared" si="3"/>
        <v>0</v>
      </c>
      <c r="R25" s="120">
        <f t="shared" si="4"/>
        <v>0</v>
      </c>
      <c r="S25" s="34">
        <f t="shared" si="4"/>
        <v>0</v>
      </c>
      <c r="T25" s="34">
        <f t="shared" si="4"/>
        <v>0</v>
      </c>
      <c r="U25" s="52">
        <v>0</v>
      </c>
      <c r="V25" s="44">
        <f t="shared" si="5"/>
        <v>0</v>
      </c>
      <c r="W25" s="45">
        <f t="shared" si="9"/>
        <v>30.605</v>
      </c>
      <c r="X25" s="50">
        <f t="shared" si="9"/>
        <v>0</v>
      </c>
      <c r="Y25" s="51">
        <f t="shared" si="9"/>
        <v>0</v>
      </c>
      <c r="Z25" s="48">
        <f t="shared" si="10"/>
        <v>0</v>
      </c>
      <c r="AA25" s="49">
        <f t="shared" si="11"/>
        <v>0</v>
      </c>
    </row>
    <row r="26" spans="1:27" x14ac:dyDescent="0.25">
      <c r="A26" s="110" t="s">
        <v>573</v>
      </c>
      <c r="B26" s="34">
        <v>385</v>
      </c>
      <c r="C26" s="34">
        <v>0</v>
      </c>
      <c r="D26" s="96">
        <v>0</v>
      </c>
      <c r="E26" s="35">
        <f t="shared" si="0"/>
        <v>385</v>
      </c>
      <c r="F26" s="36">
        <f t="shared" si="12"/>
        <v>15</v>
      </c>
      <c r="G26" s="37" t="str">
        <f t="shared" si="6"/>
        <v>Yes</v>
      </c>
      <c r="H26" s="38">
        <v>0</v>
      </c>
      <c r="I26" s="38">
        <v>22.95</v>
      </c>
      <c r="J26" s="39">
        <f t="shared" si="7"/>
        <v>0</v>
      </c>
      <c r="K26" s="42">
        <f t="shared" si="8"/>
        <v>0</v>
      </c>
      <c r="L26" s="39">
        <v>844.55</v>
      </c>
      <c r="M26" s="39">
        <v>844.55</v>
      </c>
      <c r="N26" s="39">
        <v>802.08699999999999</v>
      </c>
      <c r="O26" s="41">
        <f t="shared" si="1"/>
        <v>0</v>
      </c>
      <c r="P26" s="41">
        <f t="shared" si="2"/>
        <v>0</v>
      </c>
      <c r="Q26" s="41">
        <f t="shared" si="3"/>
        <v>0</v>
      </c>
      <c r="R26" s="120">
        <f t="shared" si="4"/>
        <v>0</v>
      </c>
      <c r="S26" s="34">
        <f t="shared" si="4"/>
        <v>0</v>
      </c>
      <c r="T26" s="34">
        <f t="shared" si="4"/>
        <v>0</v>
      </c>
      <c r="U26" s="52">
        <v>0</v>
      </c>
      <c r="V26" s="44">
        <f t="shared" si="5"/>
        <v>0</v>
      </c>
      <c r="W26" s="45">
        <f t="shared" si="9"/>
        <v>30.605</v>
      </c>
      <c r="X26" s="50">
        <f t="shared" si="9"/>
        <v>0</v>
      </c>
      <c r="Y26" s="51">
        <f t="shared" si="9"/>
        <v>0</v>
      </c>
      <c r="Z26" s="48">
        <f t="shared" si="10"/>
        <v>0</v>
      </c>
      <c r="AA26" s="49">
        <f t="shared" si="11"/>
        <v>0</v>
      </c>
    </row>
    <row r="27" spans="1:27" x14ac:dyDescent="0.25">
      <c r="A27" s="110" t="s">
        <v>574</v>
      </c>
      <c r="B27" s="34">
        <v>385</v>
      </c>
      <c r="C27" s="34">
        <v>0</v>
      </c>
      <c r="D27" s="96">
        <v>0</v>
      </c>
      <c r="E27" s="35">
        <f t="shared" si="0"/>
        <v>385</v>
      </c>
      <c r="F27" s="36">
        <f t="shared" si="12"/>
        <v>16</v>
      </c>
      <c r="G27" s="37" t="str">
        <f t="shared" si="6"/>
        <v>Yes</v>
      </c>
      <c r="H27" s="38">
        <v>0</v>
      </c>
      <c r="I27" s="38">
        <v>23.58</v>
      </c>
      <c r="J27" s="39">
        <f t="shared" si="7"/>
        <v>0</v>
      </c>
      <c r="K27" s="42">
        <f t="shared" si="8"/>
        <v>0</v>
      </c>
      <c r="L27" s="39">
        <v>845.55</v>
      </c>
      <c r="M27" s="39">
        <v>845.55</v>
      </c>
      <c r="N27" s="39">
        <v>816.22500000000002</v>
      </c>
      <c r="O27" s="41">
        <f t="shared" si="1"/>
        <v>0</v>
      </c>
      <c r="P27" s="41">
        <f t="shared" si="2"/>
        <v>0</v>
      </c>
      <c r="Q27" s="41">
        <f t="shared" si="3"/>
        <v>0</v>
      </c>
      <c r="R27" s="120">
        <f t="shared" si="4"/>
        <v>0</v>
      </c>
      <c r="S27" s="34">
        <f t="shared" si="4"/>
        <v>0</v>
      </c>
      <c r="T27" s="34">
        <f t="shared" si="4"/>
        <v>0</v>
      </c>
      <c r="U27" s="52">
        <v>0</v>
      </c>
      <c r="V27" s="44">
        <f t="shared" si="5"/>
        <v>0</v>
      </c>
      <c r="W27" s="45">
        <f t="shared" si="9"/>
        <v>30.605</v>
      </c>
      <c r="X27" s="50">
        <f t="shared" si="9"/>
        <v>0</v>
      </c>
      <c r="Y27" s="51">
        <f t="shared" si="9"/>
        <v>0</v>
      </c>
      <c r="Z27" s="48">
        <f t="shared" si="10"/>
        <v>0</v>
      </c>
      <c r="AA27" s="49">
        <f t="shared" si="11"/>
        <v>0</v>
      </c>
    </row>
    <row r="28" spans="1:27" x14ac:dyDescent="0.25">
      <c r="A28" s="110" t="s">
        <v>575</v>
      </c>
      <c r="B28" s="34">
        <v>385</v>
      </c>
      <c r="C28" s="34">
        <v>0</v>
      </c>
      <c r="D28" s="96">
        <v>0</v>
      </c>
      <c r="E28" s="35">
        <f t="shared" si="0"/>
        <v>385</v>
      </c>
      <c r="F28" s="36">
        <f t="shared" si="12"/>
        <v>17</v>
      </c>
      <c r="G28" s="37" t="str">
        <f t="shared" si="6"/>
        <v>Yes</v>
      </c>
      <c r="H28" s="38">
        <v>0</v>
      </c>
      <c r="I28" s="38">
        <v>25.69</v>
      </c>
      <c r="J28" s="39">
        <f t="shared" si="7"/>
        <v>0</v>
      </c>
      <c r="K28" s="42">
        <f t="shared" si="8"/>
        <v>0</v>
      </c>
      <c r="L28" s="39">
        <v>845.25</v>
      </c>
      <c r="M28" s="39">
        <v>845.25</v>
      </c>
      <c r="N28" s="39">
        <v>847.05799999999999</v>
      </c>
      <c r="O28" s="41">
        <f>MAX(N28-M28,0)</f>
        <v>1.8079999999999927</v>
      </c>
      <c r="P28" s="41">
        <f t="shared" si="2"/>
        <v>0</v>
      </c>
      <c r="Q28" s="41">
        <f t="shared" si="3"/>
        <v>0</v>
      </c>
      <c r="R28" s="120">
        <f t="shared" si="4"/>
        <v>0</v>
      </c>
      <c r="S28" s="34">
        <f t="shared" si="4"/>
        <v>0</v>
      </c>
      <c r="T28" s="34">
        <f t="shared" si="4"/>
        <v>0</v>
      </c>
      <c r="U28" s="52">
        <v>0</v>
      </c>
      <c r="V28" s="44">
        <f t="shared" si="5"/>
        <v>0</v>
      </c>
      <c r="W28" s="45">
        <f t="shared" si="9"/>
        <v>30.605</v>
      </c>
      <c r="X28" s="50">
        <f t="shared" si="9"/>
        <v>0</v>
      </c>
      <c r="Y28" s="51">
        <f t="shared" si="9"/>
        <v>0</v>
      </c>
      <c r="Z28" s="48">
        <f t="shared" si="10"/>
        <v>0</v>
      </c>
      <c r="AA28" s="49">
        <f t="shared" si="11"/>
        <v>0</v>
      </c>
    </row>
    <row r="29" spans="1:27" x14ac:dyDescent="0.25">
      <c r="A29" s="110" t="s">
        <v>576</v>
      </c>
      <c r="B29" s="34">
        <v>385</v>
      </c>
      <c r="C29" s="34">
        <v>0</v>
      </c>
      <c r="D29" s="96">
        <v>0</v>
      </c>
      <c r="E29" s="35">
        <f t="shared" si="0"/>
        <v>385</v>
      </c>
      <c r="F29" s="36">
        <f t="shared" si="12"/>
        <v>18</v>
      </c>
      <c r="G29" s="37" t="str">
        <f t="shared" si="6"/>
        <v>Yes</v>
      </c>
      <c r="H29" s="38">
        <v>4.3499999999999996</v>
      </c>
      <c r="I29" s="38">
        <v>27.02</v>
      </c>
      <c r="J29" s="39">
        <f t="shared" si="7"/>
        <v>4.3499999999999996</v>
      </c>
      <c r="K29" s="42">
        <f t="shared" si="8"/>
        <v>4.3499999999999996</v>
      </c>
      <c r="L29" s="39">
        <v>848.55</v>
      </c>
      <c r="M29" s="39">
        <v>848.55</v>
      </c>
      <c r="N29" s="39">
        <v>886.89700000000005</v>
      </c>
      <c r="O29" s="41">
        <f t="shared" si="1"/>
        <v>38.347000000000094</v>
      </c>
      <c r="P29" s="41">
        <f t="shared" si="2"/>
        <v>4.3499999999999996</v>
      </c>
      <c r="Q29" s="41">
        <f t="shared" si="3"/>
        <v>-6.9770000000000891</v>
      </c>
      <c r="R29" s="120">
        <f t="shared" si="4"/>
        <v>4.3499999999999996</v>
      </c>
      <c r="S29" s="34">
        <f t="shared" si="4"/>
        <v>0</v>
      </c>
      <c r="T29" s="34">
        <f t="shared" si="4"/>
        <v>0</v>
      </c>
      <c r="U29" s="52">
        <v>48.81</v>
      </c>
      <c r="V29" s="44">
        <f t="shared" si="5"/>
        <v>212.3235</v>
      </c>
      <c r="W29" s="45">
        <f t="shared" si="9"/>
        <v>30.605</v>
      </c>
      <c r="X29" s="50">
        <f t="shared" si="9"/>
        <v>0</v>
      </c>
      <c r="Y29" s="51">
        <f t="shared" si="9"/>
        <v>0</v>
      </c>
      <c r="Z29" s="48">
        <f t="shared" si="10"/>
        <v>133.13174999999998</v>
      </c>
      <c r="AA29" s="49">
        <f t="shared" si="11"/>
        <v>79.191750000000013</v>
      </c>
    </row>
    <row r="30" spans="1:27" x14ac:dyDescent="0.25">
      <c r="A30" s="110" t="s">
        <v>577</v>
      </c>
      <c r="B30" s="34">
        <v>385</v>
      </c>
      <c r="C30" s="34">
        <v>0</v>
      </c>
      <c r="D30" s="96">
        <v>0</v>
      </c>
      <c r="E30" s="35">
        <f t="shared" si="0"/>
        <v>385</v>
      </c>
      <c r="F30" s="36">
        <f t="shared" si="12"/>
        <v>19</v>
      </c>
      <c r="G30" s="37" t="str">
        <f t="shared" si="6"/>
        <v>Yes</v>
      </c>
      <c r="H30" s="38">
        <v>33.31</v>
      </c>
      <c r="I30" s="38">
        <v>27.44</v>
      </c>
      <c r="J30" s="39">
        <f t="shared" si="7"/>
        <v>33.31</v>
      </c>
      <c r="K30" s="42">
        <f t="shared" si="8"/>
        <v>33.31</v>
      </c>
      <c r="L30" s="39">
        <v>845.4</v>
      </c>
      <c r="M30" s="39">
        <v>845.4</v>
      </c>
      <c r="N30" s="39">
        <v>913.60500000000002</v>
      </c>
      <c r="O30" s="41">
        <f t="shared" si="1"/>
        <v>68.205000000000041</v>
      </c>
      <c r="P30" s="41">
        <f t="shared" si="2"/>
        <v>33.31</v>
      </c>
      <c r="Q30" s="41">
        <f t="shared" si="3"/>
        <v>-7.4549999999999272</v>
      </c>
      <c r="R30" s="120">
        <f t="shared" si="4"/>
        <v>33.31</v>
      </c>
      <c r="S30" s="34">
        <f t="shared" si="4"/>
        <v>0</v>
      </c>
      <c r="T30" s="34">
        <f t="shared" si="4"/>
        <v>0</v>
      </c>
      <c r="U30" s="52">
        <v>51.97</v>
      </c>
      <c r="V30" s="44">
        <f t="shared" si="5"/>
        <v>1731.1207000000002</v>
      </c>
      <c r="W30" s="45">
        <f t="shared" si="9"/>
        <v>30.605</v>
      </c>
      <c r="X30" s="50">
        <f t="shared" si="9"/>
        <v>0</v>
      </c>
      <c r="Y30" s="51">
        <f t="shared" si="9"/>
        <v>0</v>
      </c>
      <c r="Z30" s="48">
        <f t="shared" si="10"/>
        <v>1019.4525500000001</v>
      </c>
      <c r="AA30" s="49">
        <f t="shared" si="11"/>
        <v>711.66815000000008</v>
      </c>
    </row>
    <row r="31" spans="1:27" x14ac:dyDescent="0.25">
      <c r="A31" s="110" t="s">
        <v>578</v>
      </c>
      <c r="B31" s="34">
        <v>385</v>
      </c>
      <c r="C31" s="34">
        <v>0</v>
      </c>
      <c r="D31" s="96">
        <v>0</v>
      </c>
      <c r="E31" s="35">
        <f t="shared" si="0"/>
        <v>385</v>
      </c>
      <c r="F31" s="36">
        <f t="shared" si="12"/>
        <v>20</v>
      </c>
      <c r="G31" s="37" t="str">
        <f t="shared" si="6"/>
        <v>Yes</v>
      </c>
      <c r="H31" s="38">
        <v>42.06</v>
      </c>
      <c r="I31" s="38">
        <v>27.86</v>
      </c>
      <c r="J31" s="39">
        <f t="shared" si="7"/>
        <v>42.06</v>
      </c>
      <c r="K31" s="42">
        <f t="shared" si="8"/>
        <v>42.06</v>
      </c>
      <c r="L31" s="39">
        <v>843.55</v>
      </c>
      <c r="M31" s="39">
        <v>843.55</v>
      </c>
      <c r="N31" s="39">
        <v>919.45</v>
      </c>
      <c r="O31" s="41">
        <f t="shared" si="1"/>
        <v>75.900000000000091</v>
      </c>
      <c r="P31" s="41">
        <f t="shared" si="2"/>
        <v>42.06</v>
      </c>
      <c r="Q31" s="41">
        <f t="shared" si="3"/>
        <v>-5.9800000000000182</v>
      </c>
      <c r="R31" s="120">
        <f t="shared" si="4"/>
        <v>42.06</v>
      </c>
      <c r="S31" s="34">
        <f t="shared" si="4"/>
        <v>0</v>
      </c>
      <c r="T31" s="34">
        <f t="shared" si="4"/>
        <v>0</v>
      </c>
      <c r="U31" s="52">
        <v>49.88</v>
      </c>
      <c r="V31" s="44">
        <f>(R31+S31+T31)*U31</f>
        <v>2097.9528</v>
      </c>
      <c r="W31" s="45">
        <f t="shared" si="9"/>
        <v>30.605</v>
      </c>
      <c r="X31" s="50">
        <f t="shared" si="9"/>
        <v>0</v>
      </c>
      <c r="Y31" s="51">
        <f t="shared" si="9"/>
        <v>0</v>
      </c>
      <c r="Z31" s="48">
        <f t="shared" si="10"/>
        <v>1287.2463</v>
      </c>
      <c r="AA31" s="49">
        <f t="shared" si="11"/>
        <v>810.70650000000001</v>
      </c>
    </row>
    <row r="32" spans="1:27" x14ac:dyDescent="0.25">
      <c r="A32" s="110" t="s">
        <v>579</v>
      </c>
      <c r="B32" s="34">
        <v>385</v>
      </c>
      <c r="C32" s="34">
        <v>0</v>
      </c>
      <c r="D32" s="96">
        <v>0</v>
      </c>
      <c r="E32" s="35">
        <f t="shared" si="0"/>
        <v>385</v>
      </c>
      <c r="F32" s="36">
        <f t="shared" si="12"/>
        <v>21</v>
      </c>
      <c r="G32" s="37" t="str">
        <f t="shared" ref="G32:G95" si="13">IF(MAX(F32:F275)&gt;6,"Yes",0)</f>
        <v>Yes</v>
      </c>
      <c r="H32" s="38">
        <v>33.39</v>
      </c>
      <c r="I32" s="38">
        <v>27.77</v>
      </c>
      <c r="J32" s="39">
        <f t="shared" si="7"/>
        <v>33.39</v>
      </c>
      <c r="K32" s="42">
        <f t="shared" si="8"/>
        <v>33.39</v>
      </c>
      <c r="L32" s="39">
        <v>844.7</v>
      </c>
      <c r="M32" s="39">
        <v>844.7</v>
      </c>
      <c r="N32" s="39">
        <v>913.48900000000003</v>
      </c>
      <c r="O32" s="41">
        <f t="shared" si="1"/>
        <v>68.788999999999987</v>
      </c>
      <c r="P32" s="41">
        <f t="shared" si="2"/>
        <v>33.39</v>
      </c>
      <c r="Q32" s="41">
        <f t="shared" si="3"/>
        <v>-7.6290000000000191</v>
      </c>
      <c r="R32" s="120">
        <f t="shared" si="4"/>
        <v>33.39</v>
      </c>
      <c r="S32" s="34">
        <f t="shared" si="4"/>
        <v>0</v>
      </c>
      <c r="T32" s="34">
        <f t="shared" si="4"/>
        <v>0</v>
      </c>
      <c r="U32" s="52">
        <v>45.061</v>
      </c>
      <c r="V32" s="44">
        <f t="shared" si="5"/>
        <v>1504.5867900000001</v>
      </c>
      <c r="W32" s="45">
        <f t="shared" si="9"/>
        <v>30.605</v>
      </c>
      <c r="X32" s="50">
        <f t="shared" si="9"/>
        <v>0</v>
      </c>
      <c r="Y32" s="51">
        <f t="shared" si="9"/>
        <v>0</v>
      </c>
      <c r="Z32" s="48">
        <f t="shared" si="10"/>
        <v>1021.9009500000001</v>
      </c>
      <c r="AA32" s="49">
        <f t="shared" si="11"/>
        <v>482.68583999999998</v>
      </c>
    </row>
    <row r="33" spans="1:27" x14ac:dyDescent="0.25">
      <c r="A33" s="110" t="s">
        <v>580</v>
      </c>
      <c r="B33" s="34">
        <v>385</v>
      </c>
      <c r="C33" s="34">
        <v>0</v>
      </c>
      <c r="D33" s="96">
        <v>0</v>
      </c>
      <c r="E33" s="35">
        <f t="shared" si="0"/>
        <v>385</v>
      </c>
      <c r="F33" s="36">
        <f t="shared" si="12"/>
        <v>22</v>
      </c>
      <c r="G33" s="37" t="str">
        <f t="shared" si="13"/>
        <v>Yes</v>
      </c>
      <c r="H33" s="38">
        <v>25.22</v>
      </c>
      <c r="I33" s="38">
        <v>28.56</v>
      </c>
      <c r="J33" s="39">
        <f t="shared" si="7"/>
        <v>25.22</v>
      </c>
      <c r="K33" s="42">
        <f t="shared" si="8"/>
        <v>25.22</v>
      </c>
      <c r="L33" s="39">
        <v>843.7</v>
      </c>
      <c r="M33" s="39">
        <v>843.7</v>
      </c>
      <c r="N33" s="39">
        <v>904.86400000000003</v>
      </c>
      <c r="O33" s="41">
        <f t="shared" si="1"/>
        <v>61.163999999999987</v>
      </c>
      <c r="P33" s="41">
        <f t="shared" si="2"/>
        <v>25.22</v>
      </c>
      <c r="Q33" s="41">
        <f t="shared" si="3"/>
        <v>-7.3840000000000146</v>
      </c>
      <c r="R33" s="120">
        <f t="shared" si="4"/>
        <v>25.22</v>
      </c>
      <c r="S33" s="34">
        <f t="shared" si="4"/>
        <v>0</v>
      </c>
      <c r="T33" s="34">
        <f t="shared" si="4"/>
        <v>0</v>
      </c>
      <c r="U33" s="52">
        <v>37.630000000000003</v>
      </c>
      <c r="V33" s="44">
        <f t="shared" si="5"/>
        <v>949.02859999999998</v>
      </c>
      <c r="W33" s="45">
        <f t="shared" si="9"/>
        <v>30.605</v>
      </c>
      <c r="X33" s="50">
        <f t="shared" si="9"/>
        <v>0</v>
      </c>
      <c r="Y33" s="51">
        <f t="shared" si="9"/>
        <v>0</v>
      </c>
      <c r="Z33" s="48">
        <f t="shared" si="10"/>
        <v>771.85809999999992</v>
      </c>
      <c r="AA33" s="49">
        <f t="shared" si="11"/>
        <v>177.17050000000006</v>
      </c>
    </row>
    <row r="34" spans="1:27" x14ac:dyDescent="0.25">
      <c r="A34" s="110" t="s">
        <v>581</v>
      </c>
      <c r="B34" s="34">
        <v>385</v>
      </c>
      <c r="C34" s="34">
        <v>0</v>
      </c>
      <c r="D34" s="96">
        <v>0</v>
      </c>
      <c r="E34" s="35">
        <f t="shared" si="0"/>
        <v>385</v>
      </c>
      <c r="F34" s="36">
        <f t="shared" si="12"/>
        <v>23</v>
      </c>
      <c r="G34" s="37" t="str">
        <f t="shared" si="13"/>
        <v>Yes</v>
      </c>
      <c r="H34" s="38">
        <v>0</v>
      </c>
      <c r="I34" s="38">
        <v>25.12</v>
      </c>
      <c r="J34" s="39">
        <f t="shared" si="7"/>
        <v>0</v>
      </c>
      <c r="K34" s="42">
        <f t="shared" si="8"/>
        <v>0</v>
      </c>
      <c r="L34" s="39">
        <v>843.4</v>
      </c>
      <c r="M34" s="39">
        <v>843.4</v>
      </c>
      <c r="N34" s="39">
        <v>871.43899999999996</v>
      </c>
      <c r="O34" s="41">
        <f t="shared" si="1"/>
        <v>28.038999999999987</v>
      </c>
      <c r="P34" s="41">
        <f t="shared" si="2"/>
        <v>0</v>
      </c>
      <c r="Q34" s="41">
        <f t="shared" si="3"/>
        <v>0</v>
      </c>
      <c r="R34" s="120">
        <f t="shared" si="4"/>
        <v>0</v>
      </c>
      <c r="S34" s="34">
        <f t="shared" si="4"/>
        <v>0</v>
      </c>
      <c r="T34" s="34">
        <f t="shared" si="4"/>
        <v>0</v>
      </c>
      <c r="U34" s="52">
        <v>0</v>
      </c>
      <c r="V34" s="44">
        <f t="shared" si="5"/>
        <v>0</v>
      </c>
      <c r="W34" s="45">
        <f t="shared" si="9"/>
        <v>30.605</v>
      </c>
      <c r="X34" s="50">
        <f t="shared" si="9"/>
        <v>0</v>
      </c>
      <c r="Y34" s="51">
        <f t="shared" si="9"/>
        <v>0</v>
      </c>
      <c r="Z34" s="48">
        <f t="shared" si="10"/>
        <v>0</v>
      </c>
      <c r="AA34" s="49">
        <f t="shared" si="11"/>
        <v>0</v>
      </c>
    </row>
    <row r="35" spans="1:27" x14ac:dyDescent="0.25">
      <c r="A35" s="110" t="s">
        <v>582</v>
      </c>
      <c r="B35" s="34">
        <v>385</v>
      </c>
      <c r="C35" s="34">
        <v>0</v>
      </c>
      <c r="D35" s="96">
        <v>0</v>
      </c>
      <c r="E35" s="35">
        <f t="shared" si="0"/>
        <v>385</v>
      </c>
      <c r="F35" s="36">
        <f t="shared" si="12"/>
        <v>24</v>
      </c>
      <c r="G35" s="37" t="str">
        <f t="shared" si="13"/>
        <v>Yes</v>
      </c>
      <c r="H35" s="38">
        <v>0</v>
      </c>
      <c r="I35" s="38">
        <v>23.22</v>
      </c>
      <c r="J35" s="39">
        <f t="shared" si="7"/>
        <v>0</v>
      </c>
      <c r="K35" s="42">
        <f t="shared" si="8"/>
        <v>0</v>
      </c>
      <c r="L35" s="39">
        <v>807.15</v>
      </c>
      <c r="M35" s="39">
        <v>807.15</v>
      </c>
      <c r="N35" s="39">
        <v>814.18700000000001</v>
      </c>
      <c r="O35" s="41">
        <f t="shared" si="1"/>
        <v>7.0370000000000346</v>
      </c>
      <c r="P35" s="41">
        <f t="shared" si="2"/>
        <v>0</v>
      </c>
      <c r="Q35" s="41">
        <f t="shared" si="3"/>
        <v>0</v>
      </c>
      <c r="R35" s="120">
        <f t="shared" si="4"/>
        <v>0</v>
      </c>
      <c r="S35" s="34">
        <f t="shared" si="4"/>
        <v>0</v>
      </c>
      <c r="T35" s="34">
        <f t="shared" si="4"/>
        <v>0</v>
      </c>
      <c r="U35" s="52">
        <v>0</v>
      </c>
      <c r="V35" s="44">
        <f t="shared" si="5"/>
        <v>0</v>
      </c>
      <c r="W35" s="45">
        <f t="shared" si="9"/>
        <v>30.605</v>
      </c>
      <c r="X35" s="50">
        <f t="shared" si="9"/>
        <v>0</v>
      </c>
      <c r="Y35" s="51">
        <f t="shared" si="9"/>
        <v>0</v>
      </c>
      <c r="Z35" s="48">
        <f t="shared" si="10"/>
        <v>0</v>
      </c>
      <c r="AA35" s="49">
        <f t="shared" si="11"/>
        <v>0</v>
      </c>
    </row>
    <row r="36" spans="1:27" x14ac:dyDescent="0.25">
      <c r="A36" s="110" t="s">
        <v>583</v>
      </c>
      <c r="B36" s="34">
        <v>385</v>
      </c>
      <c r="C36" s="34">
        <v>0</v>
      </c>
      <c r="D36" s="96">
        <v>0</v>
      </c>
      <c r="E36" s="35">
        <f t="shared" si="0"/>
        <v>385</v>
      </c>
      <c r="F36" s="36">
        <f t="shared" si="12"/>
        <v>25</v>
      </c>
      <c r="G36" s="37" t="str">
        <f t="shared" si="13"/>
        <v>Yes</v>
      </c>
      <c r="H36" s="38">
        <v>79.73</v>
      </c>
      <c r="I36" s="38">
        <v>23.37</v>
      </c>
      <c r="J36" s="39">
        <f t="shared" si="7"/>
        <v>79.73</v>
      </c>
      <c r="K36" s="42">
        <f t="shared" si="8"/>
        <v>79.73</v>
      </c>
      <c r="L36" s="39">
        <v>678.5</v>
      </c>
      <c r="M36" s="39">
        <v>678.5</v>
      </c>
      <c r="N36" s="39">
        <v>783.28800000000001</v>
      </c>
      <c r="O36" s="41">
        <f t="shared" si="1"/>
        <v>104.78800000000001</v>
      </c>
      <c r="P36" s="41">
        <f t="shared" si="2"/>
        <v>79.73</v>
      </c>
      <c r="Q36" s="41">
        <f t="shared" si="3"/>
        <v>-1.6879999999999882</v>
      </c>
      <c r="R36" s="120">
        <f t="shared" si="4"/>
        <v>79.73</v>
      </c>
      <c r="S36" s="34">
        <f t="shared" si="4"/>
        <v>0</v>
      </c>
      <c r="T36" s="34">
        <f t="shared" si="4"/>
        <v>0</v>
      </c>
      <c r="U36" s="52">
        <v>27.45</v>
      </c>
      <c r="V36" s="44">
        <f t="shared" si="5"/>
        <v>2188.5884999999998</v>
      </c>
      <c r="W36" s="45">
        <f t="shared" si="9"/>
        <v>30.605</v>
      </c>
      <c r="X36" s="50">
        <f t="shared" si="9"/>
        <v>0</v>
      </c>
      <c r="Y36" s="51">
        <f t="shared" si="9"/>
        <v>0</v>
      </c>
      <c r="Z36" s="48">
        <f t="shared" si="10"/>
        <v>2440.1366500000004</v>
      </c>
      <c r="AA36" s="49">
        <f t="shared" si="11"/>
        <v>0</v>
      </c>
    </row>
    <row r="37" spans="1:27" x14ac:dyDescent="0.25">
      <c r="A37" s="110" t="s">
        <v>584</v>
      </c>
      <c r="B37" s="34">
        <v>385</v>
      </c>
      <c r="C37" s="34">
        <v>0</v>
      </c>
      <c r="D37" s="96">
        <v>0</v>
      </c>
      <c r="E37" s="35">
        <f t="shared" si="0"/>
        <v>385</v>
      </c>
      <c r="F37" s="36">
        <f t="shared" si="12"/>
        <v>26</v>
      </c>
      <c r="G37" s="37" t="str">
        <f t="shared" si="13"/>
        <v>Yes</v>
      </c>
      <c r="H37" s="38">
        <v>205.71</v>
      </c>
      <c r="I37" s="38">
        <v>22.15</v>
      </c>
      <c r="J37" s="39">
        <f t="shared" si="7"/>
        <v>205.71</v>
      </c>
      <c r="K37" s="42">
        <f t="shared" si="8"/>
        <v>205.71</v>
      </c>
      <c r="L37" s="39">
        <v>543.4</v>
      </c>
      <c r="M37" s="39">
        <v>543.4</v>
      </c>
      <c r="N37" s="39">
        <v>770.96100000000001</v>
      </c>
      <c r="O37" s="41">
        <f t="shared" si="1"/>
        <v>227.56100000000004</v>
      </c>
      <c r="P37" s="41">
        <f t="shared" si="2"/>
        <v>205.71</v>
      </c>
      <c r="Q37" s="41">
        <f t="shared" si="3"/>
        <v>0.29899999999997817</v>
      </c>
      <c r="R37" s="120">
        <f t="shared" si="4"/>
        <v>205.71</v>
      </c>
      <c r="S37" s="34">
        <f t="shared" si="4"/>
        <v>0</v>
      </c>
      <c r="T37" s="34">
        <f t="shared" si="4"/>
        <v>0</v>
      </c>
      <c r="U37" s="52">
        <v>27.33</v>
      </c>
      <c r="V37" s="44">
        <f t="shared" si="5"/>
        <v>5622.0542999999998</v>
      </c>
      <c r="W37" s="45">
        <f t="shared" si="9"/>
        <v>30.605</v>
      </c>
      <c r="X37" s="50">
        <f t="shared" si="9"/>
        <v>0</v>
      </c>
      <c r="Y37" s="51">
        <f t="shared" si="9"/>
        <v>0</v>
      </c>
      <c r="Z37" s="48">
        <f t="shared" si="10"/>
        <v>6295.7545500000006</v>
      </c>
      <c r="AA37" s="49">
        <f t="shared" si="11"/>
        <v>0</v>
      </c>
    </row>
    <row r="38" spans="1:27" x14ac:dyDescent="0.25">
      <c r="A38" s="110" t="s">
        <v>585</v>
      </c>
      <c r="B38" s="34">
        <v>385</v>
      </c>
      <c r="C38" s="34">
        <v>0</v>
      </c>
      <c r="D38" s="96">
        <v>0</v>
      </c>
      <c r="E38" s="35">
        <f t="shared" si="0"/>
        <v>385</v>
      </c>
      <c r="F38" s="36">
        <f t="shared" si="12"/>
        <v>27</v>
      </c>
      <c r="G38" s="37" t="str">
        <f t="shared" si="13"/>
        <v>Yes</v>
      </c>
      <c r="H38" s="38">
        <v>208.18</v>
      </c>
      <c r="I38" s="38">
        <v>21.94</v>
      </c>
      <c r="J38" s="39">
        <f t="shared" si="7"/>
        <v>208.18</v>
      </c>
      <c r="K38" s="42">
        <f t="shared" si="8"/>
        <v>208.18</v>
      </c>
      <c r="L38" s="39">
        <v>522.1</v>
      </c>
      <c r="M38" s="39">
        <v>522.1</v>
      </c>
      <c r="N38" s="39">
        <v>753.83100000000002</v>
      </c>
      <c r="O38" s="41">
        <f t="shared" si="1"/>
        <v>231.73099999999999</v>
      </c>
      <c r="P38" s="41">
        <f t="shared" si="2"/>
        <v>208.18</v>
      </c>
      <c r="Q38" s="41">
        <f t="shared" si="3"/>
        <v>-1.61099999999999</v>
      </c>
      <c r="R38" s="120">
        <f t="shared" si="4"/>
        <v>208.18</v>
      </c>
      <c r="S38" s="34">
        <f t="shared" si="4"/>
        <v>0</v>
      </c>
      <c r="T38" s="34">
        <f t="shared" si="4"/>
        <v>0</v>
      </c>
      <c r="U38" s="52">
        <v>27.22</v>
      </c>
      <c r="V38" s="44">
        <f t="shared" si="5"/>
        <v>5666.6596</v>
      </c>
      <c r="W38" s="45">
        <f t="shared" si="9"/>
        <v>30.605</v>
      </c>
      <c r="X38" s="50">
        <f t="shared" si="9"/>
        <v>0</v>
      </c>
      <c r="Y38" s="51">
        <f t="shared" si="9"/>
        <v>0</v>
      </c>
      <c r="Z38" s="48">
        <f t="shared" si="10"/>
        <v>6371.3489</v>
      </c>
      <c r="AA38" s="49">
        <f t="shared" si="11"/>
        <v>0</v>
      </c>
    </row>
    <row r="39" spans="1:27" x14ac:dyDescent="0.25">
      <c r="A39" s="110" t="s">
        <v>586</v>
      </c>
      <c r="B39" s="34">
        <v>385</v>
      </c>
      <c r="C39" s="34">
        <v>0</v>
      </c>
      <c r="D39" s="96">
        <v>0</v>
      </c>
      <c r="E39" s="35">
        <f t="shared" si="0"/>
        <v>385</v>
      </c>
      <c r="F39" s="36">
        <f t="shared" si="12"/>
        <v>28</v>
      </c>
      <c r="G39" s="37" t="str">
        <f t="shared" si="13"/>
        <v>Yes</v>
      </c>
      <c r="H39" s="38">
        <v>219.26</v>
      </c>
      <c r="I39" s="38">
        <v>21.8</v>
      </c>
      <c r="J39" s="39">
        <f t="shared" si="7"/>
        <v>219.26</v>
      </c>
      <c r="K39" s="42">
        <f t="shared" si="8"/>
        <v>219.26</v>
      </c>
      <c r="L39" s="39">
        <v>514.1</v>
      </c>
      <c r="M39" s="39">
        <v>514.1</v>
      </c>
      <c r="N39" s="39">
        <v>755.47799999999995</v>
      </c>
      <c r="O39" s="41">
        <f t="shared" si="1"/>
        <v>241.37799999999993</v>
      </c>
      <c r="P39" s="41">
        <f t="shared" si="2"/>
        <v>219.26</v>
      </c>
      <c r="Q39" s="41">
        <f t="shared" si="3"/>
        <v>-0.31799999999998363</v>
      </c>
      <c r="R39" s="120">
        <f t="shared" si="4"/>
        <v>219.26</v>
      </c>
      <c r="S39" s="34">
        <f t="shared" si="4"/>
        <v>0</v>
      </c>
      <c r="T39" s="34">
        <f t="shared" si="4"/>
        <v>0</v>
      </c>
      <c r="U39" s="52">
        <v>27.32</v>
      </c>
      <c r="V39" s="44">
        <f t="shared" si="5"/>
        <v>5990.1831999999995</v>
      </c>
      <c r="W39" s="45">
        <f t="shared" si="9"/>
        <v>30.605</v>
      </c>
      <c r="X39" s="50">
        <f t="shared" si="9"/>
        <v>0</v>
      </c>
      <c r="Y39" s="51">
        <f t="shared" si="9"/>
        <v>0</v>
      </c>
      <c r="Z39" s="48">
        <f t="shared" si="10"/>
        <v>6710.4522999999999</v>
      </c>
      <c r="AA39" s="49">
        <f t="shared" si="11"/>
        <v>0</v>
      </c>
    </row>
    <row r="40" spans="1:27" x14ac:dyDescent="0.25">
      <c r="A40" s="110" t="s">
        <v>587</v>
      </c>
      <c r="B40" s="34">
        <v>385</v>
      </c>
      <c r="C40" s="34">
        <v>0</v>
      </c>
      <c r="D40" s="96">
        <v>0</v>
      </c>
      <c r="E40" s="35">
        <f t="shared" si="0"/>
        <v>385</v>
      </c>
      <c r="F40" s="36">
        <f t="shared" si="12"/>
        <v>29</v>
      </c>
      <c r="G40" s="37" t="str">
        <f t="shared" si="13"/>
        <v>Yes</v>
      </c>
      <c r="H40" s="38">
        <v>220.58</v>
      </c>
      <c r="I40" s="38">
        <v>21.95</v>
      </c>
      <c r="J40" s="39">
        <f t="shared" si="7"/>
        <v>220.58</v>
      </c>
      <c r="K40" s="42">
        <f t="shared" si="8"/>
        <v>220.58</v>
      </c>
      <c r="L40" s="39">
        <v>519.1</v>
      </c>
      <c r="M40" s="39">
        <v>519.1</v>
      </c>
      <c r="N40" s="39">
        <v>761.70299999999997</v>
      </c>
      <c r="O40" s="41">
        <f t="shared" si="1"/>
        <v>242.60299999999995</v>
      </c>
      <c r="P40" s="41">
        <f t="shared" si="2"/>
        <v>220.58</v>
      </c>
      <c r="Q40" s="41">
        <f t="shared" si="3"/>
        <v>-7.2999999999865395E-2</v>
      </c>
      <c r="R40" s="120">
        <f t="shared" si="4"/>
        <v>220.58</v>
      </c>
      <c r="S40" s="34">
        <f t="shared" si="4"/>
        <v>0</v>
      </c>
      <c r="T40" s="34">
        <f t="shared" si="4"/>
        <v>0</v>
      </c>
      <c r="U40" s="52">
        <v>27.77</v>
      </c>
      <c r="V40" s="44">
        <f t="shared" si="5"/>
        <v>6125.5066000000006</v>
      </c>
      <c r="W40" s="45">
        <f t="shared" si="9"/>
        <v>30.605</v>
      </c>
      <c r="X40" s="50">
        <f t="shared" si="9"/>
        <v>0</v>
      </c>
      <c r="Y40" s="51">
        <f t="shared" si="9"/>
        <v>0</v>
      </c>
      <c r="Z40" s="48">
        <f t="shared" si="10"/>
        <v>6750.8509000000004</v>
      </c>
      <c r="AA40" s="49">
        <f t="shared" si="11"/>
        <v>0</v>
      </c>
    </row>
    <row r="41" spans="1:27" x14ac:dyDescent="0.25">
      <c r="A41" s="110" t="s">
        <v>588</v>
      </c>
      <c r="B41" s="34">
        <v>385</v>
      </c>
      <c r="C41" s="34">
        <v>0</v>
      </c>
      <c r="D41" s="96">
        <v>0</v>
      </c>
      <c r="E41" s="35">
        <f t="shared" si="0"/>
        <v>385</v>
      </c>
      <c r="F41" s="36">
        <f t="shared" si="12"/>
        <v>30</v>
      </c>
      <c r="G41" s="37" t="str">
        <f t="shared" si="13"/>
        <v>Yes</v>
      </c>
      <c r="H41" s="38">
        <v>242.18</v>
      </c>
      <c r="I41" s="38">
        <v>23.06</v>
      </c>
      <c r="J41" s="39">
        <f t="shared" si="7"/>
        <v>242.18</v>
      </c>
      <c r="K41" s="42">
        <f t="shared" si="8"/>
        <v>242.18</v>
      </c>
      <c r="L41" s="39">
        <v>539.75</v>
      </c>
      <c r="M41" s="39">
        <v>539.75</v>
      </c>
      <c r="N41" s="39">
        <v>805.10699999999997</v>
      </c>
      <c r="O41" s="41">
        <f t="shared" si="1"/>
        <v>265.35699999999997</v>
      </c>
      <c r="P41" s="41">
        <f t="shared" si="2"/>
        <v>242.18</v>
      </c>
      <c r="Q41" s="41">
        <f t="shared" si="3"/>
        <v>-0.1169999999999618</v>
      </c>
      <c r="R41" s="120">
        <f t="shared" si="4"/>
        <v>242.18</v>
      </c>
      <c r="S41" s="34">
        <f t="shared" si="4"/>
        <v>0</v>
      </c>
      <c r="T41" s="34">
        <f t="shared" si="4"/>
        <v>0</v>
      </c>
      <c r="U41" s="52">
        <v>29.733000000000001</v>
      </c>
      <c r="V41" s="44">
        <f t="shared" si="5"/>
        <v>7200.73794</v>
      </c>
      <c r="W41" s="45">
        <f t="shared" si="9"/>
        <v>30.605</v>
      </c>
      <c r="X41" s="50">
        <f t="shared" si="9"/>
        <v>0</v>
      </c>
      <c r="Y41" s="51">
        <f t="shared" si="9"/>
        <v>0</v>
      </c>
      <c r="Z41" s="48">
        <f t="shared" si="10"/>
        <v>7411.9189000000006</v>
      </c>
      <c r="AA41" s="49">
        <f t="shared" si="11"/>
        <v>0</v>
      </c>
    </row>
    <row r="42" spans="1:27" x14ac:dyDescent="0.25">
      <c r="A42" s="110" t="s">
        <v>589</v>
      </c>
      <c r="B42" s="34">
        <v>385</v>
      </c>
      <c r="C42" s="34">
        <v>0</v>
      </c>
      <c r="D42" s="96">
        <v>0</v>
      </c>
      <c r="E42" s="35">
        <f t="shared" si="0"/>
        <v>385</v>
      </c>
      <c r="F42" s="36">
        <f t="shared" si="12"/>
        <v>31</v>
      </c>
      <c r="G42" s="37" t="str">
        <f t="shared" si="13"/>
        <v>Yes</v>
      </c>
      <c r="H42" s="38">
        <v>245.55</v>
      </c>
      <c r="I42" s="38">
        <v>27.76</v>
      </c>
      <c r="J42" s="39">
        <f t="shared" si="7"/>
        <v>245.55</v>
      </c>
      <c r="K42" s="42">
        <f t="shared" si="8"/>
        <v>245.55</v>
      </c>
      <c r="L42" s="39">
        <v>613.54999999999995</v>
      </c>
      <c r="M42" s="39">
        <v>613.54999999999995</v>
      </c>
      <c r="N42" s="39">
        <v>884.97400000000005</v>
      </c>
      <c r="O42" s="41">
        <f t="shared" si="1"/>
        <v>271.42400000000009</v>
      </c>
      <c r="P42" s="41">
        <f t="shared" si="2"/>
        <v>245.55</v>
      </c>
      <c r="Q42" s="41">
        <f t="shared" si="3"/>
        <v>1.8859999999998536</v>
      </c>
      <c r="R42" s="120">
        <f t="shared" si="4"/>
        <v>245.55</v>
      </c>
      <c r="S42" s="34">
        <f t="shared" si="4"/>
        <v>0</v>
      </c>
      <c r="T42" s="34">
        <f t="shared" si="4"/>
        <v>0</v>
      </c>
      <c r="U42" s="52">
        <v>37.338000000000001</v>
      </c>
      <c r="V42" s="44">
        <f t="shared" si="5"/>
        <v>9168.3459000000003</v>
      </c>
      <c r="W42" s="45">
        <f t="shared" si="9"/>
        <v>30.605</v>
      </c>
      <c r="X42" s="50">
        <f t="shared" si="9"/>
        <v>0</v>
      </c>
      <c r="Y42" s="51">
        <f t="shared" si="9"/>
        <v>0</v>
      </c>
      <c r="Z42" s="48">
        <f t="shared" si="10"/>
        <v>7515.0577500000009</v>
      </c>
      <c r="AA42" s="49">
        <f t="shared" si="11"/>
        <v>1653.2881499999994</v>
      </c>
    </row>
    <row r="43" spans="1:27" x14ac:dyDescent="0.25">
      <c r="A43" s="110" t="s">
        <v>590</v>
      </c>
      <c r="B43" s="34">
        <v>385</v>
      </c>
      <c r="C43" s="34">
        <v>0</v>
      </c>
      <c r="D43" s="96">
        <v>0</v>
      </c>
      <c r="E43" s="35">
        <f t="shared" si="0"/>
        <v>385</v>
      </c>
      <c r="F43" s="36">
        <f t="shared" si="12"/>
        <v>32</v>
      </c>
      <c r="G43" s="37" t="str">
        <f t="shared" si="13"/>
        <v>Yes</v>
      </c>
      <c r="H43" s="38">
        <v>228.24</v>
      </c>
      <c r="I43" s="38">
        <v>28.88</v>
      </c>
      <c r="J43" s="39">
        <f t="shared" si="7"/>
        <v>228.24</v>
      </c>
      <c r="K43" s="42">
        <f t="shared" si="8"/>
        <v>228.24</v>
      </c>
      <c r="L43" s="39">
        <v>668.25</v>
      </c>
      <c r="M43" s="39">
        <v>668.25</v>
      </c>
      <c r="N43" s="39">
        <v>924.54</v>
      </c>
      <c r="O43" s="41">
        <f t="shared" si="1"/>
        <v>256.28999999999996</v>
      </c>
      <c r="P43" s="41">
        <f t="shared" si="2"/>
        <v>228.24</v>
      </c>
      <c r="Q43" s="41">
        <f t="shared" si="3"/>
        <v>0.83000000000004093</v>
      </c>
      <c r="R43" s="120">
        <f t="shared" si="4"/>
        <v>228.24</v>
      </c>
      <c r="S43" s="34">
        <f t="shared" si="4"/>
        <v>0</v>
      </c>
      <c r="T43" s="34">
        <f t="shared" si="4"/>
        <v>0</v>
      </c>
      <c r="U43" s="52">
        <v>40.67</v>
      </c>
      <c r="V43" s="44">
        <f t="shared" si="5"/>
        <v>9282.5208000000002</v>
      </c>
      <c r="W43" s="45">
        <f t="shared" si="9"/>
        <v>30.605</v>
      </c>
      <c r="X43" s="50">
        <f t="shared" si="9"/>
        <v>0</v>
      </c>
      <c r="Y43" s="51">
        <f t="shared" si="9"/>
        <v>0</v>
      </c>
      <c r="Z43" s="48">
        <f t="shared" si="10"/>
        <v>6985.2852000000003</v>
      </c>
      <c r="AA43" s="49">
        <f t="shared" si="11"/>
        <v>2297.2356</v>
      </c>
    </row>
    <row r="44" spans="1:27" x14ac:dyDescent="0.25">
      <c r="A44" s="110" t="s">
        <v>591</v>
      </c>
      <c r="B44" s="34">
        <v>385</v>
      </c>
      <c r="C44" s="34">
        <v>0</v>
      </c>
      <c r="D44" s="96">
        <v>0</v>
      </c>
      <c r="E44" s="35">
        <f t="shared" si="0"/>
        <v>385</v>
      </c>
      <c r="F44" s="36">
        <f t="shared" si="12"/>
        <v>33</v>
      </c>
      <c r="G44" s="37" t="str">
        <f t="shared" si="13"/>
        <v>Yes</v>
      </c>
      <c r="H44" s="38">
        <v>184.76</v>
      </c>
      <c r="I44" s="38">
        <v>30.04</v>
      </c>
      <c r="J44" s="39">
        <f t="shared" si="7"/>
        <v>184.76</v>
      </c>
      <c r="K44" s="42">
        <f t="shared" si="8"/>
        <v>184.76</v>
      </c>
      <c r="L44" s="39">
        <v>709.85</v>
      </c>
      <c r="M44" s="39">
        <v>709.85</v>
      </c>
      <c r="N44" s="39">
        <v>925.17</v>
      </c>
      <c r="O44" s="41">
        <f t="shared" si="1"/>
        <v>215.31999999999994</v>
      </c>
      <c r="P44" s="41">
        <f t="shared" si="2"/>
        <v>184.76</v>
      </c>
      <c r="Q44" s="41">
        <f t="shared" si="3"/>
        <v>-0.51999999999998181</v>
      </c>
      <c r="R44" s="120">
        <f t="shared" si="4"/>
        <v>184.76</v>
      </c>
      <c r="S44" s="34">
        <f t="shared" si="4"/>
        <v>0</v>
      </c>
      <c r="T44" s="34">
        <f t="shared" si="4"/>
        <v>0</v>
      </c>
      <c r="U44" s="52">
        <v>40.19</v>
      </c>
      <c r="V44" s="44">
        <f t="shared" si="5"/>
        <v>7425.5043999999989</v>
      </c>
      <c r="W44" s="45">
        <f t="shared" si="9"/>
        <v>30.605</v>
      </c>
      <c r="X44" s="50">
        <f t="shared" si="9"/>
        <v>0</v>
      </c>
      <c r="Y44" s="51">
        <f t="shared" si="9"/>
        <v>0</v>
      </c>
      <c r="Z44" s="48">
        <f t="shared" si="10"/>
        <v>5654.5797999999995</v>
      </c>
      <c r="AA44" s="49">
        <f t="shared" si="11"/>
        <v>1770.9245999999994</v>
      </c>
    </row>
    <row r="45" spans="1:27" x14ac:dyDescent="0.25">
      <c r="A45" s="110" t="s">
        <v>592</v>
      </c>
      <c r="B45" s="34">
        <v>385</v>
      </c>
      <c r="C45" s="34">
        <v>0</v>
      </c>
      <c r="D45" s="96">
        <v>0</v>
      </c>
      <c r="E45" s="35">
        <f t="shared" si="0"/>
        <v>385</v>
      </c>
      <c r="F45" s="36">
        <f t="shared" si="12"/>
        <v>34</v>
      </c>
      <c r="G45" s="37" t="str">
        <f t="shared" si="13"/>
        <v>Yes</v>
      </c>
      <c r="H45" s="38">
        <v>181.45</v>
      </c>
      <c r="I45" s="38">
        <v>31.02</v>
      </c>
      <c r="J45" s="39">
        <f t="shared" si="7"/>
        <v>181.45</v>
      </c>
      <c r="K45" s="42">
        <f t="shared" si="8"/>
        <v>181.45</v>
      </c>
      <c r="L45" s="39">
        <v>713.7</v>
      </c>
      <c r="M45" s="39">
        <v>713.7</v>
      </c>
      <c r="N45" s="39">
        <v>926.80700000000002</v>
      </c>
      <c r="O45" s="41">
        <f t="shared" si="1"/>
        <v>213.10699999999997</v>
      </c>
      <c r="P45" s="41">
        <f t="shared" si="2"/>
        <v>181.45</v>
      </c>
      <c r="Q45" s="41">
        <f t="shared" si="3"/>
        <v>-0.63699999999994361</v>
      </c>
      <c r="R45" s="120">
        <f t="shared" si="4"/>
        <v>181.45</v>
      </c>
      <c r="S45" s="34">
        <f t="shared" si="4"/>
        <v>0</v>
      </c>
      <c r="T45" s="34">
        <f t="shared" si="4"/>
        <v>0</v>
      </c>
      <c r="U45" s="52">
        <v>40.9</v>
      </c>
      <c r="V45" s="44">
        <f t="shared" si="5"/>
        <v>7421.3049999999994</v>
      </c>
      <c r="W45" s="45">
        <f t="shared" si="9"/>
        <v>30.605</v>
      </c>
      <c r="X45" s="50">
        <f t="shared" si="9"/>
        <v>0</v>
      </c>
      <c r="Y45" s="51">
        <f t="shared" si="9"/>
        <v>0</v>
      </c>
      <c r="Z45" s="48">
        <f t="shared" si="10"/>
        <v>5553.2772500000001</v>
      </c>
      <c r="AA45" s="49">
        <f t="shared" si="11"/>
        <v>1868.0277499999993</v>
      </c>
    </row>
    <row r="46" spans="1:27" x14ac:dyDescent="0.25">
      <c r="A46" s="110" t="s">
        <v>593</v>
      </c>
      <c r="B46" s="34">
        <v>385</v>
      </c>
      <c r="C46" s="34">
        <v>0</v>
      </c>
      <c r="D46" s="96">
        <v>0</v>
      </c>
      <c r="E46" s="35">
        <f t="shared" si="0"/>
        <v>385</v>
      </c>
      <c r="F46" s="36">
        <f t="shared" si="12"/>
        <v>35</v>
      </c>
      <c r="G46" s="37" t="str">
        <f t="shared" si="13"/>
        <v>Yes</v>
      </c>
      <c r="H46" s="38">
        <v>167.97</v>
      </c>
      <c r="I46" s="38">
        <v>30.36</v>
      </c>
      <c r="J46" s="39">
        <f t="shared" si="7"/>
        <v>167.97</v>
      </c>
      <c r="K46" s="42">
        <f t="shared" si="8"/>
        <v>167.97</v>
      </c>
      <c r="L46" s="39">
        <v>709.55</v>
      </c>
      <c r="M46" s="39">
        <v>709.55</v>
      </c>
      <c r="N46" s="39">
        <v>907.577</v>
      </c>
      <c r="O46" s="41">
        <f t="shared" si="1"/>
        <v>198.02700000000004</v>
      </c>
      <c r="P46" s="41">
        <f t="shared" si="2"/>
        <v>167.97</v>
      </c>
      <c r="Q46" s="41">
        <f t="shared" si="3"/>
        <v>0.30299999999999727</v>
      </c>
      <c r="R46" s="120">
        <f t="shared" si="4"/>
        <v>167.97</v>
      </c>
      <c r="S46" s="34">
        <f t="shared" si="4"/>
        <v>0</v>
      </c>
      <c r="T46" s="34">
        <f t="shared" si="4"/>
        <v>0</v>
      </c>
      <c r="U46" s="52">
        <v>43.98</v>
      </c>
      <c r="V46" s="44">
        <f t="shared" si="5"/>
        <v>7387.3205999999991</v>
      </c>
      <c r="W46" s="45">
        <f t="shared" si="9"/>
        <v>30.605</v>
      </c>
      <c r="X46" s="50">
        <f t="shared" si="9"/>
        <v>0</v>
      </c>
      <c r="Y46" s="51">
        <f t="shared" si="9"/>
        <v>0</v>
      </c>
      <c r="Z46" s="48">
        <f t="shared" si="10"/>
        <v>5140.7218499999999</v>
      </c>
      <c r="AA46" s="49">
        <f t="shared" si="11"/>
        <v>2246.5987499999992</v>
      </c>
    </row>
    <row r="47" spans="1:27" x14ac:dyDescent="0.25">
      <c r="A47" s="110" t="s">
        <v>594</v>
      </c>
      <c r="B47" s="34">
        <v>385</v>
      </c>
      <c r="C47" s="34">
        <v>0</v>
      </c>
      <c r="D47" s="96">
        <v>0</v>
      </c>
      <c r="E47" s="35">
        <f t="shared" si="0"/>
        <v>385</v>
      </c>
      <c r="F47" s="36">
        <f t="shared" si="12"/>
        <v>36</v>
      </c>
      <c r="G47" s="37" t="str">
        <f t="shared" si="13"/>
        <v>Yes</v>
      </c>
      <c r="H47" s="38">
        <v>155.5</v>
      </c>
      <c r="I47" s="38">
        <v>30.35</v>
      </c>
      <c r="J47" s="39">
        <f t="shared" si="7"/>
        <v>155.5</v>
      </c>
      <c r="K47" s="42">
        <f t="shared" si="8"/>
        <v>155.5</v>
      </c>
      <c r="L47" s="39">
        <v>712.4</v>
      </c>
      <c r="M47" s="39">
        <v>712.4</v>
      </c>
      <c r="N47" s="39">
        <v>899.70100000000002</v>
      </c>
      <c r="O47" s="41">
        <f t="shared" si="1"/>
        <v>187.30100000000004</v>
      </c>
      <c r="P47" s="41">
        <f t="shared" si="2"/>
        <v>155.5</v>
      </c>
      <c r="Q47" s="41">
        <f t="shared" si="3"/>
        <v>-1.4510000000000218</v>
      </c>
      <c r="R47" s="120">
        <f t="shared" si="4"/>
        <v>155.5</v>
      </c>
      <c r="S47" s="34">
        <f t="shared" si="4"/>
        <v>0</v>
      </c>
      <c r="T47" s="34">
        <f t="shared" si="4"/>
        <v>0</v>
      </c>
      <c r="U47" s="52">
        <v>42.65</v>
      </c>
      <c r="V47" s="44">
        <f t="shared" si="5"/>
        <v>6632.0749999999998</v>
      </c>
      <c r="W47" s="45">
        <f t="shared" si="9"/>
        <v>30.605</v>
      </c>
      <c r="X47" s="50">
        <f t="shared" si="9"/>
        <v>0</v>
      </c>
      <c r="Y47" s="51">
        <f t="shared" si="9"/>
        <v>0</v>
      </c>
      <c r="Z47" s="48">
        <f t="shared" si="10"/>
        <v>4759.0775000000003</v>
      </c>
      <c r="AA47" s="49">
        <f t="shared" si="11"/>
        <v>1872.9974999999995</v>
      </c>
    </row>
    <row r="48" spans="1:27" x14ac:dyDescent="0.25">
      <c r="A48" s="110" t="s">
        <v>595</v>
      </c>
      <c r="B48" s="34">
        <v>385</v>
      </c>
      <c r="C48" s="34">
        <v>0</v>
      </c>
      <c r="D48" s="96">
        <v>0</v>
      </c>
      <c r="E48" s="35">
        <f t="shared" si="0"/>
        <v>385</v>
      </c>
      <c r="F48" s="36">
        <f t="shared" si="12"/>
        <v>37</v>
      </c>
      <c r="G48" s="37" t="str">
        <f t="shared" si="13"/>
        <v>Yes</v>
      </c>
      <c r="H48" s="38">
        <v>161.91</v>
      </c>
      <c r="I48" s="38">
        <v>30</v>
      </c>
      <c r="J48" s="39">
        <f t="shared" si="7"/>
        <v>161.91</v>
      </c>
      <c r="K48" s="42">
        <f t="shared" si="8"/>
        <v>161.91</v>
      </c>
      <c r="L48" s="39">
        <v>710.55</v>
      </c>
      <c r="M48" s="39">
        <v>710.55</v>
      </c>
      <c r="N48" s="39">
        <v>904.39599999999996</v>
      </c>
      <c r="O48" s="41">
        <f t="shared" si="1"/>
        <v>193.846</v>
      </c>
      <c r="P48" s="41">
        <f t="shared" si="2"/>
        <v>161.91</v>
      </c>
      <c r="Q48" s="41">
        <f t="shared" si="3"/>
        <v>-1.9360000000000355</v>
      </c>
      <c r="R48" s="120">
        <f t="shared" si="4"/>
        <v>161.91</v>
      </c>
      <c r="S48" s="34">
        <f t="shared" si="4"/>
        <v>0</v>
      </c>
      <c r="T48" s="34">
        <f t="shared" si="4"/>
        <v>0</v>
      </c>
      <c r="U48" s="52">
        <v>39.9</v>
      </c>
      <c r="V48" s="44">
        <f t="shared" si="5"/>
        <v>6460.2089999999998</v>
      </c>
      <c r="W48" s="45">
        <f t="shared" si="9"/>
        <v>30.605</v>
      </c>
      <c r="X48" s="50">
        <f t="shared" si="9"/>
        <v>0</v>
      </c>
      <c r="Y48" s="51">
        <f t="shared" si="9"/>
        <v>0</v>
      </c>
      <c r="Z48" s="48">
        <f t="shared" si="10"/>
        <v>4955.2555499999999</v>
      </c>
      <c r="AA48" s="49">
        <f t="shared" si="11"/>
        <v>1504.95345</v>
      </c>
    </row>
    <row r="49" spans="1:27" x14ac:dyDescent="0.25">
      <c r="A49" s="110" t="s">
        <v>596</v>
      </c>
      <c r="B49" s="34">
        <v>385</v>
      </c>
      <c r="C49" s="34">
        <v>0</v>
      </c>
      <c r="D49" s="96">
        <v>0</v>
      </c>
      <c r="E49" s="35">
        <f t="shared" si="0"/>
        <v>385</v>
      </c>
      <c r="F49" s="36">
        <f t="shared" si="12"/>
        <v>38</v>
      </c>
      <c r="G49" s="37" t="str">
        <f t="shared" si="13"/>
        <v>Yes</v>
      </c>
      <c r="H49" s="38">
        <v>154.80000000000001</v>
      </c>
      <c r="I49" s="38">
        <v>30.19</v>
      </c>
      <c r="J49" s="39">
        <f t="shared" si="7"/>
        <v>154.80000000000001</v>
      </c>
      <c r="K49" s="42">
        <f t="shared" si="8"/>
        <v>154.80000000000001</v>
      </c>
      <c r="L49" s="39">
        <v>710.55</v>
      </c>
      <c r="M49" s="39">
        <v>710.55</v>
      </c>
      <c r="N49" s="39">
        <v>895.94399999999996</v>
      </c>
      <c r="O49" s="41">
        <f t="shared" si="1"/>
        <v>185.39400000000001</v>
      </c>
      <c r="P49" s="41">
        <f t="shared" si="2"/>
        <v>154.80000000000001</v>
      </c>
      <c r="Q49" s="41">
        <f t="shared" si="3"/>
        <v>-0.40399999999999636</v>
      </c>
      <c r="R49" s="120">
        <f t="shared" si="4"/>
        <v>154.80000000000001</v>
      </c>
      <c r="S49" s="34">
        <f t="shared" si="4"/>
        <v>0</v>
      </c>
      <c r="T49" s="34">
        <f t="shared" si="4"/>
        <v>0</v>
      </c>
      <c r="U49" s="52">
        <v>39.340000000000003</v>
      </c>
      <c r="V49" s="44">
        <f t="shared" si="5"/>
        <v>6089.8320000000012</v>
      </c>
      <c r="W49" s="45">
        <f t="shared" si="9"/>
        <v>30.605</v>
      </c>
      <c r="X49" s="50">
        <f t="shared" si="9"/>
        <v>0</v>
      </c>
      <c r="Y49" s="51">
        <f t="shared" si="9"/>
        <v>0</v>
      </c>
      <c r="Z49" s="48">
        <f t="shared" si="10"/>
        <v>4737.6540000000005</v>
      </c>
      <c r="AA49" s="49">
        <f t="shared" si="11"/>
        <v>1352.1780000000008</v>
      </c>
    </row>
    <row r="50" spans="1:27" x14ac:dyDescent="0.25">
      <c r="A50" s="110" t="s">
        <v>597</v>
      </c>
      <c r="B50" s="34">
        <v>385</v>
      </c>
      <c r="C50" s="34">
        <v>0</v>
      </c>
      <c r="D50" s="96">
        <v>0</v>
      </c>
      <c r="E50" s="35">
        <f t="shared" si="0"/>
        <v>385</v>
      </c>
      <c r="F50" s="36">
        <f t="shared" si="12"/>
        <v>39</v>
      </c>
      <c r="G50" s="37" t="str">
        <f t="shared" si="13"/>
        <v>Yes</v>
      </c>
      <c r="H50" s="38">
        <v>139.86000000000001</v>
      </c>
      <c r="I50" s="38">
        <v>29.9</v>
      </c>
      <c r="J50" s="39">
        <f t="shared" si="7"/>
        <v>139.86000000000001</v>
      </c>
      <c r="K50" s="42">
        <f t="shared" si="8"/>
        <v>139.86000000000001</v>
      </c>
      <c r="L50" s="39">
        <v>711.4</v>
      </c>
      <c r="M50" s="39">
        <v>711.4</v>
      </c>
      <c r="N50" s="39">
        <v>882.67600000000004</v>
      </c>
      <c r="O50" s="41">
        <f t="shared" si="1"/>
        <v>171.27600000000007</v>
      </c>
      <c r="P50" s="41">
        <f t="shared" si="2"/>
        <v>139.86000000000001</v>
      </c>
      <c r="Q50" s="41">
        <f t="shared" si="3"/>
        <v>-1.5160000000000764</v>
      </c>
      <c r="R50" s="120">
        <f t="shared" si="4"/>
        <v>139.86000000000001</v>
      </c>
      <c r="S50" s="34">
        <f t="shared" si="4"/>
        <v>0</v>
      </c>
      <c r="T50" s="34">
        <f t="shared" si="4"/>
        <v>0</v>
      </c>
      <c r="U50" s="52">
        <v>37.61</v>
      </c>
      <c r="V50" s="44">
        <f t="shared" si="5"/>
        <v>5260.1346000000003</v>
      </c>
      <c r="W50" s="45">
        <f t="shared" si="9"/>
        <v>30.605</v>
      </c>
      <c r="X50" s="50">
        <f t="shared" si="9"/>
        <v>0</v>
      </c>
      <c r="Y50" s="51">
        <f t="shared" si="9"/>
        <v>0</v>
      </c>
      <c r="Z50" s="48">
        <f t="shared" si="10"/>
        <v>4280.4153000000006</v>
      </c>
      <c r="AA50" s="49">
        <f t="shared" si="11"/>
        <v>979.71929999999975</v>
      </c>
    </row>
    <row r="51" spans="1:27" x14ac:dyDescent="0.25">
      <c r="A51" s="110" t="s">
        <v>598</v>
      </c>
      <c r="B51" s="34">
        <v>385</v>
      </c>
      <c r="C51" s="34">
        <v>0</v>
      </c>
      <c r="D51" s="96">
        <v>0</v>
      </c>
      <c r="E51" s="35">
        <f t="shared" si="0"/>
        <v>385</v>
      </c>
      <c r="F51" s="36">
        <f t="shared" si="12"/>
        <v>40</v>
      </c>
      <c r="G51" s="37" t="str">
        <f t="shared" si="13"/>
        <v>Yes</v>
      </c>
      <c r="H51" s="38">
        <v>122.49</v>
      </c>
      <c r="I51" s="38">
        <v>29.97</v>
      </c>
      <c r="J51" s="39">
        <f t="shared" si="7"/>
        <v>122.49</v>
      </c>
      <c r="K51" s="42">
        <f t="shared" si="8"/>
        <v>122.49</v>
      </c>
      <c r="L51" s="39">
        <v>726.55</v>
      </c>
      <c r="M51" s="39">
        <v>726.55</v>
      </c>
      <c r="N51" s="39">
        <v>885.19799999999998</v>
      </c>
      <c r="O51" s="41">
        <f t="shared" si="1"/>
        <v>158.64800000000002</v>
      </c>
      <c r="P51" s="41">
        <f t="shared" si="2"/>
        <v>122.49</v>
      </c>
      <c r="Q51" s="41">
        <f t="shared" si="3"/>
        <v>-6.1879999999999882</v>
      </c>
      <c r="R51" s="120">
        <f t="shared" si="4"/>
        <v>122.49</v>
      </c>
      <c r="S51" s="34">
        <f t="shared" si="4"/>
        <v>0</v>
      </c>
      <c r="T51" s="34">
        <f t="shared" si="4"/>
        <v>0</v>
      </c>
      <c r="U51" s="52">
        <v>37.33</v>
      </c>
      <c r="V51" s="44">
        <f t="shared" si="5"/>
        <v>4572.5517</v>
      </c>
      <c r="W51" s="45">
        <f t="shared" si="9"/>
        <v>30.605</v>
      </c>
      <c r="X51" s="50">
        <f t="shared" si="9"/>
        <v>0</v>
      </c>
      <c r="Y51" s="51">
        <f t="shared" si="9"/>
        <v>0</v>
      </c>
      <c r="Z51" s="48">
        <f t="shared" si="10"/>
        <v>3748.80645</v>
      </c>
      <c r="AA51" s="49">
        <f t="shared" si="11"/>
        <v>823.74524999999994</v>
      </c>
    </row>
    <row r="52" spans="1:27" x14ac:dyDescent="0.25">
      <c r="A52" s="110" t="s">
        <v>599</v>
      </c>
      <c r="B52" s="34">
        <v>385</v>
      </c>
      <c r="C52" s="34">
        <v>0</v>
      </c>
      <c r="D52" s="96">
        <v>0</v>
      </c>
      <c r="E52" s="35">
        <f t="shared" si="0"/>
        <v>385</v>
      </c>
      <c r="F52" s="36">
        <f t="shared" si="12"/>
        <v>41</v>
      </c>
      <c r="G52" s="37" t="str">
        <f t="shared" si="13"/>
        <v>Yes</v>
      </c>
      <c r="H52" s="38">
        <v>66.150000000000006</v>
      </c>
      <c r="I52" s="38">
        <v>30.52</v>
      </c>
      <c r="J52" s="39">
        <f t="shared" si="7"/>
        <v>66.150000000000006</v>
      </c>
      <c r="K52" s="42">
        <f t="shared" si="8"/>
        <v>66.150000000000006</v>
      </c>
      <c r="L52" s="39">
        <v>765.25</v>
      </c>
      <c r="M52" s="39">
        <v>765.25</v>
      </c>
      <c r="N52" s="39">
        <v>863.49</v>
      </c>
      <c r="O52" s="41">
        <f t="shared" si="1"/>
        <v>98.240000000000009</v>
      </c>
      <c r="P52" s="41">
        <f t="shared" si="2"/>
        <v>66.150000000000006</v>
      </c>
      <c r="Q52" s="41">
        <f t="shared" si="3"/>
        <v>-1.57000000000005</v>
      </c>
      <c r="R52" s="120">
        <f t="shared" si="4"/>
        <v>66.150000000000006</v>
      </c>
      <c r="S52" s="34">
        <f t="shared" si="4"/>
        <v>0</v>
      </c>
      <c r="T52" s="34">
        <f t="shared" si="4"/>
        <v>0</v>
      </c>
      <c r="U52" s="52">
        <v>39.659999999999997</v>
      </c>
      <c r="V52" s="44">
        <f t="shared" si="5"/>
        <v>2623.509</v>
      </c>
      <c r="W52" s="45">
        <f t="shared" si="9"/>
        <v>30.605</v>
      </c>
      <c r="X52" s="50">
        <f t="shared" si="9"/>
        <v>0</v>
      </c>
      <c r="Y52" s="51">
        <f t="shared" si="9"/>
        <v>0</v>
      </c>
      <c r="Z52" s="48">
        <f t="shared" si="10"/>
        <v>2024.5207500000001</v>
      </c>
      <c r="AA52" s="49">
        <f t="shared" si="11"/>
        <v>598.98824999999988</v>
      </c>
    </row>
    <row r="53" spans="1:27" x14ac:dyDescent="0.25">
      <c r="A53" s="110" t="s">
        <v>600</v>
      </c>
      <c r="B53" s="34">
        <v>385</v>
      </c>
      <c r="C53" s="34">
        <v>0</v>
      </c>
      <c r="D53" s="96">
        <v>0</v>
      </c>
      <c r="E53" s="35">
        <f t="shared" si="0"/>
        <v>385</v>
      </c>
      <c r="F53" s="36">
        <f t="shared" si="12"/>
        <v>42</v>
      </c>
      <c r="G53" s="37" t="str">
        <f t="shared" si="13"/>
        <v>Yes</v>
      </c>
      <c r="H53" s="38">
        <v>53.94</v>
      </c>
      <c r="I53" s="38">
        <v>30.1</v>
      </c>
      <c r="J53" s="39">
        <f t="shared" si="7"/>
        <v>53.94</v>
      </c>
      <c r="K53" s="42">
        <f t="shared" si="8"/>
        <v>53.94</v>
      </c>
      <c r="L53" s="39">
        <v>806.4</v>
      </c>
      <c r="M53" s="39">
        <v>806.4</v>
      </c>
      <c r="N53" s="39">
        <v>891.50199999999995</v>
      </c>
      <c r="O53" s="41">
        <f t="shared" si="1"/>
        <v>85.101999999999975</v>
      </c>
      <c r="P53" s="41">
        <f t="shared" si="2"/>
        <v>53.94</v>
      </c>
      <c r="Q53" s="41">
        <f t="shared" si="3"/>
        <v>-1.0619999999998981</v>
      </c>
      <c r="R53" s="120">
        <f t="shared" si="4"/>
        <v>53.94</v>
      </c>
      <c r="S53" s="34">
        <f t="shared" si="4"/>
        <v>0</v>
      </c>
      <c r="T53" s="34">
        <f t="shared" si="4"/>
        <v>0</v>
      </c>
      <c r="U53" s="52">
        <v>65.7</v>
      </c>
      <c r="V53" s="44">
        <f t="shared" si="5"/>
        <v>3543.8580000000002</v>
      </c>
      <c r="W53" s="45">
        <f t="shared" si="9"/>
        <v>30.605</v>
      </c>
      <c r="X53" s="50">
        <f t="shared" si="9"/>
        <v>0</v>
      </c>
      <c r="Y53" s="51">
        <f t="shared" si="9"/>
        <v>0</v>
      </c>
      <c r="Z53" s="48">
        <f t="shared" si="10"/>
        <v>1650.8336999999999</v>
      </c>
      <c r="AA53" s="49">
        <f t="shared" si="11"/>
        <v>1893.0243000000003</v>
      </c>
    </row>
    <row r="54" spans="1:27" x14ac:dyDescent="0.25">
      <c r="A54" s="110" t="s">
        <v>601</v>
      </c>
      <c r="B54" s="34">
        <v>385</v>
      </c>
      <c r="C54" s="34">
        <v>0</v>
      </c>
      <c r="D54" s="96">
        <v>0</v>
      </c>
      <c r="E54" s="35">
        <f t="shared" si="0"/>
        <v>385</v>
      </c>
      <c r="F54" s="36">
        <f t="shared" si="12"/>
        <v>43</v>
      </c>
      <c r="G54" s="37" t="str">
        <f t="shared" si="13"/>
        <v>Yes</v>
      </c>
      <c r="H54" s="38">
        <v>28.54</v>
      </c>
      <c r="I54" s="38">
        <v>29.42</v>
      </c>
      <c r="J54" s="39">
        <f t="shared" si="7"/>
        <v>28.54</v>
      </c>
      <c r="K54" s="42">
        <f t="shared" si="8"/>
        <v>28.54</v>
      </c>
      <c r="L54" s="39">
        <v>834.4</v>
      </c>
      <c r="M54" s="39">
        <v>834.4</v>
      </c>
      <c r="N54" s="39">
        <v>891.03</v>
      </c>
      <c r="O54" s="41">
        <f t="shared" si="1"/>
        <v>56.629999999999995</v>
      </c>
      <c r="P54" s="41">
        <f t="shared" si="2"/>
        <v>28.54</v>
      </c>
      <c r="Q54" s="41">
        <f t="shared" si="3"/>
        <v>1.3299999999999272</v>
      </c>
      <c r="R54" s="120">
        <f t="shared" si="4"/>
        <v>28.54</v>
      </c>
      <c r="S54" s="34">
        <f t="shared" si="4"/>
        <v>0</v>
      </c>
      <c r="T54" s="34">
        <f t="shared" si="4"/>
        <v>0</v>
      </c>
      <c r="U54" s="52">
        <v>47.55</v>
      </c>
      <c r="V54" s="44">
        <f t="shared" si="5"/>
        <v>1357.0769999999998</v>
      </c>
      <c r="W54" s="45">
        <f t="shared" si="9"/>
        <v>30.605</v>
      </c>
      <c r="X54" s="50">
        <f t="shared" si="9"/>
        <v>0</v>
      </c>
      <c r="Y54" s="51">
        <f t="shared" si="9"/>
        <v>0</v>
      </c>
      <c r="Z54" s="48">
        <f t="shared" si="10"/>
        <v>873.46669999999995</v>
      </c>
      <c r="AA54" s="49">
        <f t="shared" si="11"/>
        <v>483.61029999999982</v>
      </c>
    </row>
    <row r="55" spans="1:27" x14ac:dyDescent="0.25">
      <c r="A55" s="110" t="s">
        <v>602</v>
      </c>
      <c r="B55" s="34">
        <v>385</v>
      </c>
      <c r="C55" s="34">
        <v>0</v>
      </c>
      <c r="D55" s="96">
        <v>0</v>
      </c>
      <c r="E55" s="35">
        <f t="shared" si="0"/>
        <v>385</v>
      </c>
      <c r="F55" s="36">
        <f t="shared" si="12"/>
        <v>44</v>
      </c>
      <c r="G55" s="37" t="str">
        <f t="shared" si="13"/>
        <v>Yes</v>
      </c>
      <c r="H55" s="38">
        <v>1.44</v>
      </c>
      <c r="I55" s="38">
        <v>29.44</v>
      </c>
      <c r="J55" s="39">
        <f t="shared" si="7"/>
        <v>1.44</v>
      </c>
      <c r="K55" s="42">
        <f t="shared" si="8"/>
        <v>1.44</v>
      </c>
      <c r="L55" s="39">
        <v>844.85</v>
      </c>
      <c r="M55" s="39">
        <v>844.85</v>
      </c>
      <c r="N55" s="39">
        <v>876.471</v>
      </c>
      <c r="O55" s="41">
        <f t="shared" si="1"/>
        <v>31.620999999999981</v>
      </c>
      <c r="P55" s="41">
        <f t="shared" si="2"/>
        <v>1.44</v>
      </c>
      <c r="Q55" s="41">
        <f t="shared" si="3"/>
        <v>-0.74099999999987176</v>
      </c>
      <c r="R55" s="120">
        <f t="shared" si="4"/>
        <v>1.44</v>
      </c>
      <c r="S55" s="34">
        <f t="shared" si="4"/>
        <v>0</v>
      </c>
      <c r="T55" s="34">
        <f t="shared" si="4"/>
        <v>0</v>
      </c>
      <c r="U55" s="52">
        <v>43.08</v>
      </c>
      <c r="V55" s="44">
        <f t="shared" si="5"/>
        <v>62.035199999999996</v>
      </c>
      <c r="W55" s="45">
        <f t="shared" si="9"/>
        <v>30.605</v>
      </c>
      <c r="X55" s="50">
        <f t="shared" si="9"/>
        <v>0</v>
      </c>
      <c r="Y55" s="51">
        <f t="shared" si="9"/>
        <v>0</v>
      </c>
      <c r="Z55" s="48">
        <f t="shared" si="10"/>
        <v>44.071199999999997</v>
      </c>
      <c r="AA55" s="49">
        <f t="shared" si="11"/>
        <v>17.963999999999999</v>
      </c>
    </row>
    <row r="56" spans="1:27" x14ac:dyDescent="0.25">
      <c r="A56" s="110" t="s">
        <v>603</v>
      </c>
      <c r="B56" s="34">
        <v>385</v>
      </c>
      <c r="C56" s="34">
        <v>0</v>
      </c>
      <c r="D56" s="96">
        <v>0</v>
      </c>
      <c r="E56" s="35">
        <f t="shared" si="0"/>
        <v>385</v>
      </c>
      <c r="F56" s="36">
        <f t="shared" si="12"/>
        <v>45</v>
      </c>
      <c r="G56" s="37" t="str">
        <f t="shared" si="13"/>
        <v>Yes</v>
      </c>
      <c r="H56" s="38">
        <v>4.59</v>
      </c>
      <c r="I56" s="38">
        <v>29.68</v>
      </c>
      <c r="J56" s="39">
        <f t="shared" si="7"/>
        <v>4.59</v>
      </c>
      <c r="K56" s="42">
        <f t="shared" si="8"/>
        <v>4.59</v>
      </c>
      <c r="L56" s="39">
        <v>846.7</v>
      </c>
      <c r="M56" s="39">
        <v>846.7</v>
      </c>
      <c r="N56" s="39">
        <v>881.65899999999999</v>
      </c>
      <c r="O56" s="41">
        <f t="shared" si="1"/>
        <v>34.958999999999946</v>
      </c>
      <c r="P56" s="41">
        <f t="shared" si="2"/>
        <v>4.59</v>
      </c>
      <c r="Q56" s="41">
        <f t="shared" si="3"/>
        <v>-0.68899999999996453</v>
      </c>
      <c r="R56" s="120">
        <f t="shared" si="4"/>
        <v>4.59</v>
      </c>
      <c r="S56" s="34">
        <f t="shared" si="4"/>
        <v>0</v>
      </c>
      <c r="T56" s="34">
        <f t="shared" si="4"/>
        <v>0</v>
      </c>
      <c r="U56" s="52">
        <v>40.31</v>
      </c>
      <c r="V56" s="44">
        <f t="shared" si="5"/>
        <v>185.02289999999999</v>
      </c>
      <c r="W56" s="45">
        <f t="shared" si="9"/>
        <v>30.605</v>
      </c>
      <c r="X56" s="50">
        <f t="shared" si="9"/>
        <v>0</v>
      </c>
      <c r="Y56" s="51">
        <f t="shared" si="9"/>
        <v>0</v>
      </c>
      <c r="Z56" s="48">
        <f t="shared" si="10"/>
        <v>140.47694999999999</v>
      </c>
      <c r="AA56" s="49">
        <f t="shared" si="11"/>
        <v>44.545950000000005</v>
      </c>
    </row>
    <row r="57" spans="1:27" x14ac:dyDescent="0.25">
      <c r="A57" s="110" t="s">
        <v>604</v>
      </c>
      <c r="B57" s="34">
        <v>385</v>
      </c>
      <c r="C57" s="34">
        <v>0</v>
      </c>
      <c r="D57" s="96">
        <v>0</v>
      </c>
      <c r="E57" s="35">
        <f t="shared" si="0"/>
        <v>385</v>
      </c>
      <c r="F57" s="36">
        <f t="shared" si="12"/>
        <v>46</v>
      </c>
      <c r="G57" s="37" t="str">
        <f t="shared" si="13"/>
        <v>Yes</v>
      </c>
      <c r="H57" s="38">
        <v>0</v>
      </c>
      <c r="I57" s="38">
        <v>28.06</v>
      </c>
      <c r="J57" s="39">
        <f t="shared" si="7"/>
        <v>0</v>
      </c>
      <c r="K57" s="42">
        <f t="shared" si="8"/>
        <v>0</v>
      </c>
      <c r="L57" s="39">
        <v>846.55</v>
      </c>
      <c r="M57" s="39">
        <v>846.55</v>
      </c>
      <c r="N57" s="39">
        <v>862.92200000000003</v>
      </c>
      <c r="O57" s="41">
        <f t="shared" si="1"/>
        <v>16.372000000000071</v>
      </c>
      <c r="P57" s="41">
        <f t="shared" si="2"/>
        <v>0</v>
      </c>
      <c r="Q57" s="41">
        <f t="shared" si="3"/>
        <v>0</v>
      </c>
      <c r="R57" s="120">
        <f t="shared" si="4"/>
        <v>0</v>
      </c>
      <c r="S57" s="34">
        <f t="shared" si="4"/>
        <v>0</v>
      </c>
      <c r="T57" s="34">
        <f t="shared" si="4"/>
        <v>0</v>
      </c>
      <c r="U57" s="52">
        <v>0</v>
      </c>
      <c r="V57" s="44">
        <f t="shared" si="5"/>
        <v>0</v>
      </c>
      <c r="W57" s="45">
        <f t="shared" si="9"/>
        <v>30.605</v>
      </c>
      <c r="X57" s="50">
        <f t="shared" si="9"/>
        <v>0</v>
      </c>
      <c r="Y57" s="51">
        <f t="shared" si="9"/>
        <v>0</v>
      </c>
      <c r="Z57" s="48">
        <f t="shared" si="10"/>
        <v>0</v>
      </c>
      <c r="AA57" s="49">
        <f t="shared" si="11"/>
        <v>0</v>
      </c>
    </row>
    <row r="58" spans="1:27" x14ac:dyDescent="0.25">
      <c r="A58" s="110" t="s">
        <v>605</v>
      </c>
      <c r="B58" s="34">
        <v>385</v>
      </c>
      <c r="C58" s="34">
        <v>0</v>
      </c>
      <c r="D58" s="96">
        <v>0</v>
      </c>
      <c r="E58" s="35">
        <f t="shared" si="0"/>
        <v>385</v>
      </c>
      <c r="F58" s="36">
        <f t="shared" si="12"/>
        <v>47</v>
      </c>
      <c r="G58" s="37" t="str">
        <f t="shared" si="13"/>
        <v>Yes</v>
      </c>
      <c r="H58" s="38">
        <v>0</v>
      </c>
      <c r="I58" s="38">
        <v>26.39</v>
      </c>
      <c r="J58" s="39">
        <f t="shared" si="7"/>
        <v>0</v>
      </c>
      <c r="K58" s="42">
        <f t="shared" si="8"/>
        <v>0</v>
      </c>
      <c r="L58" s="39">
        <v>847.55</v>
      </c>
      <c r="M58" s="39">
        <v>847.55</v>
      </c>
      <c r="N58" s="39">
        <v>823.92899999999997</v>
      </c>
      <c r="O58" s="41">
        <f t="shared" si="1"/>
        <v>0</v>
      </c>
      <c r="P58" s="41">
        <f t="shared" si="2"/>
        <v>0</v>
      </c>
      <c r="Q58" s="41">
        <f t="shared" si="3"/>
        <v>0</v>
      </c>
      <c r="R58" s="34">
        <f t="shared" si="4"/>
        <v>0</v>
      </c>
      <c r="S58" s="34">
        <f t="shared" si="4"/>
        <v>0</v>
      </c>
      <c r="T58" s="34">
        <f t="shared" si="4"/>
        <v>0</v>
      </c>
      <c r="U58" s="52">
        <v>0</v>
      </c>
      <c r="V58" s="44">
        <f t="shared" si="5"/>
        <v>0</v>
      </c>
      <c r="W58" s="45">
        <f t="shared" si="9"/>
        <v>30.605</v>
      </c>
      <c r="X58" s="50">
        <f t="shared" si="9"/>
        <v>0</v>
      </c>
      <c r="Y58" s="51">
        <f t="shared" si="9"/>
        <v>0</v>
      </c>
      <c r="Z58" s="48">
        <f t="shared" si="10"/>
        <v>0</v>
      </c>
      <c r="AA58" s="49">
        <f t="shared" si="11"/>
        <v>0</v>
      </c>
    </row>
    <row r="59" spans="1:27" x14ac:dyDescent="0.25">
      <c r="A59" s="110" t="s">
        <v>606</v>
      </c>
      <c r="B59" s="34">
        <v>385</v>
      </c>
      <c r="C59" s="34">
        <v>0</v>
      </c>
      <c r="D59" s="96">
        <v>0</v>
      </c>
      <c r="E59" s="35">
        <f t="shared" si="0"/>
        <v>385</v>
      </c>
      <c r="F59" s="36">
        <f t="shared" si="12"/>
        <v>48</v>
      </c>
      <c r="G59" s="37" t="str">
        <f t="shared" si="13"/>
        <v>Yes</v>
      </c>
      <c r="H59" s="38">
        <v>0</v>
      </c>
      <c r="I59" s="38">
        <v>24.94</v>
      </c>
      <c r="J59" s="39">
        <f t="shared" si="7"/>
        <v>0</v>
      </c>
      <c r="K59" s="42">
        <f t="shared" si="8"/>
        <v>0</v>
      </c>
      <c r="L59" s="39">
        <v>827.5</v>
      </c>
      <c r="M59" s="39">
        <v>827.5</v>
      </c>
      <c r="N59" s="39">
        <v>779.76400000000001</v>
      </c>
      <c r="O59" s="41">
        <f t="shared" si="1"/>
        <v>0</v>
      </c>
      <c r="P59" s="41">
        <f t="shared" si="2"/>
        <v>0</v>
      </c>
      <c r="Q59" s="41">
        <f t="shared" si="3"/>
        <v>0</v>
      </c>
      <c r="R59" s="34">
        <f t="shared" si="4"/>
        <v>0</v>
      </c>
      <c r="S59" s="34">
        <f t="shared" si="4"/>
        <v>0</v>
      </c>
      <c r="T59" s="34">
        <f t="shared" si="4"/>
        <v>0</v>
      </c>
      <c r="U59" s="52">
        <v>0</v>
      </c>
      <c r="V59" s="44">
        <f t="shared" si="5"/>
        <v>0</v>
      </c>
      <c r="W59" s="45">
        <f t="shared" si="9"/>
        <v>30.605</v>
      </c>
      <c r="X59" s="50">
        <f t="shared" si="9"/>
        <v>0</v>
      </c>
      <c r="Y59" s="51">
        <f t="shared" si="9"/>
        <v>0</v>
      </c>
      <c r="Z59" s="48">
        <f t="shared" si="10"/>
        <v>0</v>
      </c>
      <c r="AA59" s="49">
        <f t="shared" si="11"/>
        <v>0</v>
      </c>
    </row>
    <row r="60" spans="1:27" x14ac:dyDescent="0.25">
      <c r="A60" s="110"/>
      <c r="B60" s="34">
        <v>0</v>
      </c>
      <c r="C60" s="34">
        <v>0</v>
      </c>
      <c r="D60" s="96">
        <v>0</v>
      </c>
      <c r="E60" s="35">
        <f t="shared" si="0"/>
        <v>0</v>
      </c>
      <c r="F60" s="36">
        <f t="shared" si="12"/>
        <v>0</v>
      </c>
      <c r="G60" s="37">
        <f t="shared" si="13"/>
        <v>0</v>
      </c>
      <c r="H60" s="38">
        <v>0</v>
      </c>
      <c r="I60" s="38">
        <v>0</v>
      </c>
      <c r="J60" s="39">
        <f t="shared" si="7"/>
        <v>0</v>
      </c>
      <c r="K60" s="42">
        <f t="shared" si="8"/>
        <v>0</v>
      </c>
      <c r="L60" s="39">
        <v>0</v>
      </c>
      <c r="M60" s="39">
        <v>0</v>
      </c>
      <c r="N60" s="39">
        <v>0</v>
      </c>
      <c r="O60" s="41">
        <f t="shared" si="1"/>
        <v>0</v>
      </c>
      <c r="P60" s="41">
        <f t="shared" si="2"/>
        <v>0</v>
      </c>
      <c r="Q60" s="41">
        <f t="shared" si="3"/>
        <v>0</v>
      </c>
      <c r="R60" s="34">
        <f t="shared" si="4"/>
        <v>0</v>
      </c>
      <c r="S60" s="34">
        <f t="shared" si="4"/>
        <v>0</v>
      </c>
      <c r="T60" s="34">
        <f t="shared" si="4"/>
        <v>0</v>
      </c>
      <c r="U60" s="52">
        <f>'[4]KP Hourly Purchases'!K52</f>
        <v>0</v>
      </c>
      <c r="V60" s="44">
        <f t="shared" si="5"/>
        <v>0</v>
      </c>
      <c r="W60" s="45">
        <f t="shared" si="9"/>
        <v>0</v>
      </c>
      <c r="X60" s="50">
        <f t="shared" si="9"/>
        <v>0</v>
      </c>
      <c r="Y60" s="51">
        <f t="shared" si="9"/>
        <v>0</v>
      </c>
      <c r="Z60" s="48">
        <f t="shared" si="10"/>
        <v>0</v>
      </c>
      <c r="AA60" s="49">
        <f t="shared" si="11"/>
        <v>0</v>
      </c>
    </row>
    <row r="61" spans="1:27" x14ac:dyDescent="0.25">
      <c r="A61" s="110"/>
      <c r="B61" s="34">
        <v>0</v>
      </c>
      <c r="C61" s="34">
        <v>0</v>
      </c>
      <c r="D61" s="96">
        <v>0</v>
      </c>
      <c r="E61" s="35">
        <f t="shared" si="0"/>
        <v>0</v>
      </c>
      <c r="F61" s="36">
        <f t="shared" si="12"/>
        <v>0</v>
      </c>
      <c r="G61" s="37">
        <f t="shared" si="13"/>
        <v>0</v>
      </c>
      <c r="H61" s="38">
        <v>0</v>
      </c>
      <c r="I61" s="38">
        <v>0</v>
      </c>
      <c r="J61" s="39">
        <f t="shared" si="7"/>
        <v>0</v>
      </c>
      <c r="K61" s="42">
        <f t="shared" si="8"/>
        <v>0</v>
      </c>
      <c r="L61" s="39">
        <v>0</v>
      </c>
      <c r="M61" s="39">
        <v>0</v>
      </c>
      <c r="N61" s="39">
        <v>0</v>
      </c>
      <c r="O61" s="41">
        <f t="shared" si="1"/>
        <v>0</v>
      </c>
      <c r="P61" s="41">
        <f t="shared" si="2"/>
        <v>0</v>
      </c>
      <c r="Q61" s="41">
        <f t="shared" si="3"/>
        <v>0</v>
      </c>
      <c r="R61" s="34">
        <f t="shared" si="4"/>
        <v>0</v>
      </c>
      <c r="S61" s="34">
        <f t="shared" si="4"/>
        <v>0</v>
      </c>
      <c r="T61" s="34">
        <f t="shared" si="4"/>
        <v>0</v>
      </c>
      <c r="U61" s="52">
        <f>'[4]KP Hourly Purchases'!K53</f>
        <v>0</v>
      </c>
      <c r="V61" s="44">
        <f t="shared" si="5"/>
        <v>0</v>
      </c>
      <c r="W61" s="45">
        <f t="shared" si="9"/>
        <v>0</v>
      </c>
      <c r="X61" s="50">
        <f t="shared" si="9"/>
        <v>0</v>
      </c>
      <c r="Y61" s="51">
        <f t="shared" si="9"/>
        <v>0</v>
      </c>
      <c r="Z61" s="48">
        <f t="shared" si="10"/>
        <v>0</v>
      </c>
      <c r="AA61" s="49">
        <f t="shared" si="11"/>
        <v>0</v>
      </c>
    </row>
    <row r="62" spans="1:27" x14ac:dyDescent="0.25">
      <c r="A62" s="110"/>
      <c r="B62" s="34">
        <v>0</v>
      </c>
      <c r="C62" s="34">
        <v>0</v>
      </c>
      <c r="D62" s="96">
        <v>0</v>
      </c>
      <c r="E62" s="35">
        <f t="shared" si="0"/>
        <v>0</v>
      </c>
      <c r="F62" s="36">
        <f t="shared" si="12"/>
        <v>0</v>
      </c>
      <c r="G62" s="37">
        <f t="shared" si="13"/>
        <v>0</v>
      </c>
      <c r="H62" s="38">
        <v>0</v>
      </c>
      <c r="I62" s="38">
        <v>0</v>
      </c>
      <c r="J62" s="39">
        <f t="shared" si="7"/>
        <v>0</v>
      </c>
      <c r="K62" s="42">
        <f t="shared" si="8"/>
        <v>0</v>
      </c>
      <c r="L62" s="39">
        <v>0</v>
      </c>
      <c r="M62" s="39">
        <v>0</v>
      </c>
      <c r="N62" s="39">
        <v>0</v>
      </c>
      <c r="O62" s="41">
        <f t="shared" si="1"/>
        <v>0</v>
      </c>
      <c r="P62" s="41">
        <f t="shared" si="2"/>
        <v>0</v>
      </c>
      <c r="Q62" s="41">
        <f t="shared" si="3"/>
        <v>0</v>
      </c>
      <c r="R62" s="34">
        <f t="shared" si="4"/>
        <v>0</v>
      </c>
      <c r="S62" s="34">
        <f t="shared" si="4"/>
        <v>0</v>
      </c>
      <c r="T62" s="34">
        <f t="shared" si="4"/>
        <v>0</v>
      </c>
      <c r="U62" s="52">
        <f>'[4]KP Hourly Purchases'!K54</f>
        <v>0</v>
      </c>
      <c r="V62" s="44">
        <f t="shared" si="5"/>
        <v>0</v>
      </c>
      <c r="W62" s="45">
        <f t="shared" si="9"/>
        <v>0</v>
      </c>
      <c r="X62" s="50">
        <f t="shared" si="9"/>
        <v>0</v>
      </c>
      <c r="Y62" s="51">
        <f t="shared" si="9"/>
        <v>0</v>
      </c>
      <c r="Z62" s="48">
        <f t="shared" si="10"/>
        <v>0</v>
      </c>
      <c r="AA62" s="49">
        <f t="shared" si="11"/>
        <v>0</v>
      </c>
    </row>
    <row r="63" spans="1:27" x14ac:dyDescent="0.25">
      <c r="A63" s="110"/>
      <c r="B63" s="34">
        <v>0</v>
      </c>
      <c r="C63" s="34">
        <v>0</v>
      </c>
      <c r="D63" s="96">
        <v>0</v>
      </c>
      <c r="E63" s="35">
        <f t="shared" si="0"/>
        <v>0</v>
      </c>
      <c r="F63" s="36">
        <f t="shared" si="12"/>
        <v>0</v>
      </c>
      <c r="G63" s="37">
        <f t="shared" si="13"/>
        <v>0</v>
      </c>
      <c r="H63" s="38">
        <v>0</v>
      </c>
      <c r="I63" s="38">
        <v>0</v>
      </c>
      <c r="J63" s="39">
        <f t="shared" si="7"/>
        <v>0</v>
      </c>
      <c r="K63" s="42">
        <f t="shared" si="8"/>
        <v>0</v>
      </c>
      <c r="L63" s="39">
        <v>0</v>
      </c>
      <c r="M63" s="39">
        <v>0</v>
      </c>
      <c r="N63" s="39">
        <v>0</v>
      </c>
      <c r="O63" s="41">
        <f t="shared" si="1"/>
        <v>0</v>
      </c>
      <c r="P63" s="41">
        <f t="shared" si="2"/>
        <v>0</v>
      </c>
      <c r="Q63" s="41">
        <f t="shared" si="3"/>
        <v>0</v>
      </c>
      <c r="R63" s="34">
        <f t="shared" si="4"/>
        <v>0</v>
      </c>
      <c r="S63" s="34">
        <f t="shared" si="4"/>
        <v>0</v>
      </c>
      <c r="T63" s="34">
        <f t="shared" si="4"/>
        <v>0</v>
      </c>
      <c r="U63" s="52">
        <f>'[4]KP Hourly Purchases'!K55</f>
        <v>0</v>
      </c>
      <c r="V63" s="44">
        <f t="shared" si="5"/>
        <v>0</v>
      </c>
      <c r="W63" s="45">
        <f t="shared" si="9"/>
        <v>0</v>
      </c>
      <c r="X63" s="50">
        <f t="shared" si="9"/>
        <v>0</v>
      </c>
      <c r="Y63" s="51">
        <f t="shared" si="9"/>
        <v>0</v>
      </c>
      <c r="Z63" s="48">
        <f t="shared" si="10"/>
        <v>0</v>
      </c>
      <c r="AA63" s="49">
        <f t="shared" si="11"/>
        <v>0</v>
      </c>
    </row>
    <row r="64" spans="1:27" x14ac:dyDescent="0.25">
      <c r="A64" s="110"/>
      <c r="B64" s="34">
        <v>0</v>
      </c>
      <c r="C64" s="34">
        <v>0</v>
      </c>
      <c r="D64" s="96">
        <v>0</v>
      </c>
      <c r="E64" s="35">
        <f t="shared" si="0"/>
        <v>0</v>
      </c>
      <c r="F64" s="36">
        <f t="shared" si="12"/>
        <v>0</v>
      </c>
      <c r="G64" s="37">
        <f t="shared" si="13"/>
        <v>0</v>
      </c>
      <c r="H64" s="38">
        <v>0</v>
      </c>
      <c r="I64" s="38">
        <v>0</v>
      </c>
      <c r="J64" s="39">
        <f t="shared" si="7"/>
        <v>0</v>
      </c>
      <c r="K64" s="42">
        <f t="shared" si="8"/>
        <v>0</v>
      </c>
      <c r="L64" s="39">
        <v>0</v>
      </c>
      <c r="M64" s="39">
        <v>0</v>
      </c>
      <c r="N64" s="39">
        <v>0</v>
      </c>
      <c r="O64" s="41">
        <f t="shared" si="1"/>
        <v>0</v>
      </c>
      <c r="P64" s="41">
        <f t="shared" si="2"/>
        <v>0</v>
      </c>
      <c r="Q64" s="41">
        <f t="shared" si="3"/>
        <v>0</v>
      </c>
      <c r="R64" s="34">
        <f t="shared" si="4"/>
        <v>0</v>
      </c>
      <c r="S64" s="34">
        <f t="shared" si="4"/>
        <v>0</v>
      </c>
      <c r="T64" s="34">
        <f t="shared" si="4"/>
        <v>0</v>
      </c>
      <c r="U64" s="52">
        <f>'[4]KP Hourly Purchases'!K56</f>
        <v>0</v>
      </c>
      <c r="V64" s="44">
        <f t="shared" si="5"/>
        <v>0</v>
      </c>
      <c r="W64" s="45">
        <f t="shared" si="9"/>
        <v>0</v>
      </c>
      <c r="X64" s="50">
        <f t="shared" si="9"/>
        <v>0</v>
      </c>
      <c r="Y64" s="51">
        <f t="shared" si="9"/>
        <v>0</v>
      </c>
      <c r="Z64" s="48">
        <f t="shared" si="10"/>
        <v>0</v>
      </c>
      <c r="AA64" s="49">
        <f t="shared" si="11"/>
        <v>0</v>
      </c>
    </row>
    <row r="65" spans="1:27" x14ac:dyDescent="0.25">
      <c r="A65" s="110"/>
      <c r="B65" s="34">
        <v>0</v>
      </c>
      <c r="C65" s="34">
        <v>0</v>
      </c>
      <c r="D65" s="96">
        <v>0</v>
      </c>
      <c r="E65" s="35">
        <f t="shared" si="0"/>
        <v>0</v>
      </c>
      <c r="F65" s="36">
        <f t="shared" si="12"/>
        <v>0</v>
      </c>
      <c r="G65" s="37">
        <f t="shared" si="13"/>
        <v>0</v>
      </c>
      <c r="H65" s="38">
        <v>0</v>
      </c>
      <c r="I65" s="38">
        <v>0</v>
      </c>
      <c r="J65" s="39">
        <f t="shared" si="7"/>
        <v>0</v>
      </c>
      <c r="K65" s="42">
        <f t="shared" si="8"/>
        <v>0</v>
      </c>
      <c r="L65" s="39">
        <v>0</v>
      </c>
      <c r="M65" s="39">
        <v>0</v>
      </c>
      <c r="N65" s="39">
        <v>0</v>
      </c>
      <c r="O65" s="41">
        <f t="shared" si="1"/>
        <v>0</v>
      </c>
      <c r="P65" s="41">
        <f t="shared" si="2"/>
        <v>0</v>
      </c>
      <c r="Q65" s="41">
        <f t="shared" si="3"/>
        <v>0</v>
      </c>
      <c r="R65" s="34">
        <f t="shared" si="4"/>
        <v>0</v>
      </c>
      <c r="S65" s="34">
        <f t="shared" si="4"/>
        <v>0</v>
      </c>
      <c r="T65" s="34">
        <f t="shared" si="4"/>
        <v>0</v>
      </c>
      <c r="U65" s="52">
        <f>'[4]KP Hourly Purchases'!K57</f>
        <v>0</v>
      </c>
      <c r="V65" s="44">
        <f t="shared" si="5"/>
        <v>0</v>
      </c>
      <c r="W65" s="45">
        <f t="shared" si="9"/>
        <v>0</v>
      </c>
      <c r="X65" s="50">
        <f t="shared" si="9"/>
        <v>0</v>
      </c>
      <c r="Y65" s="51">
        <f t="shared" si="9"/>
        <v>0</v>
      </c>
      <c r="Z65" s="48">
        <f t="shared" si="10"/>
        <v>0</v>
      </c>
      <c r="AA65" s="49">
        <f t="shared" si="11"/>
        <v>0</v>
      </c>
    </row>
    <row r="66" spans="1:27" x14ac:dyDescent="0.25">
      <c r="A66" s="110"/>
      <c r="B66" s="34">
        <v>0</v>
      </c>
      <c r="C66" s="34">
        <v>0</v>
      </c>
      <c r="D66" s="96">
        <v>0</v>
      </c>
      <c r="E66" s="35">
        <f t="shared" si="0"/>
        <v>0</v>
      </c>
      <c r="F66" s="36">
        <f t="shared" si="12"/>
        <v>0</v>
      </c>
      <c r="G66" s="37">
        <f t="shared" si="13"/>
        <v>0</v>
      </c>
      <c r="H66" s="38">
        <v>0</v>
      </c>
      <c r="I66" s="38">
        <v>0</v>
      </c>
      <c r="J66" s="39">
        <f t="shared" si="7"/>
        <v>0</v>
      </c>
      <c r="K66" s="42">
        <f t="shared" si="8"/>
        <v>0</v>
      </c>
      <c r="L66" s="39">
        <v>0</v>
      </c>
      <c r="M66" s="39">
        <v>0</v>
      </c>
      <c r="N66" s="39">
        <v>0</v>
      </c>
      <c r="O66" s="41">
        <f t="shared" si="1"/>
        <v>0</v>
      </c>
      <c r="P66" s="41">
        <f t="shared" si="2"/>
        <v>0</v>
      </c>
      <c r="Q66" s="41">
        <f t="shared" si="3"/>
        <v>0</v>
      </c>
      <c r="R66" s="34">
        <f t="shared" si="4"/>
        <v>0</v>
      </c>
      <c r="S66" s="34">
        <f t="shared" si="4"/>
        <v>0</v>
      </c>
      <c r="T66" s="34">
        <f t="shared" si="4"/>
        <v>0</v>
      </c>
      <c r="U66" s="52">
        <f>'[4]KP Hourly Purchases'!K58</f>
        <v>0</v>
      </c>
      <c r="V66" s="44">
        <f t="shared" si="5"/>
        <v>0</v>
      </c>
      <c r="W66" s="45">
        <f t="shared" si="9"/>
        <v>0</v>
      </c>
      <c r="X66" s="50">
        <f t="shared" si="9"/>
        <v>0</v>
      </c>
      <c r="Y66" s="51">
        <f t="shared" si="9"/>
        <v>0</v>
      </c>
      <c r="Z66" s="48">
        <f t="shared" si="10"/>
        <v>0</v>
      </c>
      <c r="AA66" s="49">
        <f t="shared" si="11"/>
        <v>0</v>
      </c>
    </row>
    <row r="67" spans="1:27" x14ac:dyDescent="0.25">
      <c r="A67" s="110"/>
      <c r="B67" s="34">
        <v>0</v>
      </c>
      <c r="C67" s="34">
        <v>0</v>
      </c>
      <c r="D67" s="96">
        <v>0</v>
      </c>
      <c r="E67" s="35">
        <f t="shared" si="0"/>
        <v>0</v>
      </c>
      <c r="F67" s="36">
        <f t="shared" si="12"/>
        <v>0</v>
      </c>
      <c r="G67" s="37">
        <f t="shared" si="13"/>
        <v>0</v>
      </c>
      <c r="H67" s="38">
        <v>0</v>
      </c>
      <c r="I67" s="38">
        <v>0</v>
      </c>
      <c r="J67" s="39">
        <f t="shared" si="7"/>
        <v>0</v>
      </c>
      <c r="K67" s="42">
        <f t="shared" si="8"/>
        <v>0</v>
      </c>
      <c r="L67" s="39">
        <v>0</v>
      </c>
      <c r="M67" s="39">
        <v>0</v>
      </c>
      <c r="N67" s="39">
        <v>0</v>
      </c>
      <c r="O67" s="41">
        <f t="shared" si="1"/>
        <v>0</v>
      </c>
      <c r="P67" s="41">
        <f t="shared" si="2"/>
        <v>0</v>
      </c>
      <c r="Q67" s="41">
        <f t="shared" si="3"/>
        <v>0</v>
      </c>
      <c r="R67" s="34">
        <f t="shared" si="4"/>
        <v>0</v>
      </c>
      <c r="S67" s="34">
        <f t="shared" si="4"/>
        <v>0</v>
      </c>
      <c r="T67" s="34">
        <f t="shared" si="4"/>
        <v>0</v>
      </c>
      <c r="U67" s="52">
        <f>'[4]KP Hourly Purchases'!K59</f>
        <v>0</v>
      </c>
      <c r="V67" s="44">
        <f t="shared" si="5"/>
        <v>0</v>
      </c>
      <c r="W67" s="45">
        <f t="shared" si="9"/>
        <v>0</v>
      </c>
      <c r="X67" s="50">
        <f t="shared" si="9"/>
        <v>0</v>
      </c>
      <c r="Y67" s="51">
        <f t="shared" si="9"/>
        <v>0</v>
      </c>
      <c r="Z67" s="48">
        <f t="shared" si="10"/>
        <v>0</v>
      </c>
      <c r="AA67" s="49">
        <f t="shared" si="11"/>
        <v>0</v>
      </c>
    </row>
    <row r="68" spans="1:27" x14ac:dyDescent="0.25">
      <c r="A68" s="110"/>
      <c r="B68" s="34">
        <v>0</v>
      </c>
      <c r="C68" s="34">
        <v>0</v>
      </c>
      <c r="D68" s="96">
        <v>0</v>
      </c>
      <c r="E68" s="35">
        <f t="shared" si="0"/>
        <v>0</v>
      </c>
      <c r="F68" s="36">
        <f t="shared" si="12"/>
        <v>0</v>
      </c>
      <c r="G68" s="37">
        <f t="shared" si="13"/>
        <v>0</v>
      </c>
      <c r="H68" s="38">
        <v>0</v>
      </c>
      <c r="I68" s="38">
        <v>0</v>
      </c>
      <c r="J68" s="39">
        <f t="shared" si="7"/>
        <v>0</v>
      </c>
      <c r="K68" s="42">
        <f t="shared" si="8"/>
        <v>0</v>
      </c>
      <c r="L68" s="39">
        <v>0</v>
      </c>
      <c r="M68" s="39">
        <v>0</v>
      </c>
      <c r="N68" s="39">
        <v>0</v>
      </c>
      <c r="O68" s="41">
        <f t="shared" si="1"/>
        <v>0</v>
      </c>
      <c r="P68" s="41">
        <f t="shared" si="2"/>
        <v>0</v>
      </c>
      <c r="Q68" s="41">
        <f t="shared" si="3"/>
        <v>0</v>
      </c>
      <c r="R68" s="34">
        <f t="shared" si="4"/>
        <v>0</v>
      </c>
      <c r="S68" s="34">
        <f t="shared" si="4"/>
        <v>0</v>
      </c>
      <c r="T68" s="34">
        <f t="shared" si="4"/>
        <v>0</v>
      </c>
      <c r="U68" s="52">
        <f>'[4]KP Hourly Purchases'!K60</f>
        <v>0</v>
      </c>
      <c r="V68" s="44">
        <f t="shared" si="5"/>
        <v>0</v>
      </c>
      <c r="W68" s="45">
        <f t="shared" si="9"/>
        <v>0</v>
      </c>
      <c r="X68" s="50">
        <f t="shared" si="9"/>
        <v>0</v>
      </c>
      <c r="Y68" s="51">
        <f t="shared" si="9"/>
        <v>0</v>
      </c>
      <c r="Z68" s="48">
        <f t="shared" si="10"/>
        <v>0</v>
      </c>
      <c r="AA68" s="49">
        <f t="shared" si="11"/>
        <v>0</v>
      </c>
    </row>
    <row r="69" spans="1:27" x14ac:dyDescent="0.25">
      <c r="A69" s="110"/>
      <c r="B69" s="34">
        <v>0</v>
      </c>
      <c r="C69" s="34">
        <v>0</v>
      </c>
      <c r="D69" s="96">
        <v>0</v>
      </c>
      <c r="E69" s="35">
        <f t="shared" si="0"/>
        <v>0</v>
      </c>
      <c r="F69" s="36">
        <f t="shared" si="12"/>
        <v>0</v>
      </c>
      <c r="G69" s="37">
        <f t="shared" si="13"/>
        <v>0</v>
      </c>
      <c r="H69" s="38">
        <v>0</v>
      </c>
      <c r="I69" s="38">
        <v>0</v>
      </c>
      <c r="J69" s="39">
        <f t="shared" si="7"/>
        <v>0</v>
      </c>
      <c r="K69" s="42">
        <f t="shared" si="8"/>
        <v>0</v>
      </c>
      <c r="L69" s="39">
        <v>0</v>
      </c>
      <c r="M69" s="39">
        <v>0</v>
      </c>
      <c r="N69" s="39">
        <v>0</v>
      </c>
      <c r="O69" s="41">
        <f t="shared" si="1"/>
        <v>0</v>
      </c>
      <c r="P69" s="41">
        <f t="shared" si="2"/>
        <v>0</v>
      </c>
      <c r="Q69" s="41">
        <f t="shared" si="3"/>
        <v>0</v>
      </c>
      <c r="R69" s="34">
        <f t="shared" si="4"/>
        <v>0</v>
      </c>
      <c r="S69" s="34">
        <f t="shared" si="4"/>
        <v>0</v>
      </c>
      <c r="T69" s="34">
        <f t="shared" si="4"/>
        <v>0</v>
      </c>
      <c r="U69" s="52">
        <f>'[4]KP Hourly Purchases'!K61</f>
        <v>0</v>
      </c>
      <c r="V69" s="44">
        <f t="shared" si="5"/>
        <v>0</v>
      </c>
      <c r="W69" s="45">
        <f t="shared" si="9"/>
        <v>0</v>
      </c>
      <c r="X69" s="50">
        <f t="shared" si="9"/>
        <v>0</v>
      </c>
      <c r="Y69" s="51">
        <f t="shared" si="9"/>
        <v>0</v>
      </c>
      <c r="Z69" s="48">
        <f t="shared" si="10"/>
        <v>0</v>
      </c>
      <c r="AA69" s="49">
        <f t="shared" si="11"/>
        <v>0</v>
      </c>
    </row>
    <row r="70" spans="1:27" x14ac:dyDescent="0.25">
      <c r="A70" s="110"/>
      <c r="B70" s="34">
        <v>0</v>
      </c>
      <c r="C70" s="34">
        <v>0</v>
      </c>
      <c r="D70" s="96">
        <v>0</v>
      </c>
      <c r="E70" s="35">
        <f t="shared" si="0"/>
        <v>0</v>
      </c>
      <c r="F70" s="36">
        <f t="shared" si="12"/>
        <v>0</v>
      </c>
      <c r="G70" s="37">
        <f t="shared" si="13"/>
        <v>0</v>
      </c>
      <c r="H70" s="38">
        <v>0</v>
      </c>
      <c r="I70" s="38">
        <v>0</v>
      </c>
      <c r="J70" s="39">
        <f t="shared" si="7"/>
        <v>0</v>
      </c>
      <c r="K70" s="42">
        <f t="shared" si="8"/>
        <v>0</v>
      </c>
      <c r="L70" s="39">
        <v>0</v>
      </c>
      <c r="M70" s="39">
        <v>0</v>
      </c>
      <c r="N70" s="39">
        <v>0</v>
      </c>
      <c r="O70" s="41">
        <f t="shared" si="1"/>
        <v>0</v>
      </c>
      <c r="P70" s="41">
        <f t="shared" si="2"/>
        <v>0</v>
      </c>
      <c r="Q70" s="41">
        <f t="shared" si="3"/>
        <v>0</v>
      </c>
      <c r="R70" s="34">
        <f t="shared" si="4"/>
        <v>0</v>
      </c>
      <c r="S70" s="34">
        <f t="shared" si="4"/>
        <v>0</v>
      </c>
      <c r="T70" s="34">
        <f t="shared" si="4"/>
        <v>0</v>
      </c>
      <c r="U70" s="52">
        <f>'[4]KP Hourly Purchases'!K62</f>
        <v>0</v>
      </c>
      <c r="V70" s="44">
        <f t="shared" si="5"/>
        <v>0</v>
      </c>
      <c r="W70" s="45">
        <f t="shared" si="9"/>
        <v>0</v>
      </c>
      <c r="X70" s="50">
        <f t="shared" si="9"/>
        <v>0</v>
      </c>
      <c r="Y70" s="51">
        <f t="shared" si="9"/>
        <v>0</v>
      </c>
      <c r="Z70" s="48">
        <f t="shared" si="10"/>
        <v>0</v>
      </c>
      <c r="AA70" s="49">
        <f t="shared" si="11"/>
        <v>0</v>
      </c>
    </row>
    <row r="71" spans="1:27" x14ac:dyDescent="0.25">
      <c r="A71" s="110"/>
      <c r="B71" s="34">
        <v>0</v>
      </c>
      <c r="C71" s="34">
        <v>0</v>
      </c>
      <c r="D71" s="96">
        <v>0</v>
      </c>
      <c r="E71" s="35">
        <f t="shared" si="0"/>
        <v>0</v>
      </c>
      <c r="F71" s="36">
        <f t="shared" si="12"/>
        <v>0</v>
      </c>
      <c r="G71" s="37">
        <f t="shared" si="13"/>
        <v>0</v>
      </c>
      <c r="H71" s="38">
        <v>0</v>
      </c>
      <c r="I71" s="38">
        <v>0</v>
      </c>
      <c r="J71" s="39">
        <f t="shared" si="7"/>
        <v>0</v>
      </c>
      <c r="K71" s="42">
        <f t="shared" si="8"/>
        <v>0</v>
      </c>
      <c r="L71" s="39">
        <v>0</v>
      </c>
      <c r="M71" s="39">
        <v>0</v>
      </c>
      <c r="N71" s="39">
        <v>0</v>
      </c>
      <c r="O71" s="41">
        <f t="shared" si="1"/>
        <v>0</v>
      </c>
      <c r="P71" s="41">
        <f t="shared" si="2"/>
        <v>0</v>
      </c>
      <c r="Q71" s="41">
        <f t="shared" si="3"/>
        <v>0</v>
      </c>
      <c r="R71" s="34">
        <f t="shared" si="4"/>
        <v>0</v>
      </c>
      <c r="S71" s="34">
        <f t="shared" si="4"/>
        <v>0</v>
      </c>
      <c r="T71" s="34">
        <f t="shared" si="4"/>
        <v>0</v>
      </c>
      <c r="U71" s="52">
        <f>'[4]KP Hourly Purchases'!K63</f>
        <v>0</v>
      </c>
      <c r="V71" s="44">
        <f t="shared" si="5"/>
        <v>0</v>
      </c>
      <c r="W71" s="45">
        <f t="shared" si="9"/>
        <v>0</v>
      </c>
      <c r="X71" s="50">
        <f t="shared" si="9"/>
        <v>0</v>
      </c>
      <c r="Y71" s="51">
        <f t="shared" si="9"/>
        <v>0</v>
      </c>
      <c r="Z71" s="48">
        <f t="shared" si="10"/>
        <v>0</v>
      </c>
      <c r="AA71" s="49">
        <f t="shared" si="11"/>
        <v>0</v>
      </c>
    </row>
    <row r="72" spans="1:27" x14ac:dyDescent="0.25">
      <c r="A72" s="110"/>
      <c r="B72" s="34">
        <v>0</v>
      </c>
      <c r="C72" s="34">
        <v>0</v>
      </c>
      <c r="D72" s="96">
        <v>0</v>
      </c>
      <c r="E72" s="35">
        <f t="shared" si="0"/>
        <v>0</v>
      </c>
      <c r="F72" s="36">
        <f t="shared" si="12"/>
        <v>0</v>
      </c>
      <c r="G72" s="37">
        <f t="shared" si="13"/>
        <v>0</v>
      </c>
      <c r="H72" s="38">
        <v>0</v>
      </c>
      <c r="I72" s="38">
        <v>0</v>
      </c>
      <c r="J72" s="39">
        <f t="shared" si="7"/>
        <v>0</v>
      </c>
      <c r="K72" s="42">
        <f t="shared" si="8"/>
        <v>0</v>
      </c>
      <c r="L72" s="39">
        <v>0</v>
      </c>
      <c r="M72" s="39">
        <v>0</v>
      </c>
      <c r="N72" s="39">
        <v>0</v>
      </c>
      <c r="O72" s="41">
        <f t="shared" si="1"/>
        <v>0</v>
      </c>
      <c r="P72" s="41">
        <f t="shared" si="2"/>
        <v>0</v>
      </c>
      <c r="Q72" s="41">
        <f t="shared" si="3"/>
        <v>0</v>
      </c>
      <c r="R72" s="34">
        <f t="shared" si="4"/>
        <v>0</v>
      </c>
      <c r="S72" s="34">
        <f t="shared" si="4"/>
        <v>0</v>
      </c>
      <c r="T72" s="34">
        <f t="shared" si="4"/>
        <v>0</v>
      </c>
      <c r="U72" s="52">
        <f>'[4]KP Hourly Purchases'!K64</f>
        <v>0</v>
      </c>
      <c r="V72" s="44">
        <f t="shared" si="5"/>
        <v>0</v>
      </c>
      <c r="W72" s="45">
        <f t="shared" si="9"/>
        <v>0</v>
      </c>
      <c r="X72" s="50">
        <f t="shared" si="9"/>
        <v>0</v>
      </c>
      <c r="Y72" s="51">
        <f t="shared" si="9"/>
        <v>0</v>
      </c>
      <c r="Z72" s="48">
        <f t="shared" si="10"/>
        <v>0</v>
      </c>
      <c r="AA72" s="49">
        <f t="shared" si="11"/>
        <v>0</v>
      </c>
    </row>
    <row r="73" spans="1:27" x14ac:dyDescent="0.25">
      <c r="A73" s="110"/>
      <c r="B73" s="34">
        <v>0</v>
      </c>
      <c r="C73" s="34">
        <v>0</v>
      </c>
      <c r="D73" s="96">
        <v>0</v>
      </c>
      <c r="E73" s="35">
        <f t="shared" si="0"/>
        <v>0</v>
      </c>
      <c r="F73" s="36">
        <f t="shared" si="12"/>
        <v>0</v>
      </c>
      <c r="G73" s="37">
        <f t="shared" si="13"/>
        <v>0</v>
      </c>
      <c r="H73" s="38">
        <v>0</v>
      </c>
      <c r="I73" s="38">
        <v>0</v>
      </c>
      <c r="J73" s="39">
        <f t="shared" si="7"/>
        <v>0</v>
      </c>
      <c r="K73" s="42">
        <f t="shared" si="8"/>
        <v>0</v>
      </c>
      <c r="L73" s="39">
        <v>0</v>
      </c>
      <c r="M73" s="39">
        <v>0</v>
      </c>
      <c r="N73" s="39">
        <v>0</v>
      </c>
      <c r="O73" s="41">
        <f t="shared" si="1"/>
        <v>0</v>
      </c>
      <c r="P73" s="41">
        <f t="shared" si="2"/>
        <v>0</v>
      </c>
      <c r="Q73" s="41">
        <f t="shared" si="3"/>
        <v>0</v>
      </c>
      <c r="R73" s="34">
        <f t="shared" si="4"/>
        <v>0</v>
      </c>
      <c r="S73" s="34">
        <f t="shared" si="4"/>
        <v>0</v>
      </c>
      <c r="T73" s="34">
        <f t="shared" si="4"/>
        <v>0</v>
      </c>
      <c r="U73" s="52">
        <f>'[4]KP Hourly Purchases'!K65</f>
        <v>0</v>
      </c>
      <c r="V73" s="44">
        <f t="shared" si="5"/>
        <v>0</v>
      </c>
      <c r="W73" s="45">
        <f t="shared" si="9"/>
        <v>0</v>
      </c>
      <c r="X73" s="50">
        <f t="shared" si="9"/>
        <v>0</v>
      </c>
      <c r="Y73" s="51">
        <f t="shared" si="9"/>
        <v>0</v>
      </c>
      <c r="Z73" s="48">
        <f t="shared" si="10"/>
        <v>0</v>
      </c>
      <c r="AA73" s="49">
        <f t="shared" si="11"/>
        <v>0</v>
      </c>
    </row>
    <row r="74" spans="1:27" x14ac:dyDescent="0.25">
      <c r="A74" s="110"/>
      <c r="B74" s="34">
        <v>0</v>
      </c>
      <c r="C74" s="34">
        <v>0</v>
      </c>
      <c r="D74" s="96">
        <v>0</v>
      </c>
      <c r="E74" s="35">
        <f t="shared" si="0"/>
        <v>0</v>
      </c>
      <c r="F74" s="36">
        <f t="shared" si="12"/>
        <v>0</v>
      </c>
      <c r="G74" s="37">
        <f t="shared" si="13"/>
        <v>0</v>
      </c>
      <c r="H74" s="38">
        <v>0</v>
      </c>
      <c r="I74" s="38">
        <v>0</v>
      </c>
      <c r="J74" s="39">
        <f t="shared" si="7"/>
        <v>0</v>
      </c>
      <c r="K74" s="42">
        <f t="shared" si="8"/>
        <v>0</v>
      </c>
      <c r="L74" s="39">
        <v>0</v>
      </c>
      <c r="M74" s="39">
        <v>0</v>
      </c>
      <c r="N74" s="39">
        <v>0</v>
      </c>
      <c r="O74" s="41">
        <f t="shared" si="1"/>
        <v>0</v>
      </c>
      <c r="P74" s="41">
        <f t="shared" si="2"/>
        <v>0</v>
      </c>
      <c r="Q74" s="41">
        <f t="shared" si="3"/>
        <v>0</v>
      </c>
      <c r="R74" s="34">
        <f t="shared" si="4"/>
        <v>0</v>
      </c>
      <c r="S74" s="34">
        <f t="shared" si="4"/>
        <v>0</v>
      </c>
      <c r="T74" s="34">
        <f t="shared" si="4"/>
        <v>0</v>
      </c>
      <c r="U74" s="52">
        <f>'[4]KP Hourly Purchases'!K66</f>
        <v>0</v>
      </c>
      <c r="V74" s="44">
        <f t="shared" si="5"/>
        <v>0</v>
      </c>
      <c r="W74" s="45">
        <f t="shared" si="9"/>
        <v>0</v>
      </c>
      <c r="X74" s="50">
        <f t="shared" si="9"/>
        <v>0</v>
      </c>
      <c r="Y74" s="51">
        <f t="shared" si="9"/>
        <v>0</v>
      </c>
      <c r="Z74" s="48">
        <f t="shared" si="10"/>
        <v>0</v>
      </c>
      <c r="AA74" s="49">
        <f t="shared" si="11"/>
        <v>0</v>
      </c>
    </row>
    <row r="75" spans="1:27" x14ac:dyDescent="0.25">
      <c r="A75" s="110"/>
      <c r="B75" s="34">
        <v>0</v>
      </c>
      <c r="C75" s="34">
        <v>0</v>
      </c>
      <c r="D75" s="96">
        <v>0</v>
      </c>
      <c r="E75" s="35">
        <f t="shared" si="0"/>
        <v>0</v>
      </c>
      <c r="F75" s="36">
        <f t="shared" si="12"/>
        <v>0</v>
      </c>
      <c r="G75" s="37">
        <f t="shared" si="13"/>
        <v>0</v>
      </c>
      <c r="H75" s="38">
        <v>0</v>
      </c>
      <c r="I75" s="38">
        <v>0</v>
      </c>
      <c r="J75" s="39">
        <f t="shared" si="7"/>
        <v>0</v>
      </c>
      <c r="K75" s="42">
        <f t="shared" si="8"/>
        <v>0</v>
      </c>
      <c r="L75" s="39">
        <v>0</v>
      </c>
      <c r="M75" s="39">
        <v>0</v>
      </c>
      <c r="N75" s="39">
        <v>0</v>
      </c>
      <c r="O75" s="41">
        <f t="shared" si="1"/>
        <v>0</v>
      </c>
      <c r="P75" s="41">
        <f t="shared" si="2"/>
        <v>0</v>
      </c>
      <c r="Q75" s="41">
        <f t="shared" si="3"/>
        <v>0</v>
      </c>
      <c r="R75" s="34">
        <f t="shared" si="4"/>
        <v>0</v>
      </c>
      <c r="S75" s="34">
        <f t="shared" si="4"/>
        <v>0</v>
      </c>
      <c r="T75" s="34">
        <f t="shared" si="4"/>
        <v>0</v>
      </c>
      <c r="U75" s="52">
        <f>'[4]KP Hourly Purchases'!K67</f>
        <v>0</v>
      </c>
      <c r="V75" s="44">
        <f t="shared" si="5"/>
        <v>0</v>
      </c>
      <c r="W75" s="45">
        <f t="shared" si="9"/>
        <v>0</v>
      </c>
      <c r="X75" s="50">
        <f t="shared" si="9"/>
        <v>0</v>
      </c>
      <c r="Y75" s="51">
        <f t="shared" si="9"/>
        <v>0</v>
      </c>
      <c r="Z75" s="48">
        <f t="shared" si="10"/>
        <v>0</v>
      </c>
      <c r="AA75" s="49">
        <f t="shared" si="11"/>
        <v>0</v>
      </c>
    </row>
    <row r="76" spans="1:27" x14ac:dyDescent="0.25">
      <c r="A76" s="110"/>
      <c r="B76" s="34">
        <v>0</v>
      </c>
      <c r="C76" s="34">
        <v>0</v>
      </c>
      <c r="D76" s="96">
        <v>0</v>
      </c>
      <c r="E76" s="35">
        <f t="shared" si="0"/>
        <v>0</v>
      </c>
      <c r="F76" s="36">
        <f t="shared" si="12"/>
        <v>0</v>
      </c>
      <c r="G76" s="37">
        <f t="shared" si="13"/>
        <v>0</v>
      </c>
      <c r="H76" s="38">
        <v>0</v>
      </c>
      <c r="I76" s="38">
        <v>0</v>
      </c>
      <c r="J76" s="39">
        <f t="shared" si="7"/>
        <v>0</v>
      </c>
      <c r="K76" s="42">
        <f t="shared" si="8"/>
        <v>0</v>
      </c>
      <c r="L76" s="39">
        <v>0</v>
      </c>
      <c r="M76" s="39">
        <v>0</v>
      </c>
      <c r="N76" s="39">
        <v>0</v>
      </c>
      <c r="O76" s="41">
        <f t="shared" ref="O76:O139" si="14">MAX(N76-M76,0)</f>
        <v>0</v>
      </c>
      <c r="P76" s="41">
        <f t="shared" si="2"/>
        <v>0</v>
      </c>
      <c r="Q76" s="41">
        <f t="shared" si="3"/>
        <v>0</v>
      </c>
      <c r="R76" s="34">
        <f t="shared" si="4"/>
        <v>0</v>
      </c>
      <c r="S76" s="34">
        <f t="shared" si="4"/>
        <v>0</v>
      </c>
      <c r="T76" s="34">
        <f t="shared" si="4"/>
        <v>0</v>
      </c>
      <c r="U76" s="52">
        <f>'[4]KP Hourly Purchases'!K68</f>
        <v>0</v>
      </c>
      <c r="V76" s="44">
        <f t="shared" si="5"/>
        <v>0</v>
      </c>
      <c r="W76" s="45">
        <f t="shared" si="9"/>
        <v>0</v>
      </c>
      <c r="X76" s="50">
        <f t="shared" si="9"/>
        <v>0</v>
      </c>
      <c r="Y76" s="51">
        <f t="shared" si="9"/>
        <v>0</v>
      </c>
      <c r="Z76" s="48">
        <f t="shared" si="10"/>
        <v>0</v>
      </c>
      <c r="AA76" s="49">
        <f t="shared" si="11"/>
        <v>0</v>
      </c>
    </row>
    <row r="77" spans="1:27" x14ac:dyDescent="0.25">
      <c r="A77" s="110"/>
      <c r="B77" s="34">
        <v>0</v>
      </c>
      <c r="C77" s="34">
        <v>0</v>
      </c>
      <c r="D77" s="96">
        <v>0</v>
      </c>
      <c r="E77" s="35">
        <f t="shared" ref="E77:E140" si="15">SUM(B77:D77)</f>
        <v>0</v>
      </c>
      <c r="F77" s="36">
        <f t="shared" si="12"/>
        <v>0</v>
      </c>
      <c r="G77" s="37">
        <f t="shared" si="13"/>
        <v>0</v>
      </c>
      <c r="H77" s="38">
        <v>0</v>
      </c>
      <c r="I77" s="38">
        <v>0</v>
      </c>
      <c r="J77" s="39">
        <f t="shared" ref="J77:J140" si="16">MIN(E77,H77)</f>
        <v>0</v>
      </c>
      <c r="K77" s="42">
        <f t="shared" ref="K77:K140" si="17">IF(J77=0,0,IF(G77&lt;&gt;"Yes",0,J77))</f>
        <v>0</v>
      </c>
      <c r="L77" s="39">
        <v>0</v>
      </c>
      <c r="M77" s="39">
        <v>0</v>
      </c>
      <c r="N77" s="39">
        <v>0</v>
      </c>
      <c r="O77" s="41">
        <f t="shared" si="14"/>
        <v>0</v>
      </c>
      <c r="P77" s="41">
        <f t="shared" ref="P77:P140" si="18">MIN(K77,O77)</f>
        <v>0</v>
      </c>
      <c r="Q77" s="41">
        <f t="shared" ref="Q77:Q140" si="19">IF(P77&lt;=0,0,L77+I77+H77-N77)</f>
        <v>0</v>
      </c>
      <c r="R77" s="34">
        <f t="shared" ref="R77:T129" si="20">IF($P77&gt;0,MIN($P77,$E77)*(B77/$E77),0)</f>
        <v>0</v>
      </c>
      <c r="S77" s="34">
        <f t="shared" si="20"/>
        <v>0</v>
      </c>
      <c r="T77" s="34">
        <f t="shared" si="20"/>
        <v>0</v>
      </c>
      <c r="U77" s="52">
        <f>'[4]KP Hourly Purchases'!K69</f>
        <v>0</v>
      </c>
      <c r="V77" s="44">
        <f t="shared" ref="V77:V140" si="21">(R77+S77+T77)*U77</f>
        <v>0</v>
      </c>
      <c r="W77" s="45">
        <f t="shared" ref="W77:Y140" si="22">IF(B77&gt;0,W$9,0)</f>
        <v>0</v>
      </c>
      <c r="X77" s="50">
        <f t="shared" si="22"/>
        <v>0</v>
      </c>
      <c r="Y77" s="51">
        <f t="shared" si="22"/>
        <v>0</v>
      </c>
      <c r="Z77" s="48">
        <f t="shared" ref="Z77:Z140" si="23">(R77*W77)+(S77*X77)+(T77*Y77)</f>
        <v>0</v>
      </c>
      <c r="AA77" s="49">
        <f t="shared" ref="AA77:AA140" si="24">IF(V77-Z77&lt;0,0,V77-Z77)</f>
        <v>0</v>
      </c>
    </row>
    <row r="78" spans="1:27" x14ac:dyDescent="0.25">
      <c r="A78" s="110"/>
      <c r="B78" s="34">
        <v>0</v>
      </c>
      <c r="C78" s="34">
        <v>0</v>
      </c>
      <c r="D78" s="96">
        <v>0</v>
      </c>
      <c r="E78" s="35">
        <f t="shared" si="15"/>
        <v>0</v>
      </c>
      <c r="F78" s="36">
        <f t="shared" ref="F78:F141" si="25">IF(E78&gt;0,F77+1,0)</f>
        <v>0</v>
      </c>
      <c r="G78" s="37">
        <f t="shared" si="13"/>
        <v>0</v>
      </c>
      <c r="H78" s="38">
        <v>0</v>
      </c>
      <c r="I78" s="38">
        <v>0</v>
      </c>
      <c r="J78" s="39">
        <f t="shared" si="16"/>
        <v>0</v>
      </c>
      <c r="K78" s="42">
        <f t="shared" si="17"/>
        <v>0</v>
      </c>
      <c r="L78" s="39">
        <v>0</v>
      </c>
      <c r="M78" s="39">
        <v>0</v>
      </c>
      <c r="N78" s="39">
        <v>0</v>
      </c>
      <c r="O78" s="41">
        <f t="shared" si="14"/>
        <v>0</v>
      </c>
      <c r="P78" s="41">
        <f t="shared" si="18"/>
        <v>0</v>
      </c>
      <c r="Q78" s="41">
        <f t="shared" si="19"/>
        <v>0</v>
      </c>
      <c r="R78" s="34">
        <f t="shared" si="20"/>
        <v>0</v>
      </c>
      <c r="S78" s="34">
        <f t="shared" si="20"/>
        <v>0</v>
      </c>
      <c r="T78" s="34">
        <f t="shared" si="20"/>
        <v>0</v>
      </c>
      <c r="U78" s="52">
        <f>'[4]KP Hourly Purchases'!K70</f>
        <v>0</v>
      </c>
      <c r="V78" s="44">
        <f t="shared" si="21"/>
        <v>0</v>
      </c>
      <c r="W78" s="45">
        <f t="shared" si="22"/>
        <v>0</v>
      </c>
      <c r="X78" s="50">
        <f t="shared" si="22"/>
        <v>0</v>
      </c>
      <c r="Y78" s="51">
        <f t="shared" si="22"/>
        <v>0</v>
      </c>
      <c r="Z78" s="48">
        <f t="shared" si="23"/>
        <v>0</v>
      </c>
      <c r="AA78" s="49">
        <f t="shared" si="24"/>
        <v>0</v>
      </c>
    </row>
    <row r="79" spans="1:27" x14ac:dyDescent="0.25">
      <c r="A79" s="110"/>
      <c r="B79" s="34">
        <v>0</v>
      </c>
      <c r="C79" s="34">
        <v>0</v>
      </c>
      <c r="D79" s="96">
        <v>0</v>
      </c>
      <c r="E79" s="35">
        <f t="shared" si="15"/>
        <v>0</v>
      </c>
      <c r="F79" s="36">
        <f t="shared" si="25"/>
        <v>0</v>
      </c>
      <c r="G79" s="37">
        <f t="shared" si="13"/>
        <v>0</v>
      </c>
      <c r="H79" s="38">
        <v>0</v>
      </c>
      <c r="I79" s="38">
        <v>0</v>
      </c>
      <c r="J79" s="39">
        <f t="shared" si="16"/>
        <v>0</v>
      </c>
      <c r="K79" s="42">
        <f t="shared" si="17"/>
        <v>0</v>
      </c>
      <c r="L79" s="39">
        <v>0</v>
      </c>
      <c r="M79" s="39">
        <v>0</v>
      </c>
      <c r="N79" s="39">
        <v>0</v>
      </c>
      <c r="O79" s="41">
        <f t="shared" si="14"/>
        <v>0</v>
      </c>
      <c r="P79" s="41">
        <f t="shared" si="18"/>
        <v>0</v>
      </c>
      <c r="Q79" s="41">
        <f t="shared" si="19"/>
        <v>0</v>
      </c>
      <c r="R79" s="34">
        <f t="shared" si="20"/>
        <v>0</v>
      </c>
      <c r="S79" s="34">
        <f t="shared" si="20"/>
        <v>0</v>
      </c>
      <c r="T79" s="34">
        <f t="shared" si="20"/>
        <v>0</v>
      </c>
      <c r="U79" s="52">
        <f>'[4]KP Hourly Purchases'!K71</f>
        <v>0</v>
      </c>
      <c r="V79" s="44">
        <f t="shared" si="21"/>
        <v>0</v>
      </c>
      <c r="W79" s="45">
        <f t="shared" si="22"/>
        <v>0</v>
      </c>
      <c r="X79" s="50">
        <f t="shared" si="22"/>
        <v>0</v>
      </c>
      <c r="Y79" s="51">
        <f t="shared" si="22"/>
        <v>0</v>
      </c>
      <c r="Z79" s="48">
        <f t="shared" si="23"/>
        <v>0</v>
      </c>
      <c r="AA79" s="49">
        <f t="shared" si="24"/>
        <v>0</v>
      </c>
    </row>
    <row r="80" spans="1:27" x14ac:dyDescent="0.25">
      <c r="A80" s="110"/>
      <c r="B80" s="34">
        <v>0</v>
      </c>
      <c r="C80" s="34">
        <v>0</v>
      </c>
      <c r="D80" s="96">
        <v>0</v>
      </c>
      <c r="E80" s="35">
        <f t="shared" si="15"/>
        <v>0</v>
      </c>
      <c r="F80" s="36">
        <f t="shared" si="25"/>
        <v>0</v>
      </c>
      <c r="G80" s="37">
        <f t="shared" si="13"/>
        <v>0</v>
      </c>
      <c r="H80" s="38">
        <v>0</v>
      </c>
      <c r="I80" s="38">
        <v>0</v>
      </c>
      <c r="J80" s="39">
        <f t="shared" si="16"/>
        <v>0</v>
      </c>
      <c r="K80" s="42">
        <f t="shared" si="17"/>
        <v>0</v>
      </c>
      <c r="L80" s="39">
        <v>0</v>
      </c>
      <c r="M80" s="39">
        <v>0</v>
      </c>
      <c r="N80" s="39">
        <v>0</v>
      </c>
      <c r="O80" s="41">
        <f t="shared" si="14"/>
        <v>0</v>
      </c>
      <c r="P80" s="41">
        <f t="shared" si="18"/>
        <v>0</v>
      </c>
      <c r="Q80" s="41">
        <f t="shared" si="19"/>
        <v>0</v>
      </c>
      <c r="R80" s="34">
        <f t="shared" si="20"/>
        <v>0</v>
      </c>
      <c r="S80" s="34">
        <f t="shared" si="20"/>
        <v>0</v>
      </c>
      <c r="T80" s="34">
        <f t="shared" si="20"/>
        <v>0</v>
      </c>
      <c r="U80" s="52">
        <f>'[4]KP Hourly Purchases'!K72</f>
        <v>0</v>
      </c>
      <c r="V80" s="44">
        <f t="shared" si="21"/>
        <v>0</v>
      </c>
      <c r="W80" s="45">
        <f t="shared" si="22"/>
        <v>0</v>
      </c>
      <c r="X80" s="50">
        <f t="shared" si="22"/>
        <v>0</v>
      </c>
      <c r="Y80" s="51">
        <f t="shared" si="22"/>
        <v>0</v>
      </c>
      <c r="Z80" s="48">
        <f t="shared" si="23"/>
        <v>0</v>
      </c>
      <c r="AA80" s="49">
        <f t="shared" si="24"/>
        <v>0</v>
      </c>
    </row>
    <row r="81" spans="1:27" x14ac:dyDescent="0.25">
      <c r="A81" s="110"/>
      <c r="B81" s="34">
        <v>0</v>
      </c>
      <c r="C81" s="34">
        <v>0</v>
      </c>
      <c r="D81" s="96">
        <v>0</v>
      </c>
      <c r="E81" s="35">
        <f t="shared" si="15"/>
        <v>0</v>
      </c>
      <c r="F81" s="36">
        <f t="shared" si="25"/>
        <v>0</v>
      </c>
      <c r="G81" s="37">
        <f t="shared" si="13"/>
        <v>0</v>
      </c>
      <c r="H81" s="38">
        <v>0</v>
      </c>
      <c r="I81" s="38">
        <v>0</v>
      </c>
      <c r="J81" s="39">
        <f t="shared" si="16"/>
        <v>0</v>
      </c>
      <c r="K81" s="42">
        <f t="shared" si="17"/>
        <v>0</v>
      </c>
      <c r="L81" s="39">
        <v>0</v>
      </c>
      <c r="M81" s="39">
        <v>0</v>
      </c>
      <c r="N81" s="39">
        <v>0</v>
      </c>
      <c r="O81" s="41">
        <f t="shared" si="14"/>
        <v>0</v>
      </c>
      <c r="P81" s="41">
        <f t="shared" si="18"/>
        <v>0</v>
      </c>
      <c r="Q81" s="41">
        <f t="shared" si="19"/>
        <v>0</v>
      </c>
      <c r="R81" s="34">
        <f t="shared" si="20"/>
        <v>0</v>
      </c>
      <c r="S81" s="34">
        <f t="shared" si="20"/>
        <v>0</v>
      </c>
      <c r="T81" s="34">
        <f t="shared" si="20"/>
        <v>0</v>
      </c>
      <c r="U81" s="52">
        <f>'[4]KP Hourly Purchases'!K73</f>
        <v>0</v>
      </c>
      <c r="V81" s="44">
        <f t="shared" si="21"/>
        <v>0</v>
      </c>
      <c r="W81" s="45">
        <f t="shared" si="22"/>
        <v>0</v>
      </c>
      <c r="X81" s="50">
        <f t="shared" si="22"/>
        <v>0</v>
      </c>
      <c r="Y81" s="51">
        <f t="shared" si="22"/>
        <v>0</v>
      </c>
      <c r="Z81" s="48">
        <f t="shared" si="23"/>
        <v>0</v>
      </c>
      <c r="AA81" s="49">
        <f t="shared" si="24"/>
        <v>0</v>
      </c>
    </row>
    <row r="82" spans="1:27" x14ac:dyDescent="0.25">
      <c r="A82" s="110"/>
      <c r="B82" s="34">
        <v>0</v>
      </c>
      <c r="C82" s="34">
        <v>0</v>
      </c>
      <c r="D82" s="96">
        <v>0</v>
      </c>
      <c r="E82" s="35">
        <f t="shared" si="15"/>
        <v>0</v>
      </c>
      <c r="F82" s="36">
        <f t="shared" si="25"/>
        <v>0</v>
      </c>
      <c r="G82" s="37">
        <f t="shared" si="13"/>
        <v>0</v>
      </c>
      <c r="H82" s="38">
        <v>0</v>
      </c>
      <c r="I82" s="38">
        <v>0</v>
      </c>
      <c r="J82" s="39">
        <f t="shared" si="16"/>
        <v>0</v>
      </c>
      <c r="K82" s="42">
        <f t="shared" si="17"/>
        <v>0</v>
      </c>
      <c r="L82" s="39">
        <v>0</v>
      </c>
      <c r="M82" s="39">
        <v>0</v>
      </c>
      <c r="N82" s="39">
        <v>0</v>
      </c>
      <c r="O82" s="41">
        <f t="shared" si="14"/>
        <v>0</v>
      </c>
      <c r="P82" s="41">
        <f t="shared" si="18"/>
        <v>0</v>
      </c>
      <c r="Q82" s="41">
        <f t="shared" si="19"/>
        <v>0</v>
      </c>
      <c r="R82" s="34">
        <f t="shared" si="20"/>
        <v>0</v>
      </c>
      <c r="S82" s="34">
        <f t="shared" si="20"/>
        <v>0</v>
      </c>
      <c r="T82" s="34">
        <f t="shared" si="20"/>
        <v>0</v>
      </c>
      <c r="U82" s="52">
        <f>'[4]KP Hourly Purchases'!K74</f>
        <v>0</v>
      </c>
      <c r="V82" s="44">
        <f t="shared" si="21"/>
        <v>0</v>
      </c>
      <c r="W82" s="45">
        <f t="shared" si="22"/>
        <v>0</v>
      </c>
      <c r="X82" s="50">
        <f t="shared" si="22"/>
        <v>0</v>
      </c>
      <c r="Y82" s="51">
        <f t="shared" si="22"/>
        <v>0</v>
      </c>
      <c r="Z82" s="48">
        <f t="shared" si="23"/>
        <v>0</v>
      </c>
      <c r="AA82" s="49">
        <f t="shared" si="24"/>
        <v>0</v>
      </c>
    </row>
    <row r="83" spans="1:27" x14ac:dyDescent="0.25">
      <c r="A83" s="110"/>
      <c r="B83" s="34">
        <v>0</v>
      </c>
      <c r="C83" s="34">
        <v>0</v>
      </c>
      <c r="D83" s="96">
        <v>0</v>
      </c>
      <c r="E83" s="35">
        <f t="shared" si="15"/>
        <v>0</v>
      </c>
      <c r="F83" s="36">
        <f t="shared" si="25"/>
        <v>0</v>
      </c>
      <c r="G83" s="37">
        <f t="shared" si="13"/>
        <v>0</v>
      </c>
      <c r="H83" s="38">
        <v>0</v>
      </c>
      <c r="I83" s="38">
        <v>0</v>
      </c>
      <c r="J83" s="39">
        <f t="shared" si="16"/>
        <v>0</v>
      </c>
      <c r="K83" s="42">
        <f t="shared" si="17"/>
        <v>0</v>
      </c>
      <c r="L83" s="39">
        <v>0</v>
      </c>
      <c r="M83" s="39">
        <v>0</v>
      </c>
      <c r="N83" s="39">
        <v>0</v>
      </c>
      <c r="O83" s="41">
        <f t="shared" si="14"/>
        <v>0</v>
      </c>
      <c r="P83" s="41">
        <f t="shared" si="18"/>
        <v>0</v>
      </c>
      <c r="Q83" s="41">
        <f t="shared" si="19"/>
        <v>0</v>
      </c>
      <c r="R83" s="34">
        <f t="shared" si="20"/>
        <v>0</v>
      </c>
      <c r="S83" s="34">
        <f t="shared" si="20"/>
        <v>0</v>
      </c>
      <c r="T83" s="34">
        <f t="shared" si="20"/>
        <v>0</v>
      </c>
      <c r="U83" s="52">
        <f>'[4]KP Hourly Purchases'!K75</f>
        <v>0</v>
      </c>
      <c r="V83" s="44">
        <f t="shared" si="21"/>
        <v>0</v>
      </c>
      <c r="W83" s="45">
        <f t="shared" si="22"/>
        <v>0</v>
      </c>
      <c r="X83" s="50">
        <f t="shared" si="22"/>
        <v>0</v>
      </c>
      <c r="Y83" s="51">
        <f t="shared" si="22"/>
        <v>0</v>
      </c>
      <c r="Z83" s="48">
        <f t="shared" si="23"/>
        <v>0</v>
      </c>
      <c r="AA83" s="49">
        <f t="shared" si="24"/>
        <v>0</v>
      </c>
    </row>
    <row r="84" spans="1:27" x14ac:dyDescent="0.25">
      <c r="A84" s="110"/>
      <c r="B84" s="34">
        <v>0</v>
      </c>
      <c r="C84" s="34">
        <v>0</v>
      </c>
      <c r="D84" s="96">
        <v>0</v>
      </c>
      <c r="E84" s="35">
        <f t="shared" si="15"/>
        <v>0</v>
      </c>
      <c r="F84" s="36">
        <f t="shared" si="25"/>
        <v>0</v>
      </c>
      <c r="G84" s="37">
        <f t="shared" si="13"/>
        <v>0</v>
      </c>
      <c r="H84" s="38">
        <v>0</v>
      </c>
      <c r="I84" s="38">
        <v>0</v>
      </c>
      <c r="J84" s="39">
        <f t="shared" si="16"/>
        <v>0</v>
      </c>
      <c r="K84" s="42">
        <f t="shared" si="17"/>
        <v>0</v>
      </c>
      <c r="L84" s="39">
        <v>0</v>
      </c>
      <c r="M84" s="39">
        <v>0</v>
      </c>
      <c r="N84" s="39">
        <v>0</v>
      </c>
      <c r="O84" s="41">
        <f t="shared" si="14"/>
        <v>0</v>
      </c>
      <c r="P84" s="41">
        <f t="shared" si="18"/>
        <v>0</v>
      </c>
      <c r="Q84" s="41">
        <f t="shared" si="19"/>
        <v>0</v>
      </c>
      <c r="R84" s="34">
        <f t="shared" si="20"/>
        <v>0</v>
      </c>
      <c r="S84" s="34">
        <f t="shared" si="20"/>
        <v>0</v>
      </c>
      <c r="T84" s="34">
        <f t="shared" si="20"/>
        <v>0</v>
      </c>
      <c r="U84" s="52">
        <f>'[4]KP Hourly Purchases'!K76</f>
        <v>0</v>
      </c>
      <c r="V84" s="44">
        <f t="shared" si="21"/>
        <v>0</v>
      </c>
      <c r="W84" s="45">
        <f t="shared" si="22"/>
        <v>0</v>
      </c>
      <c r="X84" s="50">
        <f t="shared" si="22"/>
        <v>0</v>
      </c>
      <c r="Y84" s="51">
        <f t="shared" si="22"/>
        <v>0</v>
      </c>
      <c r="Z84" s="48">
        <f t="shared" si="23"/>
        <v>0</v>
      </c>
      <c r="AA84" s="49">
        <f t="shared" si="24"/>
        <v>0</v>
      </c>
    </row>
    <row r="85" spans="1:27" x14ac:dyDescent="0.25">
      <c r="A85" s="110"/>
      <c r="B85" s="34">
        <v>0</v>
      </c>
      <c r="C85" s="34">
        <v>0</v>
      </c>
      <c r="D85" s="96">
        <v>0</v>
      </c>
      <c r="E85" s="35">
        <f t="shared" si="15"/>
        <v>0</v>
      </c>
      <c r="F85" s="36">
        <f t="shared" si="25"/>
        <v>0</v>
      </c>
      <c r="G85" s="37">
        <f t="shared" si="13"/>
        <v>0</v>
      </c>
      <c r="H85" s="38">
        <v>0</v>
      </c>
      <c r="I85" s="38">
        <v>0</v>
      </c>
      <c r="J85" s="39">
        <f t="shared" si="16"/>
        <v>0</v>
      </c>
      <c r="K85" s="42">
        <f t="shared" si="17"/>
        <v>0</v>
      </c>
      <c r="L85" s="39">
        <v>0</v>
      </c>
      <c r="M85" s="39">
        <v>0</v>
      </c>
      <c r="N85" s="39">
        <v>0</v>
      </c>
      <c r="O85" s="41">
        <f t="shared" si="14"/>
        <v>0</v>
      </c>
      <c r="P85" s="41">
        <f t="shared" si="18"/>
        <v>0</v>
      </c>
      <c r="Q85" s="41">
        <f t="shared" si="19"/>
        <v>0</v>
      </c>
      <c r="R85" s="34">
        <f t="shared" si="20"/>
        <v>0</v>
      </c>
      <c r="S85" s="34">
        <f t="shared" si="20"/>
        <v>0</v>
      </c>
      <c r="T85" s="34">
        <f t="shared" si="20"/>
        <v>0</v>
      </c>
      <c r="U85" s="52">
        <f>'[4]KP Hourly Purchases'!K77</f>
        <v>0</v>
      </c>
      <c r="V85" s="44">
        <f t="shared" si="21"/>
        <v>0</v>
      </c>
      <c r="W85" s="45">
        <f t="shared" si="22"/>
        <v>0</v>
      </c>
      <c r="X85" s="50">
        <f t="shared" si="22"/>
        <v>0</v>
      </c>
      <c r="Y85" s="51">
        <f t="shared" si="22"/>
        <v>0</v>
      </c>
      <c r="Z85" s="48">
        <f t="shared" si="23"/>
        <v>0</v>
      </c>
      <c r="AA85" s="49">
        <f t="shared" si="24"/>
        <v>0</v>
      </c>
    </row>
    <row r="86" spans="1:27" x14ac:dyDescent="0.25">
      <c r="A86" s="110"/>
      <c r="B86" s="34">
        <v>0</v>
      </c>
      <c r="C86" s="34">
        <v>0</v>
      </c>
      <c r="D86" s="96">
        <v>0</v>
      </c>
      <c r="E86" s="35">
        <f t="shared" si="15"/>
        <v>0</v>
      </c>
      <c r="F86" s="36">
        <f t="shared" si="25"/>
        <v>0</v>
      </c>
      <c r="G86" s="37">
        <f t="shared" si="13"/>
        <v>0</v>
      </c>
      <c r="H86" s="38">
        <v>0</v>
      </c>
      <c r="I86" s="38">
        <v>0</v>
      </c>
      <c r="J86" s="39">
        <f t="shared" si="16"/>
        <v>0</v>
      </c>
      <c r="K86" s="42">
        <f t="shared" si="17"/>
        <v>0</v>
      </c>
      <c r="L86" s="39">
        <v>0</v>
      </c>
      <c r="M86" s="39">
        <v>0</v>
      </c>
      <c r="N86" s="39">
        <v>0</v>
      </c>
      <c r="O86" s="41">
        <f t="shared" si="14"/>
        <v>0</v>
      </c>
      <c r="P86" s="41">
        <f t="shared" si="18"/>
        <v>0</v>
      </c>
      <c r="Q86" s="41">
        <f t="shared" si="19"/>
        <v>0</v>
      </c>
      <c r="R86" s="34">
        <f t="shared" si="20"/>
        <v>0</v>
      </c>
      <c r="S86" s="34">
        <f t="shared" si="20"/>
        <v>0</v>
      </c>
      <c r="T86" s="34">
        <f t="shared" si="20"/>
        <v>0</v>
      </c>
      <c r="U86" s="52">
        <f>'[4]KP Hourly Purchases'!K78</f>
        <v>0</v>
      </c>
      <c r="V86" s="44">
        <f t="shared" si="21"/>
        <v>0</v>
      </c>
      <c r="W86" s="45">
        <f t="shared" si="22"/>
        <v>0</v>
      </c>
      <c r="X86" s="50">
        <f t="shared" si="22"/>
        <v>0</v>
      </c>
      <c r="Y86" s="51">
        <f t="shared" si="22"/>
        <v>0</v>
      </c>
      <c r="Z86" s="48">
        <f t="shared" si="23"/>
        <v>0</v>
      </c>
      <c r="AA86" s="49">
        <f t="shared" si="24"/>
        <v>0</v>
      </c>
    </row>
    <row r="87" spans="1:27" x14ac:dyDescent="0.25">
      <c r="A87" s="110"/>
      <c r="B87" s="34">
        <v>0</v>
      </c>
      <c r="C87" s="34">
        <v>0</v>
      </c>
      <c r="D87" s="96">
        <v>0</v>
      </c>
      <c r="E87" s="35">
        <f t="shared" si="15"/>
        <v>0</v>
      </c>
      <c r="F87" s="36">
        <f t="shared" si="25"/>
        <v>0</v>
      </c>
      <c r="G87" s="37">
        <f t="shared" si="13"/>
        <v>0</v>
      </c>
      <c r="H87" s="38">
        <v>0</v>
      </c>
      <c r="I87" s="38">
        <v>0</v>
      </c>
      <c r="J87" s="39">
        <f t="shared" si="16"/>
        <v>0</v>
      </c>
      <c r="K87" s="42">
        <f t="shared" si="17"/>
        <v>0</v>
      </c>
      <c r="L87" s="39">
        <v>0</v>
      </c>
      <c r="M87" s="39">
        <v>0</v>
      </c>
      <c r="N87" s="39">
        <v>0</v>
      </c>
      <c r="O87" s="41">
        <f t="shared" si="14"/>
        <v>0</v>
      </c>
      <c r="P87" s="41">
        <f t="shared" si="18"/>
        <v>0</v>
      </c>
      <c r="Q87" s="41">
        <f t="shared" si="19"/>
        <v>0</v>
      </c>
      <c r="R87" s="34">
        <f t="shared" si="20"/>
        <v>0</v>
      </c>
      <c r="S87" s="34">
        <f t="shared" si="20"/>
        <v>0</v>
      </c>
      <c r="T87" s="34">
        <f t="shared" si="20"/>
        <v>0</v>
      </c>
      <c r="U87" s="52">
        <f>'[4]KP Hourly Purchases'!K79</f>
        <v>0</v>
      </c>
      <c r="V87" s="44">
        <f t="shared" si="21"/>
        <v>0</v>
      </c>
      <c r="W87" s="45">
        <f t="shared" si="22"/>
        <v>0</v>
      </c>
      <c r="X87" s="50">
        <f t="shared" si="22"/>
        <v>0</v>
      </c>
      <c r="Y87" s="51">
        <f t="shared" si="22"/>
        <v>0</v>
      </c>
      <c r="Z87" s="48">
        <f t="shared" si="23"/>
        <v>0</v>
      </c>
      <c r="AA87" s="49">
        <f t="shared" si="24"/>
        <v>0</v>
      </c>
    </row>
    <row r="88" spans="1:27" x14ac:dyDescent="0.25">
      <c r="A88" s="110"/>
      <c r="B88" s="34">
        <v>0</v>
      </c>
      <c r="C88" s="34">
        <v>0</v>
      </c>
      <c r="D88" s="96">
        <v>0</v>
      </c>
      <c r="E88" s="35">
        <f t="shared" si="15"/>
        <v>0</v>
      </c>
      <c r="F88" s="36">
        <f t="shared" si="25"/>
        <v>0</v>
      </c>
      <c r="G88" s="37">
        <f t="shared" si="13"/>
        <v>0</v>
      </c>
      <c r="H88" s="38">
        <v>0</v>
      </c>
      <c r="I88" s="38">
        <v>0</v>
      </c>
      <c r="J88" s="39">
        <f t="shared" si="16"/>
        <v>0</v>
      </c>
      <c r="K88" s="42">
        <f t="shared" si="17"/>
        <v>0</v>
      </c>
      <c r="L88" s="39">
        <v>0</v>
      </c>
      <c r="M88" s="39">
        <v>0</v>
      </c>
      <c r="N88" s="39">
        <v>0</v>
      </c>
      <c r="O88" s="41">
        <f t="shared" si="14"/>
        <v>0</v>
      </c>
      <c r="P88" s="41">
        <f t="shared" si="18"/>
        <v>0</v>
      </c>
      <c r="Q88" s="41">
        <f t="shared" si="19"/>
        <v>0</v>
      </c>
      <c r="R88" s="34">
        <f t="shared" si="20"/>
        <v>0</v>
      </c>
      <c r="S88" s="34">
        <f t="shared" si="20"/>
        <v>0</v>
      </c>
      <c r="T88" s="34">
        <f t="shared" si="20"/>
        <v>0</v>
      </c>
      <c r="U88" s="52">
        <f>'[4]KP Hourly Purchases'!K80</f>
        <v>0</v>
      </c>
      <c r="V88" s="44">
        <f t="shared" si="21"/>
        <v>0</v>
      </c>
      <c r="W88" s="45">
        <f t="shared" si="22"/>
        <v>0</v>
      </c>
      <c r="X88" s="50">
        <f t="shared" si="22"/>
        <v>0</v>
      </c>
      <c r="Y88" s="51">
        <f t="shared" si="22"/>
        <v>0</v>
      </c>
      <c r="Z88" s="48">
        <f t="shared" si="23"/>
        <v>0</v>
      </c>
      <c r="AA88" s="49">
        <f t="shared" si="24"/>
        <v>0</v>
      </c>
    </row>
    <row r="89" spans="1:27" x14ac:dyDescent="0.25">
      <c r="A89" s="110"/>
      <c r="B89" s="34">
        <v>0</v>
      </c>
      <c r="C89" s="34">
        <v>0</v>
      </c>
      <c r="D89" s="96">
        <v>0</v>
      </c>
      <c r="E89" s="35">
        <f t="shared" si="15"/>
        <v>0</v>
      </c>
      <c r="F89" s="36">
        <f t="shared" si="25"/>
        <v>0</v>
      </c>
      <c r="G89" s="37">
        <f t="shared" si="13"/>
        <v>0</v>
      </c>
      <c r="H89" s="38">
        <v>0</v>
      </c>
      <c r="I89" s="38">
        <v>0</v>
      </c>
      <c r="J89" s="39">
        <f t="shared" si="16"/>
        <v>0</v>
      </c>
      <c r="K89" s="42">
        <f t="shared" si="17"/>
        <v>0</v>
      </c>
      <c r="L89" s="39">
        <v>0</v>
      </c>
      <c r="M89" s="39">
        <v>0</v>
      </c>
      <c r="N89" s="39">
        <v>0</v>
      </c>
      <c r="O89" s="41">
        <f t="shared" si="14"/>
        <v>0</v>
      </c>
      <c r="P89" s="41">
        <f t="shared" si="18"/>
        <v>0</v>
      </c>
      <c r="Q89" s="41">
        <f t="shared" si="19"/>
        <v>0</v>
      </c>
      <c r="R89" s="34">
        <f t="shared" si="20"/>
        <v>0</v>
      </c>
      <c r="S89" s="34">
        <f t="shared" si="20"/>
        <v>0</v>
      </c>
      <c r="T89" s="34">
        <f t="shared" si="20"/>
        <v>0</v>
      </c>
      <c r="U89" s="52">
        <f>'[4]KP Hourly Purchases'!K81</f>
        <v>0</v>
      </c>
      <c r="V89" s="44">
        <f t="shared" si="21"/>
        <v>0</v>
      </c>
      <c r="W89" s="45">
        <f t="shared" si="22"/>
        <v>0</v>
      </c>
      <c r="X89" s="50">
        <f t="shared" si="22"/>
        <v>0</v>
      </c>
      <c r="Y89" s="51">
        <f t="shared" si="22"/>
        <v>0</v>
      </c>
      <c r="Z89" s="48">
        <f t="shared" si="23"/>
        <v>0</v>
      </c>
      <c r="AA89" s="49">
        <f t="shared" si="24"/>
        <v>0</v>
      </c>
    </row>
    <row r="90" spans="1:27" x14ac:dyDescent="0.25">
      <c r="A90" s="110"/>
      <c r="B90" s="34">
        <v>0</v>
      </c>
      <c r="C90" s="34">
        <v>0</v>
      </c>
      <c r="D90" s="96">
        <v>0</v>
      </c>
      <c r="E90" s="35">
        <f t="shared" si="15"/>
        <v>0</v>
      </c>
      <c r="F90" s="36">
        <f t="shared" si="25"/>
        <v>0</v>
      </c>
      <c r="G90" s="37">
        <f t="shared" si="13"/>
        <v>0</v>
      </c>
      <c r="H90" s="38">
        <v>0</v>
      </c>
      <c r="I90" s="38">
        <v>0</v>
      </c>
      <c r="J90" s="39">
        <f t="shared" si="16"/>
        <v>0</v>
      </c>
      <c r="K90" s="42">
        <f t="shared" si="17"/>
        <v>0</v>
      </c>
      <c r="L90" s="39">
        <v>0</v>
      </c>
      <c r="M90" s="39">
        <v>0</v>
      </c>
      <c r="N90" s="39">
        <v>0</v>
      </c>
      <c r="O90" s="41">
        <f t="shared" si="14"/>
        <v>0</v>
      </c>
      <c r="P90" s="41">
        <f t="shared" si="18"/>
        <v>0</v>
      </c>
      <c r="Q90" s="41">
        <f t="shared" si="19"/>
        <v>0</v>
      </c>
      <c r="R90" s="34">
        <f t="shared" si="20"/>
        <v>0</v>
      </c>
      <c r="S90" s="34">
        <f t="shared" si="20"/>
        <v>0</v>
      </c>
      <c r="T90" s="34">
        <f t="shared" si="20"/>
        <v>0</v>
      </c>
      <c r="U90" s="52">
        <f>'[4]KP Hourly Purchases'!K82</f>
        <v>0</v>
      </c>
      <c r="V90" s="44">
        <f t="shared" si="21"/>
        <v>0</v>
      </c>
      <c r="W90" s="45">
        <f t="shared" si="22"/>
        <v>0</v>
      </c>
      <c r="X90" s="50">
        <f t="shared" si="22"/>
        <v>0</v>
      </c>
      <c r="Y90" s="51">
        <f t="shared" si="22"/>
        <v>0</v>
      </c>
      <c r="Z90" s="48">
        <f t="shared" si="23"/>
        <v>0</v>
      </c>
      <c r="AA90" s="49">
        <f t="shared" si="24"/>
        <v>0</v>
      </c>
    </row>
    <row r="91" spans="1:27" x14ac:dyDescent="0.25">
      <c r="A91" s="110"/>
      <c r="B91" s="34">
        <v>0</v>
      </c>
      <c r="C91" s="34">
        <v>0</v>
      </c>
      <c r="D91" s="96">
        <v>0</v>
      </c>
      <c r="E91" s="35">
        <f t="shared" si="15"/>
        <v>0</v>
      </c>
      <c r="F91" s="36">
        <f t="shared" si="25"/>
        <v>0</v>
      </c>
      <c r="G91" s="37">
        <f t="shared" si="13"/>
        <v>0</v>
      </c>
      <c r="H91" s="38">
        <v>0</v>
      </c>
      <c r="I91" s="38">
        <v>0</v>
      </c>
      <c r="J91" s="39">
        <f t="shared" si="16"/>
        <v>0</v>
      </c>
      <c r="K91" s="42">
        <f t="shared" si="17"/>
        <v>0</v>
      </c>
      <c r="L91" s="39">
        <v>0</v>
      </c>
      <c r="M91" s="39">
        <v>0</v>
      </c>
      <c r="N91" s="39">
        <v>0</v>
      </c>
      <c r="O91" s="41">
        <f t="shared" si="14"/>
        <v>0</v>
      </c>
      <c r="P91" s="41">
        <f t="shared" si="18"/>
        <v>0</v>
      </c>
      <c r="Q91" s="41">
        <f t="shared" si="19"/>
        <v>0</v>
      </c>
      <c r="R91" s="34">
        <f t="shared" si="20"/>
        <v>0</v>
      </c>
      <c r="S91" s="34">
        <f t="shared" si="20"/>
        <v>0</v>
      </c>
      <c r="T91" s="34">
        <f t="shared" si="20"/>
        <v>0</v>
      </c>
      <c r="U91" s="52">
        <f>'[4]KP Hourly Purchases'!K83</f>
        <v>0</v>
      </c>
      <c r="V91" s="44">
        <f t="shared" si="21"/>
        <v>0</v>
      </c>
      <c r="W91" s="45">
        <f t="shared" si="22"/>
        <v>0</v>
      </c>
      <c r="X91" s="50">
        <f t="shared" si="22"/>
        <v>0</v>
      </c>
      <c r="Y91" s="51">
        <f t="shared" si="22"/>
        <v>0</v>
      </c>
      <c r="Z91" s="48">
        <f t="shared" si="23"/>
        <v>0</v>
      </c>
      <c r="AA91" s="49">
        <f t="shared" si="24"/>
        <v>0</v>
      </c>
    </row>
    <row r="92" spans="1:27" x14ac:dyDescent="0.25">
      <c r="A92" s="110"/>
      <c r="B92" s="34">
        <v>0</v>
      </c>
      <c r="C92" s="34">
        <v>0</v>
      </c>
      <c r="D92" s="96">
        <v>0</v>
      </c>
      <c r="E92" s="35">
        <f t="shared" si="15"/>
        <v>0</v>
      </c>
      <c r="F92" s="36">
        <f t="shared" si="25"/>
        <v>0</v>
      </c>
      <c r="G92" s="37">
        <f t="shared" si="13"/>
        <v>0</v>
      </c>
      <c r="H92" s="38">
        <v>0</v>
      </c>
      <c r="I92" s="38">
        <v>0</v>
      </c>
      <c r="J92" s="39">
        <f t="shared" si="16"/>
        <v>0</v>
      </c>
      <c r="K92" s="42">
        <f t="shared" si="17"/>
        <v>0</v>
      </c>
      <c r="L92" s="39">
        <v>0</v>
      </c>
      <c r="M92" s="39">
        <v>0</v>
      </c>
      <c r="N92" s="39">
        <v>0</v>
      </c>
      <c r="O92" s="41">
        <f t="shared" si="14"/>
        <v>0</v>
      </c>
      <c r="P92" s="41">
        <f t="shared" si="18"/>
        <v>0</v>
      </c>
      <c r="Q92" s="41">
        <f t="shared" si="19"/>
        <v>0</v>
      </c>
      <c r="R92" s="34">
        <f t="shared" si="20"/>
        <v>0</v>
      </c>
      <c r="S92" s="34">
        <f t="shared" si="20"/>
        <v>0</v>
      </c>
      <c r="T92" s="34">
        <f t="shared" si="20"/>
        <v>0</v>
      </c>
      <c r="U92" s="52">
        <f>'[4]KP Hourly Purchases'!K84</f>
        <v>0</v>
      </c>
      <c r="V92" s="44">
        <f t="shared" si="21"/>
        <v>0</v>
      </c>
      <c r="W92" s="45">
        <f t="shared" si="22"/>
        <v>0</v>
      </c>
      <c r="X92" s="50">
        <f t="shared" si="22"/>
        <v>0</v>
      </c>
      <c r="Y92" s="51">
        <f t="shared" si="22"/>
        <v>0</v>
      </c>
      <c r="Z92" s="48">
        <f t="shared" si="23"/>
        <v>0</v>
      </c>
      <c r="AA92" s="49">
        <f t="shared" si="24"/>
        <v>0</v>
      </c>
    </row>
    <row r="93" spans="1:27" x14ac:dyDescent="0.25">
      <c r="A93" s="110"/>
      <c r="B93" s="34">
        <v>0</v>
      </c>
      <c r="C93" s="34">
        <v>0</v>
      </c>
      <c r="D93" s="96">
        <v>0</v>
      </c>
      <c r="E93" s="35">
        <f t="shared" si="15"/>
        <v>0</v>
      </c>
      <c r="F93" s="36">
        <f t="shared" si="25"/>
        <v>0</v>
      </c>
      <c r="G93" s="37">
        <f t="shared" si="13"/>
        <v>0</v>
      </c>
      <c r="H93" s="38">
        <v>0</v>
      </c>
      <c r="I93" s="38">
        <v>0</v>
      </c>
      <c r="J93" s="39">
        <f t="shared" si="16"/>
        <v>0</v>
      </c>
      <c r="K93" s="42">
        <f t="shared" si="17"/>
        <v>0</v>
      </c>
      <c r="L93" s="39">
        <v>0</v>
      </c>
      <c r="M93" s="39">
        <v>0</v>
      </c>
      <c r="N93" s="39">
        <v>0</v>
      </c>
      <c r="O93" s="41">
        <f t="shared" si="14"/>
        <v>0</v>
      </c>
      <c r="P93" s="41">
        <f t="shared" si="18"/>
        <v>0</v>
      </c>
      <c r="Q93" s="41">
        <f t="shared" si="19"/>
        <v>0</v>
      </c>
      <c r="R93" s="34">
        <f t="shared" si="20"/>
        <v>0</v>
      </c>
      <c r="S93" s="34">
        <f t="shared" si="20"/>
        <v>0</v>
      </c>
      <c r="T93" s="34">
        <f t="shared" si="20"/>
        <v>0</v>
      </c>
      <c r="U93" s="52">
        <f>'[4]KP Hourly Purchases'!K85</f>
        <v>0</v>
      </c>
      <c r="V93" s="44">
        <f t="shared" si="21"/>
        <v>0</v>
      </c>
      <c r="W93" s="45">
        <f t="shared" si="22"/>
        <v>0</v>
      </c>
      <c r="X93" s="50">
        <f t="shared" si="22"/>
        <v>0</v>
      </c>
      <c r="Y93" s="51">
        <f t="shared" si="22"/>
        <v>0</v>
      </c>
      <c r="Z93" s="48">
        <f t="shared" si="23"/>
        <v>0</v>
      </c>
      <c r="AA93" s="49">
        <f t="shared" si="24"/>
        <v>0</v>
      </c>
    </row>
    <row r="94" spans="1:27" x14ac:dyDescent="0.25">
      <c r="A94" s="110"/>
      <c r="B94" s="34">
        <v>0</v>
      </c>
      <c r="C94" s="34">
        <v>0</v>
      </c>
      <c r="D94" s="96">
        <v>0</v>
      </c>
      <c r="E94" s="35">
        <f t="shared" si="15"/>
        <v>0</v>
      </c>
      <c r="F94" s="36">
        <f t="shared" si="25"/>
        <v>0</v>
      </c>
      <c r="G94" s="37">
        <f t="shared" si="13"/>
        <v>0</v>
      </c>
      <c r="H94" s="38">
        <v>0</v>
      </c>
      <c r="I94" s="38">
        <v>0</v>
      </c>
      <c r="J94" s="39">
        <f t="shared" si="16"/>
        <v>0</v>
      </c>
      <c r="K94" s="42">
        <f t="shared" si="17"/>
        <v>0</v>
      </c>
      <c r="L94" s="39">
        <v>0</v>
      </c>
      <c r="M94" s="39">
        <v>0</v>
      </c>
      <c r="N94" s="39">
        <v>0</v>
      </c>
      <c r="O94" s="41">
        <f t="shared" si="14"/>
        <v>0</v>
      </c>
      <c r="P94" s="41">
        <f t="shared" si="18"/>
        <v>0</v>
      </c>
      <c r="Q94" s="41">
        <f t="shared" si="19"/>
        <v>0</v>
      </c>
      <c r="R94" s="34">
        <f t="shared" si="20"/>
        <v>0</v>
      </c>
      <c r="S94" s="34">
        <f t="shared" si="20"/>
        <v>0</v>
      </c>
      <c r="T94" s="34">
        <f t="shared" si="20"/>
        <v>0</v>
      </c>
      <c r="U94" s="52">
        <f>'[4]KP Hourly Purchases'!K86</f>
        <v>0</v>
      </c>
      <c r="V94" s="44">
        <f t="shared" si="21"/>
        <v>0</v>
      </c>
      <c r="W94" s="45">
        <f t="shared" si="22"/>
        <v>0</v>
      </c>
      <c r="X94" s="50">
        <f t="shared" si="22"/>
        <v>0</v>
      </c>
      <c r="Y94" s="51">
        <f t="shared" si="22"/>
        <v>0</v>
      </c>
      <c r="Z94" s="48">
        <f t="shared" si="23"/>
        <v>0</v>
      </c>
      <c r="AA94" s="49">
        <f t="shared" si="24"/>
        <v>0</v>
      </c>
    </row>
    <row r="95" spans="1:27" x14ac:dyDescent="0.25">
      <c r="A95" s="110"/>
      <c r="B95" s="34">
        <v>0</v>
      </c>
      <c r="C95" s="34">
        <v>0</v>
      </c>
      <c r="D95" s="96">
        <v>0</v>
      </c>
      <c r="E95" s="35">
        <f t="shared" si="15"/>
        <v>0</v>
      </c>
      <c r="F95" s="36">
        <f t="shared" si="25"/>
        <v>0</v>
      </c>
      <c r="G95" s="37">
        <f t="shared" si="13"/>
        <v>0</v>
      </c>
      <c r="H95" s="38">
        <v>0</v>
      </c>
      <c r="I95" s="38">
        <v>0</v>
      </c>
      <c r="J95" s="39">
        <f t="shared" si="16"/>
        <v>0</v>
      </c>
      <c r="K95" s="42">
        <f t="shared" si="17"/>
        <v>0</v>
      </c>
      <c r="L95" s="39">
        <v>0</v>
      </c>
      <c r="M95" s="39">
        <v>0</v>
      </c>
      <c r="N95" s="39">
        <v>0</v>
      </c>
      <c r="O95" s="41">
        <f t="shared" si="14"/>
        <v>0</v>
      </c>
      <c r="P95" s="41">
        <f t="shared" si="18"/>
        <v>0</v>
      </c>
      <c r="Q95" s="41">
        <f t="shared" si="19"/>
        <v>0</v>
      </c>
      <c r="R95" s="34">
        <f t="shared" si="20"/>
        <v>0</v>
      </c>
      <c r="S95" s="34">
        <f t="shared" si="20"/>
        <v>0</v>
      </c>
      <c r="T95" s="34">
        <f t="shared" si="20"/>
        <v>0</v>
      </c>
      <c r="U95" s="52">
        <f>'[4]KP Hourly Purchases'!K87</f>
        <v>0</v>
      </c>
      <c r="V95" s="44">
        <f t="shared" si="21"/>
        <v>0</v>
      </c>
      <c r="W95" s="45">
        <f t="shared" si="22"/>
        <v>0</v>
      </c>
      <c r="X95" s="50">
        <f t="shared" si="22"/>
        <v>0</v>
      </c>
      <c r="Y95" s="51">
        <f t="shared" si="22"/>
        <v>0</v>
      </c>
      <c r="Z95" s="48">
        <f t="shared" si="23"/>
        <v>0</v>
      </c>
      <c r="AA95" s="49">
        <f t="shared" si="24"/>
        <v>0</v>
      </c>
    </row>
    <row r="96" spans="1:27" x14ac:dyDescent="0.25">
      <c r="A96" s="110"/>
      <c r="B96" s="34">
        <v>0</v>
      </c>
      <c r="C96" s="34">
        <v>0</v>
      </c>
      <c r="D96" s="96">
        <v>0</v>
      </c>
      <c r="E96" s="35">
        <f t="shared" si="15"/>
        <v>0</v>
      </c>
      <c r="F96" s="36">
        <f t="shared" si="25"/>
        <v>0</v>
      </c>
      <c r="G96" s="37">
        <f>IF(MAX(F96:F339)&gt;6,"Yes",0)</f>
        <v>0</v>
      </c>
      <c r="H96" s="38">
        <v>0</v>
      </c>
      <c r="I96" s="38">
        <v>0</v>
      </c>
      <c r="J96" s="39">
        <f t="shared" si="16"/>
        <v>0</v>
      </c>
      <c r="K96" s="42">
        <f t="shared" si="17"/>
        <v>0</v>
      </c>
      <c r="L96" s="39">
        <v>0</v>
      </c>
      <c r="M96" s="39">
        <v>0</v>
      </c>
      <c r="N96" s="39">
        <v>0</v>
      </c>
      <c r="O96" s="41">
        <f t="shared" si="14"/>
        <v>0</v>
      </c>
      <c r="P96" s="41">
        <f t="shared" si="18"/>
        <v>0</v>
      </c>
      <c r="Q96" s="41">
        <f t="shared" si="19"/>
        <v>0</v>
      </c>
      <c r="R96" s="34">
        <f t="shared" si="20"/>
        <v>0</v>
      </c>
      <c r="S96" s="34">
        <f t="shared" si="20"/>
        <v>0</v>
      </c>
      <c r="T96" s="34">
        <f t="shared" si="20"/>
        <v>0</v>
      </c>
      <c r="U96" s="52">
        <f>'[4]KP Hourly Purchases'!K88</f>
        <v>0</v>
      </c>
      <c r="V96" s="44">
        <f t="shared" si="21"/>
        <v>0</v>
      </c>
      <c r="W96" s="45">
        <f t="shared" si="22"/>
        <v>0</v>
      </c>
      <c r="X96" s="50">
        <f t="shared" si="22"/>
        <v>0</v>
      </c>
      <c r="Y96" s="51">
        <f t="shared" si="22"/>
        <v>0</v>
      </c>
      <c r="Z96" s="48">
        <f t="shared" si="23"/>
        <v>0</v>
      </c>
      <c r="AA96" s="49">
        <f t="shared" si="24"/>
        <v>0</v>
      </c>
    </row>
    <row r="97" spans="1:27" x14ac:dyDescent="0.25">
      <c r="A97" s="111"/>
      <c r="B97" s="34">
        <v>0</v>
      </c>
      <c r="C97" s="34">
        <v>0</v>
      </c>
      <c r="D97" s="96">
        <v>0</v>
      </c>
      <c r="E97" s="35">
        <f t="shared" si="15"/>
        <v>0</v>
      </c>
      <c r="F97" s="36">
        <f t="shared" si="25"/>
        <v>0</v>
      </c>
      <c r="G97" s="37">
        <f t="shared" ref="G97:G160" si="26">IF(MAX(F97:F342)&gt;6,"Yes",0)</f>
        <v>0</v>
      </c>
      <c r="H97" s="38">
        <v>0</v>
      </c>
      <c r="I97" s="38">
        <v>0</v>
      </c>
      <c r="J97" s="39">
        <f t="shared" si="16"/>
        <v>0</v>
      </c>
      <c r="K97" s="42">
        <f t="shared" si="17"/>
        <v>0</v>
      </c>
      <c r="L97" s="39">
        <v>0</v>
      </c>
      <c r="M97" s="39">
        <v>0</v>
      </c>
      <c r="N97" s="39">
        <v>0</v>
      </c>
      <c r="O97" s="41">
        <f t="shared" si="14"/>
        <v>0</v>
      </c>
      <c r="P97" s="41">
        <f t="shared" si="18"/>
        <v>0</v>
      </c>
      <c r="Q97" s="41">
        <f t="shared" si="19"/>
        <v>0</v>
      </c>
      <c r="R97" s="34">
        <f t="shared" si="20"/>
        <v>0</v>
      </c>
      <c r="S97" s="34">
        <f t="shared" si="20"/>
        <v>0</v>
      </c>
      <c r="T97" s="34">
        <f t="shared" si="20"/>
        <v>0</v>
      </c>
      <c r="U97" s="52">
        <f>'[4]KP Hourly Purchases'!K89</f>
        <v>0</v>
      </c>
      <c r="V97" s="44">
        <f t="shared" si="21"/>
        <v>0</v>
      </c>
      <c r="W97" s="45">
        <f t="shared" si="22"/>
        <v>0</v>
      </c>
      <c r="X97" s="50">
        <f t="shared" si="22"/>
        <v>0</v>
      </c>
      <c r="Y97" s="51">
        <f t="shared" si="22"/>
        <v>0</v>
      </c>
      <c r="Z97" s="48">
        <f t="shared" si="23"/>
        <v>0</v>
      </c>
      <c r="AA97" s="49">
        <f t="shared" si="24"/>
        <v>0</v>
      </c>
    </row>
    <row r="98" spans="1:27" x14ac:dyDescent="0.25">
      <c r="A98" s="111"/>
      <c r="B98" s="34">
        <v>0</v>
      </c>
      <c r="C98" s="34">
        <v>0</v>
      </c>
      <c r="D98" s="96">
        <v>0</v>
      </c>
      <c r="E98" s="35">
        <f t="shared" si="15"/>
        <v>0</v>
      </c>
      <c r="F98" s="36">
        <f t="shared" si="25"/>
        <v>0</v>
      </c>
      <c r="G98" s="37">
        <f t="shared" si="26"/>
        <v>0</v>
      </c>
      <c r="H98" s="38">
        <v>0</v>
      </c>
      <c r="I98" s="38">
        <v>0</v>
      </c>
      <c r="J98" s="39">
        <f t="shared" si="16"/>
        <v>0</v>
      </c>
      <c r="K98" s="42">
        <f t="shared" si="17"/>
        <v>0</v>
      </c>
      <c r="L98" s="39">
        <v>0</v>
      </c>
      <c r="M98" s="39">
        <v>0</v>
      </c>
      <c r="N98" s="39">
        <v>0</v>
      </c>
      <c r="O98" s="41">
        <f t="shared" si="14"/>
        <v>0</v>
      </c>
      <c r="P98" s="41">
        <f t="shared" si="18"/>
        <v>0</v>
      </c>
      <c r="Q98" s="41">
        <f t="shared" si="19"/>
        <v>0</v>
      </c>
      <c r="R98" s="34">
        <f t="shared" si="20"/>
        <v>0</v>
      </c>
      <c r="S98" s="34">
        <f t="shared" si="20"/>
        <v>0</v>
      </c>
      <c r="T98" s="34">
        <f t="shared" si="20"/>
        <v>0</v>
      </c>
      <c r="U98" s="52">
        <f>'[4]KP Hourly Purchases'!K90</f>
        <v>0</v>
      </c>
      <c r="V98" s="44">
        <f t="shared" si="21"/>
        <v>0</v>
      </c>
      <c r="W98" s="45">
        <f t="shared" si="22"/>
        <v>0</v>
      </c>
      <c r="X98" s="50">
        <f t="shared" si="22"/>
        <v>0</v>
      </c>
      <c r="Y98" s="51">
        <f t="shared" si="22"/>
        <v>0</v>
      </c>
      <c r="Z98" s="48">
        <f t="shared" si="23"/>
        <v>0</v>
      </c>
      <c r="AA98" s="49">
        <f t="shared" si="24"/>
        <v>0</v>
      </c>
    </row>
    <row r="99" spans="1:27" x14ac:dyDescent="0.25">
      <c r="A99" s="111"/>
      <c r="B99" s="34">
        <v>0</v>
      </c>
      <c r="C99" s="34">
        <v>0</v>
      </c>
      <c r="D99" s="96">
        <v>0</v>
      </c>
      <c r="E99" s="35">
        <f t="shared" si="15"/>
        <v>0</v>
      </c>
      <c r="F99" s="36">
        <f t="shared" si="25"/>
        <v>0</v>
      </c>
      <c r="G99" s="37">
        <f t="shared" si="26"/>
        <v>0</v>
      </c>
      <c r="H99" s="38">
        <v>0</v>
      </c>
      <c r="I99" s="38">
        <v>0</v>
      </c>
      <c r="J99" s="39">
        <f t="shared" si="16"/>
        <v>0</v>
      </c>
      <c r="K99" s="42">
        <f t="shared" si="17"/>
        <v>0</v>
      </c>
      <c r="L99" s="39">
        <v>0</v>
      </c>
      <c r="M99" s="39">
        <v>0</v>
      </c>
      <c r="N99" s="39">
        <v>0</v>
      </c>
      <c r="O99" s="41">
        <f t="shared" si="14"/>
        <v>0</v>
      </c>
      <c r="P99" s="41">
        <f t="shared" si="18"/>
        <v>0</v>
      </c>
      <c r="Q99" s="41">
        <f t="shared" si="19"/>
        <v>0</v>
      </c>
      <c r="R99" s="34">
        <f t="shared" si="20"/>
        <v>0</v>
      </c>
      <c r="S99" s="34">
        <f t="shared" si="20"/>
        <v>0</v>
      </c>
      <c r="T99" s="34">
        <f t="shared" si="20"/>
        <v>0</v>
      </c>
      <c r="U99" s="52">
        <f>'[4]KP Hourly Purchases'!K91</f>
        <v>0</v>
      </c>
      <c r="V99" s="44">
        <f t="shared" si="21"/>
        <v>0</v>
      </c>
      <c r="W99" s="45">
        <f t="shared" si="22"/>
        <v>0</v>
      </c>
      <c r="X99" s="50">
        <f t="shared" si="22"/>
        <v>0</v>
      </c>
      <c r="Y99" s="51">
        <f t="shared" si="22"/>
        <v>0</v>
      </c>
      <c r="Z99" s="48">
        <f t="shared" si="23"/>
        <v>0</v>
      </c>
      <c r="AA99" s="49">
        <f t="shared" si="24"/>
        <v>0</v>
      </c>
    </row>
    <row r="100" spans="1:27" x14ac:dyDescent="0.25">
      <c r="A100" s="111"/>
      <c r="B100" s="34">
        <v>0</v>
      </c>
      <c r="C100" s="34">
        <v>0</v>
      </c>
      <c r="D100" s="96">
        <v>0</v>
      </c>
      <c r="E100" s="35">
        <f t="shared" si="15"/>
        <v>0</v>
      </c>
      <c r="F100" s="36">
        <f t="shared" si="25"/>
        <v>0</v>
      </c>
      <c r="G100" s="37">
        <f t="shared" si="26"/>
        <v>0</v>
      </c>
      <c r="H100" s="38">
        <v>0</v>
      </c>
      <c r="I100" s="38">
        <v>0</v>
      </c>
      <c r="J100" s="39">
        <f t="shared" si="16"/>
        <v>0</v>
      </c>
      <c r="K100" s="42">
        <f t="shared" si="17"/>
        <v>0</v>
      </c>
      <c r="L100" s="39">
        <v>0</v>
      </c>
      <c r="M100" s="39">
        <v>0</v>
      </c>
      <c r="N100" s="39">
        <v>0</v>
      </c>
      <c r="O100" s="41">
        <f t="shared" si="14"/>
        <v>0</v>
      </c>
      <c r="P100" s="41">
        <f t="shared" si="18"/>
        <v>0</v>
      </c>
      <c r="Q100" s="41">
        <f t="shared" si="19"/>
        <v>0</v>
      </c>
      <c r="R100" s="34">
        <f t="shared" si="20"/>
        <v>0</v>
      </c>
      <c r="S100" s="34">
        <f t="shared" si="20"/>
        <v>0</v>
      </c>
      <c r="T100" s="34">
        <f t="shared" si="20"/>
        <v>0</v>
      </c>
      <c r="U100" s="52">
        <f>'[4]KP Hourly Purchases'!K92</f>
        <v>0</v>
      </c>
      <c r="V100" s="44">
        <f t="shared" si="21"/>
        <v>0</v>
      </c>
      <c r="W100" s="45">
        <f t="shared" si="22"/>
        <v>0</v>
      </c>
      <c r="X100" s="50">
        <f t="shared" si="22"/>
        <v>0</v>
      </c>
      <c r="Y100" s="51">
        <f t="shared" si="22"/>
        <v>0</v>
      </c>
      <c r="Z100" s="48">
        <f t="shared" si="23"/>
        <v>0</v>
      </c>
      <c r="AA100" s="49">
        <f t="shared" si="24"/>
        <v>0</v>
      </c>
    </row>
    <row r="101" spans="1:27" x14ac:dyDescent="0.25">
      <c r="A101" s="111"/>
      <c r="B101" s="34">
        <v>0</v>
      </c>
      <c r="C101" s="34">
        <v>0</v>
      </c>
      <c r="D101" s="96">
        <v>0</v>
      </c>
      <c r="E101" s="35">
        <f t="shared" si="15"/>
        <v>0</v>
      </c>
      <c r="F101" s="36">
        <f t="shared" si="25"/>
        <v>0</v>
      </c>
      <c r="G101" s="37">
        <f t="shared" si="26"/>
        <v>0</v>
      </c>
      <c r="H101" s="38">
        <v>0</v>
      </c>
      <c r="I101" s="38">
        <v>0</v>
      </c>
      <c r="J101" s="39">
        <f t="shared" si="16"/>
        <v>0</v>
      </c>
      <c r="K101" s="42">
        <f t="shared" si="17"/>
        <v>0</v>
      </c>
      <c r="L101" s="39">
        <v>0</v>
      </c>
      <c r="M101" s="39">
        <v>0</v>
      </c>
      <c r="N101" s="39">
        <v>0</v>
      </c>
      <c r="O101" s="41">
        <f t="shared" si="14"/>
        <v>0</v>
      </c>
      <c r="P101" s="41">
        <f t="shared" si="18"/>
        <v>0</v>
      </c>
      <c r="Q101" s="41">
        <f t="shared" si="19"/>
        <v>0</v>
      </c>
      <c r="R101" s="34">
        <f t="shared" si="20"/>
        <v>0</v>
      </c>
      <c r="S101" s="34">
        <f t="shared" si="20"/>
        <v>0</v>
      </c>
      <c r="T101" s="34">
        <f t="shared" si="20"/>
        <v>0</v>
      </c>
      <c r="U101" s="52">
        <f>'[4]KP Hourly Purchases'!K93</f>
        <v>0</v>
      </c>
      <c r="V101" s="44">
        <f t="shared" si="21"/>
        <v>0</v>
      </c>
      <c r="W101" s="45">
        <f t="shared" si="22"/>
        <v>0</v>
      </c>
      <c r="X101" s="50">
        <f t="shared" si="22"/>
        <v>0</v>
      </c>
      <c r="Y101" s="51">
        <f t="shared" si="22"/>
        <v>0</v>
      </c>
      <c r="Z101" s="48">
        <f t="shared" si="23"/>
        <v>0</v>
      </c>
      <c r="AA101" s="49">
        <f t="shared" si="24"/>
        <v>0</v>
      </c>
    </row>
    <row r="102" spans="1:27" x14ac:dyDescent="0.25">
      <c r="A102" s="111"/>
      <c r="B102" s="34">
        <v>0</v>
      </c>
      <c r="C102" s="34">
        <v>0</v>
      </c>
      <c r="D102" s="96">
        <v>0</v>
      </c>
      <c r="E102" s="35">
        <f t="shared" si="15"/>
        <v>0</v>
      </c>
      <c r="F102" s="36">
        <f t="shared" si="25"/>
        <v>0</v>
      </c>
      <c r="G102" s="37">
        <f t="shared" si="26"/>
        <v>0</v>
      </c>
      <c r="H102" s="38">
        <v>0</v>
      </c>
      <c r="I102" s="38">
        <v>0</v>
      </c>
      <c r="J102" s="39">
        <f t="shared" si="16"/>
        <v>0</v>
      </c>
      <c r="K102" s="42">
        <f t="shared" si="17"/>
        <v>0</v>
      </c>
      <c r="L102" s="39">
        <v>0</v>
      </c>
      <c r="M102" s="39">
        <v>0</v>
      </c>
      <c r="N102" s="39">
        <v>0</v>
      </c>
      <c r="O102" s="41">
        <f t="shared" si="14"/>
        <v>0</v>
      </c>
      <c r="P102" s="41">
        <f t="shared" si="18"/>
        <v>0</v>
      </c>
      <c r="Q102" s="41">
        <f t="shared" si="19"/>
        <v>0</v>
      </c>
      <c r="R102" s="34">
        <f t="shared" si="20"/>
        <v>0</v>
      </c>
      <c r="S102" s="34">
        <f t="shared" si="20"/>
        <v>0</v>
      </c>
      <c r="T102" s="34">
        <f t="shared" si="20"/>
        <v>0</v>
      </c>
      <c r="U102" s="52">
        <f>'[4]KP Hourly Purchases'!K94</f>
        <v>0</v>
      </c>
      <c r="V102" s="44">
        <f t="shared" si="21"/>
        <v>0</v>
      </c>
      <c r="W102" s="45">
        <f t="shared" si="22"/>
        <v>0</v>
      </c>
      <c r="X102" s="50">
        <f t="shared" si="22"/>
        <v>0</v>
      </c>
      <c r="Y102" s="51">
        <f t="shared" si="22"/>
        <v>0</v>
      </c>
      <c r="Z102" s="48">
        <f t="shared" si="23"/>
        <v>0</v>
      </c>
      <c r="AA102" s="49">
        <f t="shared" si="24"/>
        <v>0</v>
      </c>
    </row>
    <row r="103" spans="1:27" x14ac:dyDescent="0.25">
      <c r="A103" s="111"/>
      <c r="B103" s="34">
        <v>0</v>
      </c>
      <c r="C103" s="34">
        <v>0</v>
      </c>
      <c r="D103" s="96">
        <v>0</v>
      </c>
      <c r="E103" s="35">
        <f t="shared" si="15"/>
        <v>0</v>
      </c>
      <c r="F103" s="36">
        <f t="shared" si="25"/>
        <v>0</v>
      </c>
      <c r="G103" s="37">
        <f t="shared" si="26"/>
        <v>0</v>
      </c>
      <c r="H103" s="38">
        <v>0</v>
      </c>
      <c r="I103" s="38">
        <v>0</v>
      </c>
      <c r="J103" s="39">
        <f t="shared" si="16"/>
        <v>0</v>
      </c>
      <c r="K103" s="42">
        <f t="shared" si="17"/>
        <v>0</v>
      </c>
      <c r="L103" s="39">
        <v>0</v>
      </c>
      <c r="M103" s="39">
        <v>0</v>
      </c>
      <c r="N103" s="39">
        <v>0</v>
      </c>
      <c r="O103" s="41">
        <f t="shared" si="14"/>
        <v>0</v>
      </c>
      <c r="P103" s="41">
        <f t="shared" si="18"/>
        <v>0</v>
      </c>
      <c r="Q103" s="41">
        <f t="shared" si="19"/>
        <v>0</v>
      </c>
      <c r="R103" s="34">
        <f t="shared" si="20"/>
        <v>0</v>
      </c>
      <c r="S103" s="34">
        <f t="shared" si="20"/>
        <v>0</v>
      </c>
      <c r="T103" s="34">
        <f t="shared" si="20"/>
        <v>0</v>
      </c>
      <c r="U103" s="52">
        <f>'[4]KP Hourly Purchases'!K95</f>
        <v>0</v>
      </c>
      <c r="V103" s="44">
        <f t="shared" si="21"/>
        <v>0</v>
      </c>
      <c r="W103" s="45">
        <f t="shared" si="22"/>
        <v>0</v>
      </c>
      <c r="X103" s="50">
        <f t="shared" si="22"/>
        <v>0</v>
      </c>
      <c r="Y103" s="51">
        <f t="shared" si="22"/>
        <v>0</v>
      </c>
      <c r="Z103" s="48">
        <f t="shared" si="23"/>
        <v>0</v>
      </c>
      <c r="AA103" s="49">
        <f t="shared" si="24"/>
        <v>0</v>
      </c>
    </row>
    <row r="104" spans="1:27" x14ac:dyDescent="0.25">
      <c r="A104" s="111"/>
      <c r="B104" s="34">
        <v>0</v>
      </c>
      <c r="C104" s="34">
        <v>0</v>
      </c>
      <c r="D104" s="96">
        <v>0</v>
      </c>
      <c r="E104" s="35">
        <f t="shared" si="15"/>
        <v>0</v>
      </c>
      <c r="F104" s="36">
        <f t="shared" si="25"/>
        <v>0</v>
      </c>
      <c r="G104" s="37">
        <f t="shared" si="26"/>
        <v>0</v>
      </c>
      <c r="H104" s="38">
        <v>0</v>
      </c>
      <c r="I104" s="38">
        <v>0</v>
      </c>
      <c r="J104" s="39">
        <f t="shared" si="16"/>
        <v>0</v>
      </c>
      <c r="K104" s="42">
        <f t="shared" si="17"/>
        <v>0</v>
      </c>
      <c r="L104" s="39">
        <v>0</v>
      </c>
      <c r="M104" s="39">
        <v>0</v>
      </c>
      <c r="N104" s="39">
        <v>0</v>
      </c>
      <c r="O104" s="41">
        <f t="shared" si="14"/>
        <v>0</v>
      </c>
      <c r="P104" s="41">
        <f t="shared" si="18"/>
        <v>0</v>
      </c>
      <c r="Q104" s="41">
        <f t="shared" si="19"/>
        <v>0</v>
      </c>
      <c r="R104" s="34">
        <f t="shared" si="20"/>
        <v>0</v>
      </c>
      <c r="S104" s="34">
        <f t="shared" si="20"/>
        <v>0</v>
      </c>
      <c r="T104" s="34">
        <f t="shared" si="20"/>
        <v>0</v>
      </c>
      <c r="U104" s="52">
        <f>'[4]KP Hourly Purchases'!K96</f>
        <v>0</v>
      </c>
      <c r="V104" s="44">
        <f t="shared" si="21"/>
        <v>0</v>
      </c>
      <c r="W104" s="45">
        <f t="shared" si="22"/>
        <v>0</v>
      </c>
      <c r="X104" s="50">
        <f t="shared" si="22"/>
        <v>0</v>
      </c>
      <c r="Y104" s="51">
        <f t="shared" si="22"/>
        <v>0</v>
      </c>
      <c r="Z104" s="48">
        <f t="shared" si="23"/>
        <v>0</v>
      </c>
      <c r="AA104" s="49">
        <f t="shared" si="24"/>
        <v>0</v>
      </c>
    </row>
    <row r="105" spans="1:27" x14ac:dyDescent="0.25">
      <c r="A105" s="111"/>
      <c r="B105" s="34">
        <v>0</v>
      </c>
      <c r="C105" s="34">
        <v>0</v>
      </c>
      <c r="D105" s="96">
        <v>0</v>
      </c>
      <c r="E105" s="35">
        <f t="shared" si="15"/>
        <v>0</v>
      </c>
      <c r="F105" s="36">
        <f t="shared" si="25"/>
        <v>0</v>
      </c>
      <c r="G105" s="37">
        <f t="shared" si="26"/>
        <v>0</v>
      </c>
      <c r="H105" s="38">
        <v>0</v>
      </c>
      <c r="I105" s="38">
        <v>0</v>
      </c>
      <c r="J105" s="39">
        <f t="shared" si="16"/>
        <v>0</v>
      </c>
      <c r="K105" s="42">
        <f t="shared" si="17"/>
        <v>0</v>
      </c>
      <c r="L105" s="39">
        <v>0</v>
      </c>
      <c r="M105" s="39">
        <v>0</v>
      </c>
      <c r="N105" s="39">
        <v>0</v>
      </c>
      <c r="O105" s="41">
        <f t="shared" si="14"/>
        <v>0</v>
      </c>
      <c r="P105" s="41">
        <f t="shared" si="18"/>
        <v>0</v>
      </c>
      <c r="Q105" s="41">
        <f t="shared" si="19"/>
        <v>0</v>
      </c>
      <c r="R105" s="34">
        <f t="shared" si="20"/>
        <v>0</v>
      </c>
      <c r="S105" s="34">
        <f t="shared" si="20"/>
        <v>0</v>
      </c>
      <c r="T105" s="34">
        <f t="shared" si="20"/>
        <v>0</v>
      </c>
      <c r="U105" s="52">
        <f>'[4]KP Hourly Purchases'!K97</f>
        <v>0</v>
      </c>
      <c r="V105" s="44">
        <f t="shared" si="21"/>
        <v>0</v>
      </c>
      <c r="W105" s="45">
        <f t="shared" si="22"/>
        <v>0</v>
      </c>
      <c r="X105" s="50">
        <f t="shared" si="22"/>
        <v>0</v>
      </c>
      <c r="Y105" s="51">
        <f t="shared" si="22"/>
        <v>0</v>
      </c>
      <c r="Z105" s="48">
        <f t="shared" si="23"/>
        <v>0</v>
      </c>
      <c r="AA105" s="49">
        <f t="shared" si="24"/>
        <v>0</v>
      </c>
    </row>
    <row r="106" spans="1:27" x14ac:dyDescent="0.25">
      <c r="A106" s="111"/>
      <c r="B106" s="34">
        <v>0</v>
      </c>
      <c r="C106" s="34">
        <v>0</v>
      </c>
      <c r="D106" s="96">
        <v>0</v>
      </c>
      <c r="E106" s="35">
        <f t="shared" si="15"/>
        <v>0</v>
      </c>
      <c r="F106" s="36">
        <f t="shared" si="25"/>
        <v>0</v>
      </c>
      <c r="G106" s="37">
        <f t="shared" si="26"/>
        <v>0</v>
      </c>
      <c r="H106" s="38">
        <v>0</v>
      </c>
      <c r="I106" s="38">
        <v>0</v>
      </c>
      <c r="J106" s="39">
        <f t="shared" si="16"/>
        <v>0</v>
      </c>
      <c r="K106" s="42">
        <f t="shared" si="17"/>
        <v>0</v>
      </c>
      <c r="L106" s="39">
        <v>0</v>
      </c>
      <c r="M106" s="39">
        <v>0</v>
      </c>
      <c r="N106" s="39">
        <v>0</v>
      </c>
      <c r="O106" s="41">
        <f t="shared" si="14"/>
        <v>0</v>
      </c>
      <c r="P106" s="41">
        <f t="shared" si="18"/>
        <v>0</v>
      </c>
      <c r="Q106" s="41">
        <f t="shared" si="19"/>
        <v>0</v>
      </c>
      <c r="R106" s="34">
        <f t="shared" si="20"/>
        <v>0</v>
      </c>
      <c r="S106" s="34">
        <f t="shared" si="20"/>
        <v>0</v>
      </c>
      <c r="T106" s="34">
        <f t="shared" si="20"/>
        <v>0</v>
      </c>
      <c r="U106" s="52">
        <f>'[4]KP Hourly Purchases'!K98</f>
        <v>0</v>
      </c>
      <c r="V106" s="44">
        <f t="shared" si="21"/>
        <v>0</v>
      </c>
      <c r="W106" s="45">
        <f t="shared" si="22"/>
        <v>0</v>
      </c>
      <c r="X106" s="50">
        <f t="shared" si="22"/>
        <v>0</v>
      </c>
      <c r="Y106" s="51">
        <f t="shared" si="22"/>
        <v>0</v>
      </c>
      <c r="Z106" s="48">
        <f t="shared" si="23"/>
        <v>0</v>
      </c>
      <c r="AA106" s="49">
        <f t="shared" si="24"/>
        <v>0</v>
      </c>
    </row>
    <row r="107" spans="1:27" x14ac:dyDescent="0.25">
      <c r="A107" s="111"/>
      <c r="B107" s="34">
        <v>0</v>
      </c>
      <c r="C107" s="34">
        <v>0</v>
      </c>
      <c r="D107" s="96">
        <v>0</v>
      </c>
      <c r="E107" s="35">
        <f t="shared" si="15"/>
        <v>0</v>
      </c>
      <c r="F107" s="36">
        <f t="shared" si="25"/>
        <v>0</v>
      </c>
      <c r="G107" s="37">
        <f t="shared" si="26"/>
        <v>0</v>
      </c>
      <c r="H107" s="38">
        <v>0</v>
      </c>
      <c r="I107" s="38">
        <v>0</v>
      </c>
      <c r="J107" s="39">
        <f t="shared" si="16"/>
        <v>0</v>
      </c>
      <c r="K107" s="42">
        <f t="shared" si="17"/>
        <v>0</v>
      </c>
      <c r="L107" s="39">
        <v>0</v>
      </c>
      <c r="M107" s="39">
        <v>0</v>
      </c>
      <c r="N107" s="39">
        <v>0</v>
      </c>
      <c r="O107" s="41">
        <f t="shared" si="14"/>
        <v>0</v>
      </c>
      <c r="P107" s="41">
        <f t="shared" si="18"/>
        <v>0</v>
      </c>
      <c r="Q107" s="41">
        <f t="shared" si="19"/>
        <v>0</v>
      </c>
      <c r="R107" s="34">
        <f t="shared" si="20"/>
        <v>0</v>
      </c>
      <c r="S107" s="34">
        <f t="shared" si="20"/>
        <v>0</v>
      </c>
      <c r="T107" s="34">
        <f t="shared" si="20"/>
        <v>0</v>
      </c>
      <c r="U107" s="52">
        <f>'[4]KP Hourly Purchases'!K99</f>
        <v>0</v>
      </c>
      <c r="V107" s="44">
        <f t="shared" si="21"/>
        <v>0</v>
      </c>
      <c r="W107" s="45">
        <f t="shared" si="22"/>
        <v>0</v>
      </c>
      <c r="X107" s="50">
        <f t="shared" si="22"/>
        <v>0</v>
      </c>
      <c r="Y107" s="51">
        <f t="shared" si="22"/>
        <v>0</v>
      </c>
      <c r="Z107" s="48">
        <f t="shared" si="23"/>
        <v>0</v>
      </c>
      <c r="AA107" s="49">
        <f t="shared" si="24"/>
        <v>0</v>
      </c>
    </row>
    <row r="108" spans="1:27" x14ac:dyDescent="0.25">
      <c r="A108" s="111"/>
      <c r="B108" s="34">
        <v>0</v>
      </c>
      <c r="C108" s="34">
        <v>0</v>
      </c>
      <c r="D108" s="96">
        <v>0</v>
      </c>
      <c r="E108" s="35">
        <f t="shared" si="15"/>
        <v>0</v>
      </c>
      <c r="F108" s="36">
        <f t="shared" si="25"/>
        <v>0</v>
      </c>
      <c r="G108" s="37">
        <f t="shared" si="26"/>
        <v>0</v>
      </c>
      <c r="H108" s="38">
        <v>0</v>
      </c>
      <c r="I108" s="38">
        <v>0</v>
      </c>
      <c r="J108" s="39">
        <f t="shared" si="16"/>
        <v>0</v>
      </c>
      <c r="K108" s="42">
        <f t="shared" si="17"/>
        <v>0</v>
      </c>
      <c r="L108" s="39">
        <v>0</v>
      </c>
      <c r="M108" s="39">
        <v>0</v>
      </c>
      <c r="N108" s="39">
        <v>0</v>
      </c>
      <c r="O108" s="41">
        <f t="shared" si="14"/>
        <v>0</v>
      </c>
      <c r="P108" s="41">
        <f t="shared" si="18"/>
        <v>0</v>
      </c>
      <c r="Q108" s="41">
        <f t="shared" si="19"/>
        <v>0</v>
      </c>
      <c r="R108" s="34">
        <f t="shared" si="20"/>
        <v>0</v>
      </c>
      <c r="S108" s="34">
        <f t="shared" si="20"/>
        <v>0</v>
      </c>
      <c r="T108" s="34">
        <f t="shared" si="20"/>
        <v>0</v>
      </c>
      <c r="U108" s="52">
        <f>'[4]KP Hourly Purchases'!K100</f>
        <v>0</v>
      </c>
      <c r="V108" s="44">
        <f t="shared" si="21"/>
        <v>0</v>
      </c>
      <c r="W108" s="45">
        <f t="shared" si="22"/>
        <v>0</v>
      </c>
      <c r="X108" s="50">
        <f t="shared" si="22"/>
        <v>0</v>
      </c>
      <c r="Y108" s="51">
        <f t="shared" si="22"/>
        <v>0</v>
      </c>
      <c r="Z108" s="48">
        <f t="shared" si="23"/>
        <v>0</v>
      </c>
      <c r="AA108" s="49">
        <f t="shared" si="24"/>
        <v>0</v>
      </c>
    </row>
    <row r="109" spans="1:27" x14ac:dyDescent="0.25">
      <c r="A109" s="111"/>
      <c r="B109" s="34">
        <v>0</v>
      </c>
      <c r="C109" s="34">
        <v>0</v>
      </c>
      <c r="D109" s="96">
        <v>0</v>
      </c>
      <c r="E109" s="35">
        <f t="shared" si="15"/>
        <v>0</v>
      </c>
      <c r="F109" s="36">
        <f t="shared" si="25"/>
        <v>0</v>
      </c>
      <c r="G109" s="37">
        <f t="shared" si="26"/>
        <v>0</v>
      </c>
      <c r="H109" s="38">
        <v>0</v>
      </c>
      <c r="I109" s="38">
        <v>0</v>
      </c>
      <c r="J109" s="39">
        <f t="shared" si="16"/>
        <v>0</v>
      </c>
      <c r="K109" s="42">
        <f t="shared" si="17"/>
        <v>0</v>
      </c>
      <c r="L109" s="39">
        <v>0</v>
      </c>
      <c r="M109" s="39">
        <v>0</v>
      </c>
      <c r="N109" s="39">
        <v>0</v>
      </c>
      <c r="O109" s="41">
        <f t="shared" si="14"/>
        <v>0</v>
      </c>
      <c r="P109" s="41">
        <f t="shared" si="18"/>
        <v>0</v>
      </c>
      <c r="Q109" s="41">
        <f t="shared" si="19"/>
        <v>0</v>
      </c>
      <c r="R109" s="34">
        <f t="shared" si="20"/>
        <v>0</v>
      </c>
      <c r="S109" s="34">
        <f t="shared" si="20"/>
        <v>0</v>
      </c>
      <c r="T109" s="34">
        <f t="shared" si="20"/>
        <v>0</v>
      </c>
      <c r="U109" s="52">
        <f>'[4]KP Hourly Purchases'!K101</f>
        <v>0</v>
      </c>
      <c r="V109" s="44">
        <f t="shared" si="21"/>
        <v>0</v>
      </c>
      <c r="W109" s="45">
        <f t="shared" si="22"/>
        <v>0</v>
      </c>
      <c r="X109" s="50">
        <f t="shared" si="22"/>
        <v>0</v>
      </c>
      <c r="Y109" s="51">
        <f t="shared" si="22"/>
        <v>0</v>
      </c>
      <c r="Z109" s="48">
        <f t="shared" si="23"/>
        <v>0</v>
      </c>
      <c r="AA109" s="49">
        <f t="shared" si="24"/>
        <v>0</v>
      </c>
    </row>
    <row r="110" spans="1:27" x14ac:dyDescent="0.25">
      <c r="A110" s="111"/>
      <c r="B110" s="34">
        <v>0</v>
      </c>
      <c r="C110" s="34">
        <v>0</v>
      </c>
      <c r="D110" s="96">
        <v>0</v>
      </c>
      <c r="E110" s="35">
        <f t="shared" si="15"/>
        <v>0</v>
      </c>
      <c r="F110" s="36">
        <f t="shared" si="25"/>
        <v>0</v>
      </c>
      <c r="G110" s="37">
        <f t="shared" si="26"/>
        <v>0</v>
      </c>
      <c r="H110" s="38">
        <v>0</v>
      </c>
      <c r="I110" s="38">
        <v>0</v>
      </c>
      <c r="J110" s="39">
        <f t="shared" si="16"/>
        <v>0</v>
      </c>
      <c r="K110" s="42">
        <f t="shared" si="17"/>
        <v>0</v>
      </c>
      <c r="L110" s="39">
        <v>0</v>
      </c>
      <c r="M110" s="39">
        <v>0</v>
      </c>
      <c r="N110" s="39">
        <v>0</v>
      </c>
      <c r="O110" s="41">
        <f t="shared" si="14"/>
        <v>0</v>
      </c>
      <c r="P110" s="41">
        <f t="shared" si="18"/>
        <v>0</v>
      </c>
      <c r="Q110" s="41">
        <f t="shared" si="19"/>
        <v>0</v>
      </c>
      <c r="R110" s="34">
        <f t="shared" si="20"/>
        <v>0</v>
      </c>
      <c r="S110" s="34">
        <f t="shared" si="20"/>
        <v>0</v>
      </c>
      <c r="T110" s="34">
        <f t="shared" si="20"/>
        <v>0</v>
      </c>
      <c r="U110" s="52">
        <f>'[4]KP Hourly Purchases'!K102</f>
        <v>0</v>
      </c>
      <c r="V110" s="44">
        <f t="shared" si="21"/>
        <v>0</v>
      </c>
      <c r="W110" s="45">
        <f t="shared" si="22"/>
        <v>0</v>
      </c>
      <c r="X110" s="50">
        <f t="shared" si="22"/>
        <v>0</v>
      </c>
      <c r="Y110" s="51">
        <f t="shared" si="22"/>
        <v>0</v>
      </c>
      <c r="Z110" s="48">
        <f t="shared" si="23"/>
        <v>0</v>
      </c>
      <c r="AA110" s="49">
        <f t="shared" si="24"/>
        <v>0</v>
      </c>
    </row>
    <row r="111" spans="1:27" x14ac:dyDescent="0.25">
      <c r="A111" s="111"/>
      <c r="B111" s="34">
        <v>0</v>
      </c>
      <c r="C111" s="34">
        <v>0</v>
      </c>
      <c r="D111" s="96">
        <v>0</v>
      </c>
      <c r="E111" s="35">
        <f t="shared" si="15"/>
        <v>0</v>
      </c>
      <c r="F111" s="36">
        <f t="shared" si="25"/>
        <v>0</v>
      </c>
      <c r="G111" s="37">
        <f t="shared" si="26"/>
        <v>0</v>
      </c>
      <c r="H111" s="38">
        <v>0</v>
      </c>
      <c r="I111" s="38">
        <v>0</v>
      </c>
      <c r="J111" s="39">
        <f t="shared" si="16"/>
        <v>0</v>
      </c>
      <c r="K111" s="42">
        <f t="shared" si="17"/>
        <v>0</v>
      </c>
      <c r="L111" s="39">
        <v>0</v>
      </c>
      <c r="M111" s="39">
        <v>0</v>
      </c>
      <c r="N111" s="39">
        <v>0</v>
      </c>
      <c r="O111" s="41">
        <f t="shared" si="14"/>
        <v>0</v>
      </c>
      <c r="P111" s="41">
        <f t="shared" si="18"/>
        <v>0</v>
      </c>
      <c r="Q111" s="41">
        <f t="shared" si="19"/>
        <v>0</v>
      </c>
      <c r="R111" s="34">
        <f t="shared" si="20"/>
        <v>0</v>
      </c>
      <c r="S111" s="34">
        <f t="shared" si="20"/>
        <v>0</v>
      </c>
      <c r="T111" s="34">
        <f t="shared" si="20"/>
        <v>0</v>
      </c>
      <c r="U111" s="52">
        <f>'[4]KP Hourly Purchases'!K103</f>
        <v>0</v>
      </c>
      <c r="V111" s="44">
        <f t="shared" si="21"/>
        <v>0</v>
      </c>
      <c r="W111" s="45">
        <f t="shared" si="22"/>
        <v>0</v>
      </c>
      <c r="X111" s="50">
        <f t="shared" si="22"/>
        <v>0</v>
      </c>
      <c r="Y111" s="51">
        <f t="shared" si="22"/>
        <v>0</v>
      </c>
      <c r="Z111" s="48">
        <f t="shared" si="23"/>
        <v>0</v>
      </c>
      <c r="AA111" s="49">
        <f t="shared" si="24"/>
        <v>0</v>
      </c>
    </row>
    <row r="112" spans="1:27" x14ac:dyDescent="0.25">
      <c r="A112" s="111"/>
      <c r="B112" s="34">
        <v>0</v>
      </c>
      <c r="C112" s="34">
        <v>0</v>
      </c>
      <c r="D112" s="96">
        <v>0</v>
      </c>
      <c r="E112" s="35">
        <f t="shared" si="15"/>
        <v>0</v>
      </c>
      <c r="F112" s="36">
        <f t="shared" si="25"/>
        <v>0</v>
      </c>
      <c r="G112" s="37">
        <f t="shared" si="26"/>
        <v>0</v>
      </c>
      <c r="H112" s="38">
        <v>0</v>
      </c>
      <c r="I112" s="38">
        <v>0</v>
      </c>
      <c r="J112" s="39">
        <f t="shared" si="16"/>
        <v>0</v>
      </c>
      <c r="K112" s="42">
        <f t="shared" si="17"/>
        <v>0</v>
      </c>
      <c r="L112" s="39">
        <v>0</v>
      </c>
      <c r="M112" s="39">
        <v>0</v>
      </c>
      <c r="N112" s="39">
        <v>0</v>
      </c>
      <c r="O112" s="41">
        <f t="shared" si="14"/>
        <v>0</v>
      </c>
      <c r="P112" s="41">
        <f t="shared" si="18"/>
        <v>0</v>
      </c>
      <c r="Q112" s="41">
        <f t="shared" si="19"/>
        <v>0</v>
      </c>
      <c r="R112" s="34">
        <f t="shared" si="20"/>
        <v>0</v>
      </c>
      <c r="S112" s="34">
        <f t="shared" si="20"/>
        <v>0</v>
      </c>
      <c r="T112" s="34">
        <f t="shared" si="20"/>
        <v>0</v>
      </c>
      <c r="U112" s="52">
        <f>'[4]KP Hourly Purchases'!K104</f>
        <v>0</v>
      </c>
      <c r="V112" s="44">
        <f t="shared" si="21"/>
        <v>0</v>
      </c>
      <c r="W112" s="45">
        <f t="shared" si="22"/>
        <v>0</v>
      </c>
      <c r="X112" s="50">
        <f t="shared" si="22"/>
        <v>0</v>
      </c>
      <c r="Y112" s="51">
        <f t="shared" si="22"/>
        <v>0</v>
      </c>
      <c r="Z112" s="48">
        <f t="shared" si="23"/>
        <v>0</v>
      </c>
      <c r="AA112" s="49">
        <f t="shared" si="24"/>
        <v>0</v>
      </c>
    </row>
    <row r="113" spans="1:27" x14ac:dyDescent="0.25">
      <c r="A113" s="111"/>
      <c r="B113" s="34">
        <v>0</v>
      </c>
      <c r="C113" s="34">
        <v>0</v>
      </c>
      <c r="D113" s="96">
        <v>0</v>
      </c>
      <c r="E113" s="35">
        <f t="shared" si="15"/>
        <v>0</v>
      </c>
      <c r="F113" s="36">
        <f t="shared" si="25"/>
        <v>0</v>
      </c>
      <c r="G113" s="37">
        <f t="shared" si="26"/>
        <v>0</v>
      </c>
      <c r="H113" s="38">
        <v>0</v>
      </c>
      <c r="I113" s="38">
        <v>0</v>
      </c>
      <c r="J113" s="39">
        <f t="shared" si="16"/>
        <v>0</v>
      </c>
      <c r="K113" s="42">
        <f t="shared" si="17"/>
        <v>0</v>
      </c>
      <c r="L113" s="39">
        <v>0</v>
      </c>
      <c r="M113" s="39">
        <v>0</v>
      </c>
      <c r="N113" s="39">
        <v>0</v>
      </c>
      <c r="O113" s="41">
        <f t="shared" si="14"/>
        <v>0</v>
      </c>
      <c r="P113" s="41">
        <f t="shared" si="18"/>
        <v>0</v>
      </c>
      <c r="Q113" s="41">
        <f t="shared" si="19"/>
        <v>0</v>
      </c>
      <c r="R113" s="34">
        <f t="shared" si="20"/>
        <v>0</v>
      </c>
      <c r="S113" s="34">
        <f t="shared" si="20"/>
        <v>0</v>
      </c>
      <c r="T113" s="34">
        <f t="shared" si="20"/>
        <v>0</v>
      </c>
      <c r="U113" s="52">
        <f>'[4]KP Hourly Purchases'!K105</f>
        <v>0</v>
      </c>
      <c r="V113" s="44">
        <f t="shared" si="21"/>
        <v>0</v>
      </c>
      <c r="W113" s="45">
        <f t="shared" si="22"/>
        <v>0</v>
      </c>
      <c r="X113" s="50">
        <f t="shared" si="22"/>
        <v>0</v>
      </c>
      <c r="Y113" s="51">
        <f t="shared" si="22"/>
        <v>0</v>
      </c>
      <c r="Z113" s="48">
        <f t="shared" si="23"/>
        <v>0</v>
      </c>
      <c r="AA113" s="49">
        <f t="shared" si="24"/>
        <v>0</v>
      </c>
    </row>
    <row r="114" spans="1:27" x14ac:dyDescent="0.25">
      <c r="A114" s="111"/>
      <c r="B114" s="34">
        <v>0</v>
      </c>
      <c r="C114" s="34">
        <v>0</v>
      </c>
      <c r="D114" s="96">
        <v>0</v>
      </c>
      <c r="E114" s="35">
        <f t="shared" si="15"/>
        <v>0</v>
      </c>
      <c r="F114" s="36">
        <f t="shared" si="25"/>
        <v>0</v>
      </c>
      <c r="G114" s="37">
        <f t="shared" si="26"/>
        <v>0</v>
      </c>
      <c r="H114" s="38">
        <v>0</v>
      </c>
      <c r="I114" s="38">
        <v>0</v>
      </c>
      <c r="J114" s="39">
        <f t="shared" si="16"/>
        <v>0</v>
      </c>
      <c r="K114" s="42">
        <f t="shared" si="17"/>
        <v>0</v>
      </c>
      <c r="L114" s="39">
        <v>0</v>
      </c>
      <c r="M114" s="39">
        <v>0</v>
      </c>
      <c r="N114" s="39">
        <v>0</v>
      </c>
      <c r="O114" s="41">
        <f t="shared" si="14"/>
        <v>0</v>
      </c>
      <c r="P114" s="41">
        <f t="shared" si="18"/>
        <v>0</v>
      </c>
      <c r="Q114" s="41">
        <f t="shared" si="19"/>
        <v>0</v>
      </c>
      <c r="R114" s="34">
        <f t="shared" si="20"/>
        <v>0</v>
      </c>
      <c r="S114" s="34">
        <f t="shared" si="20"/>
        <v>0</v>
      </c>
      <c r="T114" s="34">
        <f t="shared" si="20"/>
        <v>0</v>
      </c>
      <c r="U114" s="52">
        <f>'[4]KP Hourly Purchases'!K106</f>
        <v>0</v>
      </c>
      <c r="V114" s="44">
        <f t="shared" si="21"/>
        <v>0</v>
      </c>
      <c r="W114" s="45">
        <f t="shared" si="22"/>
        <v>0</v>
      </c>
      <c r="X114" s="50">
        <f t="shared" si="22"/>
        <v>0</v>
      </c>
      <c r="Y114" s="51">
        <f t="shared" si="22"/>
        <v>0</v>
      </c>
      <c r="Z114" s="48">
        <f t="shared" si="23"/>
        <v>0</v>
      </c>
      <c r="AA114" s="49">
        <f t="shared" si="24"/>
        <v>0</v>
      </c>
    </row>
    <row r="115" spans="1:27" x14ac:dyDescent="0.25">
      <c r="A115" s="111"/>
      <c r="B115" s="34">
        <v>0</v>
      </c>
      <c r="C115" s="34">
        <v>0</v>
      </c>
      <c r="D115" s="96">
        <v>0</v>
      </c>
      <c r="E115" s="112">
        <f>SUM(B115:D115)</f>
        <v>0</v>
      </c>
      <c r="F115" s="36">
        <f t="shared" si="25"/>
        <v>0</v>
      </c>
      <c r="G115" s="37">
        <f t="shared" si="26"/>
        <v>0</v>
      </c>
      <c r="H115" s="38">
        <v>0</v>
      </c>
      <c r="I115" s="38">
        <v>0</v>
      </c>
      <c r="J115" s="39">
        <f t="shared" si="16"/>
        <v>0</v>
      </c>
      <c r="K115" s="42">
        <f t="shared" si="17"/>
        <v>0</v>
      </c>
      <c r="L115" s="39">
        <v>0</v>
      </c>
      <c r="M115" s="39">
        <v>0</v>
      </c>
      <c r="N115" s="39">
        <v>0</v>
      </c>
      <c r="O115" s="41">
        <f t="shared" si="14"/>
        <v>0</v>
      </c>
      <c r="P115" s="41">
        <f t="shared" si="18"/>
        <v>0</v>
      </c>
      <c r="Q115" s="41">
        <f t="shared" si="19"/>
        <v>0</v>
      </c>
      <c r="R115" s="34">
        <f t="shared" si="20"/>
        <v>0</v>
      </c>
      <c r="S115" s="34">
        <f t="shared" si="20"/>
        <v>0</v>
      </c>
      <c r="T115" s="34">
        <f t="shared" si="20"/>
        <v>0</v>
      </c>
      <c r="U115" s="52">
        <f>'[4]KP Hourly Purchases'!K107</f>
        <v>0</v>
      </c>
      <c r="V115" s="44">
        <f t="shared" si="21"/>
        <v>0</v>
      </c>
      <c r="W115" s="45">
        <f t="shared" si="22"/>
        <v>0</v>
      </c>
      <c r="X115" s="50">
        <f t="shared" si="22"/>
        <v>0</v>
      </c>
      <c r="Y115" s="51">
        <f t="shared" si="22"/>
        <v>0</v>
      </c>
      <c r="Z115" s="48">
        <f t="shared" si="23"/>
        <v>0</v>
      </c>
      <c r="AA115" s="49">
        <f t="shared" si="24"/>
        <v>0</v>
      </c>
    </row>
    <row r="116" spans="1:27" x14ac:dyDescent="0.25">
      <c r="A116" s="111"/>
      <c r="B116" s="34">
        <v>0</v>
      </c>
      <c r="C116" s="34">
        <v>0</v>
      </c>
      <c r="D116" s="96">
        <v>0</v>
      </c>
      <c r="E116" s="35">
        <f t="shared" si="15"/>
        <v>0</v>
      </c>
      <c r="F116" s="36">
        <f t="shared" si="25"/>
        <v>0</v>
      </c>
      <c r="G116" s="37">
        <f t="shared" si="26"/>
        <v>0</v>
      </c>
      <c r="H116" s="38">
        <v>0</v>
      </c>
      <c r="I116" s="38">
        <v>0</v>
      </c>
      <c r="J116" s="39">
        <f t="shared" si="16"/>
        <v>0</v>
      </c>
      <c r="K116" s="42">
        <f t="shared" si="17"/>
        <v>0</v>
      </c>
      <c r="L116" s="39">
        <v>0</v>
      </c>
      <c r="M116" s="39">
        <v>0</v>
      </c>
      <c r="N116" s="39">
        <v>0</v>
      </c>
      <c r="O116" s="41">
        <f t="shared" si="14"/>
        <v>0</v>
      </c>
      <c r="P116" s="41">
        <f t="shared" si="18"/>
        <v>0</v>
      </c>
      <c r="Q116" s="41">
        <f t="shared" si="19"/>
        <v>0</v>
      </c>
      <c r="R116" s="34">
        <f t="shared" si="20"/>
        <v>0</v>
      </c>
      <c r="S116" s="34">
        <f t="shared" si="20"/>
        <v>0</v>
      </c>
      <c r="T116" s="34">
        <f t="shared" si="20"/>
        <v>0</v>
      </c>
      <c r="U116" s="52">
        <f>'[4]KP Hourly Purchases'!K108</f>
        <v>0</v>
      </c>
      <c r="V116" s="44">
        <f t="shared" si="21"/>
        <v>0</v>
      </c>
      <c r="W116" s="45">
        <f t="shared" si="22"/>
        <v>0</v>
      </c>
      <c r="X116" s="50">
        <f t="shared" si="22"/>
        <v>0</v>
      </c>
      <c r="Y116" s="51">
        <f t="shared" si="22"/>
        <v>0</v>
      </c>
      <c r="Z116" s="48">
        <f t="shared" si="23"/>
        <v>0</v>
      </c>
      <c r="AA116" s="49">
        <f t="shared" si="24"/>
        <v>0</v>
      </c>
    </row>
    <row r="117" spans="1:27" x14ac:dyDescent="0.25">
      <c r="A117" s="111"/>
      <c r="B117" s="34">
        <v>0</v>
      </c>
      <c r="C117" s="34">
        <v>0</v>
      </c>
      <c r="D117" s="96">
        <v>0</v>
      </c>
      <c r="E117" s="35">
        <f t="shared" si="15"/>
        <v>0</v>
      </c>
      <c r="F117" s="36">
        <f t="shared" si="25"/>
        <v>0</v>
      </c>
      <c r="G117" s="37">
        <f t="shared" si="26"/>
        <v>0</v>
      </c>
      <c r="H117" s="38">
        <v>0</v>
      </c>
      <c r="I117" s="38">
        <v>0</v>
      </c>
      <c r="J117" s="39">
        <f t="shared" si="16"/>
        <v>0</v>
      </c>
      <c r="K117" s="42">
        <f t="shared" si="17"/>
        <v>0</v>
      </c>
      <c r="L117" s="39">
        <v>0</v>
      </c>
      <c r="M117" s="39">
        <v>0</v>
      </c>
      <c r="N117" s="39">
        <v>0</v>
      </c>
      <c r="O117" s="41">
        <f t="shared" si="14"/>
        <v>0</v>
      </c>
      <c r="P117" s="41">
        <f t="shared" si="18"/>
        <v>0</v>
      </c>
      <c r="Q117" s="41">
        <f t="shared" si="19"/>
        <v>0</v>
      </c>
      <c r="R117" s="34">
        <f t="shared" si="20"/>
        <v>0</v>
      </c>
      <c r="S117" s="34">
        <f t="shared" si="20"/>
        <v>0</v>
      </c>
      <c r="T117" s="34">
        <f t="shared" si="20"/>
        <v>0</v>
      </c>
      <c r="U117" s="52">
        <f>'[4]KP Hourly Purchases'!K109</f>
        <v>0</v>
      </c>
      <c r="V117" s="44">
        <f t="shared" si="21"/>
        <v>0</v>
      </c>
      <c r="W117" s="45">
        <f t="shared" si="22"/>
        <v>0</v>
      </c>
      <c r="X117" s="50">
        <f t="shared" si="22"/>
        <v>0</v>
      </c>
      <c r="Y117" s="51">
        <f t="shared" si="22"/>
        <v>0</v>
      </c>
      <c r="Z117" s="48">
        <f t="shared" si="23"/>
        <v>0</v>
      </c>
      <c r="AA117" s="49">
        <f t="shared" si="24"/>
        <v>0</v>
      </c>
    </row>
    <row r="118" spans="1:27" x14ac:dyDescent="0.25">
      <c r="A118" s="111"/>
      <c r="B118" s="34">
        <v>0</v>
      </c>
      <c r="C118" s="34">
        <v>0</v>
      </c>
      <c r="D118" s="96">
        <v>0</v>
      </c>
      <c r="E118" s="35">
        <f t="shared" si="15"/>
        <v>0</v>
      </c>
      <c r="F118" s="36">
        <f t="shared" si="25"/>
        <v>0</v>
      </c>
      <c r="G118" s="37">
        <f t="shared" si="26"/>
        <v>0</v>
      </c>
      <c r="H118" s="38">
        <v>0</v>
      </c>
      <c r="I118" s="38">
        <v>0</v>
      </c>
      <c r="J118" s="39">
        <f t="shared" si="16"/>
        <v>0</v>
      </c>
      <c r="K118" s="42">
        <f t="shared" si="17"/>
        <v>0</v>
      </c>
      <c r="L118" s="39">
        <v>0</v>
      </c>
      <c r="M118" s="39">
        <v>0</v>
      </c>
      <c r="N118" s="39">
        <v>0</v>
      </c>
      <c r="O118" s="41">
        <f t="shared" si="14"/>
        <v>0</v>
      </c>
      <c r="P118" s="41">
        <f t="shared" si="18"/>
        <v>0</v>
      </c>
      <c r="Q118" s="41">
        <f t="shared" si="19"/>
        <v>0</v>
      </c>
      <c r="R118" s="34">
        <f t="shared" si="20"/>
        <v>0</v>
      </c>
      <c r="S118" s="34">
        <f t="shared" si="20"/>
        <v>0</v>
      </c>
      <c r="T118" s="34">
        <f t="shared" si="20"/>
        <v>0</v>
      </c>
      <c r="U118" s="52">
        <f>'[4]KP Hourly Purchases'!K110</f>
        <v>0</v>
      </c>
      <c r="V118" s="44">
        <f t="shared" si="21"/>
        <v>0</v>
      </c>
      <c r="W118" s="45">
        <f t="shared" si="22"/>
        <v>0</v>
      </c>
      <c r="X118" s="50">
        <f t="shared" si="22"/>
        <v>0</v>
      </c>
      <c r="Y118" s="51">
        <f t="shared" si="22"/>
        <v>0</v>
      </c>
      <c r="Z118" s="48">
        <f t="shared" si="23"/>
        <v>0</v>
      </c>
      <c r="AA118" s="49">
        <f t="shared" si="24"/>
        <v>0</v>
      </c>
    </row>
    <row r="119" spans="1:27" x14ac:dyDescent="0.25">
      <c r="A119" s="111"/>
      <c r="B119" s="34">
        <v>0</v>
      </c>
      <c r="C119" s="34">
        <v>0</v>
      </c>
      <c r="D119" s="96">
        <v>0</v>
      </c>
      <c r="E119" s="35">
        <f t="shared" si="15"/>
        <v>0</v>
      </c>
      <c r="F119" s="36">
        <f t="shared" si="25"/>
        <v>0</v>
      </c>
      <c r="G119" s="37">
        <f t="shared" si="26"/>
        <v>0</v>
      </c>
      <c r="H119" s="38">
        <v>0</v>
      </c>
      <c r="I119" s="38">
        <v>0</v>
      </c>
      <c r="J119" s="39">
        <f t="shared" si="16"/>
        <v>0</v>
      </c>
      <c r="K119" s="42">
        <f t="shared" si="17"/>
        <v>0</v>
      </c>
      <c r="L119" s="39">
        <v>0</v>
      </c>
      <c r="M119" s="39">
        <v>0</v>
      </c>
      <c r="N119" s="39">
        <v>0</v>
      </c>
      <c r="O119" s="41">
        <f t="shared" si="14"/>
        <v>0</v>
      </c>
      <c r="P119" s="41">
        <f t="shared" si="18"/>
        <v>0</v>
      </c>
      <c r="Q119" s="41">
        <f t="shared" si="19"/>
        <v>0</v>
      </c>
      <c r="R119" s="34">
        <f t="shared" si="20"/>
        <v>0</v>
      </c>
      <c r="S119" s="34">
        <f t="shared" si="20"/>
        <v>0</v>
      </c>
      <c r="T119" s="34">
        <f t="shared" si="20"/>
        <v>0</v>
      </c>
      <c r="U119" s="52">
        <f>'[4]KP Hourly Purchases'!K111</f>
        <v>0</v>
      </c>
      <c r="V119" s="44">
        <f t="shared" si="21"/>
        <v>0</v>
      </c>
      <c r="W119" s="45">
        <f t="shared" si="22"/>
        <v>0</v>
      </c>
      <c r="X119" s="50">
        <f t="shared" si="22"/>
        <v>0</v>
      </c>
      <c r="Y119" s="51">
        <f t="shared" si="22"/>
        <v>0</v>
      </c>
      <c r="Z119" s="48">
        <f t="shared" si="23"/>
        <v>0</v>
      </c>
      <c r="AA119" s="49">
        <f t="shared" si="24"/>
        <v>0</v>
      </c>
    </row>
    <row r="120" spans="1:27" x14ac:dyDescent="0.25">
      <c r="A120" s="111"/>
      <c r="B120" s="34">
        <v>0</v>
      </c>
      <c r="C120" s="34">
        <v>0</v>
      </c>
      <c r="D120" s="96">
        <v>0</v>
      </c>
      <c r="E120" s="35">
        <f t="shared" si="15"/>
        <v>0</v>
      </c>
      <c r="F120" s="36">
        <f t="shared" si="25"/>
        <v>0</v>
      </c>
      <c r="G120" s="37">
        <f t="shared" si="26"/>
        <v>0</v>
      </c>
      <c r="H120" s="38">
        <v>0</v>
      </c>
      <c r="I120" s="38">
        <v>0</v>
      </c>
      <c r="J120" s="39">
        <f t="shared" si="16"/>
        <v>0</v>
      </c>
      <c r="K120" s="42">
        <f t="shared" si="17"/>
        <v>0</v>
      </c>
      <c r="L120" s="39">
        <v>0</v>
      </c>
      <c r="M120" s="39">
        <v>0</v>
      </c>
      <c r="N120" s="39">
        <v>0</v>
      </c>
      <c r="O120" s="41">
        <f t="shared" si="14"/>
        <v>0</v>
      </c>
      <c r="P120" s="41">
        <f t="shared" si="18"/>
        <v>0</v>
      </c>
      <c r="Q120" s="41">
        <f t="shared" si="19"/>
        <v>0</v>
      </c>
      <c r="R120" s="34">
        <f t="shared" si="20"/>
        <v>0</v>
      </c>
      <c r="S120" s="34">
        <f t="shared" si="20"/>
        <v>0</v>
      </c>
      <c r="T120" s="34">
        <f t="shared" si="20"/>
        <v>0</v>
      </c>
      <c r="U120" s="52">
        <f>'[4]KP Hourly Purchases'!K112</f>
        <v>0</v>
      </c>
      <c r="V120" s="44">
        <f t="shared" si="21"/>
        <v>0</v>
      </c>
      <c r="W120" s="45">
        <f t="shared" si="22"/>
        <v>0</v>
      </c>
      <c r="X120" s="50">
        <f t="shared" si="22"/>
        <v>0</v>
      </c>
      <c r="Y120" s="51">
        <f t="shared" si="22"/>
        <v>0</v>
      </c>
      <c r="Z120" s="48">
        <f t="shared" si="23"/>
        <v>0</v>
      </c>
      <c r="AA120" s="49">
        <f t="shared" si="24"/>
        <v>0</v>
      </c>
    </row>
    <row r="121" spans="1:27" x14ac:dyDescent="0.25">
      <c r="A121" s="111"/>
      <c r="B121" s="34">
        <v>0</v>
      </c>
      <c r="C121" s="34">
        <v>0</v>
      </c>
      <c r="D121" s="96">
        <v>0</v>
      </c>
      <c r="E121" s="35">
        <f t="shared" si="15"/>
        <v>0</v>
      </c>
      <c r="F121" s="36">
        <f t="shared" si="25"/>
        <v>0</v>
      </c>
      <c r="G121" s="37">
        <f t="shared" si="26"/>
        <v>0</v>
      </c>
      <c r="H121" s="38">
        <v>0</v>
      </c>
      <c r="I121" s="38">
        <v>0</v>
      </c>
      <c r="J121" s="39">
        <f t="shared" si="16"/>
        <v>0</v>
      </c>
      <c r="K121" s="42">
        <f t="shared" si="17"/>
        <v>0</v>
      </c>
      <c r="L121" s="39">
        <v>0</v>
      </c>
      <c r="M121" s="39">
        <v>0</v>
      </c>
      <c r="N121" s="39">
        <v>0</v>
      </c>
      <c r="O121" s="41">
        <f t="shared" si="14"/>
        <v>0</v>
      </c>
      <c r="P121" s="41">
        <f t="shared" si="18"/>
        <v>0</v>
      </c>
      <c r="Q121" s="41">
        <f t="shared" si="19"/>
        <v>0</v>
      </c>
      <c r="R121" s="34">
        <f t="shared" si="20"/>
        <v>0</v>
      </c>
      <c r="S121" s="34">
        <f t="shared" si="20"/>
        <v>0</v>
      </c>
      <c r="T121" s="34">
        <f t="shared" si="20"/>
        <v>0</v>
      </c>
      <c r="U121" s="52">
        <f>'[4]KP Hourly Purchases'!K113</f>
        <v>0</v>
      </c>
      <c r="V121" s="44">
        <f t="shared" si="21"/>
        <v>0</v>
      </c>
      <c r="W121" s="45">
        <f t="shared" si="22"/>
        <v>0</v>
      </c>
      <c r="X121" s="50">
        <f t="shared" si="22"/>
        <v>0</v>
      </c>
      <c r="Y121" s="51">
        <f t="shared" si="22"/>
        <v>0</v>
      </c>
      <c r="Z121" s="48">
        <f t="shared" si="23"/>
        <v>0</v>
      </c>
      <c r="AA121" s="49">
        <f t="shared" si="24"/>
        <v>0</v>
      </c>
    </row>
    <row r="122" spans="1:27" x14ac:dyDescent="0.25">
      <c r="A122" s="111"/>
      <c r="B122" s="34">
        <v>0</v>
      </c>
      <c r="C122" s="34">
        <v>0</v>
      </c>
      <c r="D122" s="96">
        <v>0</v>
      </c>
      <c r="E122" s="35">
        <f t="shared" si="15"/>
        <v>0</v>
      </c>
      <c r="F122" s="36">
        <f t="shared" si="25"/>
        <v>0</v>
      </c>
      <c r="G122" s="37">
        <f t="shared" si="26"/>
        <v>0</v>
      </c>
      <c r="H122" s="38">
        <v>0</v>
      </c>
      <c r="I122" s="38">
        <v>0</v>
      </c>
      <c r="J122" s="39">
        <f t="shared" si="16"/>
        <v>0</v>
      </c>
      <c r="K122" s="42">
        <f t="shared" si="17"/>
        <v>0</v>
      </c>
      <c r="L122" s="39">
        <v>0</v>
      </c>
      <c r="M122" s="39">
        <v>0</v>
      </c>
      <c r="N122" s="39">
        <v>0</v>
      </c>
      <c r="O122" s="41">
        <f t="shared" si="14"/>
        <v>0</v>
      </c>
      <c r="P122" s="41">
        <f t="shared" si="18"/>
        <v>0</v>
      </c>
      <c r="Q122" s="41">
        <f t="shared" si="19"/>
        <v>0</v>
      </c>
      <c r="R122" s="34">
        <f t="shared" si="20"/>
        <v>0</v>
      </c>
      <c r="S122" s="34">
        <f t="shared" si="20"/>
        <v>0</v>
      </c>
      <c r="T122" s="34">
        <f t="shared" si="20"/>
        <v>0</v>
      </c>
      <c r="U122" s="52">
        <f>'[4]KP Hourly Purchases'!K114</f>
        <v>0</v>
      </c>
      <c r="V122" s="44">
        <f t="shared" si="21"/>
        <v>0</v>
      </c>
      <c r="W122" s="45">
        <f t="shared" si="22"/>
        <v>0</v>
      </c>
      <c r="X122" s="50">
        <f t="shared" si="22"/>
        <v>0</v>
      </c>
      <c r="Y122" s="51">
        <f t="shared" si="22"/>
        <v>0</v>
      </c>
      <c r="Z122" s="48">
        <f t="shared" si="23"/>
        <v>0</v>
      </c>
      <c r="AA122" s="49">
        <f t="shared" si="24"/>
        <v>0</v>
      </c>
    </row>
    <row r="123" spans="1:27" x14ac:dyDescent="0.25">
      <c r="A123" s="63"/>
      <c r="B123" s="34">
        <v>0</v>
      </c>
      <c r="C123" s="34">
        <v>0</v>
      </c>
      <c r="D123" s="96">
        <v>0</v>
      </c>
      <c r="E123" s="35">
        <f t="shared" si="15"/>
        <v>0</v>
      </c>
      <c r="F123" s="36">
        <f t="shared" si="25"/>
        <v>0</v>
      </c>
      <c r="G123" s="37">
        <f t="shared" si="26"/>
        <v>0</v>
      </c>
      <c r="H123" s="38">
        <v>0</v>
      </c>
      <c r="I123" s="38">
        <v>0</v>
      </c>
      <c r="J123" s="39">
        <f t="shared" si="16"/>
        <v>0</v>
      </c>
      <c r="K123" s="42">
        <f t="shared" si="17"/>
        <v>0</v>
      </c>
      <c r="L123" s="39">
        <v>0</v>
      </c>
      <c r="M123" s="39">
        <v>0</v>
      </c>
      <c r="N123" s="39">
        <v>0</v>
      </c>
      <c r="O123" s="41">
        <f t="shared" si="14"/>
        <v>0</v>
      </c>
      <c r="P123" s="41">
        <f t="shared" si="18"/>
        <v>0</v>
      </c>
      <c r="Q123" s="41">
        <f t="shared" si="19"/>
        <v>0</v>
      </c>
      <c r="R123" s="34">
        <f t="shared" si="20"/>
        <v>0</v>
      </c>
      <c r="S123" s="34">
        <f t="shared" si="20"/>
        <v>0</v>
      </c>
      <c r="T123" s="34">
        <f t="shared" si="20"/>
        <v>0</v>
      </c>
      <c r="U123" s="52">
        <f>'[4]KP Hourly Purchases'!K115</f>
        <v>0</v>
      </c>
      <c r="V123" s="44">
        <f t="shared" si="21"/>
        <v>0</v>
      </c>
      <c r="W123" s="45">
        <f t="shared" si="22"/>
        <v>0</v>
      </c>
      <c r="X123" s="50">
        <f t="shared" si="22"/>
        <v>0</v>
      </c>
      <c r="Y123" s="51">
        <f t="shared" si="22"/>
        <v>0</v>
      </c>
      <c r="Z123" s="48">
        <f t="shared" si="23"/>
        <v>0</v>
      </c>
      <c r="AA123" s="49">
        <f t="shared" si="24"/>
        <v>0</v>
      </c>
    </row>
    <row r="124" spans="1:27" x14ac:dyDescent="0.25">
      <c r="A124" s="63"/>
      <c r="B124" s="34">
        <v>0</v>
      </c>
      <c r="C124" s="34">
        <v>0</v>
      </c>
      <c r="D124" s="96">
        <v>0</v>
      </c>
      <c r="E124" s="35">
        <f t="shared" si="15"/>
        <v>0</v>
      </c>
      <c r="F124" s="36">
        <f t="shared" si="25"/>
        <v>0</v>
      </c>
      <c r="G124" s="37">
        <f t="shared" si="26"/>
        <v>0</v>
      </c>
      <c r="H124" s="38">
        <v>0</v>
      </c>
      <c r="I124" s="38">
        <v>0</v>
      </c>
      <c r="J124" s="39">
        <f t="shared" si="16"/>
        <v>0</v>
      </c>
      <c r="K124" s="42">
        <f t="shared" si="17"/>
        <v>0</v>
      </c>
      <c r="L124" s="39">
        <v>0</v>
      </c>
      <c r="M124" s="39">
        <v>0</v>
      </c>
      <c r="N124" s="39">
        <v>0</v>
      </c>
      <c r="O124" s="41">
        <f t="shared" si="14"/>
        <v>0</v>
      </c>
      <c r="P124" s="41">
        <f t="shared" si="18"/>
        <v>0</v>
      </c>
      <c r="Q124" s="41">
        <f t="shared" si="19"/>
        <v>0</v>
      </c>
      <c r="R124" s="34">
        <f t="shared" si="20"/>
        <v>0</v>
      </c>
      <c r="S124" s="34">
        <f t="shared" si="20"/>
        <v>0</v>
      </c>
      <c r="T124" s="34">
        <f t="shared" si="20"/>
        <v>0</v>
      </c>
      <c r="U124" s="52">
        <f>'[4]KP Hourly Purchases'!K116</f>
        <v>0</v>
      </c>
      <c r="V124" s="44">
        <f t="shared" si="21"/>
        <v>0</v>
      </c>
      <c r="W124" s="45">
        <f t="shared" si="22"/>
        <v>0</v>
      </c>
      <c r="X124" s="50">
        <f t="shared" si="22"/>
        <v>0</v>
      </c>
      <c r="Y124" s="51">
        <f t="shared" si="22"/>
        <v>0</v>
      </c>
      <c r="Z124" s="48">
        <f t="shared" si="23"/>
        <v>0</v>
      </c>
      <c r="AA124" s="49">
        <f t="shared" si="24"/>
        <v>0</v>
      </c>
    </row>
    <row r="125" spans="1:27" x14ac:dyDescent="0.25">
      <c r="A125" s="111"/>
      <c r="B125" s="34">
        <v>0</v>
      </c>
      <c r="C125" s="34">
        <v>0</v>
      </c>
      <c r="D125" s="96">
        <v>0</v>
      </c>
      <c r="E125" s="35">
        <f t="shared" si="15"/>
        <v>0</v>
      </c>
      <c r="F125" s="36">
        <f t="shared" si="25"/>
        <v>0</v>
      </c>
      <c r="G125" s="37">
        <f t="shared" si="26"/>
        <v>0</v>
      </c>
      <c r="H125" s="38">
        <v>0</v>
      </c>
      <c r="I125" s="38">
        <v>0</v>
      </c>
      <c r="J125" s="39">
        <f t="shared" si="16"/>
        <v>0</v>
      </c>
      <c r="K125" s="42">
        <f t="shared" si="17"/>
        <v>0</v>
      </c>
      <c r="L125" s="39">
        <v>0</v>
      </c>
      <c r="M125" s="39">
        <v>0</v>
      </c>
      <c r="N125" s="39">
        <v>0</v>
      </c>
      <c r="O125" s="41">
        <f t="shared" si="14"/>
        <v>0</v>
      </c>
      <c r="P125" s="41">
        <f t="shared" si="18"/>
        <v>0</v>
      </c>
      <c r="Q125" s="41">
        <f t="shared" si="19"/>
        <v>0</v>
      </c>
      <c r="R125" s="34">
        <f t="shared" si="20"/>
        <v>0</v>
      </c>
      <c r="S125" s="34">
        <f t="shared" si="20"/>
        <v>0</v>
      </c>
      <c r="T125" s="34">
        <f t="shared" si="20"/>
        <v>0</v>
      </c>
      <c r="U125" s="52">
        <f>'[4]KP Hourly Purchases'!K117</f>
        <v>0</v>
      </c>
      <c r="V125" s="44">
        <f t="shared" si="21"/>
        <v>0</v>
      </c>
      <c r="W125" s="45">
        <f>IF(B125&gt;0,W$9,0)</f>
        <v>0</v>
      </c>
      <c r="X125" s="50">
        <f t="shared" si="22"/>
        <v>0</v>
      </c>
      <c r="Y125" s="51">
        <f t="shared" si="22"/>
        <v>0</v>
      </c>
      <c r="Z125" s="48">
        <f t="shared" si="23"/>
        <v>0</v>
      </c>
      <c r="AA125" s="49">
        <f t="shared" si="24"/>
        <v>0</v>
      </c>
    </row>
    <row r="126" spans="1:27" x14ac:dyDescent="0.25">
      <c r="A126" s="111"/>
      <c r="B126" s="34">
        <v>0</v>
      </c>
      <c r="C126" s="34">
        <v>0</v>
      </c>
      <c r="D126" s="96">
        <v>0</v>
      </c>
      <c r="E126" s="35">
        <f t="shared" si="15"/>
        <v>0</v>
      </c>
      <c r="F126" s="36">
        <f t="shared" si="25"/>
        <v>0</v>
      </c>
      <c r="G126" s="37">
        <f t="shared" si="26"/>
        <v>0</v>
      </c>
      <c r="H126" s="38">
        <v>0</v>
      </c>
      <c r="I126" s="38">
        <v>0</v>
      </c>
      <c r="J126" s="39">
        <f t="shared" si="16"/>
        <v>0</v>
      </c>
      <c r="K126" s="42">
        <f t="shared" si="17"/>
        <v>0</v>
      </c>
      <c r="L126" s="39">
        <v>0</v>
      </c>
      <c r="M126" s="39">
        <v>0</v>
      </c>
      <c r="N126" s="39">
        <v>0</v>
      </c>
      <c r="O126" s="41">
        <f t="shared" si="14"/>
        <v>0</v>
      </c>
      <c r="P126" s="41">
        <f t="shared" si="18"/>
        <v>0</v>
      </c>
      <c r="Q126" s="41">
        <f>IF(P126&lt;=0,0,L126+I126+H126-N126)</f>
        <v>0</v>
      </c>
      <c r="R126" s="34">
        <f>IF($P126&gt;0,MIN($P126,$E126)*(B126/$E126),0)</f>
        <v>0</v>
      </c>
      <c r="S126" s="34">
        <f t="shared" si="20"/>
        <v>0</v>
      </c>
      <c r="T126" s="34">
        <f>IF($P126&gt;0,MIN($P126,$E126)*(D126/$E126),0)</f>
        <v>0</v>
      </c>
      <c r="U126" s="52">
        <f>'[4]KP Hourly Purchases'!K118</f>
        <v>0</v>
      </c>
      <c r="V126" s="44">
        <f>(R126+S126+T126)*U126</f>
        <v>0</v>
      </c>
      <c r="W126" s="45">
        <f>IF(B126&gt;0,W$9,0)</f>
        <v>0</v>
      </c>
      <c r="X126" s="50">
        <f t="shared" si="22"/>
        <v>0</v>
      </c>
      <c r="Y126" s="51">
        <f t="shared" si="22"/>
        <v>0</v>
      </c>
      <c r="Z126" s="48">
        <f>(R126*W126)+(S126*X126)+(T126*Y126)</f>
        <v>0</v>
      </c>
      <c r="AA126" s="49">
        <f>IF(V126-Z126&lt;0,0,V126-Z126)</f>
        <v>0</v>
      </c>
    </row>
    <row r="127" spans="1:27" x14ac:dyDescent="0.25">
      <c r="A127" s="111"/>
      <c r="B127" s="34">
        <v>0</v>
      </c>
      <c r="C127" s="34">
        <v>0</v>
      </c>
      <c r="D127" s="96">
        <v>0</v>
      </c>
      <c r="E127" s="35">
        <f t="shared" si="15"/>
        <v>0</v>
      </c>
      <c r="F127" s="36">
        <f t="shared" si="25"/>
        <v>0</v>
      </c>
      <c r="G127" s="37">
        <f t="shared" si="26"/>
        <v>0</v>
      </c>
      <c r="H127" s="38">
        <v>0</v>
      </c>
      <c r="I127" s="38">
        <v>0</v>
      </c>
      <c r="J127" s="39">
        <f t="shared" si="16"/>
        <v>0</v>
      </c>
      <c r="K127" s="42">
        <f t="shared" si="17"/>
        <v>0</v>
      </c>
      <c r="L127" s="39">
        <v>0</v>
      </c>
      <c r="M127" s="39">
        <v>0</v>
      </c>
      <c r="N127" s="39">
        <v>0</v>
      </c>
      <c r="O127" s="41">
        <f t="shared" si="14"/>
        <v>0</v>
      </c>
      <c r="P127" s="41">
        <f t="shared" si="18"/>
        <v>0</v>
      </c>
      <c r="Q127" s="41">
        <f t="shared" si="19"/>
        <v>0</v>
      </c>
      <c r="R127" s="34">
        <f t="shared" si="20"/>
        <v>0</v>
      </c>
      <c r="S127" s="34">
        <f t="shared" si="20"/>
        <v>0</v>
      </c>
      <c r="T127" s="34">
        <f t="shared" si="20"/>
        <v>0</v>
      </c>
      <c r="U127" s="52">
        <f>'[4]KP Hourly Purchases'!K119</f>
        <v>0</v>
      </c>
      <c r="V127" s="44">
        <f t="shared" si="21"/>
        <v>0</v>
      </c>
      <c r="W127" s="45">
        <f t="shared" si="22"/>
        <v>0</v>
      </c>
      <c r="X127" s="50">
        <f t="shared" si="22"/>
        <v>0</v>
      </c>
      <c r="Y127" s="51">
        <f t="shared" si="22"/>
        <v>0</v>
      </c>
      <c r="Z127" s="48">
        <f t="shared" si="23"/>
        <v>0</v>
      </c>
      <c r="AA127" s="49">
        <f t="shared" si="24"/>
        <v>0</v>
      </c>
    </row>
    <row r="128" spans="1:27" x14ac:dyDescent="0.25">
      <c r="A128" s="111"/>
      <c r="B128" s="34">
        <v>0</v>
      </c>
      <c r="C128" s="34">
        <v>0</v>
      </c>
      <c r="D128" s="96">
        <v>0</v>
      </c>
      <c r="E128" s="35">
        <f t="shared" si="15"/>
        <v>0</v>
      </c>
      <c r="F128" s="36">
        <f t="shared" si="25"/>
        <v>0</v>
      </c>
      <c r="G128" s="37">
        <f t="shared" si="26"/>
        <v>0</v>
      </c>
      <c r="H128" s="38">
        <v>0</v>
      </c>
      <c r="I128" s="38">
        <v>0</v>
      </c>
      <c r="J128" s="39">
        <f t="shared" si="16"/>
        <v>0</v>
      </c>
      <c r="K128" s="42">
        <f t="shared" si="17"/>
        <v>0</v>
      </c>
      <c r="L128" s="39">
        <v>0</v>
      </c>
      <c r="M128" s="39">
        <v>0</v>
      </c>
      <c r="N128" s="39">
        <v>0</v>
      </c>
      <c r="O128" s="41">
        <f t="shared" si="14"/>
        <v>0</v>
      </c>
      <c r="P128" s="41">
        <f t="shared" si="18"/>
        <v>0</v>
      </c>
      <c r="Q128" s="41">
        <f t="shared" si="19"/>
        <v>0</v>
      </c>
      <c r="R128" s="34">
        <f t="shared" si="20"/>
        <v>0</v>
      </c>
      <c r="S128" s="34">
        <f t="shared" si="20"/>
        <v>0</v>
      </c>
      <c r="T128" s="34">
        <f t="shared" si="20"/>
        <v>0</v>
      </c>
      <c r="U128" s="52">
        <f>'[4]KP Hourly Purchases'!K120</f>
        <v>0</v>
      </c>
      <c r="V128" s="44">
        <f t="shared" si="21"/>
        <v>0</v>
      </c>
      <c r="W128" s="45">
        <f t="shared" si="22"/>
        <v>0</v>
      </c>
      <c r="X128" s="50">
        <f t="shared" si="22"/>
        <v>0</v>
      </c>
      <c r="Y128" s="51">
        <f t="shared" si="22"/>
        <v>0</v>
      </c>
      <c r="Z128" s="48">
        <f t="shared" si="23"/>
        <v>0</v>
      </c>
      <c r="AA128" s="49">
        <f t="shared" si="24"/>
        <v>0</v>
      </c>
    </row>
    <row r="129" spans="1:27" x14ac:dyDescent="0.25">
      <c r="A129" s="111"/>
      <c r="B129" s="34">
        <v>0</v>
      </c>
      <c r="C129" s="34">
        <v>0</v>
      </c>
      <c r="D129" s="96">
        <v>0</v>
      </c>
      <c r="E129" s="35">
        <f t="shared" si="15"/>
        <v>0</v>
      </c>
      <c r="F129" s="36">
        <f t="shared" si="25"/>
        <v>0</v>
      </c>
      <c r="G129" s="37">
        <f t="shared" si="26"/>
        <v>0</v>
      </c>
      <c r="H129" s="38">
        <v>0</v>
      </c>
      <c r="I129" s="38">
        <v>0</v>
      </c>
      <c r="J129" s="39">
        <f t="shared" si="16"/>
        <v>0</v>
      </c>
      <c r="K129" s="42">
        <f t="shared" si="17"/>
        <v>0</v>
      </c>
      <c r="L129" s="39">
        <v>0</v>
      </c>
      <c r="M129" s="39">
        <v>0</v>
      </c>
      <c r="N129" s="39">
        <v>0</v>
      </c>
      <c r="O129" s="41">
        <f t="shared" si="14"/>
        <v>0</v>
      </c>
      <c r="P129" s="41">
        <f t="shared" si="18"/>
        <v>0</v>
      </c>
      <c r="Q129" s="41">
        <f t="shared" si="19"/>
        <v>0</v>
      </c>
      <c r="R129" s="34">
        <f t="shared" si="20"/>
        <v>0</v>
      </c>
      <c r="S129" s="34">
        <f t="shared" si="20"/>
        <v>0</v>
      </c>
      <c r="T129" s="34">
        <f t="shared" si="20"/>
        <v>0</v>
      </c>
      <c r="U129" s="52">
        <f>'[4]KP Hourly Purchases'!K121</f>
        <v>0</v>
      </c>
      <c r="V129" s="44">
        <f t="shared" si="21"/>
        <v>0</v>
      </c>
      <c r="W129" s="45">
        <f t="shared" si="22"/>
        <v>0</v>
      </c>
      <c r="X129" s="50">
        <f t="shared" si="22"/>
        <v>0</v>
      </c>
      <c r="Y129" s="51">
        <f t="shared" si="22"/>
        <v>0</v>
      </c>
      <c r="Z129" s="48">
        <f t="shared" si="23"/>
        <v>0</v>
      </c>
      <c r="AA129" s="49">
        <f t="shared" si="24"/>
        <v>0</v>
      </c>
    </row>
    <row r="130" spans="1:27" x14ac:dyDescent="0.25">
      <c r="A130" s="111"/>
      <c r="B130" s="34">
        <v>0</v>
      </c>
      <c r="C130" s="34">
        <v>0</v>
      </c>
      <c r="D130" s="96">
        <v>0</v>
      </c>
      <c r="E130" s="35">
        <f t="shared" si="15"/>
        <v>0</v>
      </c>
      <c r="F130" s="36">
        <f t="shared" si="25"/>
        <v>0</v>
      </c>
      <c r="G130" s="37">
        <f t="shared" si="26"/>
        <v>0</v>
      </c>
      <c r="H130" s="38">
        <v>0</v>
      </c>
      <c r="I130" s="38">
        <v>0</v>
      </c>
      <c r="J130" s="39">
        <f t="shared" si="16"/>
        <v>0</v>
      </c>
      <c r="K130" s="42">
        <f t="shared" si="17"/>
        <v>0</v>
      </c>
      <c r="L130" s="39">
        <v>0</v>
      </c>
      <c r="M130" s="39">
        <v>0</v>
      </c>
      <c r="N130" s="39">
        <v>0</v>
      </c>
      <c r="O130" s="41">
        <f t="shared" si="14"/>
        <v>0</v>
      </c>
      <c r="P130" s="41">
        <f t="shared" si="18"/>
        <v>0</v>
      </c>
      <c r="Q130" s="41">
        <f t="shared" si="19"/>
        <v>0</v>
      </c>
      <c r="R130" s="34">
        <f t="shared" ref="R130:T145" si="27">IF($P130&gt;0,MIN($P130,$E130)*(B130/$E130),0)</f>
        <v>0</v>
      </c>
      <c r="S130" s="34">
        <f t="shared" si="27"/>
        <v>0</v>
      </c>
      <c r="T130" s="34">
        <f t="shared" si="27"/>
        <v>0</v>
      </c>
      <c r="U130" s="52">
        <f>'[4]KP Hourly Purchases'!K122</f>
        <v>0</v>
      </c>
      <c r="V130" s="44">
        <f t="shared" si="21"/>
        <v>0</v>
      </c>
      <c r="W130" s="45">
        <f t="shared" si="22"/>
        <v>0</v>
      </c>
      <c r="X130" s="50">
        <f t="shared" si="22"/>
        <v>0</v>
      </c>
      <c r="Y130" s="51">
        <f t="shared" si="22"/>
        <v>0</v>
      </c>
      <c r="Z130" s="48">
        <f t="shared" si="23"/>
        <v>0</v>
      </c>
      <c r="AA130" s="49">
        <f t="shared" si="24"/>
        <v>0</v>
      </c>
    </row>
    <row r="131" spans="1:27" x14ac:dyDescent="0.25">
      <c r="A131" s="111"/>
      <c r="B131" s="34">
        <v>0</v>
      </c>
      <c r="C131" s="34">
        <v>0</v>
      </c>
      <c r="D131" s="96">
        <v>0</v>
      </c>
      <c r="E131" s="35">
        <f t="shared" si="15"/>
        <v>0</v>
      </c>
      <c r="F131" s="36">
        <f t="shared" si="25"/>
        <v>0</v>
      </c>
      <c r="G131" s="37">
        <f t="shared" si="26"/>
        <v>0</v>
      </c>
      <c r="H131" s="38">
        <v>0</v>
      </c>
      <c r="I131" s="38">
        <v>0</v>
      </c>
      <c r="J131" s="39">
        <f t="shared" si="16"/>
        <v>0</v>
      </c>
      <c r="K131" s="42">
        <f t="shared" si="17"/>
        <v>0</v>
      </c>
      <c r="L131" s="39">
        <v>0</v>
      </c>
      <c r="M131" s="39">
        <v>0</v>
      </c>
      <c r="N131" s="39">
        <v>0</v>
      </c>
      <c r="O131" s="41">
        <f t="shared" si="14"/>
        <v>0</v>
      </c>
      <c r="P131" s="41">
        <f t="shared" si="18"/>
        <v>0</v>
      </c>
      <c r="Q131" s="41">
        <f t="shared" si="19"/>
        <v>0</v>
      </c>
      <c r="R131" s="34">
        <f t="shared" si="27"/>
        <v>0</v>
      </c>
      <c r="S131" s="34">
        <f t="shared" si="27"/>
        <v>0</v>
      </c>
      <c r="T131" s="34">
        <f t="shared" si="27"/>
        <v>0</v>
      </c>
      <c r="U131" s="52">
        <f>'[4]KP Hourly Purchases'!K123</f>
        <v>0</v>
      </c>
      <c r="V131" s="44">
        <f t="shared" si="21"/>
        <v>0</v>
      </c>
      <c r="W131" s="45">
        <f t="shared" si="22"/>
        <v>0</v>
      </c>
      <c r="X131" s="50">
        <f t="shared" si="22"/>
        <v>0</v>
      </c>
      <c r="Y131" s="51">
        <f t="shared" si="22"/>
        <v>0</v>
      </c>
      <c r="Z131" s="48">
        <f t="shared" si="23"/>
        <v>0</v>
      </c>
      <c r="AA131" s="49">
        <f t="shared" si="24"/>
        <v>0</v>
      </c>
    </row>
    <row r="132" spans="1:27" x14ac:dyDescent="0.25">
      <c r="A132" s="111"/>
      <c r="B132" s="34">
        <v>0</v>
      </c>
      <c r="C132" s="34">
        <v>0</v>
      </c>
      <c r="D132" s="96">
        <v>0</v>
      </c>
      <c r="E132" s="35">
        <f t="shared" si="15"/>
        <v>0</v>
      </c>
      <c r="F132" s="36">
        <f t="shared" si="25"/>
        <v>0</v>
      </c>
      <c r="G132" s="37">
        <f t="shared" si="26"/>
        <v>0</v>
      </c>
      <c r="H132" s="38">
        <v>0</v>
      </c>
      <c r="I132" s="38">
        <v>0</v>
      </c>
      <c r="J132" s="39">
        <f t="shared" si="16"/>
        <v>0</v>
      </c>
      <c r="K132" s="42">
        <f t="shared" si="17"/>
        <v>0</v>
      </c>
      <c r="L132" s="39">
        <v>0</v>
      </c>
      <c r="M132" s="39">
        <v>0</v>
      </c>
      <c r="N132" s="39">
        <v>0</v>
      </c>
      <c r="O132" s="41">
        <f t="shared" si="14"/>
        <v>0</v>
      </c>
      <c r="P132" s="41">
        <f t="shared" si="18"/>
        <v>0</v>
      </c>
      <c r="Q132" s="41">
        <f t="shared" si="19"/>
        <v>0</v>
      </c>
      <c r="R132" s="34">
        <f t="shared" si="27"/>
        <v>0</v>
      </c>
      <c r="S132" s="34">
        <f t="shared" si="27"/>
        <v>0</v>
      </c>
      <c r="T132" s="34">
        <f t="shared" si="27"/>
        <v>0</v>
      </c>
      <c r="U132" s="52">
        <f>'[4]KP Hourly Purchases'!K124</f>
        <v>0</v>
      </c>
      <c r="V132" s="44">
        <f t="shared" si="21"/>
        <v>0</v>
      </c>
      <c r="W132" s="45">
        <f t="shared" si="22"/>
        <v>0</v>
      </c>
      <c r="X132" s="50">
        <f t="shared" si="22"/>
        <v>0</v>
      </c>
      <c r="Y132" s="51">
        <f t="shared" si="22"/>
        <v>0</v>
      </c>
      <c r="Z132" s="48">
        <f t="shared" si="23"/>
        <v>0</v>
      </c>
      <c r="AA132" s="49">
        <f t="shared" si="24"/>
        <v>0</v>
      </c>
    </row>
    <row r="133" spans="1:27" x14ac:dyDescent="0.25">
      <c r="A133" s="63"/>
      <c r="B133" s="34">
        <v>0</v>
      </c>
      <c r="C133" s="34">
        <v>0</v>
      </c>
      <c r="D133" s="96">
        <v>0</v>
      </c>
      <c r="E133" s="35">
        <f t="shared" si="15"/>
        <v>0</v>
      </c>
      <c r="F133" s="36">
        <f t="shared" si="25"/>
        <v>0</v>
      </c>
      <c r="G133" s="37">
        <f t="shared" si="26"/>
        <v>0</v>
      </c>
      <c r="H133" s="38">
        <v>0</v>
      </c>
      <c r="I133" s="38">
        <v>0</v>
      </c>
      <c r="J133" s="39">
        <f t="shared" si="16"/>
        <v>0</v>
      </c>
      <c r="K133" s="42">
        <f t="shared" si="17"/>
        <v>0</v>
      </c>
      <c r="L133" s="39">
        <v>0</v>
      </c>
      <c r="M133" s="39">
        <v>0</v>
      </c>
      <c r="N133" s="39">
        <v>0</v>
      </c>
      <c r="O133" s="41">
        <f t="shared" si="14"/>
        <v>0</v>
      </c>
      <c r="P133" s="41">
        <f t="shared" si="18"/>
        <v>0</v>
      </c>
      <c r="Q133" s="41">
        <f t="shared" si="19"/>
        <v>0</v>
      </c>
      <c r="R133" s="34">
        <f t="shared" si="27"/>
        <v>0</v>
      </c>
      <c r="S133" s="34">
        <f t="shared" si="27"/>
        <v>0</v>
      </c>
      <c r="T133" s="34">
        <f t="shared" si="27"/>
        <v>0</v>
      </c>
      <c r="U133" s="52">
        <f>'[4]KP Hourly Purchases'!K125</f>
        <v>0</v>
      </c>
      <c r="V133" s="44">
        <f t="shared" si="21"/>
        <v>0</v>
      </c>
      <c r="W133" s="45">
        <f t="shared" si="22"/>
        <v>0</v>
      </c>
      <c r="X133" s="50">
        <f t="shared" si="22"/>
        <v>0</v>
      </c>
      <c r="Y133" s="51">
        <f t="shared" si="22"/>
        <v>0</v>
      </c>
      <c r="Z133" s="48">
        <f t="shared" si="23"/>
        <v>0</v>
      </c>
      <c r="AA133" s="49">
        <f t="shared" si="24"/>
        <v>0</v>
      </c>
    </row>
    <row r="134" spans="1:27" x14ac:dyDescent="0.25">
      <c r="A134" s="63"/>
      <c r="B134" s="34">
        <v>0</v>
      </c>
      <c r="C134" s="34">
        <v>0</v>
      </c>
      <c r="D134" s="96">
        <v>0</v>
      </c>
      <c r="E134" s="35">
        <f t="shared" si="15"/>
        <v>0</v>
      </c>
      <c r="F134" s="36">
        <f t="shared" si="25"/>
        <v>0</v>
      </c>
      <c r="G134" s="37">
        <f t="shared" si="26"/>
        <v>0</v>
      </c>
      <c r="H134" s="38">
        <v>0</v>
      </c>
      <c r="I134" s="38">
        <v>0</v>
      </c>
      <c r="J134" s="39">
        <f t="shared" si="16"/>
        <v>0</v>
      </c>
      <c r="K134" s="42">
        <f t="shared" si="17"/>
        <v>0</v>
      </c>
      <c r="L134" s="39">
        <v>0</v>
      </c>
      <c r="M134" s="39">
        <v>0</v>
      </c>
      <c r="N134" s="39">
        <v>0</v>
      </c>
      <c r="O134" s="41">
        <f t="shared" si="14"/>
        <v>0</v>
      </c>
      <c r="P134" s="41">
        <f t="shared" si="18"/>
        <v>0</v>
      </c>
      <c r="Q134" s="41">
        <f t="shared" si="19"/>
        <v>0</v>
      </c>
      <c r="R134" s="34">
        <f t="shared" si="27"/>
        <v>0</v>
      </c>
      <c r="S134" s="34">
        <f t="shared" si="27"/>
        <v>0</v>
      </c>
      <c r="T134" s="34">
        <f t="shared" si="27"/>
        <v>0</v>
      </c>
      <c r="U134" s="52">
        <f>'[4]KP Hourly Purchases'!K126</f>
        <v>0</v>
      </c>
      <c r="V134" s="44">
        <f t="shared" si="21"/>
        <v>0</v>
      </c>
      <c r="W134" s="45">
        <f t="shared" si="22"/>
        <v>0</v>
      </c>
      <c r="X134" s="50">
        <f t="shared" si="22"/>
        <v>0</v>
      </c>
      <c r="Y134" s="51">
        <f t="shared" si="22"/>
        <v>0</v>
      </c>
      <c r="Z134" s="48">
        <f t="shared" si="23"/>
        <v>0</v>
      </c>
      <c r="AA134" s="49">
        <f t="shared" si="24"/>
        <v>0</v>
      </c>
    </row>
    <row r="135" spans="1:27" x14ac:dyDescent="0.25">
      <c r="A135" s="63"/>
      <c r="B135" s="34">
        <v>0</v>
      </c>
      <c r="C135" s="34">
        <v>0</v>
      </c>
      <c r="D135" s="96">
        <v>0</v>
      </c>
      <c r="E135" s="35">
        <f t="shared" si="15"/>
        <v>0</v>
      </c>
      <c r="F135" s="36">
        <f t="shared" si="25"/>
        <v>0</v>
      </c>
      <c r="G135" s="37">
        <f t="shared" si="26"/>
        <v>0</v>
      </c>
      <c r="H135" s="38">
        <v>0</v>
      </c>
      <c r="I135" s="38">
        <v>0</v>
      </c>
      <c r="J135" s="39">
        <f t="shared" si="16"/>
        <v>0</v>
      </c>
      <c r="K135" s="42">
        <f t="shared" si="17"/>
        <v>0</v>
      </c>
      <c r="L135" s="39">
        <v>0</v>
      </c>
      <c r="M135" s="39">
        <v>0</v>
      </c>
      <c r="N135" s="39">
        <v>0</v>
      </c>
      <c r="O135" s="41">
        <f t="shared" si="14"/>
        <v>0</v>
      </c>
      <c r="P135" s="41">
        <f t="shared" si="18"/>
        <v>0</v>
      </c>
      <c r="Q135" s="41">
        <f t="shared" si="19"/>
        <v>0</v>
      </c>
      <c r="R135" s="34">
        <f t="shared" si="27"/>
        <v>0</v>
      </c>
      <c r="S135" s="34">
        <f t="shared" si="27"/>
        <v>0</v>
      </c>
      <c r="T135" s="34">
        <f t="shared" si="27"/>
        <v>0</v>
      </c>
      <c r="U135" s="52">
        <f>'[4]KP Hourly Purchases'!K127</f>
        <v>0</v>
      </c>
      <c r="V135" s="44">
        <f t="shared" si="21"/>
        <v>0</v>
      </c>
      <c r="W135" s="45">
        <f t="shared" si="22"/>
        <v>0</v>
      </c>
      <c r="X135" s="50">
        <f t="shared" si="22"/>
        <v>0</v>
      </c>
      <c r="Y135" s="51">
        <f t="shared" si="22"/>
        <v>0</v>
      </c>
      <c r="Z135" s="48">
        <f t="shared" si="23"/>
        <v>0</v>
      </c>
      <c r="AA135" s="49">
        <f t="shared" si="24"/>
        <v>0</v>
      </c>
    </row>
    <row r="136" spans="1:27" x14ac:dyDescent="0.25">
      <c r="A136" s="63"/>
      <c r="B136" s="34">
        <v>0</v>
      </c>
      <c r="C136" s="34">
        <v>0</v>
      </c>
      <c r="D136" s="96">
        <v>0</v>
      </c>
      <c r="E136" s="35">
        <f t="shared" si="15"/>
        <v>0</v>
      </c>
      <c r="F136" s="36">
        <f t="shared" si="25"/>
        <v>0</v>
      </c>
      <c r="G136" s="37">
        <f t="shared" si="26"/>
        <v>0</v>
      </c>
      <c r="H136" s="38">
        <v>0</v>
      </c>
      <c r="I136" s="38">
        <v>0</v>
      </c>
      <c r="J136" s="39">
        <f t="shared" si="16"/>
        <v>0</v>
      </c>
      <c r="K136" s="42">
        <f t="shared" si="17"/>
        <v>0</v>
      </c>
      <c r="L136" s="39">
        <v>0</v>
      </c>
      <c r="M136" s="39">
        <v>0</v>
      </c>
      <c r="N136" s="39">
        <v>0</v>
      </c>
      <c r="O136" s="41">
        <f t="shared" si="14"/>
        <v>0</v>
      </c>
      <c r="P136" s="41">
        <f t="shared" si="18"/>
        <v>0</v>
      </c>
      <c r="Q136" s="41">
        <f t="shared" si="19"/>
        <v>0</v>
      </c>
      <c r="R136" s="34">
        <f t="shared" si="27"/>
        <v>0</v>
      </c>
      <c r="S136" s="34">
        <f t="shared" si="27"/>
        <v>0</v>
      </c>
      <c r="T136" s="34">
        <f t="shared" si="27"/>
        <v>0</v>
      </c>
      <c r="U136" s="52">
        <f>'[4]KP Hourly Purchases'!K128</f>
        <v>0</v>
      </c>
      <c r="V136" s="44">
        <f t="shared" si="21"/>
        <v>0</v>
      </c>
      <c r="W136" s="45">
        <f t="shared" si="22"/>
        <v>0</v>
      </c>
      <c r="X136" s="50">
        <f t="shared" si="22"/>
        <v>0</v>
      </c>
      <c r="Y136" s="51">
        <f t="shared" si="22"/>
        <v>0</v>
      </c>
      <c r="Z136" s="48">
        <f t="shared" si="23"/>
        <v>0</v>
      </c>
      <c r="AA136" s="49">
        <f t="shared" si="24"/>
        <v>0</v>
      </c>
    </row>
    <row r="137" spans="1:27" x14ac:dyDescent="0.25">
      <c r="A137" s="63"/>
      <c r="B137" s="34">
        <v>0</v>
      </c>
      <c r="C137" s="34">
        <v>0</v>
      </c>
      <c r="D137" s="96">
        <v>0</v>
      </c>
      <c r="E137" s="35">
        <f t="shared" si="15"/>
        <v>0</v>
      </c>
      <c r="F137" s="36">
        <f t="shared" si="25"/>
        <v>0</v>
      </c>
      <c r="G137" s="37">
        <f t="shared" si="26"/>
        <v>0</v>
      </c>
      <c r="H137" s="38">
        <v>0</v>
      </c>
      <c r="I137" s="38">
        <v>0</v>
      </c>
      <c r="J137" s="39">
        <f t="shared" si="16"/>
        <v>0</v>
      </c>
      <c r="K137" s="42">
        <f t="shared" si="17"/>
        <v>0</v>
      </c>
      <c r="L137" s="39">
        <v>0</v>
      </c>
      <c r="M137" s="39">
        <v>0</v>
      </c>
      <c r="N137" s="39">
        <v>0</v>
      </c>
      <c r="O137" s="41">
        <f t="shared" si="14"/>
        <v>0</v>
      </c>
      <c r="P137" s="41">
        <f t="shared" si="18"/>
        <v>0</v>
      </c>
      <c r="Q137" s="41">
        <f t="shared" si="19"/>
        <v>0</v>
      </c>
      <c r="R137" s="34">
        <f t="shared" si="27"/>
        <v>0</v>
      </c>
      <c r="S137" s="34">
        <f t="shared" si="27"/>
        <v>0</v>
      </c>
      <c r="T137" s="34">
        <f t="shared" si="27"/>
        <v>0</v>
      </c>
      <c r="U137" s="52">
        <f>'[4]KP Hourly Purchases'!K129</f>
        <v>0</v>
      </c>
      <c r="V137" s="44">
        <f t="shared" si="21"/>
        <v>0</v>
      </c>
      <c r="W137" s="45">
        <f t="shared" si="22"/>
        <v>0</v>
      </c>
      <c r="X137" s="50">
        <f t="shared" si="22"/>
        <v>0</v>
      </c>
      <c r="Y137" s="51">
        <f t="shared" si="22"/>
        <v>0</v>
      </c>
      <c r="Z137" s="48">
        <f t="shared" si="23"/>
        <v>0</v>
      </c>
      <c r="AA137" s="49">
        <f t="shared" si="24"/>
        <v>0</v>
      </c>
    </row>
    <row r="138" spans="1:27" x14ac:dyDescent="0.25">
      <c r="A138" s="63"/>
      <c r="B138" s="34">
        <v>0</v>
      </c>
      <c r="C138" s="34">
        <v>0</v>
      </c>
      <c r="D138" s="96">
        <v>0</v>
      </c>
      <c r="E138" s="35">
        <f t="shared" si="15"/>
        <v>0</v>
      </c>
      <c r="F138" s="36">
        <f t="shared" si="25"/>
        <v>0</v>
      </c>
      <c r="G138" s="37">
        <f t="shared" si="26"/>
        <v>0</v>
      </c>
      <c r="H138" s="38">
        <v>0</v>
      </c>
      <c r="I138" s="38">
        <v>0</v>
      </c>
      <c r="J138" s="39">
        <f t="shared" si="16"/>
        <v>0</v>
      </c>
      <c r="K138" s="42">
        <f t="shared" si="17"/>
        <v>0</v>
      </c>
      <c r="L138" s="39">
        <v>0</v>
      </c>
      <c r="M138" s="39">
        <v>0</v>
      </c>
      <c r="N138" s="39">
        <v>0</v>
      </c>
      <c r="O138" s="41">
        <f t="shared" si="14"/>
        <v>0</v>
      </c>
      <c r="P138" s="41">
        <f t="shared" si="18"/>
        <v>0</v>
      </c>
      <c r="Q138" s="41">
        <f t="shared" si="19"/>
        <v>0</v>
      </c>
      <c r="R138" s="34">
        <f t="shared" si="27"/>
        <v>0</v>
      </c>
      <c r="S138" s="34">
        <f t="shared" si="27"/>
        <v>0</v>
      </c>
      <c r="T138" s="34">
        <f t="shared" si="27"/>
        <v>0</v>
      </c>
      <c r="U138" s="52">
        <f>'[4]KP Hourly Purchases'!K130</f>
        <v>0</v>
      </c>
      <c r="V138" s="44">
        <f t="shared" si="21"/>
        <v>0</v>
      </c>
      <c r="W138" s="45">
        <f t="shared" si="22"/>
        <v>0</v>
      </c>
      <c r="X138" s="50">
        <f t="shared" si="22"/>
        <v>0</v>
      </c>
      <c r="Y138" s="51">
        <f t="shared" si="22"/>
        <v>0</v>
      </c>
      <c r="Z138" s="48">
        <f t="shared" si="23"/>
        <v>0</v>
      </c>
      <c r="AA138" s="49">
        <f t="shared" si="24"/>
        <v>0</v>
      </c>
    </row>
    <row r="139" spans="1:27" x14ac:dyDescent="0.25">
      <c r="A139" s="63"/>
      <c r="B139" s="34">
        <v>0</v>
      </c>
      <c r="C139" s="34">
        <v>0</v>
      </c>
      <c r="D139" s="96">
        <v>0</v>
      </c>
      <c r="E139" s="35">
        <f t="shared" si="15"/>
        <v>0</v>
      </c>
      <c r="F139" s="36">
        <f t="shared" si="25"/>
        <v>0</v>
      </c>
      <c r="G139" s="37">
        <f t="shared" si="26"/>
        <v>0</v>
      </c>
      <c r="H139" s="38">
        <v>0</v>
      </c>
      <c r="I139" s="38">
        <v>0</v>
      </c>
      <c r="J139" s="39">
        <f t="shared" si="16"/>
        <v>0</v>
      </c>
      <c r="K139" s="42">
        <f t="shared" si="17"/>
        <v>0</v>
      </c>
      <c r="L139" s="39">
        <v>0</v>
      </c>
      <c r="M139" s="39">
        <v>0</v>
      </c>
      <c r="N139" s="39">
        <v>0</v>
      </c>
      <c r="O139" s="41">
        <f t="shared" si="14"/>
        <v>0</v>
      </c>
      <c r="P139" s="41">
        <f t="shared" si="18"/>
        <v>0</v>
      </c>
      <c r="Q139" s="41">
        <f t="shared" si="19"/>
        <v>0</v>
      </c>
      <c r="R139" s="34">
        <f t="shared" si="27"/>
        <v>0</v>
      </c>
      <c r="S139" s="34">
        <f t="shared" si="27"/>
        <v>0</v>
      </c>
      <c r="T139" s="34">
        <f t="shared" si="27"/>
        <v>0</v>
      </c>
      <c r="U139" s="52">
        <f>'[4]KP Hourly Purchases'!K131</f>
        <v>0</v>
      </c>
      <c r="V139" s="44">
        <f t="shared" si="21"/>
        <v>0</v>
      </c>
      <c r="W139" s="45">
        <f t="shared" si="22"/>
        <v>0</v>
      </c>
      <c r="X139" s="50">
        <f t="shared" si="22"/>
        <v>0</v>
      </c>
      <c r="Y139" s="51">
        <f t="shared" si="22"/>
        <v>0</v>
      </c>
      <c r="Z139" s="48">
        <f t="shared" si="23"/>
        <v>0</v>
      </c>
      <c r="AA139" s="49">
        <f t="shared" si="24"/>
        <v>0</v>
      </c>
    </row>
    <row r="140" spans="1:27" x14ac:dyDescent="0.25">
      <c r="A140" s="63"/>
      <c r="B140" s="34">
        <v>0</v>
      </c>
      <c r="C140" s="34">
        <v>0</v>
      </c>
      <c r="D140" s="96">
        <v>0</v>
      </c>
      <c r="E140" s="35">
        <f t="shared" si="15"/>
        <v>0</v>
      </c>
      <c r="F140" s="36">
        <f t="shared" si="25"/>
        <v>0</v>
      </c>
      <c r="G140" s="37">
        <f t="shared" si="26"/>
        <v>0</v>
      </c>
      <c r="H140" s="38">
        <v>0</v>
      </c>
      <c r="I140" s="38">
        <v>0</v>
      </c>
      <c r="J140" s="39">
        <f t="shared" si="16"/>
        <v>0</v>
      </c>
      <c r="K140" s="42">
        <f t="shared" si="17"/>
        <v>0</v>
      </c>
      <c r="L140" s="39">
        <v>0</v>
      </c>
      <c r="M140" s="39">
        <v>0</v>
      </c>
      <c r="N140" s="39">
        <v>0</v>
      </c>
      <c r="O140" s="41">
        <f t="shared" ref="O140:O203" si="28">MAX(N140-M140,0)</f>
        <v>0</v>
      </c>
      <c r="P140" s="41">
        <f t="shared" si="18"/>
        <v>0</v>
      </c>
      <c r="Q140" s="41">
        <f t="shared" si="19"/>
        <v>0</v>
      </c>
      <c r="R140" s="34">
        <f t="shared" si="27"/>
        <v>0</v>
      </c>
      <c r="S140" s="34">
        <f t="shared" si="27"/>
        <v>0</v>
      </c>
      <c r="T140" s="34">
        <f t="shared" si="27"/>
        <v>0</v>
      </c>
      <c r="U140" s="52">
        <f>'[4]KP Hourly Purchases'!K132</f>
        <v>0</v>
      </c>
      <c r="V140" s="44">
        <f t="shared" si="21"/>
        <v>0</v>
      </c>
      <c r="W140" s="45">
        <f t="shared" si="22"/>
        <v>0</v>
      </c>
      <c r="X140" s="50">
        <f t="shared" si="22"/>
        <v>0</v>
      </c>
      <c r="Y140" s="51">
        <f t="shared" si="22"/>
        <v>0</v>
      </c>
      <c r="Z140" s="48">
        <f t="shared" si="23"/>
        <v>0</v>
      </c>
      <c r="AA140" s="49">
        <f t="shared" si="24"/>
        <v>0</v>
      </c>
    </row>
    <row r="141" spans="1:27" x14ac:dyDescent="0.25">
      <c r="A141" s="63"/>
      <c r="B141" s="34">
        <v>0</v>
      </c>
      <c r="C141" s="34">
        <v>0</v>
      </c>
      <c r="D141" s="96">
        <v>0</v>
      </c>
      <c r="E141" s="35">
        <f t="shared" ref="E141:E182" si="29">SUM(B141:D141)</f>
        <v>0</v>
      </c>
      <c r="F141" s="36">
        <f t="shared" si="25"/>
        <v>0</v>
      </c>
      <c r="G141" s="37">
        <f t="shared" si="26"/>
        <v>0</v>
      </c>
      <c r="H141" s="38">
        <v>0</v>
      </c>
      <c r="I141" s="38">
        <v>0</v>
      </c>
      <c r="J141" s="39">
        <f t="shared" ref="J141:J182" si="30">MIN(E141,H141)</f>
        <v>0</v>
      </c>
      <c r="K141" s="42">
        <f t="shared" ref="K141:K182" si="31">IF(J141=0,0,IF(G141&lt;&gt;"Yes",0,J141))</f>
        <v>0</v>
      </c>
      <c r="L141" s="39">
        <v>0</v>
      </c>
      <c r="M141" s="39">
        <v>0</v>
      </c>
      <c r="N141" s="39">
        <v>0</v>
      </c>
      <c r="O141" s="41">
        <f t="shared" si="28"/>
        <v>0</v>
      </c>
      <c r="P141" s="41">
        <f t="shared" ref="P141:P182" si="32">MIN(K141,O141)</f>
        <v>0</v>
      </c>
      <c r="Q141" s="41">
        <f t="shared" ref="Q141:Q182" si="33">IF(P141&lt;=0,0,L141+I141+H141-N141)</f>
        <v>0</v>
      </c>
      <c r="R141" s="34">
        <f t="shared" si="27"/>
        <v>0</v>
      </c>
      <c r="S141" s="34">
        <f t="shared" si="27"/>
        <v>0</v>
      </c>
      <c r="T141" s="34">
        <f t="shared" si="27"/>
        <v>0</v>
      </c>
      <c r="U141" s="52">
        <f>'[4]KP Hourly Purchases'!K133</f>
        <v>0</v>
      </c>
      <c r="V141" s="44">
        <f t="shared" ref="V141:V182" si="34">(R141+S141+T141)*U141</f>
        <v>0</v>
      </c>
      <c r="W141" s="45">
        <f t="shared" ref="W141:Y182" si="35">IF(B141&gt;0,W$9,0)</f>
        <v>0</v>
      </c>
      <c r="X141" s="50">
        <f t="shared" si="35"/>
        <v>0</v>
      </c>
      <c r="Y141" s="51">
        <f t="shared" si="35"/>
        <v>0</v>
      </c>
      <c r="Z141" s="48">
        <f t="shared" ref="Z141:Z182" si="36">(R141*W141)+(S141*X141)+(T141*Y141)</f>
        <v>0</v>
      </c>
      <c r="AA141" s="49">
        <f t="shared" ref="AA141:AA182" si="37">IF(V141-Z141&lt;0,0,V141-Z141)</f>
        <v>0</v>
      </c>
    </row>
    <row r="142" spans="1:27" x14ac:dyDescent="0.25">
      <c r="A142" s="63"/>
      <c r="B142" s="34">
        <v>0</v>
      </c>
      <c r="C142" s="34">
        <v>0</v>
      </c>
      <c r="D142" s="96">
        <v>0</v>
      </c>
      <c r="E142" s="35">
        <f t="shared" si="29"/>
        <v>0</v>
      </c>
      <c r="F142" s="36">
        <f t="shared" ref="F142:F182" si="38">IF(E142&gt;0,F141+1,0)</f>
        <v>0</v>
      </c>
      <c r="G142" s="37">
        <f t="shared" si="26"/>
        <v>0</v>
      </c>
      <c r="H142" s="38">
        <v>0</v>
      </c>
      <c r="I142" s="38">
        <v>0</v>
      </c>
      <c r="J142" s="39">
        <f t="shared" si="30"/>
        <v>0</v>
      </c>
      <c r="K142" s="42">
        <f t="shared" si="31"/>
        <v>0</v>
      </c>
      <c r="L142" s="39">
        <v>0</v>
      </c>
      <c r="M142" s="39">
        <v>0</v>
      </c>
      <c r="N142" s="39">
        <v>0</v>
      </c>
      <c r="O142" s="41">
        <f t="shared" si="28"/>
        <v>0</v>
      </c>
      <c r="P142" s="41">
        <f t="shared" si="32"/>
        <v>0</v>
      </c>
      <c r="Q142" s="41">
        <f t="shared" si="33"/>
        <v>0</v>
      </c>
      <c r="R142" s="34">
        <f t="shared" si="27"/>
        <v>0</v>
      </c>
      <c r="S142" s="34">
        <f t="shared" si="27"/>
        <v>0</v>
      </c>
      <c r="T142" s="34">
        <f t="shared" si="27"/>
        <v>0</v>
      </c>
      <c r="U142" s="52">
        <f>'[4]KP Hourly Purchases'!K134</f>
        <v>0</v>
      </c>
      <c r="V142" s="44">
        <f t="shared" si="34"/>
        <v>0</v>
      </c>
      <c r="W142" s="45">
        <f t="shared" si="35"/>
        <v>0</v>
      </c>
      <c r="X142" s="50">
        <f t="shared" si="35"/>
        <v>0</v>
      </c>
      <c r="Y142" s="51">
        <f t="shared" si="35"/>
        <v>0</v>
      </c>
      <c r="Z142" s="48">
        <f t="shared" si="36"/>
        <v>0</v>
      </c>
      <c r="AA142" s="49">
        <f t="shared" si="37"/>
        <v>0</v>
      </c>
    </row>
    <row r="143" spans="1:27" x14ac:dyDescent="0.25">
      <c r="A143" s="63"/>
      <c r="B143" s="34">
        <v>0</v>
      </c>
      <c r="C143" s="34">
        <v>0</v>
      </c>
      <c r="D143" s="96">
        <v>0</v>
      </c>
      <c r="E143" s="35">
        <f t="shared" si="29"/>
        <v>0</v>
      </c>
      <c r="F143" s="36">
        <f t="shared" si="38"/>
        <v>0</v>
      </c>
      <c r="G143" s="37">
        <f t="shared" si="26"/>
        <v>0</v>
      </c>
      <c r="H143" s="38">
        <v>0</v>
      </c>
      <c r="I143" s="38">
        <v>0</v>
      </c>
      <c r="J143" s="39">
        <f t="shared" si="30"/>
        <v>0</v>
      </c>
      <c r="K143" s="42">
        <f t="shared" si="31"/>
        <v>0</v>
      </c>
      <c r="L143" s="39">
        <v>0</v>
      </c>
      <c r="M143" s="39">
        <v>0</v>
      </c>
      <c r="N143" s="39">
        <v>0</v>
      </c>
      <c r="O143" s="41">
        <f t="shared" si="28"/>
        <v>0</v>
      </c>
      <c r="P143" s="41">
        <f t="shared" si="32"/>
        <v>0</v>
      </c>
      <c r="Q143" s="41">
        <f t="shared" si="33"/>
        <v>0</v>
      </c>
      <c r="R143" s="34">
        <f t="shared" si="27"/>
        <v>0</v>
      </c>
      <c r="S143" s="34">
        <f t="shared" si="27"/>
        <v>0</v>
      </c>
      <c r="T143" s="34">
        <f t="shared" si="27"/>
        <v>0</v>
      </c>
      <c r="U143" s="52">
        <f>'[4]KP Hourly Purchases'!K135</f>
        <v>0</v>
      </c>
      <c r="V143" s="44">
        <f t="shared" si="34"/>
        <v>0</v>
      </c>
      <c r="W143" s="45">
        <f t="shared" si="35"/>
        <v>0</v>
      </c>
      <c r="X143" s="50">
        <f t="shared" si="35"/>
        <v>0</v>
      </c>
      <c r="Y143" s="51">
        <f t="shared" si="35"/>
        <v>0</v>
      </c>
      <c r="Z143" s="48">
        <f t="shared" si="36"/>
        <v>0</v>
      </c>
      <c r="AA143" s="49">
        <f t="shared" si="37"/>
        <v>0</v>
      </c>
    </row>
    <row r="144" spans="1:27" x14ac:dyDescent="0.25">
      <c r="A144" s="63"/>
      <c r="B144" s="34">
        <v>0</v>
      </c>
      <c r="C144" s="34">
        <v>0</v>
      </c>
      <c r="D144" s="96">
        <v>0</v>
      </c>
      <c r="E144" s="35">
        <f t="shared" si="29"/>
        <v>0</v>
      </c>
      <c r="F144" s="36">
        <f t="shared" si="38"/>
        <v>0</v>
      </c>
      <c r="G144" s="37">
        <f t="shared" si="26"/>
        <v>0</v>
      </c>
      <c r="H144" s="38">
        <v>0</v>
      </c>
      <c r="I144" s="38">
        <v>0</v>
      </c>
      <c r="J144" s="39">
        <f t="shared" si="30"/>
        <v>0</v>
      </c>
      <c r="K144" s="42">
        <f t="shared" si="31"/>
        <v>0</v>
      </c>
      <c r="L144" s="39">
        <v>0</v>
      </c>
      <c r="M144" s="39">
        <v>0</v>
      </c>
      <c r="N144" s="39">
        <v>0</v>
      </c>
      <c r="O144" s="41">
        <f t="shared" si="28"/>
        <v>0</v>
      </c>
      <c r="P144" s="41">
        <f t="shared" si="32"/>
        <v>0</v>
      </c>
      <c r="Q144" s="41">
        <f t="shared" si="33"/>
        <v>0</v>
      </c>
      <c r="R144" s="34">
        <f t="shared" si="27"/>
        <v>0</v>
      </c>
      <c r="S144" s="34">
        <f t="shared" si="27"/>
        <v>0</v>
      </c>
      <c r="T144" s="34">
        <f t="shared" si="27"/>
        <v>0</v>
      </c>
      <c r="U144" s="52">
        <f>'[4]KP Hourly Purchases'!K136</f>
        <v>0</v>
      </c>
      <c r="V144" s="44">
        <f t="shared" si="34"/>
        <v>0</v>
      </c>
      <c r="W144" s="45">
        <f t="shared" si="35"/>
        <v>0</v>
      </c>
      <c r="X144" s="50">
        <f t="shared" si="35"/>
        <v>0</v>
      </c>
      <c r="Y144" s="51">
        <f t="shared" si="35"/>
        <v>0</v>
      </c>
      <c r="Z144" s="48">
        <f t="shared" si="36"/>
        <v>0</v>
      </c>
      <c r="AA144" s="49">
        <f t="shared" si="37"/>
        <v>0</v>
      </c>
    </row>
    <row r="145" spans="1:27" x14ac:dyDescent="0.25">
      <c r="A145" s="63"/>
      <c r="B145" s="34">
        <v>0</v>
      </c>
      <c r="C145" s="34">
        <v>0</v>
      </c>
      <c r="D145" s="96">
        <v>0</v>
      </c>
      <c r="E145" s="35">
        <f t="shared" si="29"/>
        <v>0</v>
      </c>
      <c r="F145" s="36">
        <f t="shared" si="38"/>
        <v>0</v>
      </c>
      <c r="G145" s="37">
        <f t="shared" si="26"/>
        <v>0</v>
      </c>
      <c r="H145" s="38">
        <v>0</v>
      </c>
      <c r="I145" s="38">
        <v>0</v>
      </c>
      <c r="J145" s="39">
        <f t="shared" si="30"/>
        <v>0</v>
      </c>
      <c r="K145" s="42">
        <f t="shared" si="31"/>
        <v>0</v>
      </c>
      <c r="L145" s="39">
        <v>0</v>
      </c>
      <c r="M145" s="39">
        <v>0</v>
      </c>
      <c r="N145" s="39">
        <v>0</v>
      </c>
      <c r="O145" s="41">
        <f t="shared" si="28"/>
        <v>0</v>
      </c>
      <c r="P145" s="41">
        <f t="shared" si="32"/>
        <v>0</v>
      </c>
      <c r="Q145" s="41">
        <f t="shared" si="33"/>
        <v>0</v>
      </c>
      <c r="R145" s="34">
        <f t="shared" si="27"/>
        <v>0</v>
      </c>
      <c r="S145" s="34">
        <f t="shared" si="27"/>
        <v>0</v>
      </c>
      <c r="T145" s="34">
        <f t="shared" si="27"/>
        <v>0</v>
      </c>
      <c r="U145" s="52">
        <f>'[4]KP Hourly Purchases'!K137</f>
        <v>0</v>
      </c>
      <c r="V145" s="44">
        <f t="shared" si="34"/>
        <v>0</v>
      </c>
      <c r="W145" s="45">
        <f t="shared" si="35"/>
        <v>0</v>
      </c>
      <c r="X145" s="50">
        <f t="shared" si="35"/>
        <v>0</v>
      </c>
      <c r="Y145" s="51">
        <f t="shared" si="35"/>
        <v>0</v>
      </c>
      <c r="Z145" s="48">
        <f t="shared" si="36"/>
        <v>0</v>
      </c>
      <c r="AA145" s="49">
        <f t="shared" si="37"/>
        <v>0</v>
      </c>
    </row>
    <row r="146" spans="1:27" x14ac:dyDescent="0.25">
      <c r="A146" s="63"/>
      <c r="B146" s="34">
        <v>0</v>
      </c>
      <c r="C146" s="34">
        <v>0</v>
      </c>
      <c r="D146" s="96">
        <v>0</v>
      </c>
      <c r="E146" s="35">
        <f t="shared" si="29"/>
        <v>0</v>
      </c>
      <c r="F146" s="36">
        <f t="shared" si="38"/>
        <v>0</v>
      </c>
      <c r="G146" s="37">
        <f t="shared" si="26"/>
        <v>0</v>
      </c>
      <c r="H146" s="38">
        <v>0</v>
      </c>
      <c r="I146" s="38">
        <v>0</v>
      </c>
      <c r="J146" s="39">
        <f t="shared" si="30"/>
        <v>0</v>
      </c>
      <c r="K146" s="42">
        <f t="shared" si="31"/>
        <v>0</v>
      </c>
      <c r="L146" s="39">
        <v>0</v>
      </c>
      <c r="M146" s="39">
        <v>0</v>
      </c>
      <c r="N146" s="39">
        <v>0</v>
      </c>
      <c r="O146" s="41">
        <f t="shared" si="28"/>
        <v>0</v>
      </c>
      <c r="P146" s="41">
        <f t="shared" si="32"/>
        <v>0</v>
      </c>
      <c r="Q146" s="41">
        <f t="shared" si="33"/>
        <v>0</v>
      </c>
      <c r="R146" s="34">
        <f t="shared" ref="R146:T182" si="39">IF($P146&gt;0,MIN($P146,$E146)*(B146/$E146),0)</f>
        <v>0</v>
      </c>
      <c r="S146" s="34">
        <f t="shared" si="39"/>
        <v>0</v>
      </c>
      <c r="T146" s="34">
        <f t="shared" si="39"/>
        <v>0</v>
      </c>
      <c r="U146" s="52">
        <f>'[4]KP Hourly Purchases'!K138</f>
        <v>0</v>
      </c>
      <c r="V146" s="44">
        <f t="shared" si="34"/>
        <v>0</v>
      </c>
      <c r="W146" s="45">
        <f t="shared" si="35"/>
        <v>0</v>
      </c>
      <c r="X146" s="50">
        <f t="shared" si="35"/>
        <v>0</v>
      </c>
      <c r="Y146" s="51">
        <f t="shared" si="35"/>
        <v>0</v>
      </c>
      <c r="Z146" s="48">
        <f t="shared" si="36"/>
        <v>0</v>
      </c>
      <c r="AA146" s="49">
        <f t="shared" si="37"/>
        <v>0</v>
      </c>
    </row>
    <row r="147" spans="1:27" x14ac:dyDescent="0.25">
      <c r="A147" s="63"/>
      <c r="B147" s="34">
        <v>0</v>
      </c>
      <c r="C147" s="34">
        <v>0</v>
      </c>
      <c r="D147" s="96">
        <v>0</v>
      </c>
      <c r="E147" s="35">
        <f t="shared" si="29"/>
        <v>0</v>
      </c>
      <c r="F147" s="36">
        <f t="shared" si="38"/>
        <v>0</v>
      </c>
      <c r="G147" s="37">
        <f t="shared" si="26"/>
        <v>0</v>
      </c>
      <c r="H147" s="38">
        <v>0</v>
      </c>
      <c r="I147" s="38">
        <v>0</v>
      </c>
      <c r="J147" s="39">
        <f t="shared" si="30"/>
        <v>0</v>
      </c>
      <c r="K147" s="42">
        <f t="shared" si="31"/>
        <v>0</v>
      </c>
      <c r="L147" s="39">
        <v>0</v>
      </c>
      <c r="M147" s="39">
        <v>0</v>
      </c>
      <c r="N147" s="39">
        <v>0</v>
      </c>
      <c r="O147" s="41">
        <f t="shared" si="28"/>
        <v>0</v>
      </c>
      <c r="P147" s="41">
        <f t="shared" si="32"/>
        <v>0</v>
      </c>
      <c r="Q147" s="41">
        <f t="shared" si="33"/>
        <v>0</v>
      </c>
      <c r="R147" s="34">
        <f t="shared" si="39"/>
        <v>0</v>
      </c>
      <c r="S147" s="34">
        <f t="shared" si="39"/>
        <v>0</v>
      </c>
      <c r="T147" s="34">
        <f t="shared" si="39"/>
        <v>0</v>
      </c>
      <c r="U147" s="52">
        <f>'[4]KP Hourly Purchases'!K139</f>
        <v>0</v>
      </c>
      <c r="V147" s="44">
        <f t="shared" si="34"/>
        <v>0</v>
      </c>
      <c r="W147" s="45">
        <f t="shared" si="35"/>
        <v>0</v>
      </c>
      <c r="X147" s="50">
        <f t="shared" si="35"/>
        <v>0</v>
      </c>
      <c r="Y147" s="51">
        <f t="shared" si="35"/>
        <v>0</v>
      </c>
      <c r="Z147" s="48">
        <f t="shared" si="36"/>
        <v>0</v>
      </c>
      <c r="AA147" s="49">
        <f t="shared" si="37"/>
        <v>0</v>
      </c>
    </row>
    <row r="148" spans="1:27" x14ac:dyDescent="0.25">
      <c r="A148" s="63"/>
      <c r="B148" s="34">
        <v>0</v>
      </c>
      <c r="C148" s="34">
        <v>0</v>
      </c>
      <c r="D148" s="96">
        <v>0</v>
      </c>
      <c r="E148" s="35">
        <f t="shared" si="29"/>
        <v>0</v>
      </c>
      <c r="F148" s="36">
        <f t="shared" si="38"/>
        <v>0</v>
      </c>
      <c r="G148" s="37">
        <f t="shared" si="26"/>
        <v>0</v>
      </c>
      <c r="H148" s="38">
        <v>0</v>
      </c>
      <c r="I148" s="38">
        <v>0</v>
      </c>
      <c r="J148" s="39">
        <f t="shared" si="30"/>
        <v>0</v>
      </c>
      <c r="K148" s="42">
        <f t="shared" si="31"/>
        <v>0</v>
      </c>
      <c r="L148" s="39">
        <v>0</v>
      </c>
      <c r="M148" s="39">
        <v>0</v>
      </c>
      <c r="N148" s="39">
        <v>0</v>
      </c>
      <c r="O148" s="41">
        <f t="shared" si="28"/>
        <v>0</v>
      </c>
      <c r="P148" s="41">
        <f t="shared" si="32"/>
        <v>0</v>
      </c>
      <c r="Q148" s="41">
        <f t="shared" si="33"/>
        <v>0</v>
      </c>
      <c r="R148" s="34">
        <f t="shared" si="39"/>
        <v>0</v>
      </c>
      <c r="S148" s="34">
        <f t="shared" si="39"/>
        <v>0</v>
      </c>
      <c r="T148" s="34">
        <f t="shared" si="39"/>
        <v>0</v>
      </c>
      <c r="U148" s="52">
        <f>'[4]KP Hourly Purchases'!K140</f>
        <v>0</v>
      </c>
      <c r="V148" s="44">
        <f t="shared" si="34"/>
        <v>0</v>
      </c>
      <c r="W148" s="45">
        <f t="shared" si="35"/>
        <v>0</v>
      </c>
      <c r="X148" s="50">
        <f t="shared" si="35"/>
        <v>0</v>
      </c>
      <c r="Y148" s="51">
        <f t="shared" si="35"/>
        <v>0</v>
      </c>
      <c r="Z148" s="48">
        <f t="shared" si="36"/>
        <v>0</v>
      </c>
      <c r="AA148" s="49">
        <f t="shared" si="37"/>
        <v>0</v>
      </c>
    </row>
    <row r="149" spans="1:27" x14ac:dyDescent="0.25">
      <c r="A149" s="63"/>
      <c r="B149" s="34">
        <v>0</v>
      </c>
      <c r="C149" s="34">
        <v>0</v>
      </c>
      <c r="D149" s="96">
        <v>0</v>
      </c>
      <c r="E149" s="35">
        <f t="shared" si="29"/>
        <v>0</v>
      </c>
      <c r="F149" s="36">
        <f t="shared" si="38"/>
        <v>0</v>
      </c>
      <c r="G149" s="37">
        <f t="shared" si="26"/>
        <v>0</v>
      </c>
      <c r="H149" s="38">
        <v>0</v>
      </c>
      <c r="I149" s="38">
        <v>0</v>
      </c>
      <c r="J149" s="39">
        <f t="shared" si="30"/>
        <v>0</v>
      </c>
      <c r="K149" s="42">
        <f t="shared" si="31"/>
        <v>0</v>
      </c>
      <c r="L149" s="39">
        <v>0</v>
      </c>
      <c r="M149" s="39">
        <v>0</v>
      </c>
      <c r="N149" s="39">
        <v>0</v>
      </c>
      <c r="O149" s="41">
        <f t="shared" si="28"/>
        <v>0</v>
      </c>
      <c r="P149" s="41">
        <f t="shared" si="32"/>
        <v>0</v>
      </c>
      <c r="Q149" s="41">
        <f t="shared" si="33"/>
        <v>0</v>
      </c>
      <c r="R149" s="34">
        <f t="shared" si="39"/>
        <v>0</v>
      </c>
      <c r="S149" s="34">
        <f t="shared" si="39"/>
        <v>0</v>
      </c>
      <c r="T149" s="34">
        <f t="shared" si="39"/>
        <v>0</v>
      </c>
      <c r="U149" s="52">
        <f>'[4]KP Hourly Purchases'!K141</f>
        <v>0</v>
      </c>
      <c r="V149" s="44">
        <f t="shared" si="34"/>
        <v>0</v>
      </c>
      <c r="W149" s="45">
        <f t="shared" si="35"/>
        <v>0</v>
      </c>
      <c r="X149" s="50">
        <f t="shared" si="35"/>
        <v>0</v>
      </c>
      <c r="Y149" s="51">
        <f t="shared" si="35"/>
        <v>0</v>
      </c>
      <c r="Z149" s="48">
        <f t="shared" si="36"/>
        <v>0</v>
      </c>
      <c r="AA149" s="49">
        <f t="shared" si="37"/>
        <v>0</v>
      </c>
    </row>
    <row r="150" spans="1:27" x14ac:dyDescent="0.25">
      <c r="A150" s="63"/>
      <c r="B150" s="34">
        <v>0</v>
      </c>
      <c r="C150" s="34">
        <v>0</v>
      </c>
      <c r="D150" s="96">
        <v>0</v>
      </c>
      <c r="E150" s="35">
        <f t="shared" si="29"/>
        <v>0</v>
      </c>
      <c r="F150" s="36">
        <f t="shared" si="38"/>
        <v>0</v>
      </c>
      <c r="G150" s="37">
        <f t="shared" si="26"/>
        <v>0</v>
      </c>
      <c r="H150" s="38">
        <v>0</v>
      </c>
      <c r="I150" s="38">
        <v>0</v>
      </c>
      <c r="J150" s="39">
        <f t="shared" si="30"/>
        <v>0</v>
      </c>
      <c r="K150" s="42">
        <f t="shared" si="31"/>
        <v>0</v>
      </c>
      <c r="L150" s="39">
        <v>0</v>
      </c>
      <c r="M150" s="39">
        <v>0</v>
      </c>
      <c r="N150" s="39">
        <v>0</v>
      </c>
      <c r="O150" s="41">
        <f t="shared" si="28"/>
        <v>0</v>
      </c>
      <c r="P150" s="41">
        <f t="shared" si="32"/>
        <v>0</v>
      </c>
      <c r="Q150" s="41">
        <f t="shared" si="33"/>
        <v>0</v>
      </c>
      <c r="R150" s="34">
        <f t="shared" si="39"/>
        <v>0</v>
      </c>
      <c r="S150" s="34">
        <f t="shared" si="39"/>
        <v>0</v>
      </c>
      <c r="T150" s="34">
        <f t="shared" si="39"/>
        <v>0</v>
      </c>
      <c r="U150" s="52">
        <f>'[4]KP Hourly Purchases'!K142</f>
        <v>0</v>
      </c>
      <c r="V150" s="44">
        <f t="shared" si="34"/>
        <v>0</v>
      </c>
      <c r="W150" s="45">
        <f t="shared" si="35"/>
        <v>0</v>
      </c>
      <c r="X150" s="50">
        <f t="shared" si="35"/>
        <v>0</v>
      </c>
      <c r="Y150" s="51">
        <f t="shared" si="35"/>
        <v>0</v>
      </c>
      <c r="Z150" s="48">
        <f t="shared" si="36"/>
        <v>0</v>
      </c>
      <c r="AA150" s="49">
        <f t="shared" si="37"/>
        <v>0</v>
      </c>
    </row>
    <row r="151" spans="1:27" x14ac:dyDescent="0.25">
      <c r="A151" s="63"/>
      <c r="B151" s="34">
        <v>0</v>
      </c>
      <c r="C151" s="34">
        <v>0</v>
      </c>
      <c r="D151" s="96">
        <v>0</v>
      </c>
      <c r="E151" s="35">
        <f t="shared" si="29"/>
        <v>0</v>
      </c>
      <c r="F151" s="36">
        <f t="shared" si="38"/>
        <v>0</v>
      </c>
      <c r="G151" s="37">
        <f t="shared" si="26"/>
        <v>0</v>
      </c>
      <c r="H151" s="38">
        <v>0</v>
      </c>
      <c r="I151" s="38">
        <v>0</v>
      </c>
      <c r="J151" s="39">
        <f t="shared" si="30"/>
        <v>0</v>
      </c>
      <c r="K151" s="42">
        <f t="shared" si="31"/>
        <v>0</v>
      </c>
      <c r="L151" s="39">
        <v>0</v>
      </c>
      <c r="M151" s="39">
        <v>0</v>
      </c>
      <c r="N151" s="39">
        <v>0</v>
      </c>
      <c r="O151" s="41">
        <f t="shared" si="28"/>
        <v>0</v>
      </c>
      <c r="P151" s="41">
        <f t="shared" si="32"/>
        <v>0</v>
      </c>
      <c r="Q151" s="41">
        <f t="shared" si="33"/>
        <v>0</v>
      </c>
      <c r="R151" s="34">
        <f t="shared" si="39"/>
        <v>0</v>
      </c>
      <c r="S151" s="34">
        <f t="shared" si="39"/>
        <v>0</v>
      </c>
      <c r="T151" s="34">
        <f t="shared" si="39"/>
        <v>0</v>
      </c>
      <c r="U151" s="52">
        <f>'[4]KP Hourly Purchases'!K143</f>
        <v>0</v>
      </c>
      <c r="V151" s="44">
        <f t="shared" si="34"/>
        <v>0</v>
      </c>
      <c r="W151" s="45">
        <f t="shared" si="35"/>
        <v>0</v>
      </c>
      <c r="X151" s="50">
        <f t="shared" si="35"/>
        <v>0</v>
      </c>
      <c r="Y151" s="51">
        <f t="shared" si="35"/>
        <v>0</v>
      </c>
      <c r="Z151" s="48">
        <f t="shared" si="36"/>
        <v>0</v>
      </c>
      <c r="AA151" s="49">
        <f t="shared" si="37"/>
        <v>0</v>
      </c>
    </row>
    <row r="152" spans="1:27" x14ac:dyDescent="0.25">
      <c r="A152" s="63"/>
      <c r="B152" s="34">
        <v>0</v>
      </c>
      <c r="C152" s="34">
        <v>0</v>
      </c>
      <c r="D152" s="96">
        <v>0</v>
      </c>
      <c r="E152" s="35">
        <f t="shared" si="29"/>
        <v>0</v>
      </c>
      <c r="F152" s="36">
        <f t="shared" si="38"/>
        <v>0</v>
      </c>
      <c r="G152" s="37">
        <f t="shared" si="26"/>
        <v>0</v>
      </c>
      <c r="H152" s="38">
        <v>0</v>
      </c>
      <c r="I152" s="38">
        <v>0</v>
      </c>
      <c r="J152" s="39">
        <f t="shared" si="30"/>
        <v>0</v>
      </c>
      <c r="K152" s="42">
        <f t="shared" si="31"/>
        <v>0</v>
      </c>
      <c r="L152" s="39">
        <v>0</v>
      </c>
      <c r="M152" s="39">
        <v>0</v>
      </c>
      <c r="N152" s="39">
        <v>0</v>
      </c>
      <c r="O152" s="41">
        <f t="shared" si="28"/>
        <v>0</v>
      </c>
      <c r="P152" s="41">
        <f t="shared" si="32"/>
        <v>0</v>
      </c>
      <c r="Q152" s="41">
        <f t="shared" si="33"/>
        <v>0</v>
      </c>
      <c r="R152" s="34">
        <f t="shared" si="39"/>
        <v>0</v>
      </c>
      <c r="S152" s="34">
        <f t="shared" si="39"/>
        <v>0</v>
      </c>
      <c r="T152" s="34">
        <f t="shared" si="39"/>
        <v>0</v>
      </c>
      <c r="U152" s="52">
        <f>'[4]KP Hourly Purchases'!K144</f>
        <v>0</v>
      </c>
      <c r="V152" s="44">
        <f t="shared" si="34"/>
        <v>0</v>
      </c>
      <c r="W152" s="45">
        <f t="shared" si="35"/>
        <v>0</v>
      </c>
      <c r="X152" s="50">
        <f t="shared" si="35"/>
        <v>0</v>
      </c>
      <c r="Y152" s="51">
        <f t="shared" si="35"/>
        <v>0</v>
      </c>
      <c r="Z152" s="48">
        <f t="shared" si="36"/>
        <v>0</v>
      </c>
      <c r="AA152" s="49">
        <f t="shared" si="37"/>
        <v>0</v>
      </c>
    </row>
    <row r="153" spans="1:27" x14ac:dyDescent="0.25">
      <c r="A153" s="63"/>
      <c r="B153" s="34">
        <v>0</v>
      </c>
      <c r="C153" s="34">
        <v>0</v>
      </c>
      <c r="D153" s="96">
        <v>0</v>
      </c>
      <c r="E153" s="35">
        <f t="shared" si="29"/>
        <v>0</v>
      </c>
      <c r="F153" s="36">
        <f t="shared" si="38"/>
        <v>0</v>
      </c>
      <c r="G153" s="37">
        <f t="shared" si="26"/>
        <v>0</v>
      </c>
      <c r="H153" s="38">
        <v>0</v>
      </c>
      <c r="I153" s="38">
        <v>0</v>
      </c>
      <c r="J153" s="39">
        <f t="shared" si="30"/>
        <v>0</v>
      </c>
      <c r="K153" s="42">
        <f t="shared" si="31"/>
        <v>0</v>
      </c>
      <c r="L153" s="39">
        <v>0</v>
      </c>
      <c r="M153" s="39">
        <v>0</v>
      </c>
      <c r="N153" s="39">
        <v>0</v>
      </c>
      <c r="O153" s="41">
        <f t="shared" si="28"/>
        <v>0</v>
      </c>
      <c r="P153" s="41">
        <f t="shared" si="32"/>
        <v>0</v>
      </c>
      <c r="Q153" s="41">
        <f t="shared" si="33"/>
        <v>0</v>
      </c>
      <c r="R153" s="34">
        <f t="shared" si="39"/>
        <v>0</v>
      </c>
      <c r="S153" s="34">
        <f t="shared" si="39"/>
        <v>0</v>
      </c>
      <c r="T153" s="34">
        <f t="shared" si="39"/>
        <v>0</v>
      </c>
      <c r="U153" s="52">
        <f>'[4]KP Hourly Purchases'!K145</f>
        <v>0</v>
      </c>
      <c r="V153" s="44">
        <f t="shared" si="34"/>
        <v>0</v>
      </c>
      <c r="W153" s="45">
        <f t="shared" si="35"/>
        <v>0</v>
      </c>
      <c r="X153" s="50">
        <f t="shared" si="35"/>
        <v>0</v>
      </c>
      <c r="Y153" s="51">
        <f t="shared" si="35"/>
        <v>0</v>
      </c>
      <c r="Z153" s="48">
        <f t="shared" si="36"/>
        <v>0</v>
      </c>
      <c r="AA153" s="49">
        <f t="shared" si="37"/>
        <v>0</v>
      </c>
    </row>
    <row r="154" spans="1:27" x14ac:dyDescent="0.25">
      <c r="A154" s="60"/>
      <c r="B154" s="34">
        <v>0</v>
      </c>
      <c r="C154" s="34">
        <v>0</v>
      </c>
      <c r="D154" s="96">
        <v>0</v>
      </c>
      <c r="E154" s="35">
        <f t="shared" si="29"/>
        <v>0</v>
      </c>
      <c r="F154" s="36">
        <f t="shared" si="38"/>
        <v>0</v>
      </c>
      <c r="G154" s="37">
        <f t="shared" si="26"/>
        <v>0</v>
      </c>
      <c r="H154" s="38">
        <v>0</v>
      </c>
      <c r="I154" s="38">
        <v>0</v>
      </c>
      <c r="J154" s="39">
        <f t="shared" si="30"/>
        <v>0</v>
      </c>
      <c r="K154" s="42">
        <f t="shared" si="31"/>
        <v>0</v>
      </c>
      <c r="L154" s="39">
        <v>0</v>
      </c>
      <c r="M154" s="39">
        <v>0</v>
      </c>
      <c r="N154" s="39">
        <v>0</v>
      </c>
      <c r="O154" s="41">
        <f t="shared" si="28"/>
        <v>0</v>
      </c>
      <c r="P154" s="41">
        <f t="shared" si="32"/>
        <v>0</v>
      </c>
      <c r="Q154" s="41">
        <f t="shared" si="33"/>
        <v>0</v>
      </c>
      <c r="R154" s="34">
        <f t="shared" si="39"/>
        <v>0</v>
      </c>
      <c r="S154" s="34">
        <f t="shared" si="39"/>
        <v>0</v>
      </c>
      <c r="T154" s="34">
        <f t="shared" si="39"/>
        <v>0</v>
      </c>
      <c r="U154" s="52">
        <f>'[4]KP Hourly Purchases'!K146</f>
        <v>0</v>
      </c>
      <c r="V154" s="44">
        <f t="shared" si="34"/>
        <v>0</v>
      </c>
      <c r="W154" s="45">
        <f t="shared" si="35"/>
        <v>0</v>
      </c>
      <c r="X154" s="50">
        <f t="shared" si="35"/>
        <v>0</v>
      </c>
      <c r="Y154" s="51">
        <f t="shared" si="35"/>
        <v>0</v>
      </c>
      <c r="Z154" s="48">
        <f t="shared" si="36"/>
        <v>0</v>
      </c>
      <c r="AA154" s="49">
        <f t="shared" si="37"/>
        <v>0</v>
      </c>
    </row>
    <row r="155" spans="1:27" x14ac:dyDescent="0.25">
      <c r="A155" s="60"/>
      <c r="B155" s="34">
        <v>0</v>
      </c>
      <c r="C155" s="34">
        <v>0</v>
      </c>
      <c r="D155" s="96">
        <v>0</v>
      </c>
      <c r="E155" s="35">
        <f t="shared" si="29"/>
        <v>0</v>
      </c>
      <c r="F155" s="36">
        <f t="shared" si="38"/>
        <v>0</v>
      </c>
      <c r="G155" s="37">
        <f t="shared" si="26"/>
        <v>0</v>
      </c>
      <c r="H155" s="38">
        <v>0</v>
      </c>
      <c r="I155" s="38">
        <v>0</v>
      </c>
      <c r="J155" s="39">
        <f t="shared" si="30"/>
        <v>0</v>
      </c>
      <c r="K155" s="42">
        <f t="shared" si="31"/>
        <v>0</v>
      </c>
      <c r="L155" s="39">
        <v>0</v>
      </c>
      <c r="M155" s="39">
        <v>0</v>
      </c>
      <c r="N155" s="39">
        <v>0</v>
      </c>
      <c r="O155" s="41">
        <f t="shared" si="28"/>
        <v>0</v>
      </c>
      <c r="P155" s="41">
        <f t="shared" si="32"/>
        <v>0</v>
      </c>
      <c r="Q155" s="41">
        <f t="shared" si="33"/>
        <v>0</v>
      </c>
      <c r="R155" s="34">
        <f t="shared" si="39"/>
        <v>0</v>
      </c>
      <c r="S155" s="34">
        <f t="shared" si="39"/>
        <v>0</v>
      </c>
      <c r="T155" s="34">
        <f t="shared" si="39"/>
        <v>0</v>
      </c>
      <c r="U155" s="52">
        <f>'[4]KP Hourly Purchases'!K147</f>
        <v>0</v>
      </c>
      <c r="V155" s="44">
        <f t="shared" si="34"/>
        <v>0</v>
      </c>
      <c r="W155" s="45">
        <f t="shared" si="35"/>
        <v>0</v>
      </c>
      <c r="X155" s="50">
        <f t="shared" si="35"/>
        <v>0</v>
      </c>
      <c r="Y155" s="51">
        <f t="shared" si="35"/>
        <v>0</v>
      </c>
      <c r="Z155" s="48">
        <f t="shared" si="36"/>
        <v>0</v>
      </c>
      <c r="AA155" s="49">
        <f t="shared" si="37"/>
        <v>0</v>
      </c>
    </row>
    <row r="156" spans="1:27" x14ac:dyDescent="0.25">
      <c r="A156" s="60"/>
      <c r="B156" s="34">
        <v>0</v>
      </c>
      <c r="C156" s="34">
        <v>0</v>
      </c>
      <c r="D156" s="96">
        <v>0</v>
      </c>
      <c r="E156" s="35">
        <f t="shared" si="29"/>
        <v>0</v>
      </c>
      <c r="F156" s="36">
        <f t="shared" si="38"/>
        <v>0</v>
      </c>
      <c r="G156" s="37">
        <f t="shared" si="26"/>
        <v>0</v>
      </c>
      <c r="H156" s="38">
        <v>0</v>
      </c>
      <c r="I156" s="38">
        <v>0</v>
      </c>
      <c r="J156" s="39">
        <f t="shared" si="30"/>
        <v>0</v>
      </c>
      <c r="K156" s="42">
        <f t="shared" si="31"/>
        <v>0</v>
      </c>
      <c r="L156" s="39">
        <v>0</v>
      </c>
      <c r="M156" s="39">
        <v>0</v>
      </c>
      <c r="N156" s="39">
        <v>0</v>
      </c>
      <c r="O156" s="41">
        <f t="shared" si="28"/>
        <v>0</v>
      </c>
      <c r="P156" s="41">
        <f t="shared" si="32"/>
        <v>0</v>
      </c>
      <c r="Q156" s="41">
        <f t="shared" si="33"/>
        <v>0</v>
      </c>
      <c r="R156" s="34">
        <f t="shared" si="39"/>
        <v>0</v>
      </c>
      <c r="S156" s="34">
        <f t="shared" si="39"/>
        <v>0</v>
      </c>
      <c r="T156" s="34">
        <f t="shared" si="39"/>
        <v>0</v>
      </c>
      <c r="U156" s="52">
        <f>'[4]KP Hourly Purchases'!K148</f>
        <v>0</v>
      </c>
      <c r="V156" s="44">
        <f t="shared" si="34"/>
        <v>0</v>
      </c>
      <c r="W156" s="45">
        <f t="shared" si="35"/>
        <v>0</v>
      </c>
      <c r="X156" s="50">
        <f t="shared" si="35"/>
        <v>0</v>
      </c>
      <c r="Y156" s="51">
        <f t="shared" si="35"/>
        <v>0</v>
      </c>
      <c r="Z156" s="48">
        <f t="shared" si="36"/>
        <v>0</v>
      </c>
      <c r="AA156" s="49">
        <f t="shared" si="37"/>
        <v>0</v>
      </c>
    </row>
    <row r="157" spans="1:27" x14ac:dyDescent="0.25">
      <c r="A157" s="60"/>
      <c r="B157" s="34">
        <v>0</v>
      </c>
      <c r="C157" s="34">
        <v>0</v>
      </c>
      <c r="D157" s="96">
        <v>0</v>
      </c>
      <c r="E157" s="35">
        <f t="shared" si="29"/>
        <v>0</v>
      </c>
      <c r="F157" s="36">
        <f t="shared" si="38"/>
        <v>0</v>
      </c>
      <c r="G157" s="37">
        <f t="shared" si="26"/>
        <v>0</v>
      </c>
      <c r="H157" s="38">
        <v>0</v>
      </c>
      <c r="I157" s="38">
        <v>0</v>
      </c>
      <c r="J157" s="39">
        <f t="shared" si="30"/>
        <v>0</v>
      </c>
      <c r="K157" s="42">
        <f t="shared" si="31"/>
        <v>0</v>
      </c>
      <c r="L157" s="39">
        <v>0</v>
      </c>
      <c r="M157" s="39">
        <v>0</v>
      </c>
      <c r="N157" s="39">
        <v>0</v>
      </c>
      <c r="O157" s="41">
        <f t="shared" si="28"/>
        <v>0</v>
      </c>
      <c r="P157" s="41">
        <f t="shared" si="32"/>
        <v>0</v>
      </c>
      <c r="Q157" s="41">
        <f t="shared" si="33"/>
        <v>0</v>
      </c>
      <c r="R157" s="34">
        <f t="shared" si="39"/>
        <v>0</v>
      </c>
      <c r="S157" s="34">
        <f t="shared" si="39"/>
        <v>0</v>
      </c>
      <c r="T157" s="34">
        <f t="shared" si="39"/>
        <v>0</v>
      </c>
      <c r="U157" s="52">
        <f>'[4]KP Hourly Purchases'!K149</f>
        <v>0</v>
      </c>
      <c r="V157" s="44">
        <f t="shared" si="34"/>
        <v>0</v>
      </c>
      <c r="W157" s="45">
        <f t="shared" si="35"/>
        <v>0</v>
      </c>
      <c r="X157" s="50">
        <f t="shared" si="35"/>
        <v>0</v>
      </c>
      <c r="Y157" s="51">
        <f t="shared" si="35"/>
        <v>0</v>
      </c>
      <c r="Z157" s="48">
        <f t="shared" si="36"/>
        <v>0</v>
      </c>
      <c r="AA157" s="49">
        <f t="shared" si="37"/>
        <v>0</v>
      </c>
    </row>
    <row r="158" spans="1:27" x14ac:dyDescent="0.25">
      <c r="A158" s="60"/>
      <c r="B158" s="34">
        <v>0</v>
      </c>
      <c r="C158" s="34">
        <v>0</v>
      </c>
      <c r="D158" s="96">
        <v>0</v>
      </c>
      <c r="E158" s="35">
        <f t="shared" si="29"/>
        <v>0</v>
      </c>
      <c r="F158" s="36">
        <f t="shared" si="38"/>
        <v>0</v>
      </c>
      <c r="G158" s="37">
        <f t="shared" si="26"/>
        <v>0</v>
      </c>
      <c r="H158" s="38">
        <v>0</v>
      </c>
      <c r="I158" s="38">
        <v>0</v>
      </c>
      <c r="J158" s="39">
        <f t="shared" si="30"/>
        <v>0</v>
      </c>
      <c r="K158" s="42">
        <f t="shared" si="31"/>
        <v>0</v>
      </c>
      <c r="L158" s="39">
        <v>0</v>
      </c>
      <c r="M158" s="39">
        <v>0</v>
      </c>
      <c r="N158" s="39">
        <v>0</v>
      </c>
      <c r="O158" s="41">
        <f t="shared" si="28"/>
        <v>0</v>
      </c>
      <c r="P158" s="41">
        <f t="shared" si="32"/>
        <v>0</v>
      </c>
      <c r="Q158" s="41">
        <f t="shared" si="33"/>
        <v>0</v>
      </c>
      <c r="R158" s="34">
        <f t="shared" si="39"/>
        <v>0</v>
      </c>
      <c r="S158" s="34">
        <f t="shared" si="39"/>
        <v>0</v>
      </c>
      <c r="T158" s="34">
        <f t="shared" si="39"/>
        <v>0</v>
      </c>
      <c r="U158" s="52">
        <f>'[4]KP Hourly Purchases'!K150</f>
        <v>0</v>
      </c>
      <c r="V158" s="44">
        <f t="shared" si="34"/>
        <v>0</v>
      </c>
      <c r="W158" s="45">
        <f t="shared" si="35"/>
        <v>0</v>
      </c>
      <c r="X158" s="50">
        <f t="shared" si="35"/>
        <v>0</v>
      </c>
      <c r="Y158" s="51">
        <f t="shared" si="35"/>
        <v>0</v>
      </c>
      <c r="Z158" s="48">
        <f t="shared" si="36"/>
        <v>0</v>
      </c>
      <c r="AA158" s="49">
        <f t="shared" si="37"/>
        <v>0</v>
      </c>
    </row>
    <row r="159" spans="1:27" x14ac:dyDescent="0.25">
      <c r="A159" s="60"/>
      <c r="B159" s="34">
        <v>0</v>
      </c>
      <c r="C159" s="34">
        <v>0</v>
      </c>
      <c r="D159" s="96">
        <v>0</v>
      </c>
      <c r="E159" s="35">
        <f t="shared" si="29"/>
        <v>0</v>
      </c>
      <c r="F159" s="36">
        <f t="shared" si="38"/>
        <v>0</v>
      </c>
      <c r="G159" s="37">
        <f t="shared" si="26"/>
        <v>0</v>
      </c>
      <c r="H159" s="38">
        <v>0</v>
      </c>
      <c r="I159" s="38">
        <v>0</v>
      </c>
      <c r="J159" s="39">
        <f t="shared" si="30"/>
        <v>0</v>
      </c>
      <c r="K159" s="42">
        <f t="shared" si="31"/>
        <v>0</v>
      </c>
      <c r="L159" s="39">
        <v>0</v>
      </c>
      <c r="M159" s="39">
        <v>0</v>
      </c>
      <c r="N159" s="39">
        <v>0</v>
      </c>
      <c r="O159" s="41">
        <f t="shared" si="28"/>
        <v>0</v>
      </c>
      <c r="P159" s="41">
        <f t="shared" si="32"/>
        <v>0</v>
      </c>
      <c r="Q159" s="41">
        <f t="shared" si="33"/>
        <v>0</v>
      </c>
      <c r="R159" s="34">
        <f t="shared" si="39"/>
        <v>0</v>
      </c>
      <c r="S159" s="34">
        <f t="shared" si="39"/>
        <v>0</v>
      </c>
      <c r="T159" s="34">
        <f t="shared" si="39"/>
        <v>0</v>
      </c>
      <c r="U159" s="52">
        <f>'[4]KP Hourly Purchases'!K151</f>
        <v>0</v>
      </c>
      <c r="V159" s="44">
        <f t="shared" si="34"/>
        <v>0</v>
      </c>
      <c r="W159" s="45">
        <f t="shared" si="35"/>
        <v>0</v>
      </c>
      <c r="X159" s="50">
        <f t="shared" si="35"/>
        <v>0</v>
      </c>
      <c r="Y159" s="51">
        <f t="shared" si="35"/>
        <v>0</v>
      </c>
      <c r="Z159" s="48">
        <f t="shared" si="36"/>
        <v>0</v>
      </c>
      <c r="AA159" s="49">
        <f t="shared" si="37"/>
        <v>0</v>
      </c>
    </row>
    <row r="160" spans="1:27" x14ac:dyDescent="0.25">
      <c r="A160" s="60"/>
      <c r="B160" s="34">
        <v>0</v>
      </c>
      <c r="C160" s="34">
        <v>0</v>
      </c>
      <c r="D160" s="96">
        <v>0</v>
      </c>
      <c r="E160" s="35">
        <f t="shared" si="29"/>
        <v>0</v>
      </c>
      <c r="F160" s="36">
        <f t="shared" si="38"/>
        <v>0</v>
      </c>
      <c r="G160" s="37">
        <f t="shared" si="26"/>
        <v>0</v>
      </c>
      <c r="H160" s="38">
        <v>0</v>
      </c>
      <c r="I160" s="38">
        <v>0</v>
      </c>
      <c r="J160" s="39">
        <f t="shared" si="30"/>
        <v>0</v>
      </c>
      <c r="K160" s="42">
        <f t="shared" si="31"/>
        <v>0</v>
      </c>
      <c r="L160" s="39">
        <v>0</v>
      </c>
      <c r="M160" s="39">
        <v>0</v>
      </c>
      <c r="N160" s="39">
        <v>0</v>
      </c>
      <c r="O160" s="41">
        <f t="shared" si="28"/>
        <v>0</v>
      </c>
      <c r="P160" s="41">
        <f t="shared" si="32"/>
        <v>0</v>
      </c>
      <c r="Q160" s="41">
        <f t="shared" si="33"/>
        <v>0</v>
      </c>
      <c r="R160" s="34">
        <f t="shared" si="39"/>
        <v>0</v>
      </c>
      <c r="S160" s="34">
        <f t="shared" si="39"/>
        <v>0</v>
      </c>
      <c r="T160" s="34">
        <f t="shared" si="39"/>
        <v>0</v>
      </c>
      <c r="U160" s="52">
        <f>'[4]KP Hourly Purchases'!K152</f>
        <v>0</v>
      </c>
      <c r="V160" s="44">
        <f t="shared" si="34"/>
        <v>0</v>
      </c>
      <c r="W160" s="45">
        <f t="shared" si="35"/>
        <v>0</v>
      </c>
      <c r="X160" s="50">
        <f t="shared" si="35"/>
        <v>0</v>
      </c>
      <c r="Y160" s="51">
        <f t="shared" si="35"/>
        <v>0</v>
      </c>
      <c r="Z160" s="48">
        <f t="shared" si="36"/>
        <v>0</v>
      </c>
      <c r="AA160" s="49">
        <f t="shared" si="37"/>
        <v>0</v>
      </c>
    </row>
    <row r="161" spans="1:27" x14ac:dyDescent="0.25">
      <c r="A161" s="60"/>
      <c r="B161" s="34">
        <v>0</v>
      </c>
      <c r="C161" s="34">
        <v>0</v>
      </c>
      <c r="D161" s="96">
        <v>0</v>
      </c>
      <c r="E161" s="35">
        <f t="shared" si="29"/>
        <v>0</v>
      </c>
      <c r="F161" s="36">
        <f t="shared" si="38"/>
        <v>0</v>
      </c>
      <c r="G161" s="37">
        <f t="shared" ref="G161:G182" si="40">IF(MAX(F161:F406)&gt;6,"Yes",0)</f>
        <v>0</v>
      </c>
      <c r="H161" s="38">
        <v>0</v>
      </c>
      <c r="I161" s="38">
        <v>0</v>
      </c>
      <c r="J161" s="39">
        <f t="shared" si="30"/>
        <v>0</v>
      </c>
      <c r="K161" s="42">
        <f t="shared" si="31"/>
        <v>0</v>
      </c>
      <c r="L161" s="39">
        <v>0</v>
      </c>
      <c r="M161" s="39">
        <v>0</v>
      </c>
      <c r="N161" s="39">
        <v>0</v>
      </c>
      <c r="O161" s="41">
        <f t="shared" si="28"/>
        <v>0</v>
      </c>
      <c r="P161" s="41">
        <f t="shared" si="32"/>
        <v>0</v>
      </c>
      <c r="Q161" s="41">
        <f t="shared" si="33"/>
        <v>0</v>
      </c>
      <c r="R161" s="34">
        <f t="shared" si="39"/>
        <v>0</v>
      </c>
      <c r="S161" s="34">
        <f t="shared" si="39"/>
        <v>0</v>
      </c>
      <c r="T161" s="34">
        <f t="shared" si="39"/>
        <v>0</v>
      </c>
      <c r="U161" s="52">
        <f>'[4]KP Hourly Purchases'!K153</f>
        <v>0</v>
      </c>
      <c r="V161" s="44">
        <f t="shared" si="34"/>
        <v>0</v>
      </c>
      <c r="W161" s="45">
        <f t="shared" si="35"/>
        <v>0</v>
      </c>
      <c r="X161" s="50">
        <f t="shared" si="35"/>
        <v>0</v>
      </c>
      <c r="Y161" s="51">
        <f t="shared" si="35"/>
        <v>0</v>
      </c>
      <c r="Z161" s="48">
        <f t="shared" si="36"/>
        <v>0</v>
      </c>
      <c r="AA161" s="49">
        <f t="shared" si="37"/>
        <v>0</v>
      </c>
    </row>
    <row r="162" spans="1:27" x14ac:dyDescent="0.25">
      <c r="A162" s="63"/>
      <c r="B162" s="34">
        <v>0</v>
      </c>
      <c r="C162" s="34">
        <v>0</v>
      </c>
      <c r="D162" s="96">
        <v>0</v>
      </c>
      <c r="E162" s="35">
        <f t="shared" si="29"/>
        <v>0</v>
      </c>
      <c r="F162" s="36">
        <f t="shared" si="38"/>
        <v>0</v>
      </c>
      <c r="G162" s="37">
        <f t="shared" si="40"/>
        <v>0</v>
      </c>
      <c r="H162" s="38">
        <v>0</v>
      </c>
      <c r="I162" s="38">
        <v>0</v>
      </c>
      <c r="J162" s="39">
        <f t="shared" si="30"/>
        <v>0</v>
      </c>
      <c r="K162" s="42">
        <f t="shared" si="31"/>
        <v>0</v>
      </c>
      <c r="L162" s="39">
        <v>0</v>
      </c>
      <c r="M162" s="39">
        <v>0</v>
      </c>
      <c r="N162" s="39">
        <v>0</v>
      </c>
      <c r="O162" s="41">
        <f t="shared" si="28"/>
        <v>0</v>
      </c>
      <c r="P162" s="41">
        <f t="shared" si="32"/>
        <v>0</v>
      </c>
      <c r="Q162" s="41">
        <f t="shared" si="33"/>
        <v>0</v>
      </c>
      <c r="R162" s="34">
        <f t="shared" si="39"/>
        <v>0</v>
      </c>
      <c r="S162" s="34">
        <f t="shared" si="39"/>
        <v>0</v>
      </c>
      <c r="T162" s="34">
        <f t="shared" si="39"/>
        <v>0</v>
      </c>
      <c r="U162" s="52">
        <f>'[4]KP Hourly Purchases'!K154</f>
        <v>0</v>
      </c>
      <c r="V162" s="44">
        <f t="shared" si="34"/>
        <v>0</v>
      </c>
      <c r="W162" s="45">
        <f t="shared" si="35"/>
        <v>0</v>
      </c>
      <c r="X162" s="50">
        <f t="shared" si="35"/>
        <v>0</v>
      </c>
      <c r="Y162" s="51">
        <f t="shared" si="35"/>
        <v>0</v>
      </c>
      <c r="Z162" s="48">
        <f t="shared" si="36"/>
        <v>0</v>
      </c>
      <c r="AA162" s="49">
        <f t="shared" si="37"/>
        <v>0</v>
      </c>
    </row>
    <row r="163" spans="1:27" x14ac:dyDescent="0.25">
      <c r="A163" s="63"/>
      <c r="B163" s="34">
        <v>0</v>
      </c>
      <c r="C163" s="34">
        <v>0</v>
      </c>
      <c r="D163" s="96">
        <v>0</v>
      </c>
      <c r="E163" s="35">
        <f t="shared" si="29"/>
        <v>0</v>
      </c>
      <c r="F163" s="36">
        <f t="shared" si="38"/>
        <v>0</v>
      </c>
      <c r="G163" s="37">
        <f t="shared" si="40"/>
        <v>0</v>
      </c>
      <c r="H163" s="38">
        <v>0</v>
      </c>
      <c r="I163" s="38">
        <v>0</v>
      </c>
      <c r="J163" s="39">
        <f t="shared" si="30"/>
        <v>0</v>
      </c>
      <c r="K163" s="42">
        <f t="shared" si="31"/>
        <v>0</v>
      </c>
      <c r="L163" s="39">
        <v>0</v>
      </c>
      <c r="M163" s="39">
        <v>0</v>
      </c>
      <c r="N163" s="39">
        <v>0</v>
      </c>
      <c r="O163" s="41">
        <f t="shared" si="28"/>
        <v>0</v>
      </c>
      <c r="P163" s="41">
        <f t="shared" si="32"/>
        <v>0</v>
      </c>
      <c r="Q163" s="41">
        <f t="shared" si="33"/>
        <v>0</v>
      </c>
      <c r="R163" s="34">
        <f t="shared" si="39"/>
        <v>0</v>
      </c>
      <c r="S163" s="34">
        <f t="shared" si="39"/>
        <v>0</v>
      </c>
      <c r="T163" s="34">
        <f t="shared" si="39"/>
        <v>0</v>
      </c>
      <c r="U163" s="52">
        <f>'[4]KP Hourly Purchases'!K155</f>
        <v>0</v>
      </c>
      <c r="V163" s="44">
        <f t="shared" si="34"/>
        <v>0</v>
      </c>
      <c r="W163" s="45">
        <f t="shared" si="35"/>
        <v>0</v>
      </c>
      <c r="X163" s="50">
        <f t="shared" si="35"/>
        <v>0</v>
      </c>
      <c r="Y163" s="51">
        <f t="shared" si="35"/>
        <v>0</v>
      </c>
      <c r="Z163" s="48">
        <f t="shared" si="36"/>
        <v>0</v>
      </c>
      <c r="AA163" s="49">
        <f t="shared" si="37"/>
        <v>0</v>
      </c>
    </row>
    <row r="164" spans="1:27" x14ac:dyDescent="0.25">
      <c r="A164" s="63"/>
      <c r="B164" s="34">
        <v>0</v>
      </c>
      <c r="C164" s="34">
        <v>0</v>
      </c>
      <c r="D164" s="96">
        <v>0</v>
      </c>
      <c r="E164" s="35">
        <f t="shared" si="29"/>
        <v>0</v>
      </c>
      <c r="F164" s="36">
        <f t="shared" si="38"/>
        <v>0</v>
      </c>
      <c r="G164" s="37">
        <f t="shared" si="40"/>
        <v>0</v>
      </c>
      <c r="H164" s="38">
        <v>0</v>
      </c>
      <c r="I164" s="38">
        <v>0</v>
      </c>
      <c r="J164" s="39">
        <f t="shared" si="30"/>
        <v>0</v>
      </c>
      <c r="K164" s="42">
        <f t="shared" si="31"/>
        <v>0</v>
      </c>
      <c r="L164" s="39">
        <v>0</v>
      </c>
      <c r="M164" s="39">
        <v>0</v>
      </c>
      <c r="N164" s="39">
        <v>0</v>
      </c>
      <c r="O164" s="41">
        <f t="shared" si="28"/>
        <v>0</v>
      </c>
      <c r="P164" s="41">
        <f t="shared" si="32"/>
        <v>0</v>
      </c>
      <c r="Q164" s="41">
        <f t="shared" si="33"/>
        <v>0</v>
      </c>
      <c r="R164" s="34">
        <f t="shared" si="39"/>
        <v>0</v>
      </c>
      <c r="S164" s="34">
        <f t="shared" si="39"/>
        <v>0</v>
      </c>
      <c r="T164" s="34">
        <f t="shared" si="39"/>
        <v>0</v>
      </c>
      <c r="U164" s="52">
        <f>'[4]KP Hourly Purchases'!K156</f>
        <v>0</v>
      </c>
      <c r="V164" s="44">
        <f t="shared" si="34"/>
        <v>0</v>
      </c>
      <c r="W164" s="45">
        <f t="shared" si="35"/>
        <v>0</v>
      </c>
      <c r="X164" s="50">
        <f t="shared" si="35"/>
        <v>0</v>
      </c>
      <c r="Y164" s="51">
        <f t="shared" si="35"/>
        <v>0</v>
      </c>
      <c r="Z164" s="48">
        <f t="shared" si="36"/>
        <v>0</v>
      </c>
      <c r="AA164" s="49">
        <f t="shared" si="37"/>
        <v>0</v>
      </c>
    </row>
    <row r="165" spans="1:27" x14ac:dyDescent="0.25">
      <c r="A165" s="63"/>
      <c r="B165" s="34">
        <v>0</v>
      </c>
      <c r="C165" s="34">
        <v>0</v>
      </c>
      <c r="D165" s="96">
        <v>0</v>
      </c>
      <c r="E165" s="35">
        <f t="shared" si="29"/>
        <v>0</v>
      </c>
      <c r="F165" s="36">
        <f t="shared" si="38"/>
        <v>0</v>
      </c>
      <c r="G165" s="37">
        <f t="shared" si="40"/>
        <v>0</v>
      </c>
      <c r="H165" s="38">
        <v>0</v>
      </c>
      <c r="I165" s="38">
        <v>0</v>
      </c>
      <c r="J165" s="39">
        <f t="shared" si="30"/>
        <v>0</v>
      </c>
      <c r="K165" s="42">
        <f t="shared" si="31"/>
        <v>0</v>
      </c>
      <c r="L165" s="39">
        <v>0</v>
      </c>
      <c r="M165" s="39">
        <v>0</v>
      </c>
      <c r="N165" s="39">
        <v>0</v>
      </c>
      <c r="O165" s="41">
        <f t="shared" si="28"/>
        <v>0</v>
      </c>
      <c r="P165" s="41">
        <f t="shared" si="32"/>
        <v>0</v>
      </c>
      <c r="Q165" s="41">
        <f t="shared" si="33"/>
        <v>0</v>
      </c>
      <c r="R165" s="34">
        <f t="shared" si="39"/>
        <v>0</v>
      </c>
      <c r="S165" s="34">
        <f t="shared" si="39"/>
        <v>0</v>
      </c>
      <c r="T165" s="34">
        <f t="shared" si="39"/>
        <v>0</v>
      </c>
      <c r="U165" s="52">
        <f>'[4]KP Hourly Purchases'!K157</f>
        <v>0</v>
      </c>
      <c r="V165" s="44">
        <f t="shared" si="34"/>
        <v>0</v>
      </c>
      <c r="W165" s="45">
        <f t="shared" si="35"/>
        <v>0</v>
      </c>
      <c r="X165" s="50">
        <f t="shared" si="35"/>
        <v>0</v>
      </c>
      <c r="Y165" s="51">
        <f t="shared" si="35"/>
        <v>0</v>
      </c>
      <c r="Z165" s="48">
        <f t="shared" si="36"/>
        <v>0</v>
      </c>
      <c r="AA165" s="49">
        <f t="shared" si="37"/>
        <v>0</v>
      </c>
    </row>
    <row r="166" spans="1:27" x14ac:dyDescent="0.25">
      <c r="A166" s="63"/>
      <c r="B166" s="34">
        <v>0</v>
      </c>
      <c r="C166" s="34">
        <v>0</v>
      </c>
      <c r="D166" s="96">
        <v>0</v>
      </c>
      <c r="E166" s="35">
        <f t="shared" si="29"/>
        <v>0</v>
      </c>
      <c r="F166" s="36">
        <f t="shared" si="38"/>
        <v>0</v>
      </c>
      <c r="G166" s="37">
        <f t="shared" si="40"/>
        <v>0</v>
      </c>
      <c r="H166" s="38">
        <v>0</v>
      </c>
      <c r="I166" s="38">
        <v>0</v>
      </c>
      <c r="J166" s="39">
        <f t="shared" si="30"/>
        <v>0</v>
      </c>
      <c r="K166" s="42">
        <f t="shared" si="31"/>
        <v>0</v>
      </c>
      <c r="L166" s="39">
        <v>0</v>
      </c>
      <c r="M166" s="39">
        <v>0</v>
      </c>
      <c r="N166" s="39">
        <v>0</v>
      </c>
      <c r="O166" s="41">
        <f t="shared" si="28"/>
        <v>0</v>
      </c>
      <c r="P166" s="41">
        <f t="shared" si="32"/>
        <v>0</v>
      </c>
      <c r="Q166" s="41">
        <f t="shared" si="33"/>
        <v>0</v>
      </c>
      <c r="R166" s="34">
        <f t="shared" si="39"/>
        <v>0</v>
      </c>
      <c r="S166" s="34">
        <f t="shared" si="39"/>
        <v>0</v>
      </c>
      <c r="T166" s="34">
        <f t="shared" si="39"/>
        <v>0</v>
      </c>
      <c r="U166" s="52">
        <f>'[4]KP Hourly Purchases'!K158</f>
        <v>0</v>
      </c>
      <c r="V166" s="44">
        <f t="shared" si="34"/>
        <v>0</v>
      </c>
      <c r="W166" s="45">
        <f t="shared" si="35"/>
        <v>0</v>
      </c>
      <c r="X166" s="50">
        <f t="shared" si="35"/>
        <v>0</v>
      </c>
      <c r="Y166" s="51">
        <f t="shared" si="35"/>
        <v>0</v>
      </c>
      <c r="Z166" s="48">
        <f t="shared" si="36"/>
        <v>0</v>
      </c>
      <c r="AA166" s="49">
        <f t="shared" si="37"/>
        <v>0</v>
      </c>
    </row>
    <row r="167" spans="1:27" x14ac:dyDescent="0.25">
      <c r="A167" s="63"/>
      <c r="B167" s="34">
        <v>0</v>
      </c>
      <c r="C167" s="34">
        <v>0</v>
      </c>
      <c r="D167" s="96">
        <v>0</v>
      </c>
      <c r="E167" s="35">
        <f t="shared" si="29"/>
        <v>0</v>
      </c>
      <c r="F167" s="36">
        <f t="shared" si="38"/>
        <v>0</v>
      </c>
      <c r="G167" s="37">
        <f t="shared" si="40"/>
        <v>0</v>
      </c>
      <c r="H167" s="38">
        <v>0</v>
      </c>
      <c r="I167" s="38">
        <v>0</v>
      </c>
      <c r="J167" s="39">
        <f t="shared" si="30"/>
        <v>0</v>
      </c>
      <c r="K167" s="42">
        <f t="shared" si="31"/>
        <v>0</v>
      </c>
      <c r="L167" s="39">
        <v>0</v>
      </c>
      <c r="M167" s="39">
        <v>0</v>
      </c>
      <c r="N167" s="39">
        <v>0</v>
      </c>
      <c r="O167" s="41">
        <f t="shared" si="28"/>
        <v>0</v>
      </c>
      <c r="P167" s="41">
        <f t="shared" si="32"/>
        <v>0</v>
      </c>
      <c r="Q167" s="41">
        <f t="shared" si="33"/>
        <v>0</v>
      </c>
      <c r="R167" s="34">
        <f t="shared" si="39"/>
        <v>0</v>
      </c>
      <c r="S167" s="34">
        <f t="shared" si="39"/>
        <v>0</v>
      </c>
      <c r="T167" s="34">
        <f t="shared" si="39"/>
        <v>0</v>
      </c>
      <c r="U167" s="52">
        <f>'[4]KP Hourly Purchases'!K159</f>
        <v>0</v>
      </c>
      <c r="V167" s="44">
        <f t="shared" si="34"/>
        <v>0</v>
      </c>
      <c r="W167" s="45">
        <f t="shared" si="35"/>
        <v>0</v>
      </c>
      <c r="X167" s="50">
        <f t="shared" si="35"/>
        <v>0</v>
      </c>
      <c r="Y167" s="51">
        <f t="shared" si="35"/>
        <v>0</v>
      </c>
      <c r="Z167" s="48">
        <f t="shared" si="36"/>
        <v>0</v>
      </c>
      <c r="AA167" s="49">
        <f t="shared" si="37"/>
        <v>0</v>
      </c>
    </row>
    <row r="168" spans="1:27" x14ac:dyDescent="0.25">
      <c r="A168" s="63"/>
      <c r="B168" s="34">
        <v>0</v>
      </c>
      <c r="C168" s="34">
        <v>0</v>
      </c>
      <c r="D168" s="96">
        <v>0</v>
      </c>
      <c r="E168" s="35">
        <f t="shared" si="29"/>
        <v>0</v>
      </c>
      <c r="F168" s="36">
        <f t="shared" si="38"/>
        <v>0</v>
      </c>
      <c r="G168" s="37">
        <f t="shared" si="40"/>
        <v>0</v>
      </c>
      <c r="H168" s="38">
        <v>0</v>
      </c>
      <c r="I168" s="38">
        <v>0</v>
      </c>
      <c r="J168" s="39">
        <f t="shared" si="30"/>
        <v>0</v>
      </c>
      <c r="K168" s="42">
        <f t="shared" si="31"/>
        <v>0</v>
      </c>
      <c r="L168" s="39">
        <v>0</v>
      </c>
      <c r="M168" s="39">
        <v>0</v>
      </c>
      <c r="N168" s="39">
        <v>0</v>
      </c>
      <c r="O168" s="41">
        <f t="shared" si="28"/>
        <v>0</v>
      </c>
      <c r="P168" s="41">
        <f t="shared" si="32"/>
        <v>0</v>
      </c>
      <c r="Q168" s="41">
        <f t="shared" si="33"/>
        <v>0</v>
      </c>
      <c r="R168" s="34">
        <f t="shared" si="39"/>
        <v>0</v>
      </c>
      <c r="S168" s="34">
        <f t="shared" si="39"/>
        <v>0</v>
      </c>
      <c r="T168" s="34">
        <f t="shared" si="39"/>
        <v>0</v>
      </c>
      <c r="U168" s="52">
        <f>'[4]KP Hourly Purchases'!K160</f>
        <v>0</v>
      </c>
      <c r="V168" s="44">
        <f t="shared" si="34"/>
        <v>0</v>
      </c>
      <c r="W168" s="45">
        <f t="shared" si="35"/>
        <v>0</v>
      </c>
      <c r="X168" s="50">
        <f t="shared" si="35"/>
        <v>0</v>
      </c>
      <c r="Y168" s="51">
        <f t="shared" si="35"/>
        <v>0</v>
      </c>
      <c r="Z168" s="48">
        <f t="shared" si="36"/>
        <v>0</v>
      </c>
      <c r="AA168" s="49">
        <f t="shared" si="37"/>
        <v>0</v>
      </c>
    </row>
    <row r="169" spans="1:27" x14ac:dyDescent="0.25">
      <c r="A169" s="63"/>
      <c r="B169" s="34">
        <v>0</v>
      </c>
      <c r="C169" s="34">
        <v>0</v>
      </c>
      <c r="D169" s="96">
        <v>0</v>
      </c>
      <c r="E169" s="35">
        <f t="shared" si="29"/>
        <v>0</v>
      </c>
      <c r="F169" s="36">
        <f t="shared" si="38"/>
        <v>0</v>
      </c>
      <c r="G169" s="37">
        <f t="shared" si="40"/>
        <v>0</v>
      </c>
      <c r="H169" s="38">
        <v>0</v>
      </c>
      <c r="I169" s="38">
        <v>0</v>
      </c>
      <c r="J169" s="39">
        <f t="shared" si="30"/>
        <v>0</v>
      </c>
      <c r="K169" s="42">
        <f t="shared" si="31"/>
        <v>0</v>
      </c>
      <c r="L169" s="39">
        <v>0</v>
      </c>
      <c r="M169" s="39">
        <v>0</v>
      </c>
      <c r="N169" s="39">
        <v>0</v>
      </c>
      <c r="O169" s="41">
        <f t="shared" si="28"/>
        <v>0</v>
      </c>
      <c r="P169" s="41">
        <f t="shared" si="32"/>
        <v>0</v>
      </c>
      <c r="Q169" s="41">
        <f t="shared" si="33"/>
        <v>0</v>
      </c>
      <c r="R169" s="34">
        <f t="shared" si="39"/>
        <v>0</v>
      </c>
      <c r="S169" s="34">
        <f t="shared" si="39"/>
        <v>0</v>
      </c>
      <c r="T169" s="34">
        <f t="shared" si="39"/>
        <v>0</v>
      </c>
      <c r="U169" s="52">
        <f>'[4]KP Hourly Purchases'!K161</f>
        <v>0</v>
      </c>
      <c r="V169" s="44">
        <f t="shared" si="34"/>
        <v>0</v>
      </c>
      <c r="W169" s="45">
        <f t="shared" si="35"/>
        <v>0</v>
      </c>
      <c r="X169" s="50">
        <f t="shared" si="35"/>
        <v>0</v>
      </c>
      <c r="Y169" s="51">
        <f t="shared" si="35"/>
        <v>0</v>
      </c>
      <c r="Z169" s="48">
        <f t="shared" si="36"/>
        <v>0</v>
      </c>
      <c r="AA169" s="49">
        <f t="shared" si="37"/>
        <v>0</v>
      </c>
    </row>
    <row r="170" spans="1:27" x14ac:dyDescent="0.25">
      <c r="A170" s="63"/>
      <c r="B170" s="34">
        <v>0</v>
      </c>
      <c r="C170" s="34">
        <v>0</v>
      </c>
      <c r="D170" s="96">
        <v>0</v>
      </c>
      <c r="E170" s="35">
        <f t="shared" si="29"/>
        <v>0</v>
      </c>
      <c r="F170" s="36">
        <f t="shared" si="38"/>
        <v>0</v>
      </c>
      <c r="G170" s="37">
        <f t="shared" si="40"/>
        <v>0</v>
      </c>
      <c r="H170" s="38">
        <v>0</v>
      </c>
      <c r="I170" s="38">
        <v>0</v>
      </c>
      <c r="J170" s="39">
        <f t="shared" si="30"/>
        <v>0</v>
      </c>
      <c r="K170" s="42">
        <f t="shared" si="31"/>
        <v>0</v>
      </c>
      <c r="L170" s="39">
        <v>0</v>
      </c>
      <c r="M170" s="39">
        <v>0</v>
      </c>
      <c r="N170" s="39">
        <v>0</v>
      </c>
      <c r="O170" s="41">
        <f t="shared" si="28"/>
        <v>0</v>
      </c>
      <c r="P170" s="41">
        <f t="shared" si="32"/>
        <v>0</v>
      </c>
      <c r="Q170" s="41">
        <f t="shared" si="33"/>
        <v>0</v>
      </c>
      <c r="R170" s="34">
        <f t="shared" si="39"/>
        <v>0</v>
      </c>
      <c r="S170" s="34">
        <f t="shared" si="39"/>
        <v>0</v>
      </c>
      <c r="T170" s="34">
        <f t="shared" si="39"/>
        <v>0</v>
      </c>
      <c r="U170" s="52">
        <f>'[4]KP Hourly Purchases'!K162</f>
        <v>0</v>
      </c>
      <c r="V170" s="44">
        <f t="shared" si="34"/>
        <v>0</v>
      </c>
      <c r="W170" s="45">
        <f t="shared" si="35"/>
        <v>0</v>
      </c>
      <c r="X170" s="50">
        <f t="shared" si="35"/>
        <v>0</v>
      </c>
      <c r="Y170" s="51">
        <f t="shared" si="35"/>
        <v>0</v>
      </c>
      <c r="Z170" s="48">
        <f t="shared" si="36"/>
        <v>0</v>
      </c>
      <c r="AA170" s="49">
        <f t="shared" si="37"/>
        <v>0</v>
      </c>
    </row>
    <row r="171" spans="1:27" x14ac:dyDescent="0.25">
      <c r="A171" s="63"/>
      <c r="B171" s="34">
        <v>0</v>
      </c>
      <c r="C171" s="34">
        <v>0</v>
      </c>
      <c r="D171" s="96">
        <v>0</v>
      </c>
      <c r="E171" s="35">
        <f t="shared" si="29"/>
        <v>0</v>
      </c>
      <c r="F171" s="36">
        <f t="shared" si="38"/>
        <v>0</v>
      </c>
      <c r="G171" s="37">
        <f t="shared" si="40"/>
        <v>0</v>
      </c>
      <c r="H171" s="38">
        <v>0</v>
      </c>
      <c r="I171" s="38">
        <v>0</v>
      </c>
      <c r="J171" s="39">
        <f t="shared" si="30"/>
        <v>0</v>
      </c>
      <c r="K171" s="42">
        <f t="shared" si="31"/>
        <v>0</v>
      </c>
      <c r="L171" s="39">
        <v>0</v>
      </c>
      <c r="M171" s="39">
        <v>0</v>
      </c>
      <c r="N171" s="39">
        <v>0</v>
      </c>
      <c r="O171" s="41">
        <f t="shared" si="28"/>
        <v>0</v>
      </c>
      <c r="P171" s="41">
        <f t="shared" si="32"/>
        <v>0</v>
      </c>
      <c r="Q171" s="41">
        <f t="shared" si="33"/>
        <v>0</v>
      </c>
      <c r="R171" s="34">
        <f t="shared" si="39"/>
        <v>0</v>
      </c>
      <c r="S171" s="34">
        <f t="shared" si="39"/>
        <v>0</v>
      </c>
      <c r="T171" s="34">
        <f t="shared" si="39"/>
        <v>0</v>
      </c>
      <c r="U171" s="52">
        <f>'[4]KP Hourly Purchases'!K163</f>
        <v>0</v>
      </c>
      <c r="V171" s="44">
        <f t="shared" si="34"/>
        <v>0</v>
      </c>
      <c r="W171" s="45">
        <f t="shared" si="35"/>
        <v>0</v>
      </c>
      <c r="X171" s="50">
        <f t="shared" si="35"/>
        <v>0</v>
      </c>
      <c r="Y171" s="51">
        <f t="shared" si="35"/>
        <v>0</v>
      </c>
      <c r="Z171" s="48">
        <f t="shared" si="36"/>
        <v>0</v>
      </c>
      <c r="AA171" s="49">
        <f t="shared" si="37"/>
        <v>0</v>
      </c>
    </row>
    <row r="172" spans="1:27" x14ac:dyDescent="0.25">
      <c r="A172" s="63"/>
      <c r="B172" s="34">
        <v>0</v>
      </c>
      <c r="C172" s="34">
        <v>0</v>
      </c>
      <c r="D172" s="96">
        <v>0</v>
      </c>
      <c r="E172" s="35">
        <f t="shared" si="29"/>
        <v>0</v>
      </c>
      <c r="F172" s="36">
        <f t="shared" si="38"/>
        <v>0</v>
      </c>
      <c r="G172" s="37">
        <f t="shared" si="40"/>
        <v>0</v>
      </c>
      <c r="H172" s="38">
        <v>0</v>
      </c>
      <c r="I172" s="38">
        <v>0</v>
      </c>
      <c r="J172" s="39">
        <f t="shared" si="30"/>
        <v>0</v>
      </c>
      <c r="K172" s="42">
        <f t="shared" si="31"/>
        <v>0</v>
      </c>
      <c r="L172" s="39">
        <v>0</v>
      </c>
      <c r="M172" s="39">
        <v>0</v>
      </c>
      <c r="N172" s="39">
        <v>0</v>
      </c>
      <c r="O172" s="41">
        <f t="shared" si="28"/>
        <v>0</v>
      </c>
      <c r="P172" s="41">
        <f t="shared" si="32"/>
        <v>0</v>
      </c>
      <c r="Q172" s="41">
        <f t="shared" si="33"/>
        <v>0</v>
      </c>
      <c r="R172" s="34">
        <f t="shared" si="39"/>
        <v>0</v>
      </c>
      <c r="S172" s="34">
        <f t="shared" si="39"/>
        <v>0</v>
      </c>
      <c r="T172" s="34">
        <f t="shared" si="39"/>
        <v>0</v>
      </c>
      <c r="U172" s="52">
        <f>'[4]KP Hourly Purchases'!K164</f>
        <v>0</v>
      </c>
      <c r="V172" s="44">
        <f t="shared" si="34"/>
        <v>0</v>
      </c>
      <c r="W172" s="45">
        <f t="shared" si="35"/>
        <v>0</v>
      </c>
      <c r="X172" s="50">
        <f t="shared" si="35"/>
        <v>0</v>
      </c>
      <c r="Y172" s="51">
        <f t="shared" si="35"/>
        <v>0</v>
      </c>
      <c r="Z172" s="48">
        <f t="shared" si="36"/>
        <v>0</v>
      </c>
      <c r="AA172" s="49">
        <f t="shared" si="37"/>
        <v>0</v>
      </c>
    </row>
    <row r="173" spans="1:27" x14ac:dyDescent="0.25">
      <c r="A173" s="63"/>
      <c r="B173" s="34">
        <v>0</v>
      </c>
      <c r="C173" s="34">
        <v>0</v>
      </c>
      <c r="D173" s="96">
        <v>0</v>
      </c>
      <c r="E173" s="35">
        <f t="shared" si="29"/>
        <v>0</v>
      </c>
      <c r="F173" s="36">
        <f t="shared" si="38"/>
        <v>0</v>
      </c>
      <c r="G173" s="37">
        <f t="shared" si="40"/>
        <v>0</v>
      </c>
      <c r="H173" s="38">
        <v>0</v>
      </c>
      <c r="I173" s="38">
        <v>0</v>
      </c>
      <c r="J173" s="39">
        <f t="shared" si="30"/>
        <v>0</v>
      </c>
      <c r="K173" s="42">
        <f t="shared" si="31"/>
        <v>0</v>
      </c>
      <c r="L173" s="39">
        <v>0</v>
      </c>
      <c r="M173" s="39">
        <v>0</v>
      </c>
      <c r="N173" s="39">
        <v>0</v>
      </c>
      <c r="O173" s="41">
        <f t="shared" si="28"/>
        <v>0</v>
      </c>
      <c r="P173" s="41">
        <f t="shared" si="32"/>
        <v>0</v>
      </c>
      <c r="Q173" s="41">
        <f t="shared" si="33"/>
        <v>0</v>
      </c>
      <c r="R173" s="34">
        <f t="shared" si="39"/>
        <v>0</v>
      </c>
      <c r="S173" s="34">
        <f t="shared" si="39"/>
        <v>0</v>
      </c>
      <c r="T173" s="34">
        <f t="shared" si="39"/>
        <v>0</v>
      </c>
      <c r="U173" s="52">
        <f>'[4]KP Hourly Purchases'!K165</f>
        <v>0</v>
      </c>
      <c r="V173" s="44">
        <f t="shared" si="34"/>
        <v>0</v>
      </c>
      <c r="W173" s="45">
        <f t="shared" si="35"/>
        <v>0</v>
      </c>
      <c r="X173" s="50">
        <f t="shared" si="35"/>
        <v>0</v>
      </c>
      <c r="Y173" s="51">
        <f t="shared" si="35"/>
        <v>0</v>
      </c>
      <c r="Z173" s="48">
        <f t="shared" si="36"/>
        <v>0</v>
      </c>
      <c r="AA173" s="49">
        <f t="shared" si="37"/>
        <v>0</v>
      </c>
    </row>
    <row r="174" spans="1:27" x14ac:dyDescent="0.25">
      <c r="A174" s="63"/>
      <c r="B174" s="34">
        <v>0</v>
      </c>
      <c r="C174" s="34">
        <v>0</v>
      </c>
      <c r="D174" s="96">
        <v>0</v>
      </c>
      <c r="E174" s="35">
        <f t="shared" si="29"/>
        <v>0</v>
      </c>
      <c r="F174" s="36">
        <f t="shared" si="38"/>
        <v>0</v>
      </c>
      <c r="G174" s="37">
        <f t="shared" si="40"/>
        <v>0</v>
      </c>
      <c r="H174" s="38">
        <v>0</v>
      </c>
      <c r="I174" s="38">
        <v>0</v>
      </c>
      <c r="J174" s="39">
        <f t="shared" si="30"/>
        <v>0</v>
      </c>
      <c r="K174" s="42">
        <f t="shared" si="31"/>
        <v>0</v>
      </c>
      <c r="L174" s="39">
        <v>0</v>
      </c>
      <c r="M174" s="39">
        <v>0</v>
      </c>
      <c r="N174" s="39">
        <v>0</v>
      </c>
      <c r="O174" s="41">
        <f t="shared" si="28"/>
        <v>0</v>
      </c>
      <c r="P174" s="41">
        <f t="shared" si="32"/>
        <v>0</v>
      </c>
      <c r="Q174" s="41">
        <f t="shared" si="33"/>
        <v>0</v>
      </c>
      <c r="R174" s="34">
        <f t="shared" si="39"/>
        <v>0</v>
      </c>
      <c r="S174" s="34">
        <f t="shared" si="39"/>
        <v>0</v>
      </c>
      <c r="T174" s="34">
        <f t="shared" si="39"/>
        <v>0</v>
      </c>
      <c r="U174" s="52">
        <f>'[4]KP Hourly Purchases'!K166</f>
        <v>0</v>
      </c>
      <c r="V174" s="44">
        <f t="shared" si="34"/>
        <v>0</v>
      </c>
      <c r="W174" s="45">
        <f t="shared" si="35"/>
        <v>0</v>
      </c>
      <c r="X174" s="50">
        <f t="shared" si="35"/>
        <v>0</v>
      </c>
      <c r="Y174" s="51">
        <f t="shared" si="35"/>
        <v>0</v>
      </c>
      <c r="Z174" s="48">
        <f t="shared" si="36"/>
        <v>0</v>
      </c>
      <c r="AA174" s="49">
        <f t="shared" si="37"/>
        <v>0</v>
      </c>
    </row>
    <row r="175" spans="1:27" x14ac:dyDescent="0.25">
      <c r="A175" s="63"/>
      <c r="B175" s="34">
        <v>0</v>
      </c>
      <c r="C175" s="34">
        <v>0</v>
      </c>
      <c r="D175" s="96">
        <v>0</v>
      </c>
      <c r="E175" s="35">
        <f t="shared" si="29"/>
        <v>0</v>
      </c>
      <c r="F175" s="36">
        <f t="shared" si="38"/>
        <v>0</v>
      </c>
      <c r="G175" s="37">
        <f t="shared" si="40"/>
        <v>0</v>
      </c>
      <c r="H175" s="38">
        <v>0</v>
      </c>
      <c r="I175" s="38">
        <v>0</v>
      </c>
      <c r="J175" s="39">
        <f t="shared" si="30"/>
        <v>0</v>
      </c>
      <c r="K175" s="42">
        <f t="shared" si="31"/>
        <v>0</v>
      </c>
      <c r="L175" s="39">
        <v>0</v>
      </c>
      <c r="M175" s="39">
        <v>0</v>
      </c>
      <c r="N175" s="39">
        <v>0</v>
      </c>
      <c r="O175" s="41">
        <f t="shared" si="28"/>
        <v>0</v>
      </c>
      <c r="P175" s="41">
        <f t="shared" si="32"/>
        <v>0</v>
      </c>
      <c r="Q175" s="41">
        <f t="shared" si="33"/>
        <v>0</v>
      </c>
      <c r="R175" s="34">
        <f t="shared" si="39"/>
        <v>0</v>
      </c>
      <c r="S175" s="34">
        <f t="shared" si="39"/>
        <v>0</v>
      </c>
      <c r="T175" s="34">
        <f t="shared" si="39"/>
        <v>0</v>
      </c>
      <c r="U175" s="52">
        <f>'[4]KP Hourly Purchases'!K167</f>
        <v>0</v>
      </c>
      <c r="V175" s="44">
        <f t="shared" si="34"/>
        <v>0</v>
      </c>
      <c r="W175" s="45">
        <f t="shared" si="35"/>
        <v>0</v>
      </c>
      <c r="X175" s="50">
        <f t="shared" si="35"/>
        <v>0</v>
      </c>
      <c r="Y175" s="51">
        <f t="shared" si="35"/>
        <v>0</v>
      </c>
      <c r="Z175" s="48">
        <f t="shared" si="36"/>
        <v>0</v>
      </c>
      <c r="AA175" s="49">
        <f t="shared" si="37"/>
        <v>0</v>
      </c>
    </row>
    <row r="176" spans="1:27" x14ac:dyDescent="0.25">
      <c r="A176" s="63"/>
      <c r="B176" s="34">
        <v>0</v>
      </c>
      <c r="C176" s="34">
        <v>0</v>
      </c>
      <c r="D176" s="96">
        <v>0</v>
      </c>
      <c r="E176" s="35">
        <f t="shared" si="29"/>
        <v>0</v>
      </c>
      <c r="F176" s="36">
        <f t="shared" si="38"/>
        <v>0</v>
      </c>
      <c r="G176" s="37">
        <f t="shared" si="40"/>
        <v>0</v>
      </c>
      <c r="H176" s="38">
        <v>0</v>
      </c>
      <c r="I176" s="38">
        <v>0</v>
      </c>
      <c r="J176" s="39">
        <f t="shared" si="30"/>
        <v>0</v>
      </c>
      <c r="K176" s="42">
        <f t="shared" si="31"/>
        <v>0</v>
      </c>
      <c r="L176" s="39">
        <v>0</v>
      </c>
      <c r="M176" s="39">
        <v>0</v>
      </c>
      <c r="N176" s="39">
        <v>0</v>
      </c>
      <c r="O176" s="41">
        <f t="shared" si="28"/>
        <v>0</v>
      </c>
      <c r="P176" s="41">
        <f t="shared" si="32"/>
        <v>0</v>
      </c>
      <c r="Q176" s="41">
        <f t="shared" si="33"/>
        <v>0</v>
      </c>
      <c r="R176" s="34">
        <f t="shared" si="39"/>
        <v>0</v>
      </c>
      <c r="S176" s="34">
        <f t="shared" si="39"/>
        <v>0</v>
      </c>
      <c r="T176" s="34">
        <f t="shared" si="39"/>
        <v>0</v>
      </c>
      <c r="U176" s="52">
        <f>'[4]KP Hourly Purchases'!K168</f>
        <v>0</v>
      </c>
      <c r="V176" s="44">
        <f t="shared" si="34"/>
        <v>0</v>
      </c>
      <c r="W176" s="45">
        <f t="shared" si="35"/>
        <v>0</v>
      </c>
      <c r="X176" s="50">
        <f t="shared" si="35"/>
        <v>0</v>
      </c>
      <c r="Y176" s="51">
        <f t="shared" si="35"/>
        <v>0</v>
      </c>
      <c r="Z176" s="48">
        <f t="shared" si="36"/>
        <v>0</v>
      </c>
      <c r="AA176" s="49">
        <f t="shared" si="37"/>
        <v>0</v>
      </c>
    </row>
    <row r="177" spans="1:27" x14ac:dyDescent="0.25">
      <c r="A177" s="63"/>
      <c r="B177" s="34">
        <v>0</v>
      </c>
      <c r="C177" s="34">
        <v>0</v>
      </c>
      <c r="D177" s="96">
        <v>0</v>
      </c>
      <c r="E177" s="35">
        <f t="shared" si="29"/>
        <v>0</v>
      </c>
      <c r="F177" s="36">
        <f t="shared" si="38"/>
        <v>0</v>
      </c>
      <c r="G177" s="37">
        <f t="shared" si="40"/>
        <v>0</v>
      </c>
      <c r="H177" s="38">
        <v>0</v>
      </c>
      <c r="I177" s="38">
        <v>0</v>
      </c>
      <c r="J177" s="39">
        <f t="shared" si="30"/>
        <v>0</v>
      </c>
      <c r="K177" s="42">
        <f t="shared" si="31"/>
        <v>0</v>
      </c>
      <c r="L177" s="39">
        <v>0</v>
      </c>
      <c r="M177" s="39">
        <v>0</v>
      </c>
      <c r="N177" s="39">
        <v>0</v>
      </c>
      <c r="O177" s="41">
        <f t="shared" si="28"/>
        <v>0</v>
      </c>
      <c r="P177" s="41">
        <f t="shared" si="32"/>
        <v>0</v>
      </c>
      <c r="Q177" s="41">
        <f t="shared" si="33"/>
        <v>0</v>
      </c>
      <c r="R177" s="34">
        <f t="shared" si="39"/>
        <v>0</v>
      </c>
      <c r="S177" s="34">
        <f t="shared" si="39"/>
        <v>0</v>
      </c>
      <c r="T177" s="34">
        <f t="shared" si="39"/>
        <v>0</v>
      </c>
      <c r="U177" s="52">
        <f>'[4]KP Hourly Purchases'!K169</f>
        <v>0</v>
      </c>
      <c r="V177" s="44">
        <f t="shared" si="34"/>
        <v>0</v>
      </c>
      <c r="W177" s="45">
        <f t="shared" si="35"/>
        <v>0</v>
      </c>
      <c r="X177" s="50">
        <f t="shared" si="35"/>
        <v>0</v>
      </c>
      <c r="Y177" s="51">
        <f t="shared" si="35"/>
        <v>0</v>
      </c>
      <c r="Z177" s="48">
        <f t="shared" si="36"/>
        <v>0</v>
      </c>
      <c r="AA177" s="49">
        <f t="shared" si="37"/>
        <v>0</v>
      </c>
    </row>
    <row r="178" spans="1:27" x14ac:dyDescent="0.25">
      <c r="A178" s="63"/>
      <c r="B178" s="34">
        <v>0</v>
      </c>
      <c r="C178" s="34">
        <v>0</v>
      </c>
      <c r="D178" s="96">
        <v>0</v>
      </c>
      <c r="E178" s="35">
        <f t="shared" si="29"/>
        <v>0</v>
      </c>
      <c r="F178" s="36">
        <f t="shared" si="38"/>
        <v>0</v>
      </c>
      <c r="G178" s="37">
        <f t="shared" si="40"/>
        <v>0</v>
      </c>
      <c r="H178" s="38">
        <v>0</v>
      </c>
      <c r="I178" s="38">
        <v>0</v>
      </c>
      <c r="J178" s="39">
        <f t="shared" si="30"/>
        <v>0</v>
      </c>
      <c r="K178" s="42">
        <f t="shared" si="31"/>
        <v>0</v>
      </c>
      <c r="L178" s="39">
        <v>0</v>
      </c>
      <c r="M178" s="39">
        <v>0</v>
      </c>
      <c r="N178" s="39">
        <v>0</v>
      </c>
      <c r="O178" s="41">
        <f t="shared" si="28"/>
        <v>0</v>
      </c>
      <c r="P178" s="41">
        <f t="shared" si="32"/>
        <v>0</v>
      </c>
      <c r="Q178" s="41">
        <f t="shared" si="33"/>
        <v>0</v>
      </c>
      <c r="R178" s="34">
        <f t="shared" si="39"/>
        <v>0</v>
      </c>
      <c r="S178" s="34">
        <f t="shared" si="39"/>
        <v>0</v>
      </c>
      <c r="T178" s="34">
        <f t="shared" si="39"/>
        <v>0</v>
      </c>
      <c r="U178" s="52">
        <f>'[4]KP Hourly Purchases'!K170</f>
        <v>0</v>
      </c>
      <c r="V178" s="44">
        <f t="shared" si="34"/>
        <v>0</v>
      </c>
      <c r="W178" s="45">
        <f t="shared" si="35"/>
        <v>0</v>
      </c>
      <c r="X178" s="50">
        <f t="shared" si="35"/>
        <v>0</v>
      </c>
      <c r="Y178" s="51">
        <f t="shared" si="35"/>
        <v>0</v>
      </c>
      <c r="Z178" s="48">
        <f t="shared" si="36"/>
        <v>0</v>
      </c>
      <c r="AA178" s="49">
        <f t="shared" si="37"/>
        <v>0</v>
      </c>
    </row>
    <row r="179" spans="1:27" x14ac:dyDescent="0.25">
      <c r="A179" s="63"/>
      <c r="B179" s="34">
        <v>0</v>
      </c>
      <c r="C179" s="34">
        <v>0</v>
      </c>
      <c r="D179" s="96">
        <v>0</v>
      </c>
      <c r="E179" s="35">
        <f t="shared" si="29"/>
        <v>0</v>
      </c>
      <c r="F179" s="36">
        <f t="shared" si="38"/>
        <v>0</v>
      </c>
      <c r="G179" s="37">
        <f t="shared" si="40"/>
        <v>0</v>
      </c>
      <c r="H179" s="38">
        <v>0</v>
      </c>
      <c r="I179" s="38">
        <v>0</v>
      </c>
      <c r="J179" s="39">
        <f t="shared" si="30"/>
        <v>0</v>
      </c>
      <c r="K179" s="42">
        <f t="shared" si="31"/>
        <v>0</v>
      </c>
      <c r="L179" s="39">
        <v>0</v>
      </c>
      <c r="M179" s="39">
        <v>0</v>
      </c>
      <c r="N179" s="39">
        <v>0</v>
      </c>
      <c r="O179" s="41">
        <f t="shared" si="28"/>
        <v>0</v>
      </c>
      <c r="P179" s="41">
        <f t="shared" si="32"/>
        <v>0</v>
      </c>
      <c r="Q179" s="41">
        <f t="shared" si="33"/>
        <v>0</v>
      </c>
      <c r="R179" s="34">
        <f t="shared" si="39"/>
        <v>0</v>
      </c>
      <c r="S179" s="34">
        <f t="shared" si="39"/>
        <v>0</v>
      </c>
      <c r="T179" s="34">
        <f t="shared" si="39"/>
        <v>0</v>
      </c>
      <c r="U179" s="52">
        <f>'[4]KP Hourly Purchases'!K171</f>
        <v>0</v>
      </c>
      <c r="V179" s="44">
        <f t="shared" si="34"/>
        <v>0</v>
      </c>
      <c r="W179" s="45">
        <f t="shared" si="35"/>
        <v>0</v>
      </c>
      <c r="X179" s="50">
        <f t="shared" si="35"/>
        <v>0</v>
      </c>
      <c r="Y179" s="51">
        <f t="shared" si="35"/>
        <v>0</v>
      </c>
      <c r="Z179" s="48">
        <f t="shared" si="36"/>
        <v>0</v>
      </c>
      <c r="AA179" s="49">
        <f t="shared" si="37"/>
        <v>0</v>
      </c>
    </row>
    <row r="180" spans="1:27" x14ac:dyDescent="0.25">
      <c r="A180" s="63"/>
      <c r="B180" s="34">
        <v>0</v>
      </c>
      <c r="C180" s="34">
        <v>0</v>
      </c>
      <c r="D180" s="96">
        <v>0</v>
      </c>
      <c r="E180" s="35">
        <f t="shared" si="29"/>
        <v>0</v>
      </c>
      <c r="F180" s="36">
        <f t="shared" si="38"/>
        <v>0</v>
      </c>
      <c r="G180" s="37">
        <f t="shared" si="40"/>
        <v>0</v>
      </c>
      <c r="H180" s="38">
        <v>0</v>
      </c>
      <c r="I180" s="38">
        <v>0</v>
      </c>
      <c r="J180" s="39">
        <f t="shared" si="30"/>
        <v>0</v>
      </c>
      <c r="K180" s="42">
        <f t="shared" si="31"/>
        <v>0</v>
      </c>
      <c r="L180" s="39">
        <v>0</v>
      </c>
      <c r="M180" s="39">
        <v>0</v>
      </c>
      <c r="N180" s="39">
        <v>0</v>
      </c>
      <c r="O180" s="41">
        <f t="shared" si="28"/>
        <v>0</v>
      </c>
      <c r="P180" s="41">
        <f t="shared" si="32"/>
        <v>0</v>
      </c>
      <c r="Q180" s="41">
        <f t="shared" si="33"/>
        <v>0</v>
      </c>
      <c r="R180" s="34">
        <f t="shared" si="39"/>
        <v>0</v>
      </c>
      <c r="S180" s="34">
        <f t="shared" si="39"/>
        <v>0</v>
      </c>
      <c r="T180" s="34">
        <f t="shared" si="39"/>
        <v>0</v>
      </c>
      <c r="U180" s="52">
        <f>'[4]KP Hourly Purchases'!K172</f>
        <v>0</v>
      </c>
      <c r="V180" s="44">
        <f t="shared" si="34"/>
        <v>0</v>
      </c>
      <c r="W180" s="45">
        <f t="shared" si="35"/>
        <v>0</v>
      </c>
      <c r="X180" s="50">
        <f t="shared" si="35"/>
        <v>0</v>
      </c>
      <c r="Y180" s="51">
        <f t="shared" si="35"/>
        <v>0</v>
      </c>
      <c r="Z180" s="48">
        <f t="shared" si="36"/>
        <v>0</v>
      </c>
      <c r="AA180" s="49">
        <f t="shared" si="37"/>
        <v>0</v>
      </c>
    </row>
    <row r="181" spans="1:27" x14ac:dyDescent="0.25">
      <c r="A181" s="63"/>
      <c r="B181" s="34">
        <v>0</v>
      </c>
      <c r="C181" s="34">
        <v>0</v>
      </c>
      <c r="D181" s="96">
        <v>0</v>
      </c>
      <c r="E181" s="35">
        <f t="shared" si="29"/>
        <v>0</v>
      </c>
      <c r="F181" s="36">
        <f t="shared" si="38"/>
        <v>0</v>
      </c>
      <c r="G181" s="37">
        <f t="shared" si="40"/>
        <v>0</v>
      </c>
      <c r="H181" s="38">
        <v>0</v>
      </c>
      <c r="I181" s="38">
        <v>0</v>
      </c>
      <c r="J181" s="39">
        <f t="shared" si="30"/>
        <v>0</v>
      </c>
      <c r="K181" s="42">
        <f t="shared" si="31"/>
        <v>0</v>
      </c>
      <c r="L181" s="39">
        <v>0</v>
      </c>
      <c r="M181" s="39">
        <v>0</v>
      </c>
      <c r="N181" s="39">
        <v>0</v>
      </c>
      <c r="O181" s="41">
        <f t="shared" si="28"/>
        <v>0</v>
      </c>
      <c r="P181" s="41">
        <f t="shared" si="32"/>
        <v>0</v>
      </c>
      <c r="Q181" s="41">
        <f t="shared" si="33"/>
        <v>0</v>
      </c>
      <c r="R181" s="34">
        <f t="shared" si="39"/>
        <v>0</v>
      </c>
      <c r="S181" s="34">
        <f t="shared" si="39"/>
        <v>0</v>
      </c>
      <c r="T181" s="34">
        <f t="shared" si="39"/>
        <v>0</v>
      </c>
      <c r="U181" s="52">
        <f>'[4]KP Hourly Purchases'!K173</f>
        <v>0</v>
      </c>
      <c r="V181" s="44">
        <f t="shared" si="34"/>
        <v>0</v>
      </c>
      <c r="W181" s="45">
        <f t="shared" si="35"/>
        <v>0</v>
      </c>
      <c r="X181" s="50">
        <f t="shared" si="35"/>
        <v>0</v>
      </c>
      <c r="Y181" s="51">
        <f t="shared" si="35"/>
        <v>0</v>
      </c>
      <c r="Z181" s="48">
        <f t="shared" si="36"/>
        <v>0</v>
      </c>
      <c r="AA181" s="49">
        <f t="shared" si="37"/>
        <v>0</v>
      </c>
    </row>
    <row r="182" spans="1:27" x14ac:dyDescent="0.25">
      <c r="A182" s="63"/>
      <c r="B182" s="34">
        <v>0</v>
      </c>
      <c r="C182" s="34">
        <v>0</v>
      </c>
      <c r="D182" s="96">
        <v>0</v>
      </c>
      <c r="E182" s="35">
        <f t="shared" si="29"/>
        <v>0</v>
      </c>
      <c r="F182" s="36">
        <f t="shared" si="38"/>
        <v>0</v>
      </c>
      <c r="G182" s="37">
        <f t="shared" si="40"/>
        <v>0</v>
      </c>
      <c r="H182" s="38">
        <v>0</v>
      </c>
      <c r="I182" s="38">
        <v>0</v>
      </c>
      <c r="J182" s="39">
        <f t="shared" si="30"/>
        <v>0</v>
      </c>
      <c r="K182" s="42">
        <f t="shared" si="31"/>
        <v>0</v>
      </c>
      <c r="L182" s="39">
        <v>0</v>
      </c>
      <c r="M182" s="39">
        <v>0</v>
      </c>
      <c r="N182" s="39">
        <v>0</v>
      </c>
      <c r="O182" s="41">
        <f t="shared" si="28"/>
        <v>0</v>
      </c>
      <c r="P182" s="41">
        <f t="shared" si="32"/>
        <v>0</v>
      </c>
      <c r="Q182" s="41">
        <f t="shared" si="33"/>
        <v>0</v>
      </c>
      <c r="R182" s="34">
        <f t="shared" si="39"/>
        <v>0</v>
      </c>
      <c r="S182" s="34">
        <f t="shared" si="39"/>
        <v>0</v>
      </c>
      <c r="T182" s="34">
        <f t="shared" si="39"/>
        <v>0</v>
      </c>
      <c r="U182" s="52">
        <f>'[4]KP Hourly Purchases'!K174</f>
        <v>0</v>
      </c>
      <c r="V182" s="44">
        <f t="shared" si="34"/>
        <v>0</v>
      </c>
      <c r="W182" s="45">
        <f t="shared" si="35"/>
        <v>0</v>
      </c>
      <c r="X182" s="50">
        <f t="shared" si="35"/>
        <v>0</v>
      </c>
      <c r="Y182" s="51">
        <f t="shared" si="35"/>
        <v>0</v>
      </c>
      <c r="Z182" s="48">
        <f t="shared" si="36"/>
        <v>0</v>
      </c>
      <c r="AA182" s="49">
        <f t="shared" si="37"/>
        <v>0</v>
      </c>
    </row>
    <row r="183" spans="1:27" x14ac:dyDescent="0.25">
      <c r="A183" s="60"/>
      <c r="B183" s="34">
        <v>0</v>
      </c>
      <c r="C183" s="34">
        <v>0</v>
      </c>
      <c r="D183" s="96">
        <v>0</v>
      </c>
      <c r="E183" s="35"/>
      <c r="F183" s="36"/>
      <c r="G183" s="37"/>
      <c r="H183" s="38"/>
      <c r="I183" s="38">
        <v>0</v>
      </c>
      <c r="J183" s="39"/>
      <c r="K183" s="42"/>
      <c r="L183" s="39"/>
      <c r="M183" s="39"/>
      <c r="N183" s="39"/>
      <c r="O183" s="41">
        <f t="shared" si="28"/>
        <v>0</v>
      </c>
      <c r="P183" s="41"/>
      <c r="Q183" s="41"/>
      <c r="R183" s="34"/>
      <c r="S183" s="34"/>
      <c r="T183" s="34"/>
      <c r="U183" s="52"/>
      <c r="V183" s="44"/>
      <c r="W183" s="45"/>
      <c r="X183" s="50"/>
      <c r="Y183" s="51"/>
      <c r="Z183" s="48"/>
      <c r="AA183" s="49"/>
    </row>
    <row r="184" spans="1:27" x14ac:dyDescent="0.25">
      <c r="A184" s="60"/>
      <c r="B184" s="34">
        <v>0</v>
      </c>
      <c r="C184" s="34">
        <v>0</v>
      </c>
      <c r="D184" s="96">
        <v>0</v>
      </c>
      <c r="E184" s="35">
        <f t="shared" ref="E184:E247" si="41">SUM(B184:D184)</f>
        <v>0</v>
      </c>
      <c r="F184" s="36">
        <f t="shared" ref="F184:F247" si="42">IF(E184&gt;0,F183+1,0)</f>
        <v>0</v>
      </c>
      <c r="G184" s="37">
        <f t="shared" ref="G184:G247" si="43">IF(MAX(F184:F429)&gt;6,"Yes",0)</f>
        <v>0</v>
      </c>
      <c r="H184" s="38">
        <v>0</v>
      </c>
      <c r="I184" s="38">
        <v>0</v>
      </c>
      <c r="J184" s="39">
        <f t="shared" ref="J184:J247" si="44">MIN(E184,H184)</f>
        <v>0</v>
      </c>
      <c r="K184" s="42">
        <f t="shared" ref="K184:K247" si="45">IF(J184=0,0,IF(G184&lt;&gt;"Yes",0,J184))</f>
        <v>0</v>
      </c>
      <c r="L184" s="39">
        <v>0</v>
      </c>
      <c r="M184" s="39">
        <v>0</v>
      </c>
      <c r="N184" s="39">
        <v>0</v>
      </c>
      <c r="O184" s="41">
        <f t="shared" si="28"/>
        <v>0</v>
      </c>
      <c r="P184" s="41">
        <f t="shared" ref="P184:P247" si="46">MIN(K184,O184)</f>
        <v>0</v>
      </c>
      <c r="Q184" s="41">
        <f t="shared" ref="Q184:Q247" si="47">IF(P184&lt;=0,0,L184+I184+H184-N184)</f>
        <v>0</v>
      </c>
      <c r="R184" s="34">
        <f t="shared" ref="R184:T247" si="48">IF($P184&gt;0,MIN($P184,$E184)*(B184/$E184),0)</f>
        <v>0</v>
      </c>
      <c r="S184" s="34">
        <f t="shared" si="48"/>
        <v>0</v>
      </c>
      <c r="T184" s="34">
        <f t="shared" si="48"/>
        <v>0</v>
      </c>
      <c r="U184" s="52">
        <f>'[4]KP Hourly Purchases'!K176</f>
        <v>0</v>
      </c>
      <c r="V184" s="44">
        <f t="shared" ref="V184:V247" si="49">(R184+S184+T184)*U184</f>
        <v>0</v>
      </c>
      <c r="W184" s="45">
        <f t="shared" ref="W184:Y247" si="50">IF(B184&gt;0,W$9,0)</f>
        <v>0</v>
      </c>
      <c r="X184" s="50">
        <f t="shared" si="50"/>
        <v>0</v>
      </c>
      <c r="Y184" s="51">
        <f t="shared" si="50"/>
        <v>0</v>
      </c>
      <c r="Z184" s="48">
        <f t="shared" ref="Z184:Z247" si="51">(R184*W184)+(S184*X184)+(T184*Y184)</f>
        <v>0</v>
      </c>
      <c r="AA184" s="49">
        <f t="shared" ref="AA184:AA247" si="52">IF(V184-Z184&lt;0,0,V184-Z184)</f>
        <v>0</v>
      </c>
    </row>
    <row r="185" spans="1:27" x14ac:dyDescent="0.25">
      <c r="A185" s="60"/>
      <c r="B185" s="34">
        <v>0</v>
      </c>
      <c r="C185" s="34">
        <v>0</v>
      </c>
      <c r="D185" s="96">
        <v>0</v>
      </c>
      <c r="E185" s="35">
        <f t="shared" si="41"/>
        <v>0</v>
      </c>
      <c r="F185" s="36">
        <f t="shared" si="42"/>
        <v>0</v>
      </c>
      <c r="G185" s="37">
        <f t="shared" si="43"/>
        <v>0</v>
      </c>
      <c r="H185" s="38">
        <v>0</v>
      </c>
      <c r="I185" s="38">
        <v>0</v>
      </c>
      <c r="J185" s="39">
        <f t="shared" si="44"/>
        <v>0</v>
      </c>
      <c r="K185" s="42">
        <f t="shared" si="45"/>
        <v>0</v>
      </c>
      <c r="L185" s="39">
        <v>0</v>
      </c>
      <c r="M185" s="39">
        <v>0</v>
      </c>
      <c r="N185" s="39">
        <v>0</v>
      </c>
      <c r="O185" s="41">
        <f t="shared" si="28"/>
        <v>0</v>
      </c>
      <c r="P185" s="41">
        <f t="shared" si="46"/>
        <v>0</v>
      </c>
      <c r="Q185" s="41">
        <f t="shared" si="47"/>
        <v>0</v>
      </c>
      <c r="R185" s="34">
        <f t="shared" si="48"/>
        <v>0</v>
      </c>
      <c r="S185" s="34">
        <f t="shared" si="48"/>
        <v>0</v>
      </c>
      <c r="T185" s="34">
        <f t="shared" si="48"/>
        <v>0</v>
      </c>
      <c r="U185" s="52">
        <f>'[4]KP Hourly Purchases'!K177</f>
        <v>0</v>
      </c>
      <c r="V185" s="44">
        <f t="shared" si="49"/>
        <v>0</v>
      </c>
      <c r="W185" s="45">
        <f t="shared" si="50"/>
        <v>0</v>
      </c>
      <c r="X185" s="50">
        <f t="shared" si="50"/>
        <v>0</v>
      </c>
      <c r="Y185" s="51">
        <f t="shared" si="50"/>
        <v>0</v>
      </c>
      <c r="Z185" s="48">
        <f t="shared" si="51"/>
        <v>0</v>
      </c>
      <c r="AA185" s="49">
        <f t="shared" si="52"/>
        <v>0</v>
      </c>
    </row>
    <row r="186" spans="1:27" x14ac:dyDescent="0.25">
      <c r="A186" s="60"/>
      <c r="B186" s="34">
        <v>0</v>
      </c>
      <c r="C186" s="34">
        <v>0</v>
      </c>
      <c r="D186" s="96">
        <v>0</v>
      </c>
      <c r="E186" s="35">
        <f t="shared" si="41"/>
        <v>0</v>
      </c>
      <c r="F186" s="36">
        <f t="shared" si="42"/>
        <v>0</v>
      </c>
      <c r="G186" s="37">
        <f t="shared" si="43"/>
        <v>0</v>
      </c>
      <c r="H186" s="38">
        <v>0</v>
      </c>
      <c r="I186" s="38">
        <v>0</v>
      </c>
      <c r="J186" s="39">
        <f t="shared" si="44"/>
        <v>0</v>
      </c>
      <c r="K186" s="42">
        <f t="shared" si="45"/>
        <v>0</v>
      </c>
      <c r="L186" s="39">
        <v>0</v>
      </c>
      <c r="M186" s="39">
        <v>0</v>
      </c>
      <c r="N186" s="39">
        <v>0</v>
      </c>
      <c r="O186" s="41">
        <f t="shared" si="28"/>
        <v>0</v>
      </c>
      <c r="P186" s="41">
        <f t="shared" si="46"/>
        <v>0</v>
      </c>
      <c r="Q186" s="41">
        <f t="shared" si="47"/>
        <v>0</v>
      </c>
      <c r="R186" s="34">
        <f t="shared" si="48"/>
        <v>0</v>
      </c>
      <c r="S186" s="34">
        <f t="shared" si="48"/>
        <v>0</v>
      </c>
      <c r="T186" s="34">
        <f t="shared" si="48"/>
        <v>0</v>
      </c>
      <c r="U186" s="52">
        <f>'[4]KP Hourly Purchases'!K178</f>
        <v>0</v>
      </c>
      <c r="V186" s="44">
        <f t="shared" si="49"/>
        <v>0</v>
      </c>
      <c r="W186" s="45">
        <f t="shared" si="50"/>
        <v>0</v>
      </c>
      <c r="X186" s="50">
        <f t="shared" si="50"/>
        <v>0</v>
      </c>
      <c r="Y186" s="51">
        <f t="shared" si="50"/>
        <v>0</v>
      </c>
      <c r="Z186" s="48">
        <f t="shared" si="51"/>
        <v>0</v>
      </c>
      <c r="AA186" s="49">
        <f t="shared" si="52"/>
        <v>0</v>
      </c>
    </row>
    <row r="187" spans="1:27" x14ac:dyDescent="0.25">
      <c r="A187" s="60"/>
      <c r="B187" s="34">
        <v>0</v>
      </c>
      <c r="C187" s="34">
        <v>0</v>
      </c>
      <c r="D187" s="96">
        <v>0</v>
      </c>
      <c r="E187" s="35">
        <f t="shared" si="41"/>
        <v>0</v>
      </c>
      <c r="F187" s="36">
        <f t="shared" si="42"/>
        <v>0</v>
      </c>
      <c r="G187" s="37">
        <f t="shared" si="43"/>
        <v>0</v>
      </c>
      <c r="H187" s="38">
        <v>0</v>
      </c>
      <c r="I187" s="38">
        <v>0</v>
      </c>
      <c r="J187" s="39">
        <f t="shared" si="44"/>
        <v>0</v>
      </c>
      <c r="K187" s="42">
        <f t="shared" si="45"/>
        <v>0</v>
      </c>
      <c r="L187" s="39">
        <v>0</v>
      </c>
      <c r="M187" s="39">
        <v>0</v>
      </c>
      <c r="N187" s="39">
        <v>0</v>
      </c>
      <c r="O187" s="41">
        <f t="shared" si="28"/>
        <v>0</v>
      </c>
      <c r="P187" s="41">
        <f t="shared" si="46"/>
        <v>0</v>
      </c>
      <c r="Q187" s="41">
        <f t="shared" si="47"/>
        <v>0</v>
      </c>
      <c r="R187" s="34">
        <f t="shared" si="48"/>
        <v>0</v>
      </c>
      <c r="S187" s="34">
        <f t="shared" si="48"/>
        <v>0</v>
      </c>
      <c r="T187" s="34">
        <f t="shared" si="48"/>
        <v>0</v>
      </c>
      <c r="U187" s="52">
        <f>'[4]KP Hourly Purchases'!K179</f>
        <v>0</v>
      </c>
      <c r="V187" s="44">
        <f t="shared" si="49"/>
        <v>0</v>
      </c>
      <c r="W187" s="45">
        <f t="shared" si="50"/>
        <v>0</v>
      </c>
      <c r="X187" s="50">
        <f t="shared" si="50"/>
        <v>0</v>
      </c>
      <c r="Y187" s="51">
        <f t="shared" si="50"/>
        <v>0</v>
      </c>
      <c r="Z187" s="48">
        <f t="shared" si="51"/>
        <v>0</v>
      </c>
      <c r="AA187" s="49">
        <f t="shared" si="52"/>
        <v>0</v>
      </c>
    </row>
    <row r="188" spans="1:27" x14ac:dyDescent="0.25">
      <c r="A188" s="60"/>
      <c r="B188" s="34">
        <v>0</v>
      </c>
      <c r="C188" s="34">
        <v>0</v>
      </c>
      <c r="D188" s="96">
        <v>0</v>
      </c>
      <c r="E188" s="35">
        <f t="shared" si="41"/>
        <v>0</v>
      </c>
      <c r="F188" s="36">
        <f t="shared" si="42"/>
        <v>0</v>
      </c>
      <c r="G188" s="37">
        <f t="shared" si="43"/>
        <v>0</v>
      </c>
      <c r="H188" s="38">
        <v>0</v>
      </c>
      <c r="I188" s="38">
        <v>0</v>
      </c>
      <c r="J188" s="39">
        <f t="shared" si="44"/>
        <v>0</v>
      </c>
      <c r="K188" s="42">
        <f t="shared" si="45"/>
        <v>0</v>
      </c>
      <c r="L188" s="39">
        <v>0</v>
      </c>
      <c r="M188" s="39">
        <v>0</v>
      </c>
      <c r="N188" s="39">
        <v>0</v>
      </c>
      <c r="O188" s="41">
        <f t="shared" si="28"/>
        <v>0</v>
      </c>
      <c r="P188" s="41">
        <f t="shared" si="46"/>
        <v>0</v>
      </c>
      <c r="Q188" s="41">
        <f t="shared" si="47"/>
        <v>0</v>
      </c>
      <c r="R188" s="34">
        <f t="shared" si="48"/>
        <v>0</v>
      </c>
      <c r="S188" s="34">
        <f t="shared" si="48"/>
        <v>0</v>
      </c>
      <c r="T188" s="34">
        <f t="shared" si="48"/>
        <v>0</v>
      </c>
      <c r="U188" s="52">
        <f>'[4]KP Hourly Purchases'!K180</f>
        <v>0</v>
      </c>
      <c r="V188" s="44">
        <f t="shared" si="49"/>
        <v>0</v>
      </c>
      <c r="W188" s="45">
        <f t="shared" si="50"/>
        <v>0</v>
      </c>
      <c r="X188" s="50">
        <f t="shared" si="50"/>
        <v>0</v>
      </c>
      <c r="Y188" s="51">
        <f t="shared" si="50"/>
        <v>0</v>
      </c>
      <c r="Z188" s="48">
        <f t="shared" si="51"/>
        <v>0</v>
      </c>
      <c r="AA188" s="49">
        <f t="shared" si="52"/>
        <v>0</v>
      </c>
    </row>
    <row r="189" spans="1:27" x14ac:dyDescent="0.25">
      <c r="A189" s="60"/>
      <c r="B189" s="34">
        <v>0</v>
      </c>
      <c r="C189" s="34">
        <v>0</v>
      </c>
      <c r="D189" s="96">
        <v>0</v>
      </c>
      <c r="E189" s="35">
        <f t="shared" si="41"/>
        <v>0</v>
      </c>
      <c r="F189" s="36">
        <f t="shared" si="42"/>
        <v>0</v>
      </c>
      <c r="G189" s="37">
        <f t="shared" si="43"/>
        <v>0</v>
      </c>
      <c r="H189" s="38">
        <v>0</v>
      </c>
      <c r="I189" s="38">
        <v>0</v>
      </c>
      <c r="J189" s="39">
        <f t="shared" si="44"/>
        <v>0</v>
      </c>
      <c r="K189" s="42">
        <f t="shared" si="45"/>
        <v>0</v>
      </c>
      <c r="L189" s="39">
        <v>0</v>
      </c>
      <c r="M189" s="39">
        <v>0</v>
      </c>
      <c r="N189" s="39">
        <v>0</v>
      </c>
      <c r="O189" s="41">
        <f t="shared" si="28"/>
        <v>0</v>
      </c>
      <c r="P189" s="41">
        <f t="shared" si="46"/>
        <v>0</v>
      </c>
      <c r="Q189" s="41">
        <f t="shared" si="47"/>
        <v>0</v>
      </c>
      <c r="R189" s="34">
        <f t="shared" si="48"/>
        <v>0</v>
      </c>
      <c r="S189" s="34">
        <f t="shared" si="48"/>
        <v>0</v>
      </c>
      <c r="T189" s="34">
        <f t="shared" si="48"/>
        <v>0</v>
      </c>
      <c r="U189" s="52">
        <f>'[4]KP Hourly Purchases'!K181</f>
        <v>0</v>
      </c>
      <c r="V189" s="44">
        <f t="shared" si="49"/>
        <v>0</v>
      </c>
      <c r="W189" s="45">
        <f t="shared" si="50"/>
        <v>0</v>
      </c>
      <c r="X189" s="50">
        <f t="shared" si="50"/>
        <v>0</v>
      </c>
      <c r="Y189" s="51">
        <f t="shared" si="50"/>
        <v>0</v>
      </c>
      <c r="Z189" s="48">
        <f t="shared" si="51"/>
        <v>0</v>
      </c>
      <c r="AA189" s="49">
        <f t="shared" si="52"/>
        <v>0</v>
      </c>
    </row>
    <row r="190" spans="1:27" x14ac:dyDescent="0.25">
      <c r="A190" s="60"/>
      <c r="B190" s="34">
        <v>0</v>
      </c>
      <c r="C190" s="34">
        <v>0</v>
      </c>
      <c r="D190" s="96">
        <v>0</v>
      </c>
      <c r="E190" s="35">
        <f t="shared" si="41"/>
        <v>0</v>
      </c>
      <c r="F190" s="36">
        <f t="shared" si="42"/>
        <v>0</v>
      </c>
      <c r="G190" s="37">
        <f t="shared" si="43"/>
        <v>0</v>
      </c>
      <c r="H190" s="38">
        <v>0</v>
      </c>
      <c r="I190" s="38">
        <v>0</v>
      </c>
      <c r="J190" s="39">
        <f t="shared" si="44"/>
        <v>0</v>
      </c>
      <c r="K190" s="42">
        <f t="shared" si="45"/>
        <v>0</v>
      </c>
      <c r="L190" s="39">
        <v>0</v>
      </c>
      <c r="M190" s="39">
        <v>0</v>
      </c>
      <c r="N190" s="39">
        <v>0</v>
      </c>
      <c r="O190" s="41">
        <f t="shared" si="28"/>
        <v>0</v>
      </c>
      <c r="P190" s="41">
        <f t="shared" si="46"/>
        <v>0</v>
      </c>
      <c r="Q190" s="41">
        <f t="shared" si="47"/>
        <v>0</v>
      </c>
      <c r="R190" s="34">
        <f t="shared" si="48"/>
        <v>0</v>
      </c>
      <c r="S190" s="34">
        <f t="shared" si="48"/>
        <v>0</v>
      </c>
      <c r="T190" s="34">
        <f t="shared" si="48"/>
        <v>0</v>
      </c>
      <c r="U190" s="52">
        <f>'[4]KP Hourly Purchases'!K182</f>
        <v>0</v>
      </c>
      <c r="V190" s="44">
        <f t="shared" si="49"/>
        <v>0</v>
      </c>
      <c r="W190" s="45">
        <f t="shared" si="50"/>
        <v>0</v>
      </c>
      <c r="X190" s="50">
        <f t="shared" si="50"/>
        <v>0</v>
      </c>
      <c r="Y190" s="51">
        <f t="shared" si="50"/>
        <v>0</v>
      </c>
      <c r="Z190" s="48">
        <f t="shared" si="51"/>
        <v>0</v>
      </c>
      <c r="AA190" s="49">
        <f t="shared" si="52"/>
        <v>0</v>
      </c>
    </row>
    <row r="191" spans="1:27" x14ac:dyDescent="0.25">
      <c r="A191" s="60"/>
      <c r="B191" s="34">
        <v>0</v>
      </c>
      <c r="C191" s="34">
        <v>0</v>
      </c>
      <c r="D191" s="96">
        <v>0</v>
      </c>
      <c r="E191" s="35">
        <f t="shared" si="41"/>
        <v>0</v>
      </c>
      <c r="F191" s="36">
        <f t="shared" si="42"/>
        <v>0</v>
      </c>
      <c r="G191" s="37">
        <f t="shared" si="43"/>
        <v>0</v>
      </c>
      <c r="H191" s="38">
        <v>0</v>
      </c>
      <c r="I191" s="38">
        <v>0</v>
      </c>
      <c r="J191" s="39">
        <f t="shared" si="44"/>
        <v>0</v>
      </c>
      <c r="K191" s="42">
        <f t="shared" si="45"/>
        <v>0</v>
      </c>
      <c r="L191" s="39">
        <v>0</v>
      </c>
      <c r="M191" s="39">
        <v>0</v>
      </c>
      <c r="N191" s="39">
        <v>0</v>
      </c>
      <c r="O191" s="41">
        <f t="shared" si="28"/>
        <v>0</v>
      </c>
      <c r="P191" s="41">
        <f t="shared" si="46"/>
        <v>0</v>
      </c>
      <c r="Q191" s="41">
        <f t="shared" si="47"/>
        <v>0</v>
      </c>
      <c r="R191" s="34">
        <f t="shared" si="48"/>
        <v>0</v>
      </c>
      <c r="S191" s="34">
        <f t="shared" si="48"/>
        <v>0</v>
      </c>
      <c r="T191" s="34">
        <f t="shared" si="48"/>
        <v>0</v>
      </c>
      <c r="U191" s="52">
        <f>'[4]KP Hourly Purchases'!K183</f>
        <v>0</v>
      </c>
      <c r="V191" s="44">
        <f t="shared" si="49"/>
        <v>0</v>
      </c>
      <c r="W191" s="45">
        <f t="shared" si="50"/>
        <v>0</v>
      </c>
      <c r="X191" s="50">
        <f t="shared" si="50"/>
        <v>0</v>
      </c>
      <c r="Y191" s="51">
        <f t="shared" si="50"/>
        <v>0</v>
      </c>
      <c r="Z191" s="48">
        <f t="shared" si="51"/>
        <v>0</v>
      </c>
      <c r="AA191" s="49">
        <f t="shared" si="52"/>
        <v>0</v>
      </c>
    </row>
    <row r="192" spans="1:27" x14ac:dyDescent="0.25">
      <c r="A192" s="60"/>
      <c r="B192" s="34">
        <v>0</v>
      </c>
      <c r="C192" s="34">
        <v>0</v>
      </c>
      <c r="D192" s="96">
        <v>0</v>
      </c>
      <c r="E192" s="35">
        <f t="shared" si="41"/>
        <v>0</v>
      </c>
      <c r="F192" s="36">
        <f t="shared" si="42"/>
        <v>0</v>
      </c>
      <c r="G192" s="37">
        <f t="shared" si="43"/>
        <v>0</v>
      </c>
      <c r="H192" s="38">
        <v>0</v>
      </c>
      <c r="I192" s="38">
        <v>0</v>
      </c>
      <c r="J192" s="39">
        <f t="shared" si="44"/>
        <v>0</v>
      </c>
      <c r="K192" s="42">
        <f t="shared" si="45"/>
        <v>0</v>
      </c>
      <c r="L192" s="39">
        <v>0</v>
      </c>
      <c r="M192" s="39">
        <v>0</v>
      </c>
      <c r="N192" s="39">
        <v>0</v>
      </c>
      <c r="O192" s="41">
        <f t="shared" si="28"/>
        <v>0</v>
      </c>
      <c r="P192" s="41">
        <f t="shared" si="46"/>
        <v>0</v>
      </c>
      <c r="Q192" s="41">
        <f t="shared" si="47"/>
        <v>0</v>
      </c>
      <c r="R192" s="34">
        <f t="shared" si="48"/>
        <v>0</v>
      </c>
      <c r="S192" s="34">
        <f t="shared" si="48"/>
        <v>0</v>
      </c>
      <c r="T192" s="34">
        <f t="shared" si="48"/>
        <v>0</v>
      </c>
      <c r="U192" s="52">
        <f>'[4]KP Hourly Purchases'!K184</f>
        <v>0</v>
      </c>
      <c r="V192" s="44">
        <f t="shared" si="49"/>
        <v>0</v>
      </c>
      <c r="W192" s="45">
        <f t="shared" si="50"/>
        <v>0</v>
      </c>
      <c r="X192" s="50">
        <f t="shared" si="50"/>
        <v>0</v>
      </c>
      <c r="Y192" s="51">
        <f t="shared" si="50"/>
        <v>0</v>
      </c>
      <c r="Z192" s="48">
        <f t="shared" si="51"/>
        <v>0</v>
      </c>
      <c r="AA192" s="49">
        <f t="shared" si="52"/>
        <v>0</v>
      </c>
    </row>
    <row r="193" spans="1:27" x14ac:dyDescent="0.25">
      <c r="A193" s="60"/>
      <c r="B193" s="34">
        <v>0</v>
      </c>
      <c r="C193" s="34">
        <v>0</v>
      </c>
      <c r="D193" s="96">
        <v>0</v>
      </c>
      <c r="E193" s="35">
        <f t="shared" si="41"/>
        <v>0</v>
      </c>
      <c r="F193" s="36">
        <f t="shared" si="42"/>
        <v>0</v>
      </c>
      <c r="G193" s="37">
        <f t="shared" si="43"/>
        <v>0</v>
      </c>
      <c r="H193" s="38">
        <v>0</v>
      </c>
      <c r="I193" s="38">
        <v>0</v>
      </c>
      <c r="J193" s="39">
        <f t="shared" si="44"/>
        <v>0</v>
      </c>
      <c r="K193" s="42">
        <f t="shared" si="45"/>
        <v>0</v>
      </c>
      <c r="L193" s="39">
        <v>0</v>
      </c>
      <c r="M193" s="39">
        <v>0</v>
      </c>
      <c r="N193" s="39">
        <v>0</v>
      </c>
      <c r="O193" s="41">
        <f t="shared" si="28"/>
        <v>0</v>
      </c>
      <c r="P193" s="41">
        <f t="shared" si="46"/>
        <v>0</v>
      </c>
      <c r="Q193" s="41">
        <f t="shared" si="47"/>
        <v>0</v>
      </c>
      <c r="R193" s="34">
        <f t="shared" si="48"/>
        <v>0</v>
      </c>
      <c r="S193" s="34">
        <f t="shared" si="48"/>
        <v>0</v>
      </c>
      <c r="T193" s="34">
        <f t="shared" si="48"/>
        <v>0</v>
      </c>
      <c r="U193" s="52">
        <f>'[4]KP Hourly Purchases'!K185</f>
        <v>0</v>
      </c>
      <c r="V193" s="44">
        <f t="shared" si="49"/>
        <v>0</v>
      </c>
      <c r="W193" s="45">
        <f t="shared" si="50"/>
        <v>0</v>
      </c>
      <c r="X193" s="50">
        <f t="shared" si="50"/>
        <v>0</v>
      </c>
      <c r="Y193" s="51">
        <f t="shared" si="50"/>
        <v>0</v>
      </c>
      <c r="Z193" s="48">
        <f t="shared" si="51"/>
        <v>0</v>
      </c>
      <c r="AA193" s="49">
        <f t="shared" si="52"/>
        <v>0</v>
      </c>
    </row>
    <row r="194" spans="1:27" x14ac:dyDescent="0.25">
      <c r="A194" s="60"/>
      <c r="B194" s="34">
        <v>0</v>
      </c>
      <c r="C194" s="34">
        <v>0</v>
      </c>
      <c r="D194" s="96">
        <v>0</v>
      </c>
      <c r="E194" s="35">
        <f t="shared" si="41"/>
        <v>0</v>
      </c>
      <c r="F194" s="36">
        <f t="shared" si="42"/>
        <v>0</v>
      </c>
      <c r="G194" s="37">
        <f t="shared" si="43"/>
        <v>0</v>
      </c>
      <c r="H194" s="38">
        <v>0</v>
      </c>
      <c r="I194" s="38">
        <v>0</v>
      </c>
      <c r="J194" s="39">
        <f t="shared" si="44"/>
        <v>0</v>
      </c>
      <c r="K194" s="42">
        <f t="shared" si="45"/>
        <v>0</v>
      </c>
      <c r="L194" s="39">
        <v>0</v>
      </c>
      <c r="M194" s="39">
        <v>0</v>
      </c>
      <c r="N194" s="39">
        <v>0</v>
      </c>
      <c r="O194" s="41">
        <f t="shared" si="28"/>
        <v>0</v>
      </c>
      <c r="P194" s="41">
        <f t="shared" si="46"/>
        <v>0</v>
      </c>
      <c r="Q194" s="41">
        <f t="shared" si="47"/>
        <v>0</v>
      </c>
      <c r="R194" s="34">
        <f t="shared" si="48"/>
        <v>0</v>
      </c>
      <c r="S194" s="34">
        <f t="shared" si="48"/>
        <v>0</v>
      </c>
      <c r="T194" s="34">
        <f t="shared" si="48"/>
        <v>0</v>
      </c>
      <c r="U194" s="52">
        <f>'[4]KP Hourly Purchases'!K186</f>
        <v>0</v>
      </c>
      <c r="V194" s="44">
        <f t="shared" si="49"/>
        <v>0</v>
      </c>
      <c r="W194" s="45">
        <f t="shared" si="50"/>
        <v>0</v>
      </c>
      <c r="X194" s="50">
        <f t="shared" si="50"/>
        <v>0</v>
      </c>
      <c r="Y194" s="51">
        <f t="shared" si="50"/>
        <v>0</v>
      </c>
      <c r="Z194" s="48">
        <f t="shared" si="51"/>
        <v>0</v>
      </c>
      <c r="AA194" s="49">
        <f t="shared" si="52"/>
        <v>0</v>
      </c>
    </row>
    <row r="195" spans="1:27" x14ac:dyDescent="0.25">
      <c r="A195" s="60"/>
      <c r="B195" s="34">
        <v>0</v>
      </c>
      <c r="C195" s="34">
        <v>0</v>
      </c>
      <c r="D195" s="96">
        <v>0</v>
      </c>
      <c r="E195" s="35">
        <f t="shared" si="41"/>
        <v>0</v>
      </c>
      <c r="F195" s="36">
        <f t="shared" si="42"/>
        <v>0</v>
      </c>
      <c r="G195" s="37">
        <f t="shared" si="43"/>
        <v>0</v>
      </c>
      <c r="H195" s="38">
        <v>0</v>
      </c>
      <c r="I195" s="38">
        <v>0</v>
      </c>
      <c r="J195" s="39">
        <f t="shared" si="44"/>
        <v>0</v>
      </c>
      <c r="K195" s="42">
        <f t="shared" si="45"/>
        <v>0</v>
      </c>
      <c r="L195" s="39">
        <v>0</v>
      </c>
      <c r="M195" s="39">
        <v>0</v>
      </c>
      <c r="N195" s="39">
        <v>0</v>
      </c>
      <c r="O195" s="41">
        <f t="shared" si="28"/>
        <v>0</v>
      </c>
      <c r="P195" s="41">
        <f t="shared" si="46"/>
        <v>0</v>
      </c>
      <c r="Q195" s="41">
        <f t="shared" si="47"/>
        <v>0</v>
      </c>
      <c r="R195" s="34">
        <f t="shared" si="48"/>
        <v>0</v>
      </c>
      <c r="S195" s="34">
        <f t="shared" si="48"/>
        <v>0</v>
      </c>
      <c r="T195" s="34">
        <f t="shared" si="48"/>
        <v>0</v>
      </c>
      <c r="U195" s="52">
        <f>'[4]KP Hourly Purchases'!K187</f>
        <v>0</v>
      </c>
      <c r="V195" s="44">
        <f t="shared" si="49"/>
        <v>0</v>
      </c>
      <c r="W195" s="45">
        <f t="shared" si="50"/>
        <v>0</v>
      </c>
      <c r="X195" s="50">
        <f t="shared" si="50"/>
        <v>0</v>
      </c>
      <c r="Y195" s="51">
        <f t="shared" si="50"/>
        <v>0</v>
      </c>
      <c r="Z195" s="48">
        <f t="shared" si="51"/>
        <v>0</v>
      </c>
      <c r="AA195" s="49">
        <f t="shared" si="52"/>
        <v>0</v>
      </c>
    </row>
    <row r="196" spans="1:27" x14ac:dyDescent="0.25">
      <c r="A196" s="60"/>
      <c r="B196" s="34">
        <v>0</v>
      </c>
      <c r="C196" s="34">
        <v>0</v>
      </c>
      <c r="D196" s="96">
        <v>0</v>
      </c>
      <c r="E196" s="35">
        <f t="shared" si="41"/>
        <v>0</v>
      </c>
      <c r="F196" s="36">
        <f t="shared" si="42"/>
        <v>0</v>
      </c>
      <c r="G196" s="37">
        <f t="shared" si="43"/>
        <v>0</v>
      </c>
      <c r="H196" s="38">
        <v>0</v>
      </c>
      <c r="I196" s="38">
        <v>0</v>
      </c>
      <c r="J196" s="39">
        <f t="shared" si="44"/>
        <v>0</v>
      </c>
      <c r="K196" s="42">
        <f t="shared" si="45"/>
        <v>0</v>
      </c>
      <c r="L196" s="39">
        <v>0</v>
      </c>
      <c r="M196" s="39">
        <v>0</v>
      </c>
      <c r="N196" s="39">
        <v>0</v>
      </c>
      <c r="O196" s="41">
        <f t="shared" si="28"/>
        <v>0</v>
      </c>
      <c r="P196" s="41">
        <f t="shared" si="46"/>
        <v>0</v>
      </c>
      <c r="Q196" s="41">
        <f t="shared" si="47"/>
        <v>0</v>
      </c>
      <c r="R196" s="34">
        <f t="shared" si="48"/>
        <v>0</v>
      </c>
      <c r="S196" s="34">
        <f t="shared" si="48"/>
        <v>0</v>
      </c>
      <c r="T196" s="34">
        <f t="shared" si="48"/>
        <v>0</v>
      </c>
      <c r="U196" s="52">
        <f>'[4]KP Hourly Purchases'!K188</f>
        <v>0</v>
      </c>
      <c r="V196" s="44">
        <f t="shared" si="49"/>
        <v>0</v>
      </c>
      <c r="W196" s="45">
        <f t="shared" si="50"/>
        <v>0</v>
      </c>
      <c r="X196" s="50">
        <f t="shared" si="50"/>
        <v>0</v>
      </c>
      <c r="Y196" s="51">
        <f t="shared" si="50"/>
        <v>0</v>
      </c>
      <c r="Z196" s="48">
        <f t="shared" si="51"/>
        <v>0</v>
      </c>
      <c r="AA196" s="49">
        <f t="shared" si="52"/>
        <v>0</v>
      </c>
    </row>
    <row r="197" spans="1:27" x14ac:dyDescent="0.25">
      <c r="A197" s="60"/>
      <c r="B197" s="34">
        <v>0</v>
      </c>
      <c r="C197" s="34">
        <v>0</v>
      </c>
      <c r="D197" s="96">
        <v>0</v>
      </c>
      <c r="E197" s="35">
        <f t="shared" si="41"/>
        <v>0</v>
      </c>
      <c r="F197" s="36">
        <f t="shared" si="42"/>
        <v>0</v>
      </c>
      <c r="G197" s="37">
        <f t="shared" si="43"/>
        <v>0</v>
      </c>
      <c r="H197" s="38">
        <v>0</v>
      </c>
      <c r="I197" s="38">
        <v>0</v>
      </c>
      <c r="J197" s="39">
        <f t="shared" si="44"/>
        <v>0</v>
      </c>
      <c r="K197" s="42">
        <f t="shared" si="45"/>
        <v>0</v>
      </c>
      <c r="L197" s="39">
        <v>0</v>
      </c>
      <c r="M197" s="39">
        <v>0</v>
      </c>
      <c r="N197" s="39">
        <v>0</v>
      </c>
      <c r="O197" s="41">
        <f t="shared" si="28"/>
        <v>0</v>
      </c>
      <c r="P197" s="41">
        <f t="shared" si="46"/>
        <v>0</v>
      </c>
      <c r="Q197" s="41">
        <f t="shared" si="47"/>
        <v>0</v>
      </c>
      <c r="R197" s="34">
        <f t="shared" si="48"/>
        <v>0</v>
      </c>
      <c r="S197" s="34">
        <f t="shared" si="48"/>
        <v>0</v>
      </c>
      <c r="T197" s="34">
        <f t="shared" si="48"/>
        <v>0</v>
      </c>
      <c r="U197" s="52">
        <f>'[4]KP Hourly Purchases'!K189</f>
        <v>0</v>
      </c>
      <c r="V197" s="44">
        <f t="shared" si="49"/>
        <v>0</v>
      </c>
      <c r="W197" s="45">
        <f t="shared" si="50"/>
        <v>0</v>
      </c>
      <c r="X197" s="50">
        <f t="shared" si="50"/>
        <v>0</v>
      </c>
      <c r="Y197" s="51">
        <f t="shared" si="50"/>
        <v>0</v>
      </c>
      <c r="Z197" s="48">
        <f t="shared" si="51"/>
        <v>0</v>
      </c>
      <c r="AA197" s="49">
        <f t="shared" si="52"/>
        <v>0</v>
      </c>
    </row>
    <row r="198" spans="1:27" x14ac:dyDescent="0.25">
      <c r="A198" s="60"/>
      <c r="B198" s="34">
        <v>0</v>
      </c>
      <c r="C198" s="34">
        <v>0</v>
      </c>
      <c r="D198" s="96">
        <v>0</v>
      </c>
      <c r="E198" s="35">
        <f t="shared" si="41"/>
        <v>0</v>
      </c>
      <c r="F198" s="36">
        <f t="shared" si="42"/>
        <v>0</v>
      </c>
      <c r="G198" s="37">
        <f t="shared" si="43"/>
        <v>0</v>
      </c>
      <c r="H198" s="38">
        <v>0</v>
      </c>
      <c r="I198" s="38">
        <v>0</v>
      </c>
      <c r="J198" s="39">
        <f t="shared" si="44"/>
        <v>0</v>
      </c>
      <c r="K198" s="42">
        <f t="shared" si="45"/>
        <v>0</v>
      </c>
      <c r="L198" s="39">
        <v>0</v>
      </c>
      <c r="M198" s="39">
        <v>0</v>
      </c>
      <c r="N198" s="39">
        <v>0</v>
      </c>
      <c r="O198" s="41">
        <f t="shared" si="28"/>
        <v>0</v>
      </c>
      <c r="P198" s="41">
        <f t="shared" si="46"/>
        <v>0</v>
      </c>
      <c r="Q198" s="41">
        <f t="shared" si="47"/>
        <v>0</v>
      </c>
      <c r="R198" s="34">
        <f t="shared" si="48"/>
        <v>0</v>
      </c>
      <c r="S198" s="34">
        <f t="shared" si="48"/>
        <v>0</v>
      </c>
      <c r="T198" s="34">
        <f t="shared" si="48"/>
        <v>0</v>
      </c>
      <c r="U198" s="52">
        <f>'[4]KP Hourly Purchases'!K190</f>
        <v>0</v>
      </c>
      <c r="V198" s="44">
        <f t="shared" si="49"/>
        <v>0</v>
      </c>
      <c r="W198" s="45">
        <f t="shared" si="50"/>
        <v>0</v>
      </c>
      <c r="X198" s="50">
        <f t="shared" si="50"/>
        <v>0</v>
      </c>
      <c r="Y198" s="51">
        <f t="shared" si="50"/>
        <v>0</v>
      </c>
      <c r="Z198" s="48">
        <f t="shared" si="51"/>
        <v>0</v>
      </c>
      <c r="AA198" s="49">
        <f t="shared" si="52"/>
        <v>0</v>
      </c>
    </row>
    <row r="199" spans="1:27" x14ac:dyDescent="0.25">
      <c r="A199" s="60"/>
      <c r="B199" s="34">
        <v>0</v>
      </c>
      <c r="C199" s="34">
        <v>0</v>
      </c>
      <c r="D199" s="96">
        <v>0</v>
      </c>
      <c r="E199" s="35">
        <f t="shared" si="41"/>
        <v>0</v>
      </c>
      <c r="F199" s="36">
        <f t="shared" si="42"/>
        <v>0</v>
      </c>
      <c r="G199" s="37">
        <f t="shared" si="43"/>
        <v>0</v>
      </c>
      <c r="H199" s="38">
        <v>0</v>
      </c>
      <c r="I199" s="38">
        <v>0</v>
      </c>
      <c r="J199" s="39">
        <f t="shared" si="44"/>
        <v>0</v>
      </c>
      <c r="K199" s="42">
        <f t="shared" si="45"/>
        <v>0</v>
      </c>
      <c r="L199" s="39">
        <v>0</v>
      </c>
      <c r="M199" s="39">
        <v>0</v>
      </c>
      <c r="N199" s="39">
        <v>0</v>
      </c>
      <c r="O199" s="41">
        <f t="shared" si="28"/>
        <v>0</v>
      </c>
      <c r="P199" s="41">
        <f t="shared" si="46"/>
        <v>0</v>
      </c>
      <c r="Q199" s="41">
        <f t="shared" si="47"/>
        <v>0</v>
      </c>
      <c r="R199" s="34">
        <f t="shared" si="48"/>
        <v>0</v>
      </c>
      <c r="S199" s="34">
        <f t="shared" si="48"/>
        <v>0</v>
      </c>
      <c r="T199" s="34">
        <f t="shared" si="48"/>
        <v>0</v>
      </c>
      <c r="U199" s="52">
        <f>'[4]KP Hourly Purchases'!K191</f>
        <v>0</v>
      </c>
      <c r="V199" s="44">
        <f t="shared" si="49"/>
        <v>0</v>
      </c>
      <c r="W199" s="45">
        <f t="shared" si="50"/>
        <v>0</v>
      </c>
      <c r="X199" s="50">
        <f t="shared" si="50"/>
        <v>0</v>
      </c>
      <c r="Y199" s="51">
        <f t="shared" si="50"/>
        <v>0</v>
      </c>
      <c r="Z199" s="48">
        <f t="shared" si="51"/>
        <v>0</v>
      </c>
      <c r="AA199" s="49">
        <f t="shared" si="52"/>
        <v>0</v>
      </c>
    </row>
    <row r="200" spans="1:27" x14ac:dyDescent="0.25">
      <c r="A200" s="60"/>
      <c r="B200" s="34">
        <v>0</v>
      </c>
      <c r="C200" s="34">
        <v>0</v>
      </c>
      <c r="D200" s="96">
        <v>0</v>
      </c>
      <c r="E200" s="35">
        <f t="shared" si="41"/>
        <v>0</v>
      </c>
      <c r="F200" s="36">
        <f t="shared" si="42"/>
        <v>0</v>
      </c>
      <c r="G200" s="37">
        <f t="shared" si="43"/>
        <v>0</v>
      </c>
      <c r="H200" s="38">
        <v>0</v>
      </c>
      <c r="I200" s="38">
        <v>0</v>
      </c>
      <c r="J200" s="39">
        <f t="shared" si="44"/>
        <v>0</v>
      </c>
      <c r="K200" s="42">
        <f t="shared" si="45"/>
        <v>0</v>
      </c>
      <c r="L200" s="39">
        <v>0</v>
      </c>
      <c r="M200" s="39">
        <v>0</v>
      </c>
      <c r="N200" s="39">
        <v>0</v>
      </c>
      <c r="O200" s="41">
        <f t="shared" si="28"/>
        <v>0</v>
      </c>
      <c r="P200" s="41">
        <f t="shared" si="46"/>
        <v>0</v>
      </c>
      <c r="Q200" s="41">
        <f t="shared" si="47"/>
        <v>0</v>
      </c>
      <c r="R200" s="34">
        <f t="shared" si="48"/>
        <v>0</v>
      </c>
      <c r="S200" s="34">
        <f t="shared" si="48"/>
        <v>0</v>
      </c>
      <c r="T200" s="34">
        <f t="shared" si="48"/>
        <v>0</v>
      </c>
      <c r="U200" s="52">
        <f>'[4]KP Hourly Purchases'!K192</f>
        <v>0</v>
      </c>
      <c r="V200" s="44">
        <f t="shared" si="49"/>
        <v>0</v>
      </c>
      <c r="W200" s="45">
        <f t="shared" si="50"/>
        <v>0</v>
      </c>
      <c r="X200" s="50">
        <f t="shared" si="50"/>
        <v>0</v>
      </c>
      <c r="Y200" s="51">
        <f t="shared" si="50"/>
        <v>0</v>
      </c>
      <c r="Z200" s="48">
        <f t="shared" si="51"/>
        <v>0</v>
      </c>
      <c r="AA200" s="49">
        <f t="shared" si="52"/>
        <v>0</v>
      </c>
    </row>
    <row r="201" spans="1:27" x14ac:dyDescent="0.25">
      <c r="A201" s="60"/>
      <c r="B201" s="34">
        <v>0</v>
      </c>
      <c r="C201" s="34">
        <v>0</v>
      </c>
      <c r="D201" s="96">
        <v>0</v>
      </c>
      <c r="E201" s="35">
        <f t="shared" si="41"/>
        <v>0</v>
      </c>
      <c r="F201" s="36">
        <f t="shared" si="42"/>
        <v>0</v>
      </c>
      <c r="G201" s="37">
        <f t="shared" si="43"/>
        <v>0</v>
      </c>
      <c r="H201" s="38">
        <v>0</v>
      </c>
      <c r="I201" s="38">
        <v>0</v>
      </c>
      <c r="J201" s="39">
        <f t="shared" si="44"/>
        <v>0</v>
      </c>
      <c r="K201" s="42">
        <f t="shared" si="45"/>
        <v>0</v>
      </c>
      <c r="L201" s="39">
        <v>0</v>
      </c>
      <c r="M201" s="39">
        <v>0</v>
      </c>
      <c r="N201" s="39">
        <v>0</v>
      </c>
      <c r="O201" s="41">
        <f t="shared" si="28"/>
        <v>0</v>
      </c>
      <c r="P201" s="41">
        <f t="shared" si="46"/>
        <v>0</v>
      </c>
      <c r="Q201" s="41">
        <f t="shared" si="47"/>
        <v>0</v>
      </c>
      <c r="R201" s="34">
        <f t="shared" si="48"/>
        <v>0</v>
      </c>
      <c r="S201" s="34">
        <f t="shared" si="48"/>
        <v>0</v>
      </c>
      <c r="T201" s="34">
        <f t="shared" si="48"/>
        <v>0</v>
      </c>
      <c r="U201" s="52">
        <f>'[4]KP Hourly Purchases'!K193</f>
        <v>0</v>
      </c>
      <c r="V201" s="44">
        <f t="shared" si="49"/>
        <v>0</v>
      </c>
      <c r="W201" s="45">
        <f t="shared" si="50"/>
        <v>0</v>
      </c>
      <c r="X201" s="50">
        <f t="shared" si="50"/>
        <v>0</v>
      </c>
      <c r="Y201" s="51">
        <f t="shared" si="50"/>
        <v>0</v>
      </c>
      <c r="Z201" s="48">
        <f t="shared" si="51"/>
        <v>0</v>
      </c>
      <c r="AA201" s="49">
        <f t="shared" si="52"/>
        <v>0</v>
      </c>
    </row>
    <row r="202" spans="1:27" x14ac:dyDescent="0.25">
      <c r="A202" s="60"/>
      <c r="B202" s="34">
        <v>0</v>
      </c>
      <c r="C202" s="34">
        <v>0</v>
      </c>
      <c r="D202" s="96">
        <v>0</v>
      </c>
      <c r="E202" s="35">
        <f t="shared" si="41"/>
        <v>0</v>
      </c>
      <c r="F202" s="36">
        <f t="shared" si="42"/>
        <v>0</v>
      </c>
      <c r="G202" s="37">
        <f t="shared" si="43"/>
        <v>0</v>
      </c>
      <c r="H202" s="38">
        <v>0</v>
      </c>
      <c r="I202" s="38">
        <v>0</v>
      </c>
      <c r="J202" s="39">
        <f t="shared" si="44"/>
        <v>0</v>
      </c>
      <c r="K202" s="42">
        <f t="shared" si="45"/>
        <v>0</v>
      </c>
      <c r="L202" s="39">
        <v>0</v>
      </c>
      <c r="M202" s="39">
        <v>0</v>
      </c>
      <c r="N202" s="39">
        <v>0</v>
      </c>
      <c r="O202" s="41">
        <f t="shared" si="28"/>
        <v>0</v>
      </c>
      <c r="P202" s="41">
        <f t="shared" si="46"/>
        <v>0</v>
      </c>
      <c r="Q202" s="41">
        <f t="shared" si="47"/>
        <v>0</v>
      </c>
      <c r="R202" s="34">
        <f t="shared" si="48"/>
        <v>0</v>
      </c>
      <c r="S202" s="34">
        <f t="shared" si="48"/>
        <v>0</v>
      </c>
      <c r="T202" s="34">
        <f t="shared" si="48"/>
        <v>0</v>
      </c>
      <c r="U202" s="52">
        <f>'[4]KP Hourly Purchases'!K194</f>
        <v>0</v>
      </c>
      <c r="V202" s="44">
        <f t="shared" si="49"/>
        <v>0</v>
      </c>
      <c r="W202" s="45">
        <f t="shared" si="50"/>
        <v>0</v>
      </c>
      <c r="X202" s="50">
        <f t="shared" si="50"/>
        <v>0</v>
      </c>
      <c r="Y202" s="51">
        <f t="shared" si="50"/>
        <v>0</v>
      </c>
      <c r="Z202" s="48">
        <f t="shared" si="51"/>
        <v>0</v>
      </c>
      <c r="AA202" s="49">
        <f t="shared" si="52"/>
        <v>0</v>
      </c>
    </row>
    <row r="203" spans="1:27" x14ac:dyDescent="0.25">
      <c r="A203" s="60"/>
      <c r="B203" s="34">
        <v>0</v>
      </c>
      <c r="C203" s="34">
        <v>0</v>
      </c>
      <c r="D203" s="96">
        <v>0</v>
      </c>
      <c r="E203" s="35">
        <f t="shared" si="41"/>
        <v>0</v>
      </c>
      <c r="F203" s="36">
        <f t="shared" si="42"/>
        <v>0</v>
      </c>
      <c r="G203" s="37">
        <f t="shared" si="43"/>
        <v>0</v>
      </c>
      <c r="H203" s="38">
        <v>0</v>
      </c>
      <c r="I203" s="38">
        <v>0</v>
      </c>
      <c r="J203" s="39">
        <f t="shared" si="44"/>
        <v>0</v>
      </c>
      <c r="K203" s="42">
        <f t="shared" si="45"/>
        <v>0</v>
      </c>
      <c r="L203" s="39">
        <v>0</v>
      </c>
      <c r="M203" s="39">
        <v>0</v>
      </c>
      <c r="N203" s="39">
        <v>0</v>
      </c>
      <c r="O203" s="41">
        <f t="shared" si="28"/>
        <v>0</v>
      </c>
      <c r="P203" s="41">
        <f t="shared" si="46"/>
        <v>0</v>
      </c>
      <c r="Q203" s="41">
        <f t="shared" si="47"/>
        <v>0</v>
      </c>
      <c r="R203" s="34">
        <f t="shared" si="48"/>
        <v>0</v>
      </c>
      <c r="S203" s="34">
        <f t="shared" si="48"/>
        <v>0</v>
      </c>
      <c r="T203" s="34">
        <f t="shared" si="48"/>
        <v>0</v>
      </c>
      <c r="U203" s="52">
        <f>'[4]KP Hourly Purchases'!K195</f>
        <v>0</v>
      </c>
      <c r="V203" s="44">
        <f t="shared" si="49"/>
        <v>0</v>
      </c>
      <c r="W203" s="45">
        <f t="shared" si="50"/>
        <v>0</v>
      </c>
      <c r="X203" s="50">
        <f t="shared" si="50"/>
        <v>0</v>
      </c>
      <c r="Y203" s="51">
        <f t="shared" si="50"/>
        <v>0</v>
      </c>
      <c r="Z203" s="48">
        <f t="shared" si="51"/>
        <v>0</v>
      </c>
      <c r="AA203" s="49">
        <f t="shared" si="52"/>
        <v>0</v>
      </c>
    </row>
    <row r="204" spans="1:27" x14ac:dyDescent="0.25">
      <c r="A204" s="60"/>
      <c r="B204" s="34">
        <v>0</v>
      </c>
      <c r="C204" s="34">
        <v>0</v>
      </c>
      <c r="D204" s="96">
        <v>0</v>
      </c>
      <c r="E204" s="35">
        <f t="shared" si="41"/>
        <v>0</v>
      </c>
      <c r="F204" s="36">
        <f t="shared" si="42"/>
        <v>0</v>
      </c>
      <c r="G204" s="37">
        <f t="shared" si="43"/>
        <v>0</v>
      </c>
      <c r="H204" s="38">
        <v>0</v>
      </c>
      <c r="I204" s="38">
        <v>0</v>
      </c>
      <c r="J204" s="39">
        <f t="shared" si="44"/>
        <v>0</v>
      </c>
      <c r="K204" s="42">
        <f t="shared" si="45"/>
        <v>0</v>
      </c>
      <c r="L204" s="39">
        <v>0</v>
      </c>
      <c r="M204" s="39">
        <v>0</v>
      </c>
      <c r="N204" s="39">
        <v>0</v>
      </c>
      <c r="O204" s="41">
        <f t="shared" ref="O204:O267" si="53">MAX(N204-M204,0)</f>
        <v>0</v>
      </c>
      <c r="P204" s="41">
        <f t="shared" si="46"/>
        <v>0</v>
      </c>
      <c r="Q204" s="41">
        <f t="shared" si="47"/>
        <v>0</v>
      </c>
      <c r="R204" s="34">
        <f t="shared" si="48"/>
        <v>0</v>
      </c>
      <c r="S204" s="34">
        <f t="shared" si="48"/>
        <v>0</v>
      </c>
      <c r="T204" s="34">
        <f t="shared" si="48"/>
        <v>0</v>
      </c>
      <c r="U204" s="52">
        <f>'[4]KP Hourly Purchases'!K196</f>
        <v>0</v>
      </c>
      <c r="V204" s="44">
        <f t="shared" si="49"/>
        <v>0</v>
      </c>
      <c r="W204" s="45">
        <f t="shared" si="50"/>
        <v>0</v>
      </c>
      <c r="X204" s="50">
        <f t="shared" si="50"/>
        <v>0</v>
      </c>
      <c r="Y204" s="51">
        <f t="shared" si="50"/>
        <v>0</v>
      </c>
      <c r="Z204" s="48">
        <f t="shared" si="51"/>
        <v>0</v>
      </c>
      <c r="AA204" s="49">
        <f t="shared" si="52"/>
        <v>0</v>
      </c>
    </row>
    <row r="205" spans="1:27" x14ac:dyDescent="0.25">
      <c r="A205" s="60"/>
      <c r="B205" s="34">
        <v>0</v>
      </c>
      <c r="C205" s="34">
        <v>0</v>
      </c>
      <c r="D205" s="96">
        <v>0</v>
      </c>
      <c r="E205" s="35">
        <f t="shared" si="41"/>
        <v>0</v>
      </c>
      <c r="F205" s="36">
        <f t="shared" si="42"/>
        <v>0</v>
      </c>
      <c r="G205" s="37">
        <f t="shared" si="43"/>
        <v>0</v>
      </c>
      <c r="H205" s="38">
        <v>0</v>
      </c>
      <c r="I205" s="38">
        <v>0</v>
      </c>
      <c r="J205" s="39">
        <f t="shared" si="44"/>
        <v>0</v>
      </c>
      <c r="K205" s="42">
        <f t="shared" si="45"/>
        <v>0</v>
      </c>
      <c r="L205" s="39">
        <v>0</v>
      </c>
      <c r="M205" s="39">
        <v>0</v>
      </c>
      <c r="N205" s="39">
        <v>0</v>
      </c>
      <c r="O205" s="41">
        <f t="shared" si="53"/>
        <v>0</v>
      </c>
      <c r="P205" s="41">
        <f t="shared" si="46"/>
        <v>0</v>
      </c>
      <c r="Q205" s="41">
        <f t="shared" si="47"/>
        <v>0</v>
      </c>
      <c r="R205" s="34">
        <f t="shared" si="48"/>
        <v>0</v>
      </c>
      <c r="S205" s="34">
        <f t="shared" si="48"/>
        <v>0</v>
      </c>
      <c r="T205" s="34">
        <f t="shared" si="48"/>
        <v>0</v>
      </c>
      <c r="U205" s="52">
        <f>'[4]KP Hourly Purchases'!K197</f>
        <v>0</v>
      </c>
      <c r="V205" s="44">
        <f t="shared" si="49"/>
        <v>0</v>
      </c>
      <c r="W205" s="45">
        <f t="shared" si="50"/>
        <v>0</v>
      </c>
      <c r="X205" s="50">
        <f t="shared" si="50"/>
        <v>0</v>
      </c>
      <c r="Y205" s="51">
        <f t="shared" si="50"/>
        <v>0</v>
      </c>
      <c r="Z205" s="48">
        <f t="shared" si="51"/>
        <v>0</v>
      </c>
      <c r="AA205" s="49">
        <f t="shared" si="52"/>
        <v>0</v>
      </c>
    </row>
    <row r="206" spans="1:27" x14ac:dyDescent="0.25">
      <c r="A206" s="60"/>
      <c r="B206" s="34">
        <v>0</v>
      </c>
      <c r="C206" s="34">
        <v>0</v>
      </c>
      <c r="D206" s="96">
        <v>0</v>
      </c>
      <c r="E206" s="35">
        <f t="shared" si="41"/>
        <v>0</v>
      </c>
      <c r="F206" s="36">
        <f t="shared" si="42"/>
        <v>0</v>
      </c>
      <c r="G206" s="37">
        <f t="shared" si="43"/>
        <v>0</v>
      </c>
      <c r="H206" s="38">
        <v>0</v>
      </c>
      <c r="I206" s="38">
        <v>0</v>
      </c>
      <c r="J206" s="39">
        <f t="shared" si="44"/>
        <v>0</v>
      </c>
      <c r="K206" s="42">
        <f t="shared" si="45"/>
        <v>0</v>
      </c>
      <c r="L206" s="39">
        <v>0</v>
      </c>
      <c r="M206" s="39">
        <v>0</v>
      </c>
      <c r="N206" s="39">
        <v>0</v>
      </c>
      <c r="O206" s="41">
        <f t="shared" si="53"/>
        <v>0</v>
      </c>
      <c r="P206" s="41">
        <f t="shared" si="46"/>
        <v>0</v>
      </c>
      <c r="Q206" s="41">
        <f t="shared" si="47"/>
        <v>0</v>
      </c>
      <c r="R206" s="34">
        <f t="shared" si="48"/>
        <v>0</v>
      </c>
      <c r="S206" s="34">
        <f t="shared" si="48"/>
        <v>0</v>
      </c>
      <c r="T206" s="34">
        <f t="shared" si="48"/>
        <v>0</v>
      </c>
      <c r="U206" s="52">
        <f>'[4]KP Hourly Purchases'!K198</f>
        <v>0</v>
      </c>
      <c r="V206" s="44">
        <f t="shared" si="49"/>
        <v>0</v>
      </c>
      <c r="W206" s="45">
        <f t="shared" si="50"/>
        <v>0</v>
      </c>
      <c r="X206" s="50">
        <f t="shared" si="50"/>
        <v>0</v>
      </c>
      <c r="Y206" s="51">
        <f t="shared" si="50"/>
        <v>0</v>
      </c>
      <c r="Z206" s="48">
        <f t="shared" si="51"/>
        <v>0</v>
      </c>
      <c r="AA206" s="49">
        <f t="shared" si="52"/>
        <v>0</v>
      </c>
    </row>
    <row r="207" spans="1:27" x14ac:dyDescent="0.25">
      <c r="A207" s="60"/>
      <c r="B207" s="34">
        <v>0</v>
      </c>
      <c r="C207" s="34">
        <v>0</v>
      </c>
      <c r="D207" s="96">
        <v>0</v>
      </c>
      <c r="E207" s="35">
        <f t="shared" si="41"/>
        <v>0</v>
      </c>
      <c r="F207" s="36">
        <f t="shared" si="42"/>
        <v>0</v>
      </c>
      <c r="G207" s="37">
        <f t="shared" si="43"/>
        <v>0</v>
      </c>
      <c r="H207" s="38">
        <v>0</v>
      </c>
      <c r="I207" s="38">
        <v>0</v>
      </c>
      <c r="J207" s="39">
        <f t="shared" si="44"/>
        <v>0</v>
      </c>
      <c r="K207" s="42">
        <f t="shared" si="45"/>
        <v>0</v>
      </c>
      <c r="L207" s="39">
        <v>0</v>
      </c>
      <c r="M207" s="39">
        <v>0</v>
      </c>
      <c r="N207" s="39">
        <v>0</v>
      </c>
      <c r="O207" s="41">
        <f t="shared" si="53"/>
        <v>0</v>
      </c>
      <c r="P207" s="41">
        <f t="shared" si="46"/>
        <v>0</v>
      </c>
      <c r="Q207" s="41">
        <f t="shared" si="47"/>
        <v>0</v>
      </c>
      <c r="R207" s="34">
        <f t="shared" si="48"/>
        <v>0</v>
      </c>
      <c r="S207" s="34">
        <f t="shared" si="48"/>
        <v>0</v>
      </c>
      <c r="T207" s="34">
        <f t="shared" si="48"/>
        <v>0</v>
      </c>
      <c r="U207" s="52">
        <f>'[4]KP Hourly Purchases'!K199</f>
        <v>0</v>
      </c>
      <c r="V207" s="44">
        <f t="shared" si="49"/>
        <v>0</v>
      </c>
      <c r="W207" s="45">
        <f t="shared" si="50"/>
        <v>0</v>
      </c>
      <c r="X207" s="50">
        <f t="shared" si="50"/>
        <v>0</v>
      </c>
      <c r="Y207" s="51">
        <f t="shared" si="50"/>
        <v>0</v>
      </c>
      <c r="Z207" s="48">
        <f t="shared" si="51"/>
        <v>0</v>
      </c>
      <c r="AA207" s="49">
        <f t="shared" si="52"/>
        <v>0</v>
      </c>
    </row>
    <row r="208" spans="1:27" x14ac:dyDescent="0.25">
      <c r="A208" s="60"/>
      <c r="B208" s="34">
        <v>0</v>
      </c>
      <c r="C208" s="34">
        <v>0</v>
      </c>
      <c r="D208" s="96">
        <v>0</v>
      </c>
      <c r="E208" s="35">
        <f t="shared" si="41"/>
        <v>0</v>
      </c>
      <c r="F208" s="36">
        <f t="shared" si="42"/>
        <v>0</v>
      </c>
      <c r="G208" s="37">
        <f t="shared" si="43"/>
        <v>0</v>
      </c>
      <c r="H208" s="38">
        <v>0</v>
      </c>
      <c r="I208" s="38">
        <v>0</v>
      </c>
      <c r="J208" s="39">
        <f t="shared" si="44"/>
        <v>0</v>
      </c>
      <c r="K208" s="42">
        <f t="shared" si="45"/>
        <v>0</v>
      </c>
      <c r="L208" s="39">
        <v>0</v>
      </c>
      <c r="M208" s="39">
        <v>0</v>
      </c>
      <c r="N208" s="39">
        <v>0</v>
      </c>
      <c r="O208" s="41">
        <f t="shared" si="53"/>
        <v>0</v>
      </c>
      <c r="P208" s="41">
        <f t="shared" si="46"/>
        <v>0</v>
      </c>
      <c r="Q208" s="41">
        <f t="shared" si="47"/>
        <v>0</v>
      </c>
      <c r="R208" s="34">
        <f t="shared" si="48"/>
        <v>0</v>
      </c>
      <c r="S208" s="34">
        <f t="shared" si="48"/>
        <v>0</v>
      </c>
      <c r="T208" s="34">
        <f t="shared" si="48"/>
        <v>0</v>
      </c>
      <c r="U208" s="52">
        <f>'[4]KP Hourly Purchases'!K200</f>
        <v>0</v>
      </c>
      <c r="V208" s="44">
        <f t="shared" si="49"/>
        <v>0</v>
      </c>
      <c r="W208" s="45">
        <f t="shared" si="50"/>
        <v>0</v>
      </c>
      <c r="X208" s="50">
        <f t="shared" si="50"/>
        <v>0</v>
      </c>
      <c r="Y208" s="51">
        <f t="shared" si="50"/>
        <v>0</v>
      </c>
      <c r="Z208" s="48">
        <f t="shared" si="51"/>
        <v>0</v>
      </c>
      <c r="AA208" s="49">
        <f t="shared" si="52"/>
        <v>0</v>
      </c>
    </row>
    <row r="209" spans="1:27" x14ac:dyDescent="0.25">
      <c r="A209" s="60"/>
      <c r="B209" s="34">
        <v>0</v>
      </c>
      <c r="C209" s="34">
        <v>0</v>
      </c>
      <c r="D209" s="96">
        <v>0</v>
      </c>
      <c r="E209" s="35">
        <f t="shared" si="41"/>
        <v>0</v>
      </c>
      <c r="F209" s="36">
        <f t="shared" si="42"/>
        <v>0</v>
      </c>
      <c r="G209" s="37">
        <f t="shared" si="43"/>
        <v>0</v>
      </c>
      <c r="H209" s="38">
        <v>0</v>
      </c>
      <c r="I209" s="38">
        <v>0</v>
      </c>
      <c r="J209" s="39">
        <f t="shared" si="44"/>
        <v>0</v>
      </c>
      <c r="K209" s="42">
        <f t="shared" si="45"/>
        <v>0</v>
      </c>
      <c r="L209" s="39">
        <v>0</v>
      </c>
      <c r="M209" s="39">
        <v>0</v>
      </c>
      <c r="N209" s="39">
        <v>0</v>
      </c>
      <c r="O209" s="41">
        <f t="shared" si="53"/>
        <v>0</v>
      </c>
      <c r="P209" s="41">
        <f t="shared" si="46"/>
        <v>0</v>
      </c>
      <c r="Q209" s="41">
        <f t="shared" si="47"/>
        <v>0</v>
      </c>
      <c r="R209" s="34">
        <f t="shared" si="48"/>
        <v>0</v>
      </c>
      <c r="S209" s="34">
        <f t="shared" si="48"/>
        <v>0</v>
      </c>
      <c r="T209" s="34">
        <f t="shared" si="48"/>
        <v>0</v>
      </c>
      <c r="U209" s="52">
        <f>'[4]KP Hourly Purchases'!K201</f>
        <v>0</v>
      </c>
      <c r="V209" s="44">
        <f t="shared" si="49"/>
        <v>0</v>
      </c>
      <c r="W209" s="45">
        <f t="shared" si="50"/>
        <v>0</v>
      </c>
      <c r="X209" s="50">
        <f t="shared" si="50"/>
        <v>0</v>
      </c>
      <c r="Y209" s="51">
        <f t="shared" si="50"/>
        <v>0</v>
      </c>
      <c r="Z209" s="48">
        <f t="shared" si="51"/>
        <v>0</v>
      </c>
      <c r="AA209" s="49">
        <f t="shared" si="52"/>
        <v>0</v>
      </c>
    </row>
    <row r="210" spans="1:27" x14ac:dyDescent="0.25">
      <c r="A210" s="60"/>
      <c r="B210" s="34">
        <v>0</v>
      </c>
      <c r="C210" s="34">
        <v>0</v>
      </c>
      <c r="D210" s="96">
        <v>0</v>
      </c>
      <c r="E210" s="35">
        <f t="shared" si="41"/>
        <v>0</v>
      </c>
      <c r="F210" s="36">
        <f t="shared" si="42"/>
        <v>0</v>
      </c>
      <c r="G210" s="37">
        <f t="shared" si="43"/>
        <v>0</v>
      </c>
      <c r="H210" s="38">
        <v>0</v>
      </c>
      <c r="I210" s="38">
        <v>0</v>
      </c>
      <c r="J210" s="39">
        <f t="shared" si="44"/>
        <v>0</v>
      </c>
      <c r="K210" s="42">
        <f t="shared" si="45"/>
        <v>0</v>
      </c>
      <c r="L210" s="39">
        <v>0</v>
      </c>
      <c r="M210" s="39">
        <v>0</v>
      </c>
      <c r="N210" s="39">
        <v>0</v>
      </c>
      <c r="O210" s="41">
        <f t="shared" si="53"/>
        <v>0</v>
      </c>
      <c r="P210" s="41">
        <f t="shared" si="46"/>
        <v>0</v>
      </c>
      <c r="Q210" s="41">
        <f t="shared" si="47"/>
        <v>0</v>
      </c>
      <c r="R210" s="34">
        <f t="shared" si="48"/>
        <v>0</v>
      </c>
      <c r="S210" s="34">
        <f t="shared" si="48"/>
        <v>0</v>
      </c>
      <c r="T210" s="34">
        <f t="shared" si="48"/>
        <v>0</v>
      </c>
      <c r="U210" s="52">
        <f>'[4]KP Hourly Purchases'!K202</f>
        <v>0</v>
      </c>
      <c r="V210" s="44">
        <f t="shared" si="49"/>
        <v>0</v>
      </c>
      <c r="W210" s="45">
        <f t="shared" si="50"/>
        <v>0</v>
      </c>
      <c r="X210" s="50">
        <f t="shared" si="50"/>
        <v>0</v>
      </c>
      <c r="Y210" s="51">
        <f t="shared" si="50"/>
        <v>0</v>
      </c>
      <c r="Z210" s="48">
        <f t="shared" si="51"/>
        <v>0</v>
      </c>
      <c r="AA210" s="49">
        <f t="shared" si="52"/>
        <v>0</v>
      </c>
    </row>
    <row r="211" spans="1:27" x14ac:dyDescent="0.25">
      <c r="A211" s="60"/>
      <c r="B211" s="34">
        <v>0</v>
      </c>
      <c r="C211" s="34">
        <v>0</v>
      </c>
      <c r="D211" s="96">
        <v>0</v>
      </c>
      <c r="E211" s="35">
        <f t="shared" si="41"/>
        <v>0</v>
      </c>
      <c r="F211" s="36">
        <f t="shared" si="42"/>
        <v>0</v>
      </c>
      <c r="G211" s="37">
        <f t="shared" si="43"/>
        <v>0</v>
      </c>
      <c r="H211" s="38">
        <v>0</v>
      </c>
      <c r="I211" s="38">
        <v>0</v>
      </c>
      <c r="J211" s="39">
        <f t="shared" si="44"/>
        <v>0</v>
      </c>
      <c r="K211" s="42">
        <f t="shared" si="45"/>
        <v>0</v>
      </c>
      <c r="L211" s="39">
        <v>0</v>
      </c>
      <c r="M211" s="39">
        <v>0</v>
      </c>
      <c r="N211" s="39">
        <v>0</v>
      </c>
      <c r="O211" s="41">
        <f t="shared" si="53"/>
        <v>0</v>
      </c>
      <c r="P211" s="41">
        <f t="shared" si="46"/>
        <v>0</v>
      </c>
      <c r="Q211" s="41">
        <f t="shared" si="47"/>
        <v>0</v>
      </c>
      <c r="R211" s="34">
        <f t="shared" si="48"/>
        <v>0</v>
      </c>
      <c r="S211" s="34">
        <f t="shared" si="48"/>
        <v>0</v>
      </c>
      <c r="T211" s="34">
        <f t="shared" si="48"/>
        <v>0</v>
      </c>
      <c r="U211" s="52">
        <f>'[4]KP Hourly Purchases'!K203</f>
        <v>0</v>
      </c>
      <c r="V211" s="44">
        <f t="shared" si="49"/>
        <v>0</v>
      </c>
      <c r="W211" s="45">
        <f t="shared" si="50"/>
        <v>0</v>
      </c>
      <c r="X211" s="50">
        <f t="shared" si="50"/>
        <v>0</v>
      </c>
      <c r="Y211" s="51">
        <f t="shared" si="50"/>
        <v>0</v>
      </c>
      <c r="Z211" s="48">
        <f t="shared" si="51"/>
        <v>0</v>
      </c>
      <c r="AA211" s="49">
        <f t="shared" si="52"/>
        <v>0</v>
      </c>
    </row>
    <row r="212" spans="1:27" x14ac:dyDescent="0.25">
      <c r="A212" s="60"/>
      <c r="B212" s="34">
        <v>0</v>
      </c>
      <c r="C212" s="34">
        <v>0</v>
      </c>
      <c r="D212" s="96">
        <v>0</v>
      </c>
      <c r="E212" s="35">
        <f t="shared" si="41"/>
        <v>0</v>
      </c>
      <c r="F212" s="36">
        <f t="shared" si="42"/>
        <v>0</v>
      </c>
      <c r="G212" s="37">
        <f t="shared" si="43"/>
        <v>0</v>
      </c>
      <c r="H212" s="38">
        <v>0</v>
      </c>
      <c r="I212" s="38">
        <v>0</v>
      </c>
      <c r="J212" s="39">
        <f t="shared" si="44"/>
        <v>0</v>
      </c>
      <c r="K212" s="42">
        <f t="shared" si="45"/>
        <v>0</v>
      </c>
      <c r="L212" s="39">
        <v>0</v>
      </c>
      <c r="M212" s="39">
        <v>0</v>
      </c>
      <c r="N212" s="39">
        <v>0</v>
      </c>
      <c r="O212" s="41">
        <f t="shared" si="53"/>
        <v>0</v>
      </c>
      <c r="P212" s="41">
        <f t="shared" si="46"/>
        <v>0</v>
      </c>
      <c r="Q212" s="41">
        <f t="shared" si="47"/>
        <v>0</v>
      </c>
      <c r="R212" s="34">
        <f t="shared" si="48"/>
        <v>0</v>
      </c>
      <c r="S212" s="34">
        <f t="shared" si="48"/>
        <v>0</v>
      </c>
      <c r="T212" s="34">
        <f t="shared" si="48"/>
        <v>0</v>
      </c>
      <c r="U212" s="52">
        <f>'[4]KP Hourly Purchases'!K204</f>
        <v>0</v>
      </c>
      <c r="V212" s="44">
        <f t="shared" si="49"/>
        <v>0</v>
      </c>
      <c r="W212" s="45">
        <f t="shared" si="50"/>
        <v>0</v>
      </c>
      <c r="X212" s="50">
        <f t="shared" si="50"/>
        <v>0</v>
      </c>
      <c r="Y212" s="51">
        <f t="shared" si="50"/>
        <v>0</v>
      </c>
      <c r="Z212" s="48">
        <f t="shared" si="51"/>
        <v>0</v>
      </c>
      <c r="AA212" s="49">
        <f t="shared" si="52"/>
        <v>0</v>
      </c>
    </row>
    <row r="213" spans="1:27" x14ac:dyDescent="0.25">
      <c r="A213" s="60"/>
      <c r="B213" s="34">
        <v>0</v>
      </c>
      <c r="C213" s="34">
        <v>0</v>
      </c>
      <c r="D213" s="96">
        <v>0</v>
      </c>
      <c r="E213" s="35">
        <f t="shared" si="41"/>
        <v>0</v>
      </c>
      <c r="F213" s="36">
        <f t="shared" si="42"/>
        <v>0</v>
      </c>
      <c r="G213" s="37">
        <f t="shared" si="43"/>
        <v>0</v>
      </c>
      <c r="H213" s="38">
        <v>0</v>
      </c>
      <c r="I213" s="38">
        <v>0</v>
      </c>
      <c r="J213" s="39">
        <f t="shared" si="44"/>
        <v>0</v>
      </c>
      <c r="K213" s="42">
        <f t="shared" si="45"/>
        <v>0</v>
      </c>
      <c r="L213" s="39">
        <v>0</v>
      </c>
      <c r="M213" s="39">
        <v>0</v>
      </c>
      <c r="N213" s="39">
        <v>0</v>
      </c>
      <c r="O213" s="41">
        <f t="shared" si="53"/>
        <v>0</v>
      </c>
      <c r="P213" s="41">
        <f t="shared" si="46"/>
        <v>0</v>
      </c>
      <c r="Q213" s="41">
        <f t="shared" si="47"/>
        <v>0</v>
      </c>
      <c r="R213" s="34">
        <f t="shared" si="48"/>
        <v>0</v>
      </c>
      <c r="S213" s="34">
        <f t="shared" si="48"/>
        <v>0</v>
      </c>
      <c r="T213" s="34">
        <f t="shared" si="48"/>
        <v>0</v>
      </c>
      <c r="U213" s="52">
        <f>'[4]KP Hourly Purchases'!K205</f>
        <v>0</v>
      </c>
      <c r="V213" s="44">
        <f t="shared" si="49"/>
        <v>0</v>
      </c>
      <c r="W213" s="45">
        <f t="shared" si="50"/>
        <v>0</v>
      </c>
      <c r="X213" s="50">
        <f t="shared" si="50"/>
        <v>0</v>
      </c>
      <c r="Y213" s="51">
        <f t="shared" si="50"/>
        <v>0</v>
      </c>
      <c r="Z213" s="48">
        <f t="shared" si="51"/>
        <v>0</v>
      </c>
      <c r="AA213" s="49">
        <f t="shared" si="52"/>
        <v>0</v>
      </c>
    </row>
    <row r="214" spans="1:27" x14ac:dyDescent="0.25">
      <c r="A214" s="60"/>
      <c r="B214" s="34">
        <v>0</v>
      </c>
      <c r="C214" s="34">
        <v>0</v>
      </c>
      <c r="D214" s="96">
        <v>0</v>
      </c>
      <c r="E214" s="35">
        <f t="shared" si="41"/>
        <v>0</v>
      </c>
      <c r="F214" s="36">
        <f t="shared" si="42"/>
        <v>0</v>
      </c>
      <c r="G214" s="37">
        <f t="shared" si="43"/>
        <v>0</v>
      </c>
      <c r="H214" s="38">
        <v>0</v>
      </c>
      <c r="I214" s="38">
        <v>0</v>
      </c>
      <c r="J214" s="39">
        <f t="shared" si="44"/>
        <v>0</v>
      </c>
      <c r="K214" s="42">
        <f t="shared" si="45"/>
        <v>0</v>
      </c>
      <c r="L214" s="39">
        <v>0</v>
      </c>
      <c r="M214" s="39">
        <v>0</v>
      </c>
      <c r="N214" s="39">
        <v>0</v>
      </c>
      <c r="O214" s="41">
        <f t="shared" si="53"/>
        <v>0</v>
      </c>
      <c r="P214" s="41">
        <f t="shared" si="46"/>
        <v>0</v>
      </c>
      <c r="Q214" s="41">
        <f t="shared" si="47"/>
        <v>0</v>
      </c>
      <c r="R214" s="34">
        <f t="shared" si="48"/>
        <v>0</v>
      </c>
      <c r="S214" s="34">
        <f t="shared" si="48"/>
        <v>0</v>
      </c>
      <c r="T214" s="34">
        <f t="shared" si="48"/>
        <v>0</v>
      </c>
      <c r="U214" s="52">
        <f>'[4]KP Hourly Purchases'!K206</f>
        <v>0</v>
      </c>
      <c r="V214" s="44">
        <f t="shared" si="49"/>
        <v>0</v>
      </c>
      <c r="W214" s="45">
        <f t="shared" si="50"/>
        <v>0</v>
      </c>
      <c r="X214" s="50">
        <f t="shared" si="50"/>
        <v>0</v>
      </c>
      <c r="Y214" s="51">
        <f t="shared" si="50"/>
        <v>0</v>
      </c>
      <c r="Z214" s="48">
        <f t="shared" si="51"/>
        <v>0</v>
      </c>
      <c r="AA214" s="49">
        <f t="shared" si="52"/>
        <v>0</v>
      </c>
    </row>
    <row r="215" spans="1:27" x14ac:dyDescent="0.25">
      <c r="A215" s="60"/>
      <c r="B215" s="34">
        <v>0</v>
      </c>
      <c r="C215" s="34">
        <v>0</v>
      </c>
      <c r="D215" s="96">
        <v>0</v>
      </c>
      <c r="E215" s="35">
        <f t="shared" si="41"/>
        <v>0</v>
      </c>
      <c r="F215" s="36">
        <f t="shared" si="42"/>
        <v>0</v>
      </c>
      <c r="G215" s="37">
        <f t="shared" si="43"/>
        <v>0</v>
      </c>
      <c r="H215" s="38">
        <v>0</v>
      </c>
      <c r="I215" s="38">
        <v>0</v>
      </c>
      <c r="J215" s="39">
        <f t="shared" si="44"/>
        <v>0</v>
      </c>
      <c r="K215" s="42">
        <f t="shared" si="45"/>
        <v>0</v>
      </c>
      <c r="L215" s="39">
        <v>0</v>
      </c>
      <c r="M215" s="39">
        <v>0</v>
      </c>
      <c r="N215" s="39">
        <v>0</v>
      </c>
      <c r="O215" s="41">
        <f t="shared" si="53"/>
        <v>0</v>
      </c>
      <c r="P215" s="41">
        <f t="shared" si="46"/>
        <v>0</v>
      </c>
      <c r="Q215" s="41">
        <f t="shared" si="47"/>
        <v>0</v>
      </c>
      <c r="R215" s="34">
        <f t="shared" si="48"/>
        <v>0</v>
      </c>
      <c r="S215" s="34">
        <f t="shared" si="48"/>
        <v>0</v>
      </c>
      <c r="T215" s="34">
        <f t="shared" si="48"/>
        <v>0</v>
      </c>
      <c r="U215" s="52">
        <f>'[4]KP Hourly Purchases'!K207</f>
        <v>0</v>
      </c>
      <c r="V215" s="44">
        <f t="shared" si="49"/>
        <v>0</v>
      </c>
      <c r="W215" s="45">
        <f t="shared" si="50"/>
        <v>0</v>
      </c>
      <c r="X215" s="50">
        <f t="shared" si="50"/>
        <v>0</v>
      </c>
      <c r="Y215" s="51">
        <f t="shared" si="50"/>
        <v>0</v>
      </c>
      <c r="Z215" s="48">
        <f t="shared" si="51"/>
        <v>0</v>
      </c>
      <c r="AA215" s="49">
        <f t="shared" si="52"/>
        <v>0</v>
      </c>
    </row>
    <row r="216" spans="1:27" x14ac:dyDescent="0.25">
      <c r="A216" s="60"/>
      <c r="B216" s="34">
        <v>0</v>
      </c>
      <c r="C216" s="34">
        <v>0</v>
      </c>
      <c r="D216" s="96">
        <v>0</v>
      </c>
      <c r="E216" s="35">
        <f t="shared" si="41"/>
        <v>0</v>
      </c>
      <c r="F216" s="36">
        <f t="shared" si="42"/>
        <v>0</v>
      </c>
      <c r="G216" s="37">
        <f t="shared" si="43"/>
        <v>0</v>
      </c>
      <c r="H216" s="38">
        <v>0</v>
      </c>
      <c r="I216" s="38">
        <v>0</v>
      </c>
      <c r="J216" s="39">
        <f t="shared" si="44"/>
        <v>0</v>
      </c>
      <c r="K216" s="42">
        <f t="shared" si="45"/>
        <v>0</v>
      </c>
      <c r="L216" s="39">
        <v>0</v>
      </c>
      <c r="M216" s="39">
        <v>0</v>
      </c>
      <c r="N216" s="39">
        <v>0</v>
      </c>
      <c r="O216" s="41">
        <f t="shared" si="53"/>
        <v>0</v>
      </c>
      <c r="P216" s="41">
        <f t="shared" si="46"/>
        <v>0</v>
      </c>
      <c r="Q216" s="41">
        <f t="shared" si="47"/>
        <v>0</v>
      </c>
      <c r="R216" s="34">
        <f t="shared" si="48"/>
        <v>0</v>
      </c>
      <c r="S216" s="34">
        <f t="shared" si="48"/>
        <v>0</v>
      </c>
      <c r="T216" s="34">
        <f t="shared" si="48"/>
        <v>0</v>
      </c>
      <c r="U216" s="52">
        <f>'[4]KP Hourly Purchases'!K208</f>
        <v>0</v>
      </c>
      <c r="V216" s="44">
        <f t="shared" si="49"/>
        <v>0</v>
      </c>
      <c r="W216" s="45">
        <f t="shared" si="50"/>
        <v>0</v>
      </c>
      <c r="X216" s="50">
        <f t="shared" si="50"/>
        <v>0</v>
      </c>
      <c r="Y216" s="51">
        <f t="shared" si="50"/>
        <v>0</v>
      </c>
      <c r="Z216" s="48">
        <f t="shared" si="51"/>
        <v>0</v>
      </c>
      <c r="AA216" s="49">
        <f t="shared" si="52"/>
        <v>0</v>
      </c>
    </row>
    <row r="217" spans="1:27" x14ac:dyDescent="0.25">
      <c r="A217" s="60"/>
      <c r="B217" s="34">
        <v>0</v>
      </c>
      <c r="C217" s="34">
        <v>0</v>
      </c>
      <c r="D217" s="96">
        <v>0</v>
      </c>
      <c r="E217" s="35">
        <f t="shared" si="41"/>
        <v>0</v>
      </c>
      <c r="F217" s="36">
        <f t="shared" si="42"/>
        <v>0</v>
      </c>
      <c r="G217" s="37">
        <f t="shared" si="43"/>
        <v>0</v>
      </c>
      <c r="H217" s="38">
        <v>0</v>
      </c>
      <c r="I217" s="38">
        <v>0</v>
      </c>
      <c r="J217" s="39">
        <f t="shared" si="44"/>
        <v>0</v>
      </c>
      <c r="K217" s="42">
        <f t="shared" si="45"/>
        <v>0</v>
      </c>
      <c r="L217" s="39">
        <v>0</v>
      </c>
      <c r="M217" s="39">
        <v>0</v>
      </c>
      <c r="N217" s="39">
        <v>0</v>
      </c>
      <c r="O217" s="41">
        <f t="shared" si="53"/>
        <v>0</v>
      </c>
      <c r="P217" s="41">
        <f t="shared" si="46"/>
        <v>0</v>
      </c>
      <c r="Q217" s="41">
        <f t="shared" si="47"/>
        <v>0</v>
      </c>
      <c r="R217" s="34">
        <f t="shared" si="48"/>
        <v>0</v>
      </c>
      <c r="S217" s="34">
        <f t="shared" si="48"/>
        <v>0</v>
      </c>
      <c r="T217" s="34">
        <f t="shared" si="48"/>
        <v>0</v>
      </c>
      <c r="U217" s="52">
        <f>'[4]KP Hourly Purchases'!K209</f>
        <v>0</v>
      </c>
      <c r="V217" s="44">
        <f t="shared" si="49"/>
        <v>0</v>
      </c>
      <c r="W217" s="45">
        <f t="shared" si="50"/>
        <v>0</v>
      </c>
      <c r="X217" s="50">
        <f t="shared" si="50"/>
        <v>0</v>
      </c>
      <c r="Y217" s="51">
        <f t="shared" si="50"/>
        <v>0</v>
      </c>
      <c r="Z217" s="48">
        <f t="shared" si="51"/>
        <v>0</v>
      </c>
      <c r="AA217" s="49">
        <f t="shared" si="52"/>
        <v>0</v>
      </c>
    </row>
    <row r="218" spans="1:27" x14ac:dyDescent="0.25">
      <c r="A218" s="60"/>
      <c r="B218" s="34">
        <v>0</v>
      </c>
      <c r="C218" s="34">
        <v>0</v>
      </c>
      <c r="D218" s="96">
        <v>0</v>
      </c>
      <c r="E218" s="35">
        <f t="shared" si="41"/>
        <v>0</v>
      </c>
      <c r="F218" s="36">
        <f t="shared" si="42"/>
        <v>0</v>
      </c>
      <c r="G218" s="37">
        <f t="shared" si="43"/>
        <v>0</v>
      </c>
      <c r="H218" s="38">
        <v>0</v>
      </c>
      <c r="I218" s="38">
        <v>0</v>
      </c>
      <c r="J218" s="39">
        <f t="shared" si="44"/>
        <v>0</v>
      </c>
      <c r="K218" s="42">
        <f t="shared" si="45"/>
        <v>0</v>
      </c>
      <c r="L218" s="39">
        <v>0</v>
      </c>
      <c r="M218" s="39">
        <v>0</v>
      </c>
      <c r="N218" s="39">
        <v>0</v>
      </c>
      <c r="O218" s="41">
        <f t="shared" si="53"/>
        <v>0</v>
      </c>
      <c r="P218" s="41">
        <f t="shared" si="46"/>
        <v>0</v>
      </c>
      <c r="Q218" s="41">
        <f t="shared" si="47"/>
        <v>0</v>
      </c>
      <c r="R218" s="34">
        <f t="shared" si="48"/>
        <v>0</v>
      </c>
      <c r="S218" s="34">
        <f t="shared" si="48"/>
        <v>0</v>
      </c>
      <c r="T218" s="34">
        <f t="shared" si="48"/>
        <v>0</v>
      </c>
      <c r="U218" s="52">
        <f>'[4]KP Hourly Purchases'!K210</f>
        <v>0</v>
      </c>
      <c r="V218" s="44">
        <f t="shared" si="49"/>
        <v>0</v>
      </c>
      <c r="W218" s="45">
        <f t="shared" si="50"/>
        <v>0</v>
      </c>
      <c r="X218" s="50">
        <f t="shared" si="50"/>
        <v>0</v>
      </c>
      <c r="Y218" s="51">
        <f t="shared" si="50"/>
        <v>0</v>
      </c>
      <c r="Z218" s="48">
        <f t="shared" si="51"/>
        <v>0</v>
      </c>
      <c r="AA218" s="49">
        <f t="shared" si="52"/>
        <v>0</v>
      </c>
    </row>
    <row r="219" spans="1:27" x14ac:dyDescent="0.25">
      <c r="A219" s="60"/>
      <c r="B219" s="34">
        <v>0</v>
      </c>
      <c r="C219" s="34">
        <v>0</v>
      </c>
      <c r="D219" s="96">
        <v>0</v>
      </c>
      <c r="E219" s="35">
        <f t="shared" si="41"/>
        <v>0</v>
      </c>
      <c r="F219" s="36">
        <f t="shared" si="42"/>
        <v>0</v>
      </c>
      <c r="G219" s="37">
        <f t="shared" si="43"/>
        <v>0</v>
      </c>
      <c r="H219" s="38">
        <v>0</v>
      </c>
      <c r="I219" s="38">
        <v>0</v>
      </c>
      <c r="J219" s="39">
        <f t="shared" si="44"/>
        <v>0</v>
      </c>
      <c r="K219" s="42">
        <f t="shared" si="45"/>
        <v>0</v>
      </c>
      <c r="L219" s="39">
        <v>0</v>
      </c>
      <c r="M219" s="39">
        <v>0</v>
      </c>
      <c r="N219" s="39">
        <v>0</v>
      </c>
      <c r="O219" s="41">
        <f t="shared" si="53"/>
        <v>0</v>
      </c>
      <c r="P219" s="41">
        <f t="shared" si="46"/>
        <v>0</v>
      </c>
      <c r="Q219" s="41">
        <f t="shared" si="47"/>
        <v>0</v>
      </c>
      <c r="R219" s="34">
        <f t="shared" si="48"/>
        <v>0</v>
      </c>
      <c r="S219" s="34">
        <f t="shared" si="48"/>
        <v>0</v>
      </c>
      <c r="T219" s="34">
        <f t="shared" si="48"/>
        <v>0</v>
      </c>
      <c r="U219" s="52">
        <f>'[4]KP Hourly Purchases'!K211</f>
        <v>0</v>
      </c>
      <c r="V219" s="44">
        <f t="shared" si="49"/>
        <v>0</v>
      </c>
      <c r="W219" s="45">
        <f t="shared" si="50"/>
        <v>0</v>
      </c>
      <c r="X219" s="50">
        <f t="shared" si="50"/>
        <v>0</v>
      </c>
      <c r="Y219" s="51">
        <f t="shared" si="50"/>
        <v>0</v>
      </c>
      <c r="Z219" s="48">
        <f t="shared" si="51"/>
        <v>0</v>
      </c>
      <c r="AA219" s="49">
        <f t="shared" si="52"/>
        <v>0</v>
      </c>
    </row>
    <row r="220" spans="1:27" x14ac:dyDescent="0.25">
      <c r="A220" s="60"/>
      <c r="B220" s="34">
        <v>0</v>
      </c>
      <c r="C220" s="34">
        <v>0</v>
      </c>
      <c r="D220" s="96">
        <v>0</v>
      </c>
      <c r="E220" s="35">
        <f t="shared" si="41"/>
        <v>0</v>
      </c>
      <c r="F220" s="36">
        <f t="shared" si="42"/>
        <v>0</v>
      </c>
      <c r="G220" s="37">
        <f t="shared" si="43"/>
        <v>0</v>
      </c>
      <c r="H220" s="38">
        <v>0</v>
      </c>
      <c r="I220" s="38">
        <v>0</v>
      </c>
      <c r="J220" s="39">
        <f t="shared" si="44"/>
        <v>0</v>
      </c>
      <c r="K220" s="42">
        <f t="shared" si="45"/>
        <v>0</v>
      </c>
      <c r="L220" s="39">
        <v>0</v>
      </c>
      <c r="M220" s="39">
        <v>0</v>
      </c>
      <c r="N220" s="39">
        <v>0</v>
      </c>
      <c r="O220" s="41">
        <f t="shared" si="53"/>
        <v>0</v>
      </c>
      <c r="P220" s="41">
        <f t="shared" si="46"/>
        <v>0</v>
      </c>
      <c r="Q220" s="41">
        <f t="shared" si="47"/>
        <v>0</v>
      </c>
      <c r="R220" s="34">
        <f t="shared" si="48"/>
        <v>0</v>
      </c>
      <c r="S220" s="34">
        <f t="shared" si="48"/>
        <v>0</v>
      </c>
      <c r="T220" s="34">
        <f t="shared" si="48"/>
        <v>0</v>
      </c>
      <c r="U220" s="52">
        <f>'[4]KP Hourly Purchases'!K212</f>
        <v>0</v>
      </c>
      <c r="V220" s="44">
        <f t="shared" si="49"/>
        <v>0</v>
      </c>
      <c r="W220" s="45">
        <f t="shared" si="50"/>
        <v>0</v>
      </c>
      <c r="X220" s="50">
        <f t="shared" si="50"/>
        <v>0</v>
      </c>
      <c r="Y220" s="51">
        <f t="shared" si="50"/>
        <v>0</v>
      </c>
      <c r="Z220" s="48">
        <f t="shared" si="51"/>
        <v>0</v>
      </c>
      <c r="AA220" s="49">
        <f t="shared" si="52"/>
        <v>0</v>
      </c>
    </row>
    <row r="221" spans="1:27" x14ac:dyDescent="0.25">
      <c r="A221" s="60"/>
      <c r="B221" s="34">
        <v>0</v>
      </c>
      <c r="C221" s="34">
        <v>0</v>
      </c>
      <c r="D221" s="96">
        <v>0</v>
      </c>
      <c r="E221" s="35">
        <f t="shared" si="41"/>
        <v>0</v>
      </c>
      <c r="F221" s="36">
        <f t="shared" si="42"/>
        <v>0</v>
      </c>
      <c r="G221" s="37">
        <f t="shared" si="43"/>
        <v>0</v>
      </c>
      <c r="H221" s="38">
        <v>0</v>
      </c>
      <c r="I221" s="38">
        <v>0</v>
      </c>
      <c r="J221" s="39">
        <f t="shared" si="44"/>
        <v>0</v>
      </c>
      <c r="K221" s="42">
        <f t="shared" si="45"/>
        <v>0</v>
      </c>
      <c r="L221" s="39">
        <v>0</v>
      </c>
      <c r="M221" s="39">
        <v>0</v>
      </c>
      <c r="N221" s="39">
        <v>0</v>
      </c>
      <c r="O221" s="41">
        <f t="shared" si="53"/>
        <v>0</v>
      </c>
      <c r="P221" s="41">
        <f t="shared" si="46"/>
        <v>0</v>
      </c>
      <c r="Q221" s="41">
        <f t="shared" si="47"/>
        <v>0</v>
      </c>
      <c r="R221" s="34">
        <f t="shared" si="48"/>
        <v>0</v>
      </c>
      <c r="S221" s="34">
        <f t="shared" si="48"/>
        <v>0</v>
      </c>
      <c r="T221" s="34">
        <f t="shared" si="48"/>
        <v>0</v>
      </c>
      <c r="U221" s="52">
        <f>'[4]KP Hourly Purchases'!K213</f>
        <v>0</v>
      </c>
      <c r="V221" s="44">
        <f t="shared" si="49"/>
        <v>0</v>
      </c>
      <c r="W221" s="45">
        <f t="shared" si="50"/>
        <v>0</v>
      </c>
      <c r="X221" s="50">
        <f t="shared" si="50"/>
        <v>0</v>
      </c>
      <c r="Y221" s="51">
        <f t="shared" si="50"/>
        <v>0</v>
      </c>
      <c r="Z221" s="48">
        <f t="shared" si="51"/>
        <v>0</v>
      </c>
      <c r="AA221" s="49">
        <f t="shared" si="52"/>
        <v>0</v>
      </c>
    </row>
    <row r="222" spans="1:27" x14ac:dyDescent="0.25">
      <c r="A222" s="60"/>
      <c r="B222" s="34">
        <v>0</v>
      </c>
      <c r="C222" s="34">
        <v>0</v>
      </c>
      <c r="D222" s="96">
        <v>0</v>
      </c>
      <c r="E222" s="35">
        <f t="shared" si="41"/>
        <v>0</v>
      </c>
      <c r="F222" s="36">
        <f t="shared" si="42"/>
        <v>0</v>
      </c>
      <c r="G222" s="37">
        <f t="shared" si="43"/>
        <v>0</v>
      </c>
      <c r="H222" s="38">
        <v>0</v>
      </c>
      <c r="I222" s="38">
        <v>0</v>
      </c>
      <c r="J222" s="39">
        <f t="shared" si="44"/>
        <v>0</v>
      </c>
      <c r="K222" s="42">
        <f t="shared" si="45"/>
        <v>0</v>
      </c>
      <c r="L222" s="39">
        <v>0</v>
      </c>
      <c r="M222" s="39">
        <v>0</v>
      </c>
      <c r="N222" s="39">
        <v>0</v>
      </c>
      <c r="O222" s="41">
        <f t="shared" si="53"/>
        <v>0</v>
      </c>
      <c r="P222" s="41">
        <f t="shared" si="46"/>
        <v>0</v>
      </c>
      <c r="Q222" s="41">
        <f t="shared" si="47"/>
        <v>0</v>
      </c>
      <c r="R222" s="34">
        <f t="shared" si="48"/>
        <v>0</v>
      </c>
      <c r="S222" s="34">
        <f t="shared" si="48"/>
        <v>0</v>
      </c>
      <c r="T222" s="34">
        <f t="shared" si="48"/>
        <v>0</v>
      </c>
      <c r="U222" s="52">
        <f>'[4]KP Hourly Purchases'!K214</f>
        <v>0</v>
      </c>
      <c r="V222" s="44">
        <f t="shared" si="49"/>
        <v>0</v>
      </c>
      <c r="W222" s="45">
        <f t="shared" si="50"/>
        <v>0</v>
      </c>
      <c r="X222" s="50">
        <f t="shared" si="50"/>
        <v>0</v>
      </c>
      <c r="Y222" s="51">
        <f t="shared" si="50"/>
        <v>0</v>
      </c>
      <c r="Z222" s="48">
        <f t="shared" si="51"/>
        <v>0</v>
      </c>
      <c r="AA222" s="49">
        <f t="shared" si="52"/>
        <v>0</v>
      </c>
    </row>
    <row r="223" spans="1:27" x14ac:dyDescent="0.25">
      <c r="A223" s="60"/>
      <c r="B223" s="34">
        <v>0</v>
      </c>
      <c r="C223" s="34">
        <v>0</v>
      </c>
      <c r="D223" s="96">
        <v>0</v>
      </c>
      <c r="E223" s="35">
        <f t="shared" si="41"/>
        <v>0</v>
      </c>
      <c r="F223" s="36">
        <f t="shared" si="42"/>
        <v>0</v>
      </c>
      <c r="G223" s="37">
        <f t="shared" si="43"/>
        <v>0</v>
      </c>
      <c r="H223" s="38">
        <v>0</v>
      </c>
      <c r="I223" s="38">
        <v>0</v>
      </c>
      <c r="J223" s="39">
        <f t="shared" si="44"/>
        <v>0</v>
      </c>
      <c r="K223" s="42">
        <f t="shared" si="45"/>
        <v>0</v>
      </c>
      <c r="L223" s="39">
        <v>0</v>
      </c>
      <c r="M223" s="39">
        <v>0</v>
      </c>
      <c r="N223" s="39">
        <v>0</v>
      </c>
      <c r="O223" s="41">
        <f t="shared" si="53"/>
        <v>0</v>
      </c>
      <c r="P223" s="41">
        <f t="shared" si="46"/>
        <v>0</v>
      </c>
      <c r="Q223" s="41">
        <f t="shared" si="47"/>
        <v>0</v>
      </c>
      <c r="R223" s="34">
        <f t="shared" si="48"/>
        <v>0</v>
      </c>
      <c r="S223" s="34">
        <f t="shared" si="48"/>
        <v>0</v>
      </c>
      <c r="T223" s="34">
        <f t="shared" si="48"/>
        <v>0</v>
      </c>
      <c r="U223" s="52">
        <f>'[4]KP Hourly Purchases'!K215</f>
        <v>0</v>
      </c>
      <c r="V223" s="44">
        <f t="shared" si="49"/>
        <v>0</v>
      </c>
      <c r="W223" s="45">
        <f t="shared" si="50"/>
        <v>0</v>
      </c>
      <c r="X223" s="50">
        <f t="shared" si="50"/>
        <v>0</v>
      </c>
      <c r="Y223" s="51">
        <f t="shared" si="50"/>
        <v>0</v>
      </c>
      <c r="Z223" s="48">
        <f t="shared" si="51"/>
        <v>0</v>
      </c>
      <c r="AA223" s="49">
        <f t="shared" si="52"/>
        <v>0</v>
      </c>
    </row>
    <row r="224" spans="1:27" x14ac:dyDescent="0.25">
      <c r="A224" s="60"/>
      <c r="B224" s="34">
        <v>0</v>
      </c>
      <c r="C224" s="34">
        <v>0</v>
      </c>
      <c r="D224" s="96">
        <v>0</v>
      </c>
      <c r="E224" s="35">
        <f t="shared" si="41"/>
        <v>0</v>
      </c>
      <c r="F224" s="36">
        <f t="shared" si="42"/>
        <v>0</v>
      </c>
      <c r="G224" s="37">
        <f t="shared" si="43"/>
        <v>0</v>
      </c>
      <c r="H224" s="38">
        <v>0</v>
      </c>
      <c r="I224" s="38">
        <v>0</v>
      </c>
      <c r="J224" s="39">
        <f t="shared" si="44"/>
        <v>0</v>
      </c>
      <c r="K224" s="42">
        <f t="shared" si="45"/>
        <v>0</v>
      </c>
      <c r="L224" s="39">
        <v>0</v>
      </c>
      <c r="M224" s="39">
        <v>0</v>
      </c>
      <c r="N224" s="39">
        <v>0</v>
      </c>
      <c r="O224" s="41">
        <f t="shared" si="53"/>
        <v>0</v>
      </c>
      <c r="P224" s="41">
        <f t="shared" si="46"/>
        <v>0</v>
      </c>
      <c r="Q224" s="41">
        <f t="shared" si="47"/>
        <v>0</v>
      </c>
      <c r="R224" s="34">
        <f t="shared" si="48"/>
        <v>0</v>
      </c>
      <c r="S224" s="34">
        <f t="shared" si="48"/>
        <v>0</v>
      </c>
      <c r="T224" s="34">
        <f t="shared" si="48"/>
        <v>0</v>
      </c>
      <c r="U224" s="52">
        <f>'[4]KP Hourly Purchases'!K216</f>
        <v>0</v>
      </c>
      <c r="V224" s="44">
        <f t="shared" si="49"/>
        <v>0</v>
      </c>
      <c r="W224" s="45">
        <f t="shared" si="50"/>
        <v>0</v>
      </c>
      <c r="X224" s="50">
        <f t="shared" si="50"/>
        <v>0</v>
      </c>
      <c r="Y224" s="51">
        <f t="shared" si="50"/>
        <v>0</v>
      </c>
      <c r="Z224" s="48">
        <f t="shared" si="51"/>
        <v>0</v>
      </c>
      <c r="AA224" s="49">
        <f t="shared" si="52"/>
        <v>0</v>
      </c>
    </row>
    <row r="225" spans="1:27" x14ac:dyDescent="0.25">
      <c r="A225" s="60"/>
      <c r="B225" s="34">
        <v>0</v>
      </c>
      <c r="C225" s="34">
        <v>0</v>
      </c>
      <c r="D225" s="96">
        <v>0</v>
      </c>
      <c r="E225" s="35">
        <f t="shared" si="41"/>
        <v>0</v>
      </c>
      <c r="F225" s="36">
        <f t="shared" si="42"/>
        <v>0</v>
      </c>
      <c r="G225" s="37">
        <f t="shared" si="43"/>
        <v>0</v>
      </c>
      <c r="H225" s="38">
        <v>0</v>
      </c>
      <c r="I225" s="38">
        <v>0</v>
      </c>
      <c r="J225" s="39">
        <f t="shared" si="44"/>
        <v>0</v>
      </c>
      <c r="K225" s="42">
        <f t="shared" si="45"/>
        <v>0</v>
      </c>
      <c r="L225" s="39">
        <v>0</v>
      </c>
      <c r="M225" s="39">
        <v>0</v>
      </c>
      <c r="N225" s="39">
        <v>0</v>
      </c>
      <c r="O225" s="41">
        <f t="shared" si="53"/>
        <v>0</v>
      </c>
      <c r="P225" s="41">
        <f t="shared" si="46"/>
        <v>0</v>
      </c>
      <c r="Q225" s="41">
        <f t="shared" si="47"/>
        <v>0</v>
      </c>
      <c r="R225" s="34">
        <f t="shared" si="48"/>
        <v>0</v>
      </c>
      <c r="S225" s="34">
        <f t="shared" si="48"/>
        <v>0</v>
      </c>
      <c r="T225" s="34">
        <f t="shared" si="48"/>
        <v>0</v>
      </c>
      <c r="U225" s="52">
        <f>'[4]KP Hourly Purchases'!K217</f>
        <v>0</v>
      </c>
      <c r="V225" s="44">
        <f t="shared" si="49"/>
        <v>0</v>
      </c>
      <c r="W225" s="45">
        <f t="shared" si="50"/>
        <v>0</v>
      </c>
      <c r="X225" s="50">
        <f t="shared" si="50"/>
        <v>0</v>
      </c>
      <c r="Y225" s="51">
        <f t="shared" si="50"/>
        <v>0</v>
      </c>
      <c r="Z225" s="48">
        <f t="shared" si="51"/>
        <v>0</v>
      </c>
      <c r="AA225" s="49">
        <f t="shared" si="52"/>
        <v>0</v>
      </c>
    </row>
    <row r="226" spans="1:27" x14ac:dyDescent="0.25">
      <c r="A226" s="60"/>
      <c r="B226" s="34">
        <v>0</v>
      </c>
      <c r="C226" s="34">
        <v>0</v>
      </c>
      <c r="D226" s="96">
        <v>0</v>
      </c>
      <c r="E226" s="35">
        <f t="shared" si="41"/>
        <v>0</v>
      </c>
      <c r="F226" s="36">
        <f t="shared" si="42"/>
        <v>0</v>
      </c>
      <c r="G226" s="37">
        <f t="shared" si="43"/>
        <v>0</v>
      </c>
      <c r="H226" s="38">
        <v>0</v>
      </c>
      <c r="I226" s="38">
        <v>0</v>
      </c>
      <c r="J226" s="39">
        <f t="shared" si="44"/>
        <v>0</v>
      </c>
      <c r="K226" s="42">
        <f t="shared" si="45"/>
        <v>0</v>
      </c>
      <c r="L226" s="39">
        <v>0</v>
      </c>
      <c r="M226" s="39">
        <v>0</v>
      </c>
      <c r="N226" s="39">
        <v>0</v>
      </c>
      <c r="O226" s="41">
        <f t="shared" si="53"/>
        <v>0</v>
      </c>
      <c r="P226" s="41">
        <f t="shared" si="46"/>
        <v>0</v>
      </c>
      <c r="Q226" s="41">
        <f t="shared" si="47"/>
        <v>0</v>
      </c>
      <c r="R226" s="34">
        <f t="shared" si="48"/>
        <v>0</v>
      </c>
      <c r="S226" s="34">
        <f t="shared" si="48"/>
        <v>0</v>
      </c>
      <c r="T226" s="34">
        <f t="shared" si="48"/>
        <v>0</v>
      </c>
      <c r="U226" s="52">
        <f>'[4]KP Hourly Purchases'!K218</f>
        <v>0</v>
      </c>
      <c r="V226" s="44">
        <f t="shared" si="49"/>
        <v>0</v>
      </c>
      <c r="W226" s="45">
        <f t="shared" si="50"/>
        <v>0</v>
      </c>
      <c r="X226" s="50">
        <f t="shared" si="50"/>
        <v>0</v>
      </c>
      <c r="Y226" s="51">
        <f t="shared" si="50"/>
        <v>0</v>
      </c>
      <c r="Z226" s="48">
        <f t="shared" si="51"/>
        <v>0</v>
      </c>
      <c r="AA226" s="49">
        <f t="shared" si="52"/>
        <v>0</v>
      </c>
    </row>
    <row r="227" spans="1:27" x14ac:dyDescent="0.25">
      <c r="A227" s="60"/>
      <c r="B227" s="34">
        <v>0</v>
      </c>
      <c r="C227" s="34">
        <v>0</v>
      </c>
      <c r="D227" s="96">
        <v>0</v>
      </c>
      <c r="E227" s="35">
        <f t="shared" si="41"/>
        <v>0</v>
      </c>
      <c r="F227" s="36">
        <f t="shared" si="42"/>
        <v>0</v>
      </c>
      <c r="G227" s="37">
        <f t="shared" si="43"/>
        <v>0</v>
      </c>
      <c r="H227" s="38">
        <v>0</v>
      </c>
      <c r="I227" s="38">
        <v>0</v>
      </c>
      <c r="J227" s="39">
        <f t="shared" si="44"/>
        <v>0</v>
      </c>
      <c r="K227" s="42">
        <f t="shared" si="45"/>
        <v>0</v>
      </c>
      <c r="L227" s="39">
        <v>0</v>
      </c>
      <c r="M227" s="39">
        <v>0</v>
      </c>
      <c r="N227" s="39">
        <v>0</v>
      </c>
      <c r="O227" s="41">
        <f t="shared" si="53"/>
        <v>0</v>
      </c>
      <c r="P227" s="41">
        <f t="shared" si="46"/>
        <v>0</v>
      </c>
      <c r="Q227" s="41">
        <f t="shared" si="47"/>
        <v>0</v>
      </c>
      <c r="R227" s="34">
        <f t="shared" si="48"/>
        <v>0</v>
      </c>
      <c r="S227" s="34">
        <f t="shared" si="48"/>
        <v>0</v>
      </c>
      <c r="T227" s="34">
        <f t="shared" si="48"/>
        <v>0</v>
      </c>
      <c r="U227" s="52">
        <f>'[4]KP Hourly Purchases'!K219</f>
        <v>0</v>
      </c>
      <c r="V227" s="44">
        <f t="shared" si="49"/>
        <v>0</v>
      </c>
      <c r="W227" s="45">
        <f t="shared" si="50"/>
        <v>0</v>
      </c>
      <c r="X227" s="50">
        <f t="shared" si="50"/>
        <v>0</v>
      </c>
      <c r="Y227" s="51">
        <f t="shared" si="50"/>
        <v>0</v>
      </c>
      <c r="Z227" s="48">
        <f t="shared" si="51"/>
        <v>0</v>
      </c>
      <c r="AA227" s="49">
        <f t="shared" si="52"/>
        <v>0</v>
      </c>
    </row>
    <row r="228" spans="1:27" x14ac:dyDescent="0.25">
      <c r="A228" s="60"/>
      <c r="B228" s="34">
        <v>0</v>
      </c>
      <c r="C228" s="34">
        <v>0</v>
      </c>
      <c r="D228" s="96">
        <v>0</v>
      </c>
      <c r="E228" s="35">
        <f t="shared" si="41"/>
        <v>0</v>
      </c>
      <c r="F228" s="36">
        <f t="shared" si="42"/>
        <v>0</v>
      </c>
      <c r="G228" s="37">
        <f t="shared" si="43"/>
        <v>0</v>
      </c>
      <c r="H228" s="38">
        <v>0</v>
      </c>
      <c r="I228" s="38">
        <v>0</v>
      </c>
      <c r="J228" s="39">
        <f t="shared" si="44"/>
        <v>0</v>
      </c>
      <c r="K228" s="42">
        <f t="shared" si="45"/>
        <v>0</v>
      </c>
      <c r="L228" s="39">
        <v>0</v>
      </c>
      <c r="M228" s="39">
        <v>0</v>
      </c>
      <c r="N228" s="39">
        <v>0</v>
      </c>
      <c r="O228" s="41">
        <f t="shared" si="53"/>
        <v>0</v>
      </c>
      <c r="P228" s="41">
        <f t="shared" si="46"/>
        <v>0</v>
      </c>
      <c r="Q228" s="41">
        <f t="shared" si="47"/>
        <v>0</v>
      </c>
      <c r="R228" s="34">
        <f t="shared" si="48"/>
        <v>0</v>
      </c>
      <c r="S228" s="34">
        <f t="shared" si="48"/>
        <v>0</v>
      </c>
      <c r="T228" s="34">
        <f t="shared" si="48"/>
        <v>0</v>
      </c>
      <c r="U228" s="52">
        <f>'[4]KP Hourly Purchases'!K220</f>
        <v>0</v>
      </c>
      <c r="V228" s="44">
        <f t="shared" si="49"/>
        <v>0</v>
      </c>
      <c r="W228" s="45">
        <f t="shared" si="50"/>
        <v>0</v>
      </c>
      <c r="X228" s="50">
        <f t="shared" si="50"/>
        <v>0</v>
      </c>
      <c r="Y228" s="51">
        <f t="shared" si="50"/>
        <v>0</v>
      </c>
      <c r="Z228" s="48">
        <f t="shared" si="51"/>
        <v>0</v>
      </c>
      <c r="AA228" s="49">
        <f t="shared" si="52"/>
        <v>0</v>
      </c>
    </row>
    <row r="229" spans="1:27" x14ac:dyDescent="0.25">
      <c r="A229" s="60"/>
      <c r="B229" s="34">
        <v>0</v>
      </c>
      <c r="C229" s="34">
        <v>0</v>
      </c>
      <c r="D229" s="96">
        <v>0</v>
      </c>
      <c r="E229" s="35">
        <f t="shared" si="41"/>
        <v>0</v>
      </c>
      <c r="F229" s="36">
        <f t="shared" si="42"/>
        <v>0</v>
      </c>
      <c r="G229" s="37">
        <f t="shared" si="43"/>
        <v>0</v>
      </c>
      <c r="H229" s="38">
        <v>0</v>
      </c>
      <c r="I229" s="38">
        <v>0</v>
      </c>
      <c r="J229" s="39">
        <f t="shared" si="44"/>
        <v>0</v>
      </c>
      <c r="K229" s="42">
        <f t="shared" si="45"/>
        <v>0</v>
      </c>
      <c r="L229" s="39">
        <v>0</v>
      </c>
      <c r="M229" s="39">
        <v>0</v>
      </c>
      <c r="N229" s="39">
        <v>0</v>
      </c>
      <c r="O229" s="41">
        <f t="shared" si="53"/>
        <v>0</v>
      </c>
      <c r="P229" s="41">
        <f t="shared" si="46"/>
        <v>0</v>
      </c>
      <c r="Q229" s="41">
        <f t="shared" si="47"/>
        <v>0</v>
      </c>
      <c r="R229" s="34">
        <f t="shared" si="48"/>
        <v>0</v>
      </c>
      <c r="S229" s="34">
        <f t="shared" si="48"/>
        <v>0</v>
      </c>
      <c r="T229" s="34">
        <f t="shared" si="48"/>
        <v>0</v>
      </c>
      <c r="U229" s="52">
        <f>'[4]KP Hourly Purchases'!K221</f>
        <v>0</v>
      </c>
      <c r="V229" s="44">
        <f t="shared" si="49"/>
        <v>0</v>
      </c>
      <c r="W229" s="45">
        <f t="shared" si="50"/>
        <v>0</v>
      </c>
      <c r="X229" s="50">
        <f t="shared" si="50"/>
        <v>0</v>
      </c>
      <c r="Y229" s="51">
        <f t="shared" si="50"/>
        <v>0</v>
      </c>
      <c r="Z229" s="48">
        <f t="shared" si="51"/>
        <v>0</v>
      </c>
      <c r="AA229" s="49">
        <f t="shared" si="52"/>
        <v>0</v>
      </c>
    </row>
    <row r="230" spans="1:27" x14ac:dyDescent="0.25">
      <c r="A230" s="60"/>
      <c r="B230" s="34">
        <v>0</v>
      </c>
      <c r="C230" s="34">
        <v>0</v>
      </c>
      <c r="D230" s="96">
        <v>0</v>
      </c>
      <c r="E230" s="35">
        <f t="shared" si="41"/>
        <v>0</v>
      </c>
      <c r="F230" s="36">
        <f t="shared" si="42"/>
        <v>0</v>
      </c>
      <c r="G230" s="37">
        <f t="shared" si="43"/>
        <v>0</v>
      </c>
      <c r="H230" s="38">
        <v>0</v>
      </c>
      <c r="I230" s="38">
        <v>0</v>
      </c>
      <c r="J230" s="39">
        <f t="shared" si="44"/>
        <v>0</v>
      </c>
      <c r="K230" s="42">
        <f t="shared" si="45"/>
        <v>0</v>
      </c>
      <c r="L230" s="39">
        <v>0</v>
      </c>
      <c r="M230" s="39">
        <v>0</v>
      </c>
      <c r="N230" s="39">
        <v>0</v>
      </c>
      <c r="O230" s="41">
        <f t="shared" si="53"/>
        <v>0</v>
      </c>
      <c r="P230" s="41">
        <f t="shared" si="46"/>
        <v>0</v>
      </c>
      <c r="Q230" s="41">
        <f t="shared" si="47"/>
        <v>0</v>
      </c>
      <c r="R230" s="34">
        <f t="shared" si="48"/>
        <v>0</v>
      </c>
      <c r="S230" s="34">
        <f t="shared" si="48"/>
        <v>0</v>
      </c>
      <c r="T230" s="34">
        <f t="shared" si="48"/>
        <v>0</v>
      </c>
      <c r="U230" s="52">
        <f>'[4]KP Hourly Purchases'!K222</f>
        <v>0</v>
      </c>
      <c r="V230" s="44">
        <f t="shared" si="49"/>
        <v>0</v>
      </c>
      <c r="W230" s="45">
        <f t="shared" si="50"/>
        <v>0</v>
      </c>
      <c r="X230" s="50">
        <f t="shared" si="50"/>
        <v>0</v>
      </c>
      <c r="Y230" s="51">
        <f t="shared" si="50"/>
        <v>0</v>
      </c>
      <c r="Z230" s="48">
        <f t="shared" si="51"/>
        <v>0</v>
      </c>
      <c r="AA230" s="49">
        <f t="shared" si="52"/>
        <v>0</v>
      </c>
    </row>
    <row r="231" spans="1:27" x14ac:dyDescent="0.25">
      <c r="A231" s="60"/>
      <c r="B231" s="34">
        <v>0</v>
      </c>
      <c r="C231" s="34">
        <v>0</v>
      </c>
      <c r="D231" s="96">
        <v>0</v>
      </c>
      <c r="E231" s="35">
        <f t="shared" si="41"/>
        <v>0</v>
      </c>
      <c r="F231" s="36">
        <f t="shared" si="42"/>
        <v>0</v>
      </c>
      <c r="G231" s="37">
        <f t="shared" si="43"/>
        <v>0</v>
      </c>
      <c r="H231" s="38">
        <v>0</v>
      </c>
      <c r="I231" s="38">
        <v>0</v>
      </c>
      <c r="J231" s="39">
        <f t="shared" si="44"/>
        <v>0</v>
      </c>
      <c r="K231" s="42">
        <f t="shared" si="45"/>
        <v>0</v>
      </c>
      <c r="L231" s="39">
        <v>0</v>
      </c>
      <c r="M231" s="39">
        <v>0</v>
      </c>
      <c r="N231" s="39">
        <v>0</v>
      </c>
      <c r="O231" s="41">
        <f t="shared" si="53"/>
        <v>0</v>
      </c>
      <c r="P231" s="41">
        <f t="shared" si="46"/>
        <v>0</v>
      </c>
      <c r="Q231" s="41">
        <f t="shared" si="47"/>
        <v>0</v>
      </c>
      <c r="R231" s="34">
        <f t="shared" si="48"/>
        <v>0</v>
      </c>
      <c r="S231" s="34">
        <f t="shared" si="48"/>
        <v>0</v>
      </c>
      <c r="T231" s="34">
        <f t="shared" si="48"/>
        <v>0</v>
      </c>
      <c r="U231" s="52">
        <f>'[4]KP Hourly Purchases'!K223</f>
        <v>0</v>
      </c>
      <c r="V231" s="44">
        <f t="shared" si="49"/>
        <v>0</v>
      </c>
      <c r="W231" s="45">
        <f t="shared" si="50"/>
        <v>0</v>
      </c>
      <c r="X231" s="50">
        <f t="shared" si="50"/>
        <v>0</v>
      </c>
      <c r="Y231" s="51">
        <f t="shared" si="50"/>
        <v>0</v>
      </c>
      <c r="Z231" s="48">
        <f t="shared" si="51"/>
        <v>0</v>
      </c>
      <c r="AA231" s="49">
        <f t="shared" si="52"/>
        <v>0</v>
      </c>
    </row>
    <row r="232" spans="1:27" x14ac:dyDescent="0.25">
      <c r="A232" s="60"/>
      <c r="B232" s="34">
        <v>0</v>
      </c>
      <c r="C232" s="34">
        <v>0</v>
      </c>
      <c r="D232" s="96">
        <v>0</v>
      </c>
      <c r="E232" s="35">
        <f t="shared" si="41"/>
        <v>0</v>
      </c>
      <c r="F232" s="36">
        <f t="shared" si="42"/>
        <v>0</v>
      </c>
      <c r="G232" s="37">
        <f t="shared" si="43"/>
        <v>0</v>
      </c>
      <c r="H232" s="38">
        <v>0</v>
      </c>
      <c r="I232" s="38">
        <v>0</v>
      </c>
      <c r="J232" s="39">
        <f t="shared" si="44"/>
        <v>0</v>
      </c>
      <c r="K232" s="42">
        <f t="shared" si="45"/>
        <v>0</v>
      </c>
      <c r="L232" s="39">
        <v>0</v>
      </c>
      <c r="M232" s="39">
        <v>0</v>
      </c>
      <c r="N232" s="39">
        <v>0</v>
      </c>
      <c r="O232" s="41">
        <f t="shared" si="53"/>
        <v>0</v>
      </c>
      <c r="P232" s="41">
        <f t="shared" si="46"/>
        <v>0</v>
      </c>
      <c r="Q232" s="41">
        <f t="shared" si="47"/>
        <v>0</v>
      </c>
      <c r="R232" s="34">
        <f t="shared" si="48"/>
        <v>0</v>
      </c>
      <c r="S232" s="34">
        <f t="shared" si="48"/>
        <v>0</v>
      </c>
      <c r="T232" s="34">
        <f t="shared" si="48"/>
        <v>0</v>
      </c>
      <c r="U232" s="52">
        <f>'[4]KP Hourly Purchases'!K224</f>
        <v>0</v>
      </c>
      <c r="V232" s="44">
        <f t="shared" si="49"/>
        <v>0</v>
      </c>
      <c r="W232" s="45">
        <f t="shared" si="50"/>
        <v>0</v>
      </c>
      <c r="X232" s="50">
        <f t="shared" si="50"/>
        <v>0</v>
      </c>
      <c r="Y232" s="51">
        <f t="shared" si="50"/>
        <v>0</v>
      </c>
      <c r="Z232" s="48">
        <f t="shared" si="51"/>
        <v>0</v>
      </c>
      <c r="AA232" s="49">
        <f t="shared" si="52"/>
        <v>0</v>
      </c>
    </row>
    <row r="233" spans="1:27" x14ac:dyDescent="0.25">
      <c r="A233" s="60"/>
      <c r="B233" s="34">
        <v>0</v>
      </c>
      <c r="C233" s="34">
        <v>0</v>
      </c>
      <c r="D233" s="96">
        <v>0</v>
      </c>
      <c r="E233" s="35">
        <f t="shared" si="41"/>
        <v>0</v>
      </c>
      <c r="F233" s="36">
        <f t="shared" si="42"/>
        <v>0</v>
      </c>
      <c r="G233" s="37">
        <f t="shared" si="43"/>
        <v>0</v>
      </c>
      <c r="H233" s="38">
        <v>0</v>
      </c>
      <c r="I233" s="38">
        <v>0</v>
      </c>
      <c r="J233" s="39">
        <f t="shared" si="44"/>
        <v>0</v>
      </c>
      <c r="K233" s="42">
        <f t="shared" si="45"/>
        <v>0</v>
      </c>
      <c r="L233" s="39">
        <v>0</v>
      </c>
      <c r="M233" s="39">
        <v>0</v>
      </c>
      <c r="N233" s="39">
        <v>0</v>
      </c>
      <c r="O233" s="41">
        <f t="shared" si="53"/>
        <v>0</v>
      </c>
      <c r="P233" s="41">
        <f t="shared" si="46"/>
        <v>0</v>
      </c>
      <c r="Q233" s="41">
        <f t="shared" si="47"/>
        <v>0</v>
      </c>
      <c r="R233" s="34">
        <f t="shared" si="48"/>
        <v>0</v>
      </c>
      <c r="S233" s="34">
        <f t="shared" si="48"/>
        <v>0</v>
      </c>
      <c r="T233" s="34">
        <f t="shared" si="48"/>
        <v>0</v>
      </c>
      <c r="U233" s="52">
        <f>'[4]KP Hourly Purchases'!K225</f>
        <v>0</v>
      </c>
      <c r="V233" s="44">
        <f t="shared" si="49"/>
        <v>0</v>
      </c>
      <c r="W233" s="45">
        <f t="shared" si="50"/>
        <v>0</v>
      </c>
      <c r="X233" s="50">
        <f t="shared" si="50"/>
        <v>0</v>
      </c>
      <c r="Y233" s="51">
        <f t="shared" si="50"/>
        <v>0</v>
      </c>
      <c r="Z233" s="48">
        <f t="shared" si="51"/>
        <v>0</v>
      </c>
      <c r="AA233" s="49">
        <f t="shared" si="52"/>
        <v>0</v>
      </c>
    </row>
    <row r="234" spans="1:27" x14ac:dyDescent="0.25">
      <c r="A234" s="60"/>
      <c r="B234" s="34">
        <v>0</v>
      </c>
      <c r="C234" s="34">
        <v>0</v>
      </c>
      <c r="D234" s="96">
        <v>0</v>
      </c>
      <c r="E234" s="35">
        <f t="shared" si="41"/>
        <v>0</v>
      </c>
      <c r="F234" s="36">
        <f t="shared" si="42"/>
        <v>0</v>
      </c>
      <c r="G234" s="37">
        <f t="shared" si="43"/>
        <v>0</v>
      </c>
      <c r="H234" s="38">
        <v>0</v>
      </c>
      <c r="I234" s="38">
        <v>0</v>
      </c>
      <c r="J234" s="39">
        <f t="shared" si="44"/>
        <v>0</v>
      </c>
      <c r="K234" s="42">
        <f t="shared" si="45"/>
        <v>0</v>
      </c>
      <c r="L234" s="39">
        <v>0</v>
      </c>
      <c r="M234" s="39">
        <v>0</v>
      </c>
      <c r="N234" s="39">
        <v>0</v>
      </c>
      <c r="O234" s="41">
        <f t="shared" si="53"/>
        <v>0</v>
      </c>
      <c r="P234" s="41">
        <f t="shared" si="46"/>
        <v>0</v>
      </c>
      <c r="Q234" s="41">
        <f t="shared" si="47"/>
        <v>0</v>
      </c>
      <c r="R234" s="34">
        <f t="shared" si="48"/>
        <v>0</v>
      </c>
      <c r="S234" s="34">
        <f t="shared" si="48"/>
        <v>0</v>
      </c>
      <c r="T234" s="34">
        <f t="shared" si="48"/>
        <v>0</v>
      </c>
      <c r="U234" s="52">
        <f>'[4]KP Hourly Purchases'!K226</f>
        <v>0</v>
      </c>
      <c r="V234" s="44">
        <f t="shared" si="49"/>
        <v>0</v>
      </c>
      <c r="W234" s="45">
        <f t="shared" si="50"/>
        <v>0</v>
      </c>
      <c r="X234" s="50">
        <f t="shared" si="50"/>
        <v>0</v>
      </c>
      <c r="Y234" s="51">
        <f t="shared" si="50"/>
        <v>0</v>
      </c>
      <c r="Z234" s="48">
        <f t="shared" si="51"/>
        <v>0</v>
      </c>
      <c r="AA234" s="49">
        <f t="shared" si="52"/>
        <v>0</v>
      </c>
    </row>
    <row r="235" spans="1:27" x14ac:dyDescent="0.25">
      <c r="A235" s="60"/>
      <c r="B235" s="34">
        <v>0</v>
      </c>
      <c r="C235" s="34">
        <v>0</v>
      </c>
      <c r="D235" s="96">
        <v>0</v>
      </c>
      <c r="E235" s="35">
        <f t="shared" si="41"/>
        <v>0</v>
      </c>
      <c r="F235" s="36">
        <f t="shared" si="42"/>
        <v>0</v>
      </c>
      <c r="G235" s="37">
        <f t="shared" si="43"/>
        <v>0</v>
      </c>
      <c r="H235" s="38">
        <v>0</v>
      </c>
      <c r="I235" s="38">
        <v>0</v>
      </c>
      <c r="J235" s="39">
        <f t="shared" si="44"/>
        <v>0</v>
      </c>
      <c r="K235" s="42">
        <f t="shared" si="45"/>
        <v>0</v>
      </c>
      <c r="L235" s="39">
        <v>0</v>
      </c>
      <c r="M235" s="39">
        <v>0</v>
      </c>
      <c r="N235" s="39">
        <v>0</v>
      </c>
      <c r="O235" s="41">
        <f t="shared" si="53"/>
        <v>0</v>
      </c>
      <c r="P235" s="41">
        <f t="shared" si="46"/>
        <v>0</v>
      </c>
      <c r="Q235" s="41">
        <f t="shared" si="47"/>
        <v>0</v>
      </c>
      <c r="R235" s="34">
        <f t="shared" si="48"/>
        <v>0</v>
      </c>
      <c r="S235" s="34">
        <f t="shared" si="48"/>
        <v>0</v>
      </c>
      <c r="T235" s="34">
        <f t="shared" si="48"/>
        <v>0</v>
      </c>
      <c r="U235" s="52">
        <f>'[4]KP Hourly Purchases'!K227</f>
        <v>0</v>
      </c>
      <c r="V235" s="44">
        <f t="shared" si="49"/>
        <v>0</v>
      </c>
      <c r="W235" s="45">
        <f t="shared" si="50"/>
        <v>0</v>
      </c>
      <c r="X235" s="50">
        <f t="shared" si="50"/>
        <v>0</v>
      </c>
      <c r="Y235" s="51">
        <f t="shared" si="50"/>
        <v>0</v>
      </c>
      <c r="Z235" s="48">
        <f t="shared" si="51"/>
        <v>0</v>
      </c>
      <c r="AA235" s="49">
        <f t="shared" si="52"/>
        <v>0</v>
      </c>
    </row>
    <row r="236" spans="1:27" x14ac:dyDescent="0.25">
      <c r="A236" s="60"/>
      <c r="B236" s="34">
        <v>0</v>
      </c>
      <c r="C236" s="34">
        <v>0</v>
      </c>
      <c r="D236" s="96">
        <v>0</v>
      </c>
      <c r="E236" s="35">
        <f t="shared" si="41"/>
        <v>0</v>
      </c>
      <c r="F236" s="36">
        <f t="shared" si="42"/>
        <v>0</v>
      </c>
      <c r="G236" s="37">
        <f t="shared" si="43"/>
        <v>0</v>
      </c>
      <c r="H236" s="38">
        <v>0</v>
      </c>
      <c r="I236" s="38">
        <v>0</v>
      </c>
      <c r="J236" s="39">
        <f t="shared" si="44"/>
        <v>0</v>
      </c>
      <c r="K236" s="42">
        <f t="shared" si="45"/>
        <v>0</v>
      </c>
      <c r="L236" s="39">
        <v>0</v>
      </c>
      <c r="M236" s="39">
        <v>0</v>
      </c>
      <c r="N236" s="39">
        <v>0</v>
      </c>
      <c r="O236" s="41">
        <f t="shared" si="53"/>
        <v>0</v>
      </c>
      <c r="P236" s="41">
        <f t="shared" si="46"/>
        <v>0</v>
      </c>
      <c r="Q236" s="41">
        <f t="shared" si="47"/>
        <v>0</v>
      </c>
      <c r="R236" s="34">
        <f t="shared" si="48"/>
        <v>0</v>
      </c>
      <c r="S236" s="34">
        <f t="shared" si="48"/>
        <v>0</v>
      </c>
      <c r="T236" s="34">
        <f t="shared" si="48"/>
        <v>0</v>
      </c>
      <c r="U236" s="52">
        <f>'[4]KP Hourly Purchases'!K228</f>
        <v>0</v>
      </c>
      <c r="V236" s="44">
        <f t="shared" si="49"/>
        <v>0</v>
      </c>
      <c r="W236" s="45">
        <f t="shared" si="50"/>
        <v>0</v>
      </c>
      <c r="X236" s="50">
        <f t="shared" si="50"/>
        <v>0</v>
      </c>
      <c r="Y236" s="51">
        <f t="shared" si="50"/>
        <v>0</v>
      </c>
      <c r="Z236" s="48">
        <f t="shared" si="51"/>
        <v>0</v>
      </c>
      <c r="AA236" s="49">
        <f t="shared" si="52"/>
        <v>0</v>
      </c>
    </row>
    <row r="237" spans="1:27" x14ac:dyDescent="0.25">
      <c r="A237" s="60"/>
      <c r="B237" s="34">
        <v>0</v>
      </c>
      <c r="C237" s="34">
        <v>0</v>
      </c>
      <c r="D237" s="96">
        <v>0</v>
      </c>
      <c r="E237" s="35">
        <f t="shared" si="41"/>
        <v>0</v>
      </c>
      <c r="F237" s="36">
        <f t="shared" si="42"/>
        <v>0</v>
      </c>
      <c r="G237" s="37">
        <f t="shared" si="43"/>
        <v>0</v>
      </c>
      <c r="H237" s="38">
        <v>0</v>
      </c>
      <c r="I237" s="38">
        <v>0</v>
      </c>
      <c r="J237" s="39">
        <f t="shared" si="44"/>
        <v>0</v>
      </c>
      <c r="K237" s="42">
        <f t="shared" si="45"/>
        <v>0</v>
      </c>
      <c r="L237" s="39">
        <v>0</v>
      </c>
      <c r="M237" s="39">
        <v>0</v>
      </c>
      <c r="N237" s="39">
        <v>0</v>
      </c>
      <c r="O237" s="41">
        <f t="shared" si="53"/>
        <v>0</v>
      </c>
      <c r="P237" s="41">
        <f t="shared" si="46"/>
        <v>0</v>
      </c>
      <c r="Q237" s="41">
        <f t="shared" si="47"/>
        <v>0</v>
      </c>
      <c r="R237" s="34">
        <f t="shared" si="48"/>
        <v>0</v>
      </c>
      <c r="S237" s="34">
        <f t="shared" si="48"/>
        <v>0</v>
      </c>
      <c r="T237" s="34">
        <f t="shared" si="48"/>
        <v>0</v>
      </c>
      <c r="U237" s="52">
        <f>'[4]KP Hourly Purchases'!K229</f>
        <v>0</v>
      </c>
      <c r="V237" s="44">
        <f t="shared" si="49"/>
        <v>0</v>
      </c>
      <c r="W237" s="45">
        <f t="shared" si="50"/>
        <v>0</v>
      </c>
      <c r="X237" s="50">
        <f t="shared" si="50"/>
        <v>0</v>
      </c>
      <c r="Y237" s="51">
        <f t="shared" si="50"/>
        <v>0</v>
      </c>
      <c r="Z237" s="48">
        <f t="shared" si="51"/>
        <v>0</v>
      </c>
      <c r="AA237" s="49">
        <f t="shared" si="52"/>
        <v>0</v>
      </c>
    </row>
    <row r="238" spans="1:27" x14ac:dyDescent="0.25">
      <c r="A238" s="60"/>
      <c r="B238" s="34">
        <v>0</v>
      </c>
      <c r="C238" s="34">
        <v>0</v>
      </c>
      <c r="D238" s="96">
        <v>0</v>
      </c>
      <c r="E238" s="35">
        <f t="shared" si="41"/>
        <v>0</v>
      </c>
      <c r="F238" s="36">
        <f t="shared" si="42"/>
        <v>0</v>
      </c>
      <c r="G238" s="37">
        <f t="shared" si="43"/>
        <v>0</v>
      </c>
      <c r="H238" s="38">
        <v>0</v>
      </c>
      <c r="I238" s="38">
        <v>0</v>
      </c>
      <c r="J238" s="39">
        <f t="shared" si="44"/>
        <v>0</v>
      </c>
      <c r="K238" s="42">
        <f t="shared" si="45"/>
        <v>0</v>
      </c>
      <c r="L238" s="39">
        <v>0</v>
      </c>
      <c r="M238" s="39">
        <v>0</v>
      </c>
      <c r="N238" s="39">
        <v>0</v>
      </c>
      <c r="O238" s="41">
        <f t="shared" si="53"/>
        <v>0</v>
      </c>
      <c r="P238" s="41">
        <f t="shared" si="46"/>
        <v>0</v>
      </c>
      <c r="Q238" s="41">
        <f t="shared" si="47"/>
        <v>0</v>
      </c>
      <c r="R238" s="34">
        <f t="shared" si="48"/>
        <v>0</v>
      </c>
      <c r="S238" s="34">
        <f t="shared" si="48"/>
        <v>0</v>
      </c>
      <c r="T238" s="34">
        <f t="shared" si="48"/>
        <v>0</v>
      </c>
      <c r="U238" s="52">
        <f>'[4]KP Hourly Purchases'!K230</f>
        <v>0</v>
      </c>
      <c r="V238" s="44">
        <f t="shared" si="49"/>
        <v>0</v>
      </c>
      <c r="W238" s="45">
        <f t="shared" si="50"/>
        <v>0</v>
      </c>
      <c r="X238" s="50">
        <f t="shared" si="50"/>
        <v>0</v>
      </c>
      <c r="Y238" s="51">
        <f t="shared" si="50"/>
        <v>0</v>
      </c>
      <c r="Z238" s="48">
        <f t="shared" si="51"/>
        <v>0</v>
      </c>
      <c r="AA238" s="49">
        <f t="shared" si="52"/>
        <v>0</v>
      </c>
    </row>
    <row r="239" spans="1:27" x14ac:dyDescent="0.25">
      <c r="A239" s="60"/>
      <c r="B239" s="34">
        <v>0</v>
      </c>
      <c r="C239" s="34">
        <v>0</v>
      </c>
      <c r="D239" s="96">
        <v>0</v>
      </c>
      <c r="E239" s="35">
        <f t="shared" si="41"/>
        <v>0</v>
      </c>
      <c r="F239" s="36">
        <f t="shared" si="42"/>
        <v>0</v>
      </c>
      <c r="G239" s="37">
        <f t="shared" si="43"/>
        <v>0</v>
      </c>
      <c r="H239" s="38">
        <v>0</v>
      </c>
      <c r="I239" s="38">
        <v>0</v>
      </c>
      <c r="J239" s="39">
        <f t="shared" si="44"/>
        <v>0</v>
      </c>
      <c r="K239" s="42">
        <f t="shared" si="45"/>
        <v>0</v>
      </c>
      <c r="L239" s="39">
        <v>0</v>
      </c>
      <c r="M239" s="39">
        <v>0</v>
      </c>
      <c r="N239" s="39">
        <v>0</v>
      </c>
      <c r="O239" s="41">
        <f t="shared" si="53"/>
        <v>0</v>
      </c>
      <c r="P239" s="41">
        <f t="shared" si="46"/>
        <v>0</v>
      </c>
      <c r="Q239" s="41">
        <f t="shared" si="47"/>
        <v>0</v>
      </c>
      <c r="R239" s="34">
        <f t="shared" si="48"/>
        <v>0</v>
      </c>
      <c r="S239" s="34">
        <f t="shared" si="48"/>
        <v>0</v>
      </c>
      <c r="T239" s="34">
        <f t="shared" si="48"/>
        <v>0</v>
      </c>
      <c r="U239" s="52">
        <f>'[4]KP Hourly Purchases'!K231</f>
        <v>0</v>
      </c>
      <c r="V239" s="44">
        <f t="shared" si="49"/>
        <v>0</v>
      </c>
      <c r="W239" s="45">
        <f t="shared" si="50"/>
        <v>0</v>
      </c>
      <c r="X239" s="50">
        <f t="shared" si="50"/>
        <v>0</v>
      </c>
      <c r="Y239" s="51">
        <f t="shared" si="50"/>
        <v>0</v>
      </c>
      <c r="Z239" s="48">
        <f t="shared" si="51"/>
        <v>0</v>
      </c>
      <c r="AA239" s="49">
        <f t="shared" si="52"/>
        <v>0</v>
      </c>
    </row>
    <row r="240" spans="1:27" x14ac:dyDescent="0.25">
      <c r="A240" s="60"/>
      <c r="B240" s="34">
        <v>0</v>
      </c>
      <c r="C240" s="34">
        <v>0</v>
      </c>
      <c r="D240" s="96">
        <v>0</v>
      </c>
      <c r="E240" s="35">
        <f t="shared" si="41"/>
        <v>0</v>
      </c>
      <c r="F240" s="36">
        <f t="shared" si="42"/>
        <v>0</v>
      </c>
      <c r="G240" s="37">
        <f t="shared" si="43"/>
        <v>0</v>
      </c>
      <c r="H240" s="38">
        <v>0</v>
      </c>
      <c r="I240" s="38">
        <v>0</v>
      </c>
      <c r="J240" s="39">
        <f t="shared" si="44"/>
        <v>0</v>
      </c>
      <c r="K240" s="42">
        <f t="shared" si="45"/>
        <v>0</v>
      </c>
      <c r="L240" s="39">
        <v>0</v>
      </c>
      <c r="M240" s="39">
        <v>0</v>
      </c>
      <c r="N240" s="39">
        <v>0</v>
      </c>
      <c r="O240" s="41">
        <f t="shared" si="53"/>
        <v>0</v>
      </c>
      <c r="P240" s="41">
        <f t="shared" si="46"/>
        <v>0</v>
      </c>
      <c r="Q240" s="41">
        <f t="shared" si="47"/>
        <v>0</v>
      </c>
      <c r="R240" s="34">
        <f t="shared" si="48"/>
        <v>0</v>
      </c>
      <c r="S240" s="34">
        <f t="shared" si="48"/>
        <v>0</v>
      </c>
      <c r="T240" s="34">
        <f t="shared" si="48"/>
        <v>0</v>
      </c>
      <c r="U240" s="52">
        <f>'[4]KP Hourly Purchases'!K232</f>
        <v>0</v>
      </c>
      <c r="V240" s="44">
        <f t="shared" si="49"/>
        <v>0</v>
      </c>
      <c r="W240" s="45">
        <f t="shared" si="50"/>
        <v>0</v>
      </c>
      <c r="X240" s="50">
        <f t="shared" si="50"/>
        <v>0</v>
      </c>
      <c r="Y240" s="51">
        <f t="shared" si="50"/>
        <v>0</v>
      </c>
      <c r="Z240" s="48">
        <f t="shared" si="51"/>
        <v>0</v>
      </c>
      <c r="AA240" s="49">
        <f t="shared" si="52"/>
        <v>0</v>
      </c>
    </row>
    <row r="241" spans="1:27" x14ac:dyDescent="0.25">
      <c r="A241" s="60"/>
      <c r="B241" s="34">
        <v>0</v>
      </c>
      <c r="C241" s="34">
        <v>0</v>
      </c>
      <c r="D241" s="96">
        <v>0</v>
      </c>
      <c r="E241" s="35">
        <f t="shared" si="41"/>
        <v>0</v>
      </c>
      <c r="F241" s="36">
        <f t="shared" si="42"/>
        <v>0</v>
      </c>
      <c r="G241" s="37">
        <f t="shared" si="43"/>
        <v>0</v>
      </c>
      <c r="H241" s="38">
        <v>0</v>
      </c>
      <c r="I241" s="38">
        <v>0</v>
      </c>
      <c r="J241" s="39">
        <f t="shared" si="44"/>
        <v>0</v>
      </c>
      <c r="K241" s="42">
        <f t="shared" si="45"/>
        <v>0</v>
      </c>
      <c r="L241" s="39">
        <v>0</v>
      </c>
      <c r="M241" s="39">
        <v>0</v>
      </c>
      <c r="N241" s="39">
        <v>0</v>
      </c>
      <c r="O241" s="41">
        <f t="shared" si="53"/>
        <v>0</v>
      </c>
      <c r="P241" s="41">
        <f t="shared" si="46"/>
        <v>0</v>
      </c>
      <c r="Q241" s="41">
        <f t="shared" si="47"/>
        <v>0</v>
      </c>
      <c r="R241" s="34">
        <f t="shared" si="48"/>
        <v>0</v>
      </c>
      <c r="S241" s="34">
        <f t="shared" si="48"/>
        <v>0</v>
      </c>
      <c r="T241" s="34">
        <f t="shared" si="48"/>
        <v>0</v>
      </c>
      <c r="U241" s="52">
        <f>'[4]KP Hourly Purchases'!K233</f>
        <v>0</v>
      </c>
      <c r="V241" s="44">
        <f t="shared" si="49"/>
        <v>0</v>
      </c>
      <c r="W241" s="45">
        <f t="shared" si="50"/>
        <v>0</v>
      </c>
      <c r="X241" s="50">
        <f t="shared" si="50"/>
        <v>0</v>
      </c>
      <c r="Y241" s="51">
        <f t="shared" si="50"/>
        <v>0</v>
      </c>
      <c r="Z241" s="48">
        <f t="shared" si="51"/>
        <v>0</v>
      </c>
      <c r="AA241" s="49">
        <f t="shared" si="52"/>
        <v>0</v>
      </c>
    </row>
    <row r="242" spans="1:27" x14ac:dyDescent="0.25">
      <c r="A242" s="60"/>
      <c r="B242" s="34">
        <v>0</v>
      </c>
      <c r="C242" s="34">
        <v>0</v>
      </c>
      <c r="D242" s="96">
        <v>0</v>
      </c>
      <c r="E242" s="35">
        <f t="shared" si="41"/>
        <v>0</v>
      </c>
      <c r="F242" s="36">
        <f t="shared" si="42"/>
        <v>0</v>
      </c>
      <c r="G242" s="37">
        <f t="shared" si="43"/>
        <v>0</v>
      </c>
      <c r="H242" s="38">
        <v>0</v>
      </c>
      <c r="I242" s="38">
        <v>0</v>
      </c>
      <c r="J242" s="39">
        <f t="shared" si="44"/>
        <v>0</v>
      </c>
      <c r="K242" s="42">
        <f t="shared" si="45"/>
        <v>0</v>
      </c>
      <c r="L242" s="39">
        <v>0</v>
      </c>
      <c r="M242" s="39">
        <v>0</v>
      </c>
      <c r="N242" s="39">
        <v>0</v>
      </c>
      <c r="O242" s="41">
        <f t="shared" si="53"/>
        <v>0</v>
      </c>
      <c r="P242" s="41">
        <f t="shared" si="46"/>
        <v>0</v>
      </c>
      <c r="Q242" s="41">
        <f t="shared" si="47"/>
        <v>0</v>
      </c>
      <c r="R242" s="34">
        <f t="shared" si="48"/>
        <v>0</v>
      </c>
      <c r="S242" s="34">
        <f t="shared" si="48"/>
        <v>0</v>
      </c>
      <c r="T242" s="34">
        <f t="shared" si="48"/>
        <v>0</v>
      </c>
      <c r="U242" s="52">
        <f>'[4]KP Hourly Purchases'!K234</f>
        <v>0</v>
      </c>
      <c r="V242" s="44">
        <f t="shared" si="49"/>
        <v>0</v>
      </c>
      <c r="W242" s="45">
        <f t="shared" si="50"/>
        <v>0</v>
      </c>
      <c r="X242" s="50">
        <f t="shared" si="50"/>
        <v>0</v>
      </c>
      <c r="Y242" s="51">
        <f t="shared" si="50"/>
        <v>0</v>
      </c>
      <c r="Z242" s="48">
        <f t="shared" si="51"/>
        <v>0</v>
      </c>
      <c r="AA242" s="49">
        <f t="shared" si="52"/>
        <v>0</v>
      </c>
    </row>
    <row r="243" spans="1:27" x14ac:dyDescent="0.25">
      <c r="A243" s="60"/>
      <c r="B243" s="34">
        <v>0</v>
      </c>
      <c r="C243" s="34">
        <v>0</v>
      </c>
      <c r="D243" s="96">
        <v>0</v>
      </c>
      <c r="E243" s="35">
        <f t="shared" si="41"/>
        <v>0</v>
      </c>
      <c r="F243" s="36">
        <f t="shared" si="42"/>
        <v>0</v>
      </c>
      <c r="G243" s="37">
        <f t="shared" si="43"/>
        <v>0</v>
      </c>
      <c r="H243" s="38">
        <v>0</v>
      </c>
      <c r="I243" s="38">
        <v>0</v>
      </c>
      <c r="J243" s="39">
        <f t="shared" si="44"/>
        <v>0</v>
      </c>
      <c r="K243" s="42">
        <f t="shared" si="45"/>
        <v>0</v>
      </c>
      <c r="L243" s="39">
        <v>0</v>
      </c>
      <c r="M243" s="39">
        <v>0</v>
      </c>
      <c r="N243" s="39">
        <v>0</v>
      </c>
      <c r="O243" s="41">
        <f t="shared" si="53"/>
        <v>0</v>
      </c>
      <c r="P243" s="41">
        <f t="shared" si="46"/>
        <v>0</v>
      </c>
      <c r="Q243" s="41">
        <f t="shared" si="47"/>
        <v>0</v>
      </c>
      <c r="R243" s="34">
        <f t="shared" si="48"/>
        <v>0</v>
      </c>
      <c r="S243" s="34">
        <f t="shared" si="48"/>
        <v>0</v>
      </c>
      <c r="T243" s="34">
        <f t="shared" si="48"/>
        <v>0</v>
      </c>
      <c r="U243" s="52">
        <f>'[4]KP Hourly Purchases'!K235</f>
        <v>0</v>
      </c>
      <c r="V243" s="44">
        <f t="shared" si="49"/>
        <v>0</v>
      </c>
      <c r="W243" s="45">
        <f t="shared" si="50"/>
        <v>0</v>
      </c>
      <c r="X243" s="50">
        <f t="shared" si="50"/>
        <v>0</v>
      </c>
      <c r="Y243" s="51">
        <f t="shared" si="50"/>
        <v>0</v>
      </c>
      <c r="Z243" s="48">
        <f t="shared" si="51"/>
        <v>0</v>
      </c>
      <c r="AA243" s="49">
        <f t="shared" si="52"/>
        <v>0</v>
      </c>
    </row>
    <row r="244" spans="1:27" x14ac:dyDescent="0.25">
      <c r="A244" s="60"/>
      <c r="B244" s="34">
        <v>0</v>
      </c>
      <c r="C244" s="34">
        <v>0</v>
      </c>
      <c r="D244" s="96">
        <v>0</v>
      </c>
      <c r="E244" s="35">
        <f t="shared" si="41"/>
        <v>0</v>
      </c>
      <c r="F244" s="36">
        <f t="shared" si="42"/>
        <v>0</v>
      </c>
      <c r="G244" s="37">
        <f t="shared" si="43"/>
        <v>0</v>
      </c>
      <c r="H244" s="38">
        <v>0</v>
      </c>
      <c r="I244" s="38">
        <v>0</v>
      </c>
      <c r="J244" s="39">
        <f t="shared" si="44"/>
        <v>0</v>
      </c>
      <c r="K244" s="42">
        <f t="shared" si="45"/>
        <v>0</v>
      </c>
      <c r="L244" s="39">
        <v>0</v>
      </c>
      <c r="M244" s="39">
        <v>0</v>
      </c>
      <c r="N244" s="39">
        <v>0</v>
      </c>
      <c r="O244" s="41">
        <f t="shared" si="53"/>
        <v>0</v>
      </c>
      <c r="P244" s="41">
        <f t="shared" si="46"/>
        <v>0</v>
      </c>
      <c r="Q244" s="41">
        <f t="shared" si="47"/>
        <v>0</v>
      </c>
      <c r="R244" s="34">
        <f t="shared" si="48"/>
        <v>0</v>
      </c>
      <c r="S244" s="34">
        <f t="shared" si="48"/>
        <v>0</v>
      </c>
      <c r="T244" s="34">
        <f t="shared" si="48"/>
        <v>0</v>
      </c>
      <c r="U244" s="52">
        <f>'[4]KP Hourly Purchases'!K236</f>
        <v>0</v>
      </c>
      <c r="V244" s="44">
        <f t="shared" si="49"/>
        <v>0</v>
      </c>
      <c r="W244" s="45">
        <f t="shared" si="50"/>
        <v>0</v>
      </c>
      <c r="X244" s="50">
        <f t="shared" si="50"/>
        <v>0</v>
      </c>
      <c r="Y244" s="51">
        <f t="shared" si="50"/>
        <v>0</v>
      </c>
      <c r="Z244" s="48">
        <f t="shared" si="51"/>
        <v>0</v>
      </c>
      <c r="AA244" s="49">
        <f t="shared" si="52"/>
        <v>0</v>
      </c>
    </row>
    <row r="245" spans="1:27" x14ac:dyDescent="0.25">
      <c r="A245" s="60"/>
      <c r="B245" s="34">
        <v>0</v>
      </c>
      <c r="C245" s="34">
        <v>0</v>
      </c>
      <c r="D245" s="96">
        <v>0</v>
      </c>
      <c r="E245" s="35">
        <f t="shared" si="41"/>
        <v>0</v>
      </c>
      <c r="F245" s="36">
        <f t="shared" si="42"/>
        <v>0</v>
      </c>
      <c r="G245" s="37">
        <f t="shared" si="43"/>
        <v>0</v>
      </c>
      <c r="H245" s="38">
        <v>0</v>
      </c>
      <c r="I245" s="38">
        <v>0</v>
      </c>
      <c r="J245" s="39">
        <f t="shared" si="44"/>
        <v>0</v>
      </c>
      <c r="K245" s="42">
        <f t="shared" si="45"/>
        <v>0</v>
      </c>
      <c r="L245" s="39">
        <v>0</v>
      </c>
      <c r="M245" s="39">
        <v>0</v>
      </c>
      <c r="N245" s="39">
        <v>0</v>
      </c>
      <c r="O245" s="41">
        <f t="shared" si="53"/>
        <v>0</v>
      </c>
      <c r="P245" s="41">
        <f t="shared" si="46"/>
        <v>0</v>
      </c>
      <c r="Q245" s="41">
        <f t="shared" si="47"/>
        <v>0</v>
      </c>
      <c r="R245" s="34">
        <f t="shared" si="48"/>
        <v>0</v>
      </c>
      <c r="S245" s="34">
        <f t="shared" si="48"/>
        <v>0</v>
      </c>
      <c r="T245" s="34">
        <f t="shared" si="48"/>
        <v>0</v>
      </c>
      <c r="U245" s="52">
        <f>'[4]KP Hourly Purchases'!K237</f>
        <v>0</v>
      </c>
      <c r="V245" s="44">
        <f t="shared" si="49"/>
        <v>0</v>
      </c>
      <c r="W245" s="45">
        <f t="shared" si="50"/>
        <v>0</v>
      </c>
      <c r="X245" s="50">
        <f t="shared" si="50"/>
        <v>0</v>
      </c>
      <c r="Y245" s="51">
        <f t="shared" si="50"/>
        <v>0</v>
      </c>
      <c r="Z245" s="48">
        <f t="shared" si="51"/>
        <v>0</v>
      </c>
      <c r="AA245" s="49">
        <f t="shared" si="52"/>
        <v>0</v>
      </c>
    </row>
    <row r="246" spans="1:27" x14ac:dyDescent="0.25">
      <c r="A246" s="60"/>
      <c r="B246" s="34">
        <v>0</v>
      </c>
      <c r="C246" s="34">
        <v>0</v>
      </c>
      <c r="D246" s="96">
        <v>0</v>
      </c>
      <c r="E246" s="35">
        <f t="shared" si="41"/>
        <v>0</v>
      </c>
      <c r="F246" s="36">
        <f t="shared" si="42"/>
        <v>0</v>
      </c>
      <c r="G246" s="37">
        <f t="shared" si="43"/>
        <v>0</v>
      </c>
      <c r="H246" s="38">
        <v>0</v>
      </c>
      <c r="I246" s="38">
        <v>0</v>
      </c>
      <c r="J246" s="39">
        <f t="shared" si="44"/>
        <v>0</v>
      </c>
      <c r="K246" s="42">
        <f t="shared" si="45"/>
        <v>0</v>
      </c>
      <c r="L246" s="39">
        <v>0</v>
      </c>
      <c r="M246" s="39">
        <v>0</v>
      </c>
      <c r="N246" s="39">
        <v>0</v>
      </c>
      <c r="O246" s="41">
        <f t="shared" si="53"/>
        <v>0</v>
      </c>
      <c r="P246" s="41">
        <f t="shared" si="46"/>
        <v>0</v>
      </c>
      <c r="Q246" s="41">
        <f t="shared" si="47"/>
        <v>0</v>
      </c>
      <c r="R246" s="34">
        <f t="shared" si="48"/>
        <v>0</v>
      </c>
      <c r="S246" s="34">
        <f t="shared" si="48"/>
        <v>0</v>
      </c>
      <c r="T246" s="34">
        <f t="shared" si="48"/>
        <v>0</v>
      </c>
      <c r="U246" s="52">
        <f>'[4]KP Hourly Purchases'!K238</f>
        <v>0</v>
      </c>
      <c r="V246" s="44">
        <f t="shared" si="49"/>
        <v>0</v>
      </c>
      <c r="W246" s="45">
        <f t="shared" si="50"/>
        <v>0</v>
      </c>
      <c r="X246" s="50">
        <f t="shared" si="50"/>
        <v>0</v>
      </c>
      <c r="Y246" s="51">
        <f t="shared" si="50"/>
        <v>0</v>
      </c>
      <c r="Z246" s="48">
        <f t="shared" si="51"/>
        <v>0</v>
      </c>
      <c r="AA246" s="49">
        <f t="shared" si="52"/>
        <v>0</v>
      </c>
    </row>
    <row r="247" spans="1:27" x14ac:dyDescent="0.25">
      <c r="A247" s="60"/>
      <c r="B247" s="34">
        <v>0</v>
      </c>
      <c r="C247" s="34">
        <v>0</v>
      </c>
      <c r="D247" s="96">
        <v>0</v>
      </c>
      <c r="E247" s="35">
        <f t="shared" si="41"/>
        <v>0</v>
      </c>
      <c r="F247" s="36">
        <f t="shared" si="42"/>
        <v>0</v>
      </c>
      <c r="G247" s="37">
        <f t="shared" si="43"/>
        <v>0</v>
      </c>
      <c r="H247" s="38">
        <v>0</v>
      </c>
      <c r="I247" s="38">
        <v>0</v>
      </c>
      <c r="J247" s="39">
        <f t="shared" si="44"/>
        <v>0</v>
      </c>
      <c r="K247" s="42">
        <f t="shared" si="45"/>
        <v>0</v>
      </c>
      <c r="L247" s="39">
        <v>0</v>
      </c>
      <c r="M247" s="39">
        <v>0</v>
      </c>
      <c r="N247" s="39">
        <v>0</v>
      </c>
      <c r="O247" s="41">
        <f t="shared" si="53"/>
        <v>0</v>
      </c>
      <c r="P247" s="41">
        <f t="shared" si="46"/>
        <v>0</v>
      </c>
      <c r="Q247" s="41">
        <f t="shared" si="47"/>
        <v>0</v>
      </c>
      <c r="R247" s="34">
        <f t="shared" si="48"/>
        <v>0</v>
      </c>
      <c r="S247" s="34">
        <f t="shared" si="48"/>
        <v>0</v>
      </c>
      <c r="T247" s="34">
        <f t="shared" si="48"/>
        <v>0</v>
      </c>
      <c r="U247" s="52">
        <f>'[4]KP Hourly Purchases'!K239</f>
        <v>0</v>
      </c>
      <c r="V247" s="44">
        <f t="shared" si="49"/>
        <v>0</v>
      </c>
      <c r="W247" s="45">
        <f t="shared" si="50"/>
        <v>0</v>
      </c>
      <c r="X247" s="50">
        <f t="shared" si="50"/>
        <v>0</v>
      </c>
      <c r="Y247" s="51">
        <f t="shared" si="50"/>
        <v>0</v>
      </c>
      <c r="Z247" s="48">
        <f t="shared" si="51"/>
        <v>0</v>
      </c>
      <c r="AA247" s="49">
        <f t="shared" si="52"/>
        <v>0</v>
      </c>
    </row>
    <row r="248" spans="1:27" x14ac:dyDescent="0.25">
      <c r="A248" s="60"/>
      <c r="B248" s="34">
        <v>0</v>
      </c>
      <c r="C248" s="34">
        <v>0</v>
      </c>
      <c r="D248" s="96">
        <v>0</v>
      </c>
      <c r="E248" s="35">
        <f>SUM(B248:D248)</f>
        <v>0</v>
      </c>
      <c r="F248" s="36">
        <f>IF(E248&gt;0,F247+1,0)</f>
        <v>0</v>
      </c>
      <c r="G248" s="37">
        <f>IF(MAX(F248:F493)&gt;6,"Yes",0)</f>
        <v>0</v>
      </c>
      <c r="H248" s="38">
        <v>0</v>
      </c>
      <c r="I248" s="38">
        <v>0</v>
      </c>
      <c r="J248" s="39">
        <f>MIN(E248,H248)</f>
        <v>0</v>
      </c>
      <c r="K248" s="42">
        <f>IF(J248=0,0,IF(G248&lt;&gt;"Yes",0,J248))</f>
        <v>0</v>
      </c>
      <c r="L248" s="39">
        <v>0</v>
      </c>
      <c r="M248" s="39">
        <v>0</v>
      </c>
      <c r="N248" s="39">
        <v>0</v>
      </c>
      <c r="O248" s="41">
        <f t="shared" si="53"/>
        <v>0</v>
      </c>
      <c r="P248" s="41">
        <f>MIN(K248,O248)</f>
        <v>0</v>
      </c>
      <c r="Q248" s="41">
        <f>IF(P248&lt;=0,0,L248+I248+H248-N248)</f>
        <v>0</v>
      </c>
      <c r="R248" s="34">
        <f>IF($P248&gt;0,MIN($P248,$E248)*(B248/$E248),0)</f>
        <v>0</v>
      </c>
      <c r="S248" s="34">
        <f>IF($P248&gt;0,MIN($P248,$E248)*(C248/$E248),0)</f>
        <v>0</v>
      </c>
      <c r="T248" s="34">
        <f>IF($P248&gt;0,MIN($P248,$E248)*(D248/$E248),0)</f>
        <v>0</v>
      </c>
      <c r="U248" s="52">
        <f>'[4]KP Hourly Purchases'!K240</f>
        <v>0</v>
      </c>
      <c r="V248" s="44">
        <f>(R248+S248+T248)*U248</f>
        <v>0</v>
      </c>
      <c r="W248" s="45">
        <f>IF(B248&gt;0,W$9,0)</f>
        <v>0</v>
      </c>
      <c r="X248" s="50">
        <f>IF(C248&gt;0,X$9,0)</f>
        <v>0</v>
      </c>
      <c r="Y248" s="51">
        <f>IF(D248&gt;0,Y$9,0)</f>
        <v>0</v>
      </c>
      <c r="Z248" s="48">
        <f>(R248*W248)+(S248*X248)+(T248*Y248)</f>
        <v>0</v>
      </c>
      <c r="AA248" s="49">
        <f>IF(V248-Z248&lt;0,0,V248-Z248)</f>
        <v>0</v>
      </c>
    </row>
    <row r="249" spans="1:27" x14ac:dyDescent="0.25">
      <c r="A249" s="60"/>
      <c r="B249" s="34">
        <v>0</v>
      </c>
      <c r="C249" s="34">
        <v>0</v>
      </c>
      <c r="D249" s="96">
        <v>0</v>
      </c>
      <c r="E249" s="35">
        <f t="shared" ref="E249:E275" si="54">SUM(B249:D249)</f>
        <v>0</v>
      </c>
      <c r="F249" s="36">
        <f t="shared" ref="F249:F274" si="55">IF(E249&gt;0,F248+1,0)</f>
        <v>0</v>
      </c>
      <c r="G249" s="37">
        <f t="shared" ref="G249:G268" si="56">IF(MAX(F249:F433)&gt;6,"Yes",0)</f>
        <v>0</v>
      </c>
      <c r="H249" s="38">
        <v>0</v>
      </c>
      <c r="I249" s="38">
        <v>0</v>
      </c>
      <c r="J249" s="39">
        <f t="shared" ref="J249:J275" si="57">MIN(E249,H249)</f>
        <v>0</v>
      </c>
      <c r="K249" s="42">
        <f t="shared" ref="K249:K275" si="58">IF(J249=0,0,IF(G249&lt;&gt;"Yes",0,J249))</f>
        <v>0</v>
      </c>
      <c r="L249" s="39">
        <v>0</v>
      </c>
      <c r="M249" s="39">
        <v>0</v>
      </c>
      <c r="N249" s="39">
        <v>0</v>
      </c>
      <c r="O249" s="41">
        <f t="shared" si="53"/>
        <v>0</v>
      </c>
      <c r="P249" s="41">
        <f t="shared" ref="P249:P275" si="59">MIN(K249,O249)</f>
        <v>0</v>
      </c>
      <c r="Q249" s="41">
        <f t="shared" ref="Q249:Q275" si="60">IF(P249&lt;=0,0,L249+I249+H249-N249)</f>
        <v>0</v>
      </c>
      <c r="R249" s="34">
        <f t="shared" ref="R249:T268" si="61">IF($P249&gt;0,MIN($P249,$E249)*(B249/$E249),0)</f>
        <v>0</v>
      </c>
      <c r="S249" s="34">
        <f t="shared" si="61"/>
        <v>0</v>
      </c>
      <c r="T249" s="34">
        <f t="shared" si="61"/>
        <v>0</v>
      </c>
      <c r="U249" s="52">
        <f>'[4]KP Hourly Purchases'!K180</f>
        <v>0</v>
      </c>
      <c r="V249" s="44">
        <f t="shared" ref="V249:V275" si="62">(R249+S249+T249)*U249</f>
        <v>0</v>
      </c>
      <c r="W249" s="45">
        <f t="shared" ref="W249:Y268" si="63">IF(B249&gt;0,W$9,0)</f>
        <v>0</v>
      </c>
      <c r="X249" s="50">
        <f t="shared" si="63"/>
        <v>0</v>
      </c>
      <c r="Y249" s="51">
        <f t="shared" si="63"/>
        <v>0</v>
      </c>
      <c r="Z249" s="48">
        <f t="shared" ref="Z249:Z275" si="64">(R249*W249)+(S249*X249)+(T249*Y249)</f>
        <v>0</v>
      </c>
      <c r="AA249" s="49">
        <f t="shared" ref="AA249:AA275" si="65">IF(V249-Z249&lt;0,0,V249-Z249)</f>
        <v>0</v>
      </c>
    </row>
    <row r="250" spans="1:27" x14ac:dyDescent="0.25">
      <c r="A250" s="60"/>
      <c r="B250" s="34">
        <v>0</v>
      </c>
      <c r="C250" s="34">
        <v>0</v>
      </c>
      <c r="D250" s="96">
        <v>0</v>
      </c>
      <c r="E250" s="35">
        <f t="shared" si="54"/>
        <v>0</v>
      </c>
      <c r="F250" s="36">
        <f t="shared" si="55"/>
        <v>0</v>
      </c>
      <c r="G250" s="37">
        <f t="shared" si="56"/>
        <v>0</v>
      </c>
      <c r="H250" s="38">
        <v>0</v>
      </c>
      <c r="I250" s="38">
        <v>0</v>
      </c>
      <c r="J250" s="39">
        <f t="shared" si="57"/>
        <v>0</v>
      </c>
      <c r="K250" s="42">
        <f t="shared" si="58"/>
        <v>0</v>
      </c>
      <c r="L250" s="39">
        <v>0</v>
      </c>
      <c r="M250" s="39">
        <v>0</v>
      </c>
      <c r="N250" s="39">
        <v>0</v>
      </c>
      <c r="O250" s="41">
        <f t="shared" si="53"/>
        <v>0</v>
      </c>
      <c r="P250" s="41">
        <f t="shared" si="59"/>
        <v>0</v>
      </c>
      <c r="Q250" s="41">
        <f t="shared" si="60"/>
        <v>0</v>
      </c>
      <c r="R250" s="34">
        <f t="shared" si="61"/>
        <v>0</v>
      </c>
      <c r="S250" s="34">
        <f t="shared" si="61"/>
        <v>0</v>
      </c>
      <c r="T250" s="34">
        <f t="shared" si="61"/>
        <v>0</v>
      </c>
      <c r="U250" s="52">
        <f>'[4]KP Hourly Purchases'!K181</f>
        <v>0</v>
      </c>
      <c r="V250" s="44">
        <f t="shared" si="62"/>
        <v>0</v>
      </c>
      <c r="W250" s="45">
        <f t="shared" si="63"/>
        <v>0</v>
      </c>
      <c r="X250" s="50">
        <f t="shared" si="63"/>
        <v>0</v>
      </c>
      <c r="Y250" s="51">
        <f t="shared" si="63"/>
        <v>0</v>
      </c>
      <c r="Z250" s="48">
        <f t="shared" si="64"/>
        <v>0</v>
      </c>
      <c r="AA250" s="49">
        <f t="shared" si="65"/>
        <v>0</v>
      </c>
    </row>
    <row r="251" spans="1:27" x14ac:dyDescent="0.25">
      <c r="A251" s="60"/>
      <c r="B251" s="34">
        <v>0</v>
      </c>
      <c r="C251" s="34">
        <v>0</v>
      </c>
      <c r="D251" s="96">
        <v>0</v>
      </c>
      <c r="E251" s="35">
        <f t="shared" si="54"/>
        <v>0</v>
      </c>
      <c r="F251" s="36">
        <f t="shared" si="55"/>
        <v>0</v>
      </c>
      <c r="G251" s="37">
        <f t="shared" si="56"/>
        <v>0</v>
      </c>
      <c r="H251" s="38">
        <v>0</v>
      </c>
      <c r="I251" s="38">
        <v>0</v>
      </c>
      <c r="J251" s="39">
        <f t="shared" si="57"/>
        <v>0</v>
      </c>
      <c r="K251" s="42">
        <f t="shared" si="58"/>
        <v>0</v>
      </c>
      <c r="L251" s="39">
        <v>0</v>
      </c>
      <c r="M251" s="39">
        <v>0</v>
      </c>
      <c r="N251" s="39">
        <v>0</v>
      </c>
      <c r="O251" s="41">
        <f t="shared" si="53"/>
        <v>0</v>
      </c>
      <c r="P251" s="41">
        <f t="shared" si="59"/>
        <v>0</v>
      </c>
      <c r="Q251" s="41">
        <f t="shared" si="60"/>
        <v>0</v>
      </c>
      <c r="R251" s="34">
        <f t="shared" si="61"/>
        <v>0</v>
      </c>
      <c r="S251" s="34">
        <f t="shared" si="61"/>
        <v>0</v>
      </c>
      <c r="T251" s="34">
        <f t="shared" si="61"/>
        <v>0</v>
      </c>
      <c r="U251" s="52">
        <f>'[4]KP Hourly Purchases'!K182</f>
        <v>0</v>
      </c>
      <c r="V251" s="44">
        <f t="shared" si="62"/>
        <v>0</v>
      </c>
      <c r="W251" s="45">
        <f t="shared" si="63"/>
        <v>0</v>
      </c>
      <c r="X251" s="50">
        <f t="shared" si="63"/>
        <v>0</v>
      </c>
      <c r="Y251" s="51">
        <f t="shared" si="63"/>
        <v>0</v>
      </c>
      <c r="Z251" s="48">
        <f t="shared" si="64"/>
        <v>0</v>
      </c>
      <c r="AA251" s="49">
        <f t="shared" si="65"/>
        <v>0</v>
      </c>
    </row>
    <row r="252" spans="1:27" x14ac:dyDescent="0.25">
      <c r="A252" s="60"/>
      <c r="B252" s="34">
        <v>0</v>
      </c>
      <c r="C252" s="34">
        <v>0</v>
      </c>
      <c r="D252" s="96">
        <v>0</v>
      </c>
      <c r="E252" s="35">
        <f t="shared" si="54"/>
        <v>0</v>
      </c>
      <c r="F252" s="36">
        <f t="shared" si="55"/>
        <v>0</v>
      </c>
      <c r="G252" s="37">
        <f t="shared" si="56"/>
        <v>0</v>
      </c>
      <c r="H252" s="38">
        <v>0</v>
      </c>
      <c r="I252" s="38">
        <v>0</v>
      </c>
      <c r="J252" s="39">
        <f t="shared" si="57"/>
        <v>0</v>
      </c>
      <c r="K252" s="42">
        <f t="shared" si="58"/>
        <v>0</v>
      </c>
      <c r="L252" s="39">
        <v>0</v>
      </c>
      <c r="M252" s="39">
        <v>0</v>
      </c>
      <c r="N252" s="39">
        <v>0</v>
      </c>
      <c r="O252" s="41">
        <f t="shared" si="53"/>
        <v>0</v>
      </c>
      <c r="P252" s="41">
        <f t="shared" si="59"/>
        <v>0</v>
      </c>
      <c r="Q252" s="41">
        <f t="shared" si="60"/>
        <v>0</v>
      </c>
      <c r="R252" s="34">
        <f t="shared" si="61"/>
        <v>0</v>
      </c>
      <c r="S252" s="34">
        <f t="shared" si="61"/>
        <v>0</v>
      </c>
      <c r="T252" s="34">
        <f t="shared" si="61"/>
        <v>0</v>
      </c>
      <c r="U252" s="52">
        <f>'[4]KP Hourly Purchases'!K183</f>
        <v>0</v>
      </c>
      <c r="V252" s="44">
        <f t="shared" si="62"/>
        <v>0</v>
      </c>
      <c r="W252" s="45">
        <f t="shared" si="63"/>
        <v>0</v>
      </c>
      <c r="X252" s="50">
        <f t="shared" si="63"/>
        <v>0</v>
      </c>
      <c r="Y252" s="51">
        <f t="shared" si="63"/>
        <v>0</v>
      </c>
      <c r="Z252" s="48">
        <f t="shared" si="64"/>
        <v>0</v>
      </c>
      <c r="AA252" s="49">
        <f t="shared" si="65"/>
        <v>0</v>
      </c>
    </row>
    <row r="253" spans="1:27" x14ac:dyDescent="0.25">
      <c r="A253" s="60"/>
      <c r="B253" s="34">
        <v>0</v>
      </c>
      <c r="C253" s="34">
        <v>0</v>
      </c>
      <c r="D253" s="96">
        <v>0</v>
      </c>
      <c r="E253" s="35">
        <f t="shared" si="54"/>
        <v>0</v>
      </c>
      <c r="F253" s="36">
        <f t="shared" si="55"/>
        <v>0</v>
      </c>
      <c r="G253" s="37">
        <f t="shared" si="56"/>
        <v>0</v>
      </c>
      <c r="H253" s="38">
        <v>0</v>
      </c>
      <c r="I253" s="38">
        <v>0</v>
      </c>
      <c r="J253" s="39">
        <f t="shared" si="57"/>
        <v>0</v>
      </c>
      <c r="K253" s="42">
        <f t="shared" si="58"/>
        <v>0</v>
      </c>
      <c r="L253" s="39">
        <v>0</v>
      </c>
      <c r="M253" s="39">
        <v>0</v>
      </c>
      <c r="N253" s="39">
        <v>0</v>
      </c>
      <c r="O253" s="41">
        <f t="shared" si="53"/>
        <v>0</v>
      </c>
      <c r="P253" s="41">
        <f t="shared" si="59"/>
        <v>0</v>
      </c>
      <c r="Q253" s="41">
        <f t="shared" si="60"/>
        <v>0</v>
      </c>
      <c r="R253" s="34">
        <f t="shared" si="61"/>
        <v>0</v>
      </c>
      <c r="S253" s="34">
        <f t="shared" si="61"/>
        <v>0</v>
      </c>
      <c r="T253" s="34">
        <f t="shared" si="61"/>
        <v>0</v>
      </c>
      <c r="U253" s="52">
        <f>'[4]KP Hourly Purchases'!K184</f>
        <v>0</v>
      </c>
      <c r="V253" s="44">
        <f t="shared" si="62"/>
        <v>0</v>
      </c>
      <c r="W253" s="45">
        <f t="shared" si="63"/>
        <v>0</v>
      </c>
      <c r="X253" s="50">
        <f t="shared" si="63"/>
        <v>0</v>
      </c>
      <c r="Y253" s="51">
        <f t="shared" si="63"/>
        <v>0</v>
      </c>
      <c r="Z253" s="48">
        <f t="shared" si="64"/>
        <v>0</v>
      </c>
      <c r="AA253" s="49">
        <f t="shared" si="65"/>
        <v>0</v>
      </c>
    </row>
    <row r="254" spans="1:27" x14ac:dyDescent="0.25">
      <c r="A254" s="60"/>
      <c r="B254" s="34">
        <v>0</v>
      </c>
      <c r="C254" s="34">
        <v>0</v>
      </c>
      <c r="D254" s="96">
        <v>0</v>
      </c>
      <c r="E254" s="35">
        <f t="shared" si="54"/>
        <v>0</v>
      </c>
      <c r="F254" s="36">
        <f t="shared" si="55"/>
        <v>0</v>
      </c>
      <c r="G254" s="37">
        <f t="shared" si="56"/>
        <v>0</v>
      </c>
      <c r="H254" s="38">
        <v>0</v>
      </c>
      <c r="I254" s="38">
        <v>0</v>
      </c>
      <c r="J254" s="39">
        <f t="shared" si="57"/>
        <v>0</v>
      </c>
      <c r="K254" s="42">
        <f t="shared" si="58"/>
        <v>0</v>
      </c>
      <c r="L254" s="39">
        <v>0</v>
      </c>
      <c r="M254" s="39">
        <v>0</v>
      </c>
      <c r="N254" s="39">
        <v>0</v>
      </c>
      <c r="O254" s="41">
        <f t="shared" si="53"/>
        <v>0</v>
      </c>
      <c r="P254" s="41">
        <f t="shared" si="59"/>
        <v>0</v>
      </c>
      <c r="Q254" s="41">
        <f t="shared" si="60"/>
        <v>0</v>
      </c>
      <c r="R254" s="34">
        <f t="shared" si="61"/>
        <v>0</v>
      </c>
      <c r="S254" s="34">
        <f t="shared" si="61"/>
        <v>0</v>
      </c>
      <c r="T254" s="34">
        <f t="shared" si="61"/>
        <v>0</v>
      </c>
      <c r="U254" s="52">
        <f>'[4]KP Hourly Purchases'!K185</f>
        <v>0</v>
      </c>
      <c r="V254" s="44">
        <f t="shared" si="62"/>
        <v>0</v>
      </c>
      <c r="W254" s="45">
        <f t="shared" si="63"/>
        <v>0</v>
      </c>
      <c r="X254" s="50">
        <f t="shared" si="63"/>
        <v>0</v>
      </c>
      <c r="Y254" s="51">
        <f t="shared" si="63"/>
        <v>0</v>
      </c>
      <c r="Z254" s="48">
        <f t="shared" si="64"/>
        <v>0</v>
      </c>
      <c r="AA254" s="49">
        <f t="shared" si="65"/>
        <v>0</v>
      </c>
    </row>
    <row r="255" spans="1:27" x14ac:dyDescent="0.25">
      <c r="A255" s="60"/>
      <c r="B255" s="34">
        <v>0</v>
      </c>
      <c r="C255" s="34">
        <v>0</v>
      </c>
      <c r="D255" s="96">
        <v>0</v>
      </c>
      <c r="E255" s="35">
        <f t="shared" si="54"/>
        <v>0</v>
      </c>
      <c r="F255" s="36">
        <f t="shared" si="55"/>
        <v>0</v>
      </c>
      <c r="G255" s="37">
        <f t="shared" si="56"/>
        <v>0</v>
      </c>
      <c r="H255" s="38">
        <v>0</v>
      </c>
      <c r="I255" s="38">
        <v>0</v>
      </c>
      <c r="J255" s="39">
        <f t="shared" si="57"/>
        <v>0</v>
      </c>
      <c r="K255" s="42">
        <f t="shared" si="58"/>
        <v>0</v>
      </c>
      <c r="L255" s="39">
        <v>0</v>
      </c>
      <c r="M255" s="39">
        <v>0</v>
      </c>
      <c r="N255" s="39">
        <v>0</v>
      </c>
      <c r="O255" s="41">
        <f t="shared" si="53"/>
        <v>0</v>
      </c>
      <c r="P255" s="41">
        <f t="shared" si="59"/>
        <v>0</v>
      </c>
      <c r="Q255" s="41">
        <f t="shared" si="60"/>
        <v>0</v>
      </c>
      <c r="R255" s="34">
        <f t="shared" si="61"/>
        <v>0</v>
      </c>
      <c r="S255" s="34">
        <f t="shared" si="61"/>
        <v>0</v>
      </c>
      <c r="T255" s="34">
        <f t="shared" si="61"/>
        <v>0</v>
      </c>
      <c r="U255" s="52">
        <f>'[4]KP Hourly Purchases'!K186</f>
        <v>0</v>
      </c>
      <c r="V255" s="44">
        <f t="shared" si="62"/>
        <v>0</v>
      </c>
      <c r="W255" s="45">
        <f t="shared" si="63"/>
        <v>0</v>
      </c>
      <c r="X255" s="50">
        <f t="shared" si="63"/>
        <v>0</v>
      </c>
      <c r="Y255" s="51">
        <f t="shared" si="63"/>
        <v>0</v>
      </c>
      <c r="Z255" s="48">
        <f t="shared" si="64"/>
        <v>0</v>
      </c>
      <c r="AA255" s="49">
        <f t="shared" si="65"/>
        <v>0</v>
      </c>
    </row>
    <row r="256" spans="1:27" x14ac:dyDescent="0.25">
      <c r="A256" s="60"/>
      <c r="B256" s="34">
        <v>0</v>
      </c>
      <c r="C256" s="34">
        <v>0</v>
      </c>
      <c r="D256" s="96">
        <v>0</v>
      </c>
      <c r="E256" s="35">
        <f t="shared" si="54"/>
        <v>0</v>
      </c>
      <c r="F256" s="36">
        <f t="shared" si="55"/>
        <v>0</v>
      </c>
      <c r="G256" s="37">
        <f t="shared" si="56"/>
        <v>0</v>
      </c>
      <c r="H256" s="38">
        <v>0</v>
      </c>
      <c r="I256" s="38">
        <v>0</v>
      </c>
      <c r="J256" s="39">
        <f t="shared" si="57"/>
        <v>0</v>
      </c>
      <c r="K256" s="42">
        <f t="shared" si="58"/>
        <v>0</v>
      </c>
      <c r="L256" s="39">
        <v>0</v>
      </c>
      <c r="M256" s="39">
        <v>0</v>
      </c>
      <c r="N256" s="39">
        <v>0</v>
      </c>
      <c r="O256" s="41">
        <f t="shared" si="53"/>
        <v>0</v>
      </c>
      <c r="P256" s="41">
        <f t="shared" si="59"/>
        <v>0</v>
      </c>
      <c r="Q256" s="41">
        <f t="shared" si="60"/>
        <v>0</v>
      </c>
      <c r="R256" s="34">
        <f t="shared" si="61"/>
        <v>0</v>
      </c>
      <c r="S256" s="34">
        <f t="shared" si="61"/>
        <v>0</v>
      </c>
      <c r="T256" s="34">
        <f t="shared" si="61"/>
        <v>0</v>
      </c>
      <c r="U256" s="52">
        <f>'[4]KP Hourly Purchases'!K187</f>
        <v>0</v>
      </c>
      <c r="V256" s="44">
        <f t="shared" si="62"/>
        <v>0</v>
      </c>
      <c r="W256" s="45">
        <f t="shared" si="63"/>
        <v>0</v>
      </c>
      <c r="X256" s="50">
        <f t="shared" si="63"/>
        <v>0</v>
      </c>
      <c r="Y256" s="51">
        <f t="shared" si="63"/>
        <v>0</v>
      </c>
      <c r="Z256" s="48">
        <f t="shared" si="64"/>
        <v>0</v>
      </c>
      <c r="AA256" s="49">
        <f t="shared" si="65"/>
        <v>0</v>
      </c>
    </row>
    <row r="257" spans="1:27" x14ac:dyDescent="0.25">
      <c r="A257" s="60"/>
      <c r="B257" s="34">
        <v>0</v>
      </c>
      <c r="C257" s="34">
        <v>0</v>
      </c>
      <c r="D257" s="96">
        <v>0</v>
      </c>
      <c r="E257" s="35">
        <f t="shared" si="54"/>
        <v>0</v>
      </c>
      <c r="F257" s="36">
        <f t="shared" si="55"/>
        <v>0</v>
      </c>
      <c r="G257" s="37">
        <f t="shared" si="56"/>
        <v>0</v>
      </c>
      <c r="H257" s="38">
        <v>0</v>
      </c>
      <c r="I257" s="38">
        <v>0</v>
      </c>
      <c r="J257" s="39">
        <f t="shared" si="57"/>
        <v>0</v>
      </c>
      <c r="K257" s="42">
        <f t="shared" si="58"/>
        <v>0</v>
      </c>
      <c r="L257" s="39">
        <v>0</v>
      </c>
      <c r="M257" s="39">
        <v>0</v>
      </c>
      <c r="N257" s="39">
        <v>0</v>
      </c>
      <c r="O257" s="41">
        <f t="shared" si="53"/>
        <v>0</v>
      </c>
      <c r="P257" s="41">
        <f t="shared" si="59"/>
        <v>0</v>
      </c>
      <c r="Q257" s="41">
        <f t="shared" si="60"/>
        <v>0</v>
      </c>
      <c r="R257" s="34">
        <f t="shared" si="61"/>
        <v>0</v>
      </c>
      <c r="S257" s="34">
        <f t="shared" si="61"/>
        <v>0</v>
      </c>
      <c r="T257" s="34">
        <f t="shared" si="61"/>
        <v>0</v>
      </c>
      <c r="U257" s="52">
        <f>'[4]KP Hourly Purchases'!K188</f>
        <v>0</v>
      </c>
      <c r="V257" s="44">
        <f t="shared" si="62"/>
        <v>0</v>
      </c>
      <c r="W257" s="45">
        <f t="shared" si="63"/>
        <v>0</v>
      </c>
      <c r="X257" s="50">
        <f t="shared" si="63"/>
        <v>0</v>
      </c>
      <c r="Y257" s="51">
        <f t="shared" si="63"/>
        <v>0</v>
      </c>
      <c r="Z257" s="48">
        <f t="shared" si="64"/>
        <v>0</v>
      </c>
      <c r="AA257" s="49">
        <f t="shared" si="65"/>
        <v>0</v>
      </c>
    </row>
    <row r="258" spans="1:27" x14ac:dyDescent="0.25">
      <c r="A258" s="60"/>
      <c r="B258" s="34">
        <v>0</v>
      </c>
      <c r="C258" s="34">
        <v>0</v>
      </c>
      <c r="D258" s="96">
        <v>0</v>
      </c>
      <c r="E258" s="35">
        <f t="shared" si="54"/>
        <v>0</v>
      </c>
      <c r="F258" s="36">
        <f t="shared" si="55"/>
        <v>0</v>
      </c>
      <c r="G258" s="37">
        <f t="shared" si="56"/>
        <v>0</v>
      </c>
      <c r="H258" s="38">
        <v>0</v>
      </c>
      <c r="I258" s="38">
        <v>0</v>
      </c>
      <c r="J258" s="39">
        <f t="shared" si="57"/>
        <v>0</v>
      </c>
      <c r="K258" s="42">
        <f t="shared" si="58"/>
        <v>0</v>
      </c>
      <c r="L258" s="39">
        <v>0</v>
      </c>
      <c r="M258" s="39">
        <v>0</v>
      </c>
      <c r="N258" s="39">
        <v>0</v>
      </c>
      <c r="O258" s="41">
        <f t="shared" si="53"/>
        <v>0</v>
      </c>
      <c r="P258" s="41">
        <f t="shared" si="59"/>
        <v>0</v>
      </c>
      <c r="Q258" s="41">
        <f t="shared" si="60"/>
        <v>0</v>
      </c>
      <c r="R258" s="34">
        <f t="shared" si="61"/>
        <v>0</v>
      </c>
      <c r="S258" s="34">
        <f t="shared" si="61"/>
        <v>0</v>
      </c>
      <c r="T258" s="34">
        <f t="shared" si="61"/>
        <v>0</v>
      </c>
      <c r="U258" s="52">
        <f>'[4]KP Hourly Purchases'!K189</f>
        <v>0</v>
      </c>
      <c r="V258" s="44">
        <f t="shared" si="62"/>
        <v>0</v>
      </c>
      <c r="W258" s="45">
        <f t="shared" si="63"/>
        <v>0</v>
      </c>
      <c r="X258" s="50">
        <f t="shared" si="63"/>
        <v>0</v>
      </c>
      <c r="Y258" s="51">
        <f t="shared" si="63"/>
        <v>0</v>
      </c>
      <c r="Z258" s="48">
        <f t="shared" si="64"/>
        <v>0</v>
      </c>
      <c r="AA258" s="49">
        <f t="shared" si="65"/>
        <v>0</v>
      </c>
    </row>
    <row r="259" spans="1:27" x14ac:dyDescent="0.25">
      <c r="A259" s="60"/>
      <c r="B259" s="34">
        <v>0</v>
      </c>
      <c r="C259" s="34">
        <v>0</v>
      </c>
      <c r="D259" s="96">
        <v>0</v>
      </c>
      <c r="E259" s="35">
        <f t="shared" si="54"/>
        <v>0</v>
      </c>
      <c r="F259" s="36">
        <f t="shared" si="55"/>
        <v>0</v>
      </c>
      <c r="G259" s="37">
        <f t="shared" si="56"/>
        <v>0</v>
      </c>
      <c r="H259" s="38">
        <v>0</v>
      </c>
      <c r="I259" s="38">
        <v>0</v>
      </c>
      <c r="J259" s="39">
        <f t="shared" si="57"/>
        <v>0</v>
      </c>
      <c r="K259" s="42">
        <f t="shared" si="58"/>
        <v>0</v>
      </c>
      <c r="L259" s="39">
        <v>0</v>
      </c>
      <c r="M259" s="39">
        <v>0</v>
      </c>
      <c r="N259" s="39">
        <v>0</v>
      </c>
      <c r="O259" s="41">
        <f t="shared" si="53"/>
        <v>0</v>
      </c>
      <c r="P259" s="41">
        <f t="shared" si="59"/>
        <v>0</v>
      </c>
      <c r="Q259" s="41">
        <f t="shared" si="60"/>
        <v>0</v>
      </c>
      <c r="R259" s="34">
        <f t="shared" si="61"/>
        <v>0</v>
      </c>
      <c r="S259" s="34">
        <f t="shared" si="61"/>
        <v>0</v>
      </c>
      <c r="T259" s="34">
        <f t="shared" si="61"/>
        <v>0</v>
      </c>
      <c r="U259" s="52">
        <f>'[4]KP Hourly Purchases'!K190</f>
        <v>0</v>
      </c>
      <c r="V259" s="44">
        <f t="shared" si="62"/>
        <v>0</v>
      </c>
      <c r="W259" s="45">
        <f t="shared" si="63"/>
        <v>0</v>
      </c>
      <c r="X259" s="50">
        <f t="shared" si="63"/>
        <v>0</v>
      </c>
      <c r="Y259" s="51">
        <f t="shared" si="63"/>
        <v>0</v>
      </c>
      <c r="Z259" s="48">
        <f t="shared" si="64"/>
        <v>0</v>
      </c>
      <c r="AA259" s="49">
        <f t="shared" si="65"/>
        <v>0</v>
      </c>
    </row>
    <row r="260" spans="1:27" x14ac:dyDescent="0.25">
      <c r="A260" s="60"/>
      <c r="B260" s="34">
        <v>0</v>
      </c>
      <c r="C260" s="34">
        <v>0</v>
      </c>
      <c r="D260" s="96">
        <v>0</v>
      </c>
      <c r="E260" s="35">
        <f t="shared" si="54"/>
        <v>0</v>
      </c>
      <c r="F260" s="36">
        <f t="shared" si="55"/>
        <v>0</v>
      </c>
      <c r="G260" s="37">
        <f t="shared" si="56"/>
        <v>0</v>
      </c>
      <c r="H260" s="38">
        <v>0</v>
      </c>
      <c r="I260" s="38">
        <v>0</v>
      </c>
      <c r="J260" s="39">
        <f t="shared" si="57"/>
        <v>0</v>
      </c>
      <c r="K260" s="42">
        <f t="shared" si="58"/>
        <v>0</v>
      </c>
      <c r="L260" s="39">
        <v>0</v>
      </c>
      <c r="M260" s="39">
        <v>0</v>
      </c>
      <c r="N260" s="39">
        <v>0</v>
      </c>
      <c r="O260" s="41">
        <f t="shared" si="53"/>
        <v>0</v>
      </c>
      <c r="P260" s="41">
        <f t="shared" si="59"/>
        <v>0</v>
      </c>
      <c r="Q260" s="41">
        <f t="shared" si="60"/>
        <v>0</v>
      </c>
      <c r="R260" s="34">
        <f t="shared" si="61"/>
        <v>0</v>
      </c>
      <c r="S260" s="34">
        <f t="shared" si="61"/>
        <v>0</v>
      </c>
      <c r="T260" s="34">
        <f t="shared" si="61"/>
        <v>0</v>
      </c>
      <c r="U260" s="52">
        <f>'[4]KP Hourly Purchases'!K191</f>
        <v>0</v>
      </c>
      <c r="V260" s="44">
        <f t="shared" si="62"/>
        <v>0</v>
      </c>
      <c r="W260" s="45">
        <f t="shared" si="63"/>
        <v>0</v>
      </c>
      <c r="X260" s="50">
        <f t="shared" si="63"/>
        <v>0</v>
      </c>
      <c r="Y260" s="51">
        <f t="shared" si="63"/>
        <v>0</v>
      </c>
      <c r="Z260" s="48">
        <f t="shared" si="64"/>
        <v>0</v>
      </c>
      <c r="AA260" s="49">
        <f t="shared" si="65"/>
        <v>0</v>
      </c>
    </row>
    <row r="261" spans="1:27" x14ac:dyDescent="0.25">
      <c r="A261" s="60"/>
      <c r="B261" s="34">
        <v>0</v>
      </c>
      <c r="C261" s="34">
        <v>0</v>
      </c>
      <c r="D261" s="96">
        <v>0</v>
      </c>
      <c r="E261" s="35">
        <f t="shared" si="54"/>
        <v>0</v>
      </c>
      <c r="F261" s="36">
        <f t="shared" si="55"/>
        <v>0</v>
      </c>
      <c r="G261" s="37">
        <f t="shared" si="56"/>
        <v>0</v>
      </c>
      <c r="H261" s="38">
        <v>0</v>
      </c>
      <c r="I261" s="38">
        <v>0</v>
      </c>
      <c r="J261" s="39">
        <f t="shared" si="57"/>
        <v>0</v>
      </c>
      <c r="K261" s="42">
        <f t="shared" si="58"/>
        <v>0</v>
      </c>
      <c r="L261" s="39">
        <v>0</v>
      </c>
      <c r="M261" s="39">
        <v>0</v>
      </c>
      <c r="N261" s="39">
        <v>0</v>
      </c>
      <c r="O261" s="41">
        <f t="shared" si="53"/>
        <v>0</v>
      </c>
      <c r="P261" s="41">
        <f t="shared" si="59"/>
        <v>0</v>
      </c>
      <c r="Q261" s="41">
        <f t="shared" si="60"/>
        <v>0</v>
      </c>
      <c r="R261" s="34">
        <f t="shared" si="61"/>
        <v>0</v>
      </c>
      <c r="S261" s="34">
        <f t="shared" si="61"/>
        <v>0</v>
      </c>
      <c r="T261" s="34">
        <f t="shared" si="61"/>
        <v>0</v>
      </c>
      <c r="U261" s="52">
        <f>'[4]KP Hourly Purchases'!K192</f>
        <v>0</v>
      </c>
      <c r="V261" s="44">
        <f t="shared" si="62"/>
        <v>0</v>
      </c>
      <c r="W261" s="45">
        <f t="shared" si="63"/>
        <v>0</v>
      </c>
      <c r="X261" s="50">
        <f t="shared" si="63"/>
        <v>0</v>
      </c>
      <c r="Y261" s="51">
        <f t="shared" si="63"/>
        <v>0</v>
      </c>
      <c r="Z261" s="48">
        <f t="shared" si="64"/>
        <v>0</v>
      </c>
      <c r="AA261" s="49">
        <f t="shared" si="65"/>
        <v>0</v>
      </c>
    </row>
    <row r="262" spans="1:27" x14ac:dyDescent="0.25">
      <c r="A262" s="60"/>
      <c r="B262" s="34">
        <v>0</v>
      </c>
      <c r="C262" s="34">
        <v>0</v>
      </c>
      <c r="D262" s="96">
        <v>0</v>
      </c>
      <c r="E262" s="35">
        <f t="shared" si="54"/>
        <v>0</v>
      </c>
      <c r="F262" s="36">
        <f t="shared" si="55"/>
        <v>0</v>
      </c>
      <c r="G262" s="37">
        <f t="shared" si="56"/>
        <v>0</v>
      </c>
      <c r="H262" s="38">
        <v>0</v>
      </c>
      <c r="I262" s="38">
        <v>0</v>
      </c>
      <c r="J262" s="39">
        <f t="shared" si="57"/>
        <v>0</v>
      </c>
      <c r="K262" s="42">
        <f t="shared" si="58"/>
        <v>0</v>
      </c>
      <c r="L262" s="39">
        <v>0</v>
      </c>
      <c r="M262" s="39">
        <v>0</v>
      </c>
      <c r="N262" s="39">
        <v>0</v>
      </c>
      <c r="O262" s="41">
        <f t="shared" si="53"/>
        <v>0</v>
      </c>
      <c r="P262" s="41">
        <f t="shared" si="59"/>
        <v>0</v>
      </c>
      <c r="Q262" s="41">
        <f t="shared" si="60"/>
        <v>0</v>
      </c>
      <c r="R262" s="34">
        <f t="shared" si="61"/>
        <v>0</v>
      </c>
      <c r="S262" s="34">
        <f t="shared" si="61"/>
        <v>0</v>
      </c>
      <c r="T262" s="34">
        <f t="shared" si="61"/>
        <v>0</v>
      </c>
      <c r="U262" s="52">
        <f>'[4]KP Hourly Purchases'!K193</f>
        <v>0</v>
      </c>
      <c r="V262" s="44">
        <f t="shared" si="62"/>
        <v>0</v>
      </c>
      <c r="W262" s="45">
        <f t="shared" si="63"/>
        <v>0</v>
      </c>
      <c r="X262" s="50">
        <f t="shared" si="63"/>
        <v>0</v>
      </c>
      <c r="Y262" s="51">
        <f t="shared" si="63"/>
        <v>0</v>
      </c>
      <c r="Z262" s="48">
        <f t="shared" si="64"/>
        <v>0</v>
      </c>
      <c r="AA262" s="49">
        <f t="shared" si="65"/>
        <v>0</v>
      </c>
    </row>
    <row r="263" spans="1:27" x14ac:dyDescent="0.25">
      <c r="A263" s="60"/>
      <c r="B263" s="34">
        <v>0</v>
      </c>
      <c r="C263" s="34">
        <v>0</v>
      </c>
      <c r="D263" s="96">
        <v>0</v>
      </c>
      <c r="E263" s="35">
        <f t="shared" si="54"/>
        <v>0</v>
      </c>
      <c r="F263" s="36">
        <f t="shared" si="55"/>
        <v>0</v>
      </c>
      <c r="G263" s="37">
        <f t="shared" si="56"/>
        <v>0</v>
      </c>
      <c r="H263" s="38">
        <v>0</v>
      </c>
      <c r="I263" s="38">
        <v>0</v>
      </c>
      <c r="J263" s="39">
        <f t="shared" si="57"/>
        <v>0</v>
      </c>
      <c r="K263" s="42">
        <f t="shared" si="58"/>
        <v>0</v>
      </c>
      <c r="L263" s="39">
        <v>0</v>
      </c>
      <c r="M263" s="39">
        <v>0</v>
      </c>
      <c r="N263" s="39">
        <v>0</v>
      </c>
      <c r="O263" s="41">
        <f t="shared" si="53"/>
        <v>0</v>
      </c>
      <c r="P263" s="41">
        <f t="shared" si="59"/>
        <v>0</v>
      </c>
      <c r="Q263" s="41">
        <f t="shared" si="60"/>
        <v>0</v>
      </c>
      <c r="R263" s="34">
        <f t="shared" si="61"/>
        <v>0</v>
      </c>
      <c r="S263" s="34">
        <f t="shared" si="61"/>
        <v>0</v>
      </c>
      <c r="T263" s="34">
        <f t="shared" si="61"/>
        <v>0</v>
      </c>
      <c r="U263" s="52">
        <f>'[4]KP Hourly Purchases'!K194</f>
        <v>0</v>
      </c>
      <c r="V263" s="44">
        <f t="shared" si="62"/>
        <v>0</v>
      </c>
      <c r="W263" s="45">
        <f t="shared" si="63"/>
        <v>0</v>
      </c>
      <c r="X263" s="50">
        <f t="shared" si="63"/>
        <v>0</v>
      </c>
      <c r="Y263" s="51">
        <f t="shared" si="63"/>
        <v>0</v>
      </c>
      <c r="Z263" s="48">
        <f t="shared" si="64"/>
        <v>0</v>
      </c>
      <c r="AA263" s="49">
        <f t="shared" si="65"/>
        <v>0</v>
      </c>
    </row>
    <row r="264" spans="1:27" x14ac:dyDescent="0.25">
      <c r="A264" s="60"/>
      <c r="B264" s="34">
        <v>0</v>
      </c>
      <c r="C264" s="34">
        <v>0</v>
      </c>
      <c r="D264" s="96">
        <v>0</v>
      </c>
      <c r="E264" s="35">
        <f t="shared" si="54"/>
        <v>0</v>
      </c>
      <c r="F264" s="36">
        <f t="shared" si="55"/>
        <v>0</v>
      </c>
      <c r="G264" s="37">
        <f t="shared" si="56"/>
        <v>0</v>
      </c>
      <c r="H264" s="38">
        <v>0</v>
      </c>
      <c r="I264" s="38">
        <v>0</v>
      </c>
      <c r="J264" s="39">
        <f t="shared" si="57"/>
        <v>0</v>
      </c>
      <c r="K264" s="42">
        <f t="shared" si="58"/>
        <v>0</v>
      </c>
      <c r="L264" s="39">
        <v>0</v>
      </c>
      <c r="M264" s="39">
        <v>0</v>
      </c>
      <c r="N264" s="39">
        <v>0</v>
      </c>
      <c r="O264" s="41">
        <f t="shared" si="53"/>
        <v>0</v>
      </c>
      <c r="P264" s="41">
        <f t="shared" si="59"/>
        <v>0</v>
      </c>
      <c r="Q264" s="41">
        <f t="shared" si="60"/>
        <v>0</v>
      </c>
      <c r="R264" s="34">
        <f t="shared" si="61"/>
        <v>0</v>
      </c>
      <c r="S264" s="34">
        <f t="shared" si="61"/>
        <v>0</v>
      </c>
      <c r="T264" s="34">
        <f t="shared" si="61"/>
        <v>0</v>
      </c>
      <c r="U264" s="52">
        <f>'[4]KP Hourly Purchases'!K195</f>
        <v>0</v>
      </c>
      <c r="V264" s="44">
        <f t="shared" si="62"/>
        <v>0</v>
      </c>
      <c r="W264" s="45">
        <f t="shared" si="63"/>
        <v>0</v>
      </c>
      <c r="X264" s="50">
        <f t="shared" si="63"/>
        <v>0</v>
      </c>
      <c r="Y264" s="51">
        <f t="shared" si="63"/>
        <v>0</v>
      </c>
      <c r="Z264" s="48">
        <f t="shared" si="64"/>
        <v>0</v>
      </c>
      <c r="AA264" s="49">
        <f t="shared" si="65"/>
        <v>0</v>
      </c>
    </row>
    <row r="265" spans="1:27" x14ac:dyDescent="0.25">
      <c r="A265" s="60"/>
      <c r="B265" s="34">
        <v>0</v>
      </c>
      <c r="C265" s="34">
        <v>0</v>
      </c>
      <c r="D265" s="96">
        <v>0</v>
      </c>
      <c r="E265" s="35">
        <f t="shared" si="54"/>
        <v>0</v>
      </c>
      <c r="F265" s="36">
        <f t="shared" si="55"/>
        <v>0</v>
      </c>
      <c r="G265" s="37">
        <f t="shared" si="56"/>
        <v>0</v>
      </c>
      <c r="H265" s="38">
        <v>0</v>
      </c>
      <c r="I265" s="38">
        <v>0</v>
      </c>
      <c r="J265" s="39">
        <f t="shared" si="57"/>
        <v>0</v>
      </c>
      <c r="K265" s="42">
        <f t="shared" si="58"/>
        <v>0</v>
      </c>
      <c r="L265" s="39">
        <v>0</v>
      </c>
      <c r="M265" s="39">
        <v>0</v>
      </c>
      <c r="N265" s="39">
        <v>0</v>
      </c>
      <c r="O265" s="41">
        <f t="shared" si="53"/>
        <v>0</v>
      </c>
      <c r="P265" s="41">
        <f t="shared" si="59"/>
        <v>0</v>
      </c>
      <c r="Q265" s="41">
        <f t="shared" si="60"/>
        <v>0</v>
      </c>
      <c r="R265" s="34">
        <f t="shared" si="61"/>
        <v>0</v>
      </c>
      <c r="S265" s="34">
        <f t="shared" si="61"/>
        <v>0</v>
      </c>
      <c r="T265" s="34">
        <f t="shared" si="61"/>
        <v>0</v>
      </c>
      <c r="U265" s="52">
        <f>'[4]KP Hourly Purchases'!K196</f>
        <v>0</v>
      </c>
      <c r="V265" s="44">
        <f t="shared" si="62"/>
        <v>0</v>
      </c>
      <c r="W265" s="45">
        <f t="shared" si="63"/>
        <v>0</v>
      </c>
      <c r="X265" s="50">
        <f t="shared" si="63"/>
        <v>0</v>
      </c>
      <c r="Y265" s="51">
        <f t="shared" si="63"/>
        <v>0</v>
      </c>
      <c r="Z265" s="48">
        <f t="shared" si="64"/>
        <v>0</v>
      </c>
      <c r="AA265" s="49">
        <f t="shared" si="65"/>
        <v>0</v>
      </c>
    </row>
    <row r="266" spans="1:27" x14ac:dyDescent="0.25">
      <c r="A266" s="60"/>
      <c r="B266" s="34">
        <v>0</v>
      </c>
      <c r="C266" s="34">
        <v>0</v>
      </c>
      <c r="D266" s="96">
        <v>0</v>
      </c>
      <c r="E266" s="35">
        <f t="shared" si="54"/>
        <v>0</v>
      </c>
      <c r="F266" s="36">
        <f t="shared" si="55"/>
        <v>0</v>
      </c>
      <c r="G266" s="37">
        <f t="shared" si="56"/>
        <v>0</v>
      </c>
      <c r="H266" s="38">
        <v>0</v>
      </c>
      <c r="I266" s="38">
        <v>0</v>
      </c>
      <c r="J266" s="39">
        <f t="shared" si="57"/>
        <v>0</v>
      </c>
      <c r="K266" s="42">
        <f t="shared" si="58"/>
        <v>0</v>
      </c>
      <c r="L266" s="39">
        <v>0</v>
      </c>
      <c r="M266" s="39">
        <v>0</v>
      </c>
      <c r="N266" s="39">
        <v>0</v>
      </c>
      <c r="O266" s="41">
        <f t="shared" si="53"/>
        <v>0</v>
      </c>
      <c r="P266" s="41">
        <f t="shared" si="59"/>
        <v>0</v>
      </c>
      <c r="Q266" s="41">
        <f t="shared" si="60"/>
        <v>0</v>
      </c>
      <c r="R266" s="34">
        <f t="shared" si="61"/>
        <v>0</v>
      </c>
      <c r="S266" s="34">
        <f t="shared" si="61"/>
        <v>0</v>
      </c>
      <c r="T266" s="34">
        <f t="shared" si="61"/>
        <v>0</v>
      </c>
      <c r="U266" s="52">
        <f>'[4]KP Hourly Purchases'!K197</f>
        <v>0</v>
      </c>
      <c r="V266" s="44">
        <f t="shared" si="62"/>
        <v>0</v>
      </c>
      <c r="W266" s="45">
        <f t="shared" si="63"/>
        <v>0</v>
      </c>
      <c r="X266" s="50">
        <f t="shared" si="63"/>
        <v>0</v>
      </c>
      <c r="Y266" s="51">
        <f t="shared" si="63"/>
        <v>0</v>
      </c>
      <c r="Z266" s="48">
        <f t="shared" si="64"/>
        <v>0</v>
      </c>
      <c r="AA266" s="49">
        <f t="shared" si="65"/>
        <v>0</v>
      </c>
    </row>
    <row r="267" spans="1:27" x14ac:dyDescent="0.25">
      <c r="A267" s="60"/>
      <c r="B267" s="34">
        <v>0</v>
      </c>
      <c r="C267" s="34">
        <v>0</v>
      </c>
      <c r="D267" s="96">
        <v>0</v>
      </c>
      <c r="E267" s="35">
        <f t="shared" si="54"/>
        <v>0</v>
      </c>
      <c r="F267" s="36">
        <f t="shared" si="55"/>
        <v>0</v>
      </c>
      <c r="G267" s="37">
        <f t="shared" si="56"/>
        <v>0</v>
      </c>
      <c r="H267" s="38">
        <v>0</v>
      </c>
      <c r="I267" s="38">
        <v>0</v>
      </c>
      <c r="J267" s="39">
        <f t="shared" si="57"/>
        <v>0</v>
      </c>
      <c r="K267" s="42">
        <f t="shared" si="58"/>
        <v>0</v>
      </c>
      <c r="L267" s="39">
        <v>0</v>
      </c>
      <c r="M267" s="39">
        <v>0</v>
      </c>
      <c r="N267" s="39">
        <v>0</v>
      </c>
      <c r="O267" s="41">
        <f t="shared" si="53"/>
        <v>0</v>
      </c>
      <c r="P267" s="41">
        <f t="shared" si="59"/>
        <v>0</v>
      </c>
      <c r="Q267" s="41">
        <f t="shared" si="60"/>
        <v>0</v>
      </c>
      <c r="R267" s="34">
        <f t="shared" si="61"/>
        <v>0</v>
      </c>
      <c r="S267" s="34">
        <f t="shared" si="61"/>
        <v>0</v>
      </c>
      <c r="T267" s="34">
        <f t="shared" si="61"/>
        <v>0</v>
      </c>
      <c r="U267" s="52">
        <f>'[4]KP Hourly Purchases'!K198</f>
        <v>0</v>
      </c>
      <c r="V267" s="44">
        <f t="shared" si="62"/>
        <v>0</v>
      </c>
      <c r="W267" s="45">
        <f t="shared" si="63"/>
        <v>0</v>
      </c>
      <c r="X267" s="50">
        <f t="shared" si="63"/>
        <v>0</v>
      </c>
      <c r="Y267" s="51">
        <f t="shared" si="63"/>
        <v>0</v>
      </c>
      <c r="Z267" s="48">
        <f t="shared" si="64"/>
        <v>0</v>
      </c>
      <c r="AA267" s="49">
        <f t="shared" si="65"/>
        <v>0</v>
      </c>
    </row>
    <row r="268" spans="1:27" x14ac:dyDescent="0.25">
      <c r="A268" s="60"/>
      <c r="B268" s="34">
        <v>0</v>
      </c>
      <c r="C268" s="34">
        <v>0</v>
      </c>
      <c r="D268" s="96">
        <v>0</v>
      </c>
      <c r="E268" s="35">
        <f t="shared" si="54"/>
        <v>0</v>
      </c>
      <c r="F268" s="36">
        <f t="shared" si="55"/>
        <v>0</v>
      </c>
      <c r="G268" s="37">
        <f t="shared" si="56"/>
        <v>0</v>
      </c>
      <c r="H268" s="38">
        <v>0</v>
      </c>
      <c r="I268" s="38">
        <v>0</v>
      </c>
      <c r="J268" s="39">
        <f t="shared" si="57"/>
        <v>0</v>
      </c>
      <c r="K268" s="42">
        <f t="shared" si="58"/>
        <v>0</v>
      </c>
      <c r="L268" s="39">
        <v>0</v>
      </c>
      <c r="M268" s="39">
        <v>0</v>
      </c>
      <c r="N268" s="39">
        <v>0</v>
      </c>
      <c r="O268" s="41">
        <f>MAX(N268-M268,0)</f>
        <v>0</v>
      </c>
      <c r="P268" s="41">
        <f t="shared" si="59"/>
        <v>0</v>
      </c>
      <c r="Q268" s="41">
        <f t="shared" si="60"/>
        <v>0</v>
      </c>
      <c r="R268" s="34">
        <f t="shared" si="61"/>
        <v>0</v>
      </c>
      <c r="S268" s="34">
        <f t="shared" si="61"/>
        <v>0</v>
      </c>
      <c r="T268" s="34">
        <f t="shared" si="61"/>
        <v>0</v>
      </c>
      <c r="U268" s="52">
        <f>'[4]KP Hourly Purchases'!K199</f>
        <v>0</v>
      </c>
      <c r="V268" s="44">
        <f t="shared" si="62"/>
        <v>0</v>
      </c>
      <c r="W268" s="45">
        <f t="shared" si="63"/>
        <v>0</v>
      </c>
      <c r="X268" s="50">
        <f t="shared" si="63"/>
        <v>0</v>
      </c>
      <c r="Y268" s="51">
        <f t="shared" si="63"/>
        <v>0</v>
      </c>
      <c r="Z268" s="48">
        <f t="shared" si="64"/>
        <v>0</v>
      </c>
      <c r="AA268" s="49">
        <f t="shared" si="65"/>
        <v>0</v>
      </c>
    </row>
    <row r="269" spans="1:27" x14ac:dyDescent="0.25">
      <c r="A269" s="60"/>
      <c r="B269" s="34">
        <v>0</v>
      </c>
      <c r="C269" s="34">
        <v>0</v>
      </c>
      <c r="D269" s="96">
        <v>0</v>
      </c>
      <c r="E269" s="35">
        <f t="shared" si="54"/>
        <v>0</v>
      </c>
      <c r="F269" s="36">
        <f t="shared" si="55"/>
        <v>0</v>
      </c>
      <c r="G269" s="37">
        <f t="shared" ref="G269:G274" si="66">IF(MAX(F269:F430)&gt;6,"Yes",0)</f>
        <v>0</v>
      </c>
      <c r="H269" s="38">
        <v>0</v>
      </c>
      <c r="I269" s="38">
        <v>0</v>
      </c>
      <c r="J269" s="39">
        <f t="shared" si="57"/>
        <v>0</v>
      </c>
      <c r="K269" s="42">
        <f t="shared" si="58"/>
        <v>0</v>
      </c>
      <c r="L269" s="39">
        <v>0</v>
      </c>
      <c r="M269" s="39">
        <v>0</v>
      </c>
      <c r="N269" s="39">
        <v>0</v>
      </c>
      <c r="O269" s="41">
        <f>MAX(N269-M269,0)</f>
        <v>0</v>
      </c>
      <c r="P269" s="41">
        <f t="shared" si="59"/>
        <v>0</v>
      </c>
      <c r="Q269" s="41">
        <f t="shared" si="60"/>
        <v>0</v>
      </c>
      <c r="R269" s="34">
        <f t="shared" ref="R269:T275" si="67">IF($P269&gt;0,MIN($P269,$E269)*(B269/$E269),0)</f>
        <v>0</v>
      </c>
      <c r="S269" s="34">
        <f t="shared" si="67"/>
        <v>0</v>
      </c>
      <c r="T269" s="34">
        <f t="shared" si="67"/>
        <v>0</v>
      </c>
      <c r="U269" s="52">
        <f>'[4]KP Hourly Purchases'!K177</f>
        <v>0</v>
      </c>
      <c r="V269" s="44">
        <f t="shared" si="62"/>
        <v>0</v>
      </c>
      <c r="W269" s="45">
        <f t="shared" ref="W269:Y275" si="68">IF(B269&gt;0,W$9,0)</f>
        <v>0</v>
      </c>
      <c r="X269" s="50">
        <f t="shared" si="68"/>
        <v>0</v>
      </c>
      <c r="Y269" s="51">
        <f t="shared" si="68"/>
        <v>0</v>
      </c>
      <c r="Z269" s="48">
        <f t="shared" si="64"/>
        <v>0</v>
      </c>
      <c r="AA269" s="49">
        <f t="shared" si="65"/>
        <v>0</v>
      </c>
    </row>
    <row r="270" spans="1:27" x14ac:dyDescent="0.25">
      <c r="A270" s="60"/>
      <c r="B270" s="34">
        <v>0</v>
      </c>
      <c r="C270" s="34">
        <v>0</v>
      </c>
      <c r="D270" s="96">
        <v>0</v>
      </c>
      <c r="E270" s="35">
        <f t="shared" si="54"/>
        <v>0</v>
      </c>
      <c r="F270" s="36">
        <f t="shared" si="55"/>
        <v>0</v>
      </c>
      <c r="G270" s="37">
        <f t="shared" si="66"/>
        <v>0</v>
      </c>
      <c r="H270" s="38">
        <v>0</v>
      </c>
      <c r="I270" s="38">
        <v>0</v>
      </c>
      <c r="J270" s="39">
        <f t="shared" si="57"/>
        <v>0</v>
      </c>
      <c r="K270" s="42">
        <f t="shared" si="58"/>
        <v>0</v>
      </c>
      <c r="L270" s="39">
        <v>0</v>
      </c>
      <c r="M270" s="39">
        <v>0</v>
      </c>
      <c r="N270" s="39">
        <v>0</v>
      </c>
      <c r="O270" s="41">
        <f t="shared" ref="O270:O275" si="69">MAX(N270-M270,0)</f>
        <v>0</v>
      </c>
      <c r="P270" s="41">
        <f t="shared" si="59"/>
        <v>0</v>
      </c>
      <c r="Q270" s="41">
        <f t="shared" si="60"/>
        <v>0</v>
      </c>
      <c r="R270" s="34">
        <f t="shared" si="67"/>
        <v>0</v>
      </c>
      <c r="S270" s="34">
        <f t="shared" si="67"/>
        <v>0</v>
      </c>
      <c r="T270" s="34">
        <f t="shared" si="67"/>
        <v>0</v>
      </c>
      <c r="U270" s="52">
        <f>'[4]KP Hourly Purchases'!K178</f>
        <v>0</v>
      </c>
      <c r="V270" s="44">
        <f t="shared" si="62"/>
        <v>0</v>
      </c>
      <c r="W270" s="45">
        <f t="shared" si="68"/>
        <v>0</v>
      </c>
      <c r="X270" s="50">
        <f t="shared" si="68"/>
        <v>0</v>
      </c>
      <c r="Y270" s="51">
        <f t="shared" si="68"/>
        <v>0</v>
      </c>
      <c r="Z270" s="48">
        <f t="shared" si="64"/>
        <v>0</v>
      </c>
      <c r="AA270" s="49">
        <f t="shared" si="65"/>
        <v>0</v>
      </c>
    </row>
    <row r="271" spans="1:27" x14ac:dyDescent="0.25">
      <c r="A271" s="60"/>
      <c r="B271" s="34">
        <v>0</v>
      </c>
      <c r="C271" s="34">
        <v>0</v>
      </c>
      <c r="D271" s="96">
        <v>0</v>
      </c>
      <c r="E271" s="35">
        <f t="shared" si="54"/>
        <v>0</v>
      </c>
      <c r="F271" s="36">
        <f t="shared" si="55"/>
        <v>0</v>
      </c>
      <c r="G271" s="37">
        <f t="shared" si="66"/>
        <v>0</v>
      </c>
      <c r="H271" s="38">
        <v>0</v>
      </c>
      <c r="I271" s="38">
        <v>0</v>
      </c>
      <c r="J271" s="39">
        <f t="shared" si="57"/>
        <v>0</v>
      </c>
      <c r="K271" s="42">
        <f t="shared" si="58"/>
        <v>0</v>
      </c>
      <c r="L271" s="39">
        <v>0</v>
      </c>
      <c r="M271" s="39">
        <v>0</v>
      </c>
      <c r="N271" s="39">
        <v>0</v>
      </c>
      <c r="O271" s="41">
        <f t="shared" si="69"/>
        <v>0</v>
      </c>
      <c r="P271" s="41">
        <f t="shared" si="59"/>
        <v>0</v>
      </c>
      <c r="Q271" s="41">
        <f t="shared" si="60"/>
        <v>0</v>
      </c>
      <c r="R271" s="34">
        <f t="shared" si="67"/>
        <v>0</v>
      </c>
      <c r="S271" s="34">
        <f t="shared" si="67"/>
        <v>0</v>
      </c>
      <c r="T271" s="34">
        <f t="shared" si="67"/>
        <v>0</v>
      </c>
      <c r="U271" s="52">
        <f>'[4]KP Hourly Purchases'!K179</f>
        <v>0</v>
      </c>
      <c r="V271" s="44">
        <f t="shared" si="62"/>
        <v>0</v>
      </c>
      <c r="W271" s="45">
        <f t="shared" si="68"/>
        <v>0</v>
      </c>
      <c r="X271" s="50">
        <f t="shared" si="68"/>
        <v>0</v>
      </c>
      <c r="Y271" s="51">
        <f t="shared" si="68"/>
        <v>0</v>
      </c>
      <c r="Z271" s="48">
        <f t="shared" si="64"/>
        <v>0</v>
      </c>
      <c r="AA271" s="49">
        <f t="shared" si="65"/>
        <v>0</v>
      </c>
    </row>
    <row r="272" spans="1:27" x14ac:dyDescent="0.25">
      <c r="A272" s="60"/>
      <c r="B272" s="34">
        <v>0</v>
      </c>
      <c r="C272" s="34">
        <v>0</v>
      </c>
      <c r="D272" s="96">
        <v>0</v>
      </c>
      <c r="E272" s="35">
        <f t="shared" si="54"/>
        <v>0</v>
      </c>
      <c r="F272" s="36">
        <f t="shared" si="55"/>
        <v>0</v>
      </c>
      <c r="G272" s="37">
        <f t="shared" si="66"/>
        <v>0</v>
      </c>
      <c r="H272" s="38">
        <v>0</v>
      </c>
      <c r="I272" s="38">
        <v>0</v>
      </c>
      <c r="J272" s="39">
        <f t="shared" si="57"/>
        <v>0</v>
      </c>
      <c r="K272" s="42">
        <f t="shared" si="58"/>
        <v>0</v>
      </c>
      <c r="L272" s="39">
        <v>0</v>
      </c>
      <c r="M272" s="39">
        <v>0</v>
      </c>
      <c r="N272" s="39">
        <v>0</v>
      </c>
      <c r="O272" s="41">
        <f t="shared" si="69"/>
        <v>0</v>
      </c>
      <c r="P272" s="41">
        <f t="shared" si="59"/>
        <v>0</v>
      </c>
      <c r="Q272" s="41">
        <f t="shared" si="60"/>
        <v>0</v>
      </c>
      <c r="R272" s="34">
        <f t="shared" si="67"/>
        <v>0</v>
      </c>
      <c r="S272" s="34">
        <f t="shared" si="67"/>
        <v>0</v>
      </c>
      <c r="T272" s="34">
        <f t="shared" si="67"/>
        <v>0</v>
      </c>
      <c r="U272" s="52">
        <f>'[4]KP Hourly Purchases'!K180</f>
        <v>0</v>
      </c>
      <c r="V272" s="44">
        <f t="shared" si="62"/>
        <v>0</v>
      </c>
      <c r="W272" s="45">
        <f t="shared" si="68"/>
        <v>0</v>
      </c>
      <c r="X272" s="50">
        <f t="shared" si="68"/>
        <v>0</v>
      </c>
      <c r="Y272" s="51">
        <f t="shared" si="68"/>
        <v>0</v>
      </c>
      <c r="Z272" s="48">
        <f t="shared" si="64"/>
        <v>0</v>
      </c>
      <c r="AA272" s="49">
        <f t="shared" si="65"/>
        <v>0</v>
      </c>
    </row>
    <row r="273" spans="1:27" x14ac:dyDescent="0.25">
      <c r="A273" s="60"/>
      <c r="B273" s="34">
        <v>0</v>
      </c>
      <c r="C273" s="34">
        <v>0</v>
      </c>
      <c r="D273" s="96">
        <v>0</v>
      </c>
      <c r="E273" s="35">
        <f t="shared" si="54"/>
        <v>0</v>
      </c>
      <c r="F273" s="36">
        <f t="shared" si="55"/>
        <v>0</v>
      </c>
      <c r="G273" s="37">
        <f t="shared" si="66"/>
        <v>0</v>
      </c>
      <c r="H273" s="38">
        <v>0</v>
      </c>
      <c r="I273" s="38">
        <v>0</v>
      </c>
      <c r="J273" s="39">
        <f t="shared" si="57"/>
        <v>0</v>
      </c>
      <c r="K273" s="42">
        <f t="shared" si="58"/>
        <v>0</v>
      </c>
      <c r="L273" s="39">
        <v>0</v>
      </c>
      <c r="M273" s="39">
        <v>0</v>
      </c>
      <c r="N273" s="39">
        <v>0</v>
      </c>
      <c r="O273" s="41">
        <f t="shared" si="69"/>
        <v>0</v>
      </c>
      <c r="P273" s="41">
        <f t="shared" si="59"/>
        <v>0</v>
      </c>
      <c r="Q273" s="41">
        <f t="shared" si="60"/>
        <v>0</v>
      </c>
      <c r="R273" s="34">
        <f t="shared" si="67"/>
        <v>0</v>
      </c>
      <c r="S273" s="34">
        <f t="shared" si="67"/>
        <v>0</v>
      </c>
      <c r="T273" s="34">
        <f t="shared" si="67"/>
        <v>0</v>
      </c>
      <c r="U273" s="52">
        <f>'[4]KP Hourly Purchases'!K181</f>
        <v>0</v>
      </c>
      <c r="V273" s="44">
        <f t="shared" si="62"/>
        <v>0</v>
      </c>
      <c r="W273" s="45">
        <f t="shared" si="68"/>
        <v>0</v>
      </c>
      <c r="X273" s="50">
        <f t="shared" si="68"/>
        <v>0</v>
      </c>
      <c r="Y273" s="51">
        <f t="shared" si="68"/>
        <v>0</v>
      </c>
      <c r="Z273" s="48">
        <f t="shared" si="64"/>
        <v>0</v>
      </c>
      <c r="AA273" s="49">
        <f t="shared" si="65"/>
        <v>0</v>
      </c>
    </row>
    <row r="274" spans="1:27" x14ac:dyDescent="0.25">
      <c r="A274" s="60"/>
      <c r="B274" s="34">
        <v>0</v>
      </c>
      <c r="C274" s="34">
        <v>0</v>
      </c>
      <c r="D274" s="96">
        <v>0</v>
      </c>
      <c r="E274" s="35">
        <f t="shared" si="54"/>
        <v>0</v>
      </c>
      <c r="F274" s="36">
        <f t="shared" si="55"/>
        <v>0</v>
      </c>
      <c r="G274" s="37">
        <f t="shared" si="66"/>
        <v>0</v>
      </c>
      <c r="H274" s="38">
        <v>0</v>
      </c>
      <c r="I274" s="38">
        <v>0</v>
      </c>
      <c r="J274" s="39">
        <f t="shared" si="57"/>
        <v>0</v>
      </c>
      <c r="K274" s="42">
        <f t="shared" si="58"/>
        <v>0</v>
      </c>
      <c r="L274" s="39">
        <v>0</v>
      </c>
      <c r="M274" s="39">
        <v>0</v>
      </c>
      <c r="N274" s="39">
        <v>0</v>
      </c>
      <c r="O274" s="41">
        <f t="shared" si="69"/>
        <v>0</v>
      </c>
      <c r="P274" s="41">
        <f t="shared" si="59"/>
        <v>0</v>
      </c>
      <c r="Q274" s="41">
        <f t="shared" si="60"/>
        <v>0</v>
      </c>
      <c r="R274" s="34">
        <f t="shared" si="67"/>
        <v>0</v>
      </c>
      <c r="S274" s="34">
        <f t="shared" si="67"/>
        <v>0</v>
      </c>
      <c r="T274" s="34">
        <f t="shared" si="67"/>
        <v>0</v>
      </c>
      <c r="U274" s="52">
        <f>'[4]KP Hourly Purchases'!K182</f>
        <v>0</v>
      </c>
      <c r="V274" s="44">
        <f t="shared" si="62"/>
        <v>0</v>
      </c>
      <c r="W274" s="45">
        <f t="shared" si="68"/>
        <v>0</v>
      </c>
      <c r="X274" s="50">
        <f t="shared" si="68"/>
        <v>0</v>
      </c>
      <c r="Y274" s="51">
        <f t="shared" si="68"/>
        <v>0</v>
      </c>
      <c r="Z274" s="48">
        <f t="shared" si="64"/>
        <v>0</v>
      </c>
      <c r="AA274" s="49">
        <f t="shared" si="65"/>
        <v>0</v>
      </c>
    </row>
    <row r="275" spans="1:27" ht="15.75" thickBot="1" x14ac:dyDescent="0.3">
      <c r="A275" s="65"/>
      <c r="B275" s="34">
        <v>0</v>
      </c>
      <c r="C275" s="34">
        <v>0</v>
      </c>
      <c r="D275" s="114">
        <v>0</v>
      </c>
      <c r="E275" s="35">
        <f t="shared" si="54"/>
        <v>0</v>
      </c>
      <c r="F275" s="36">
        <f>IF(E275&gt;0,F161+1,0)</f>
        <v>0</v>
      </c>
      <c r="G275" s="37">
        <f>IF(MAX(F275:F407)&gt;6,"Yes",0)</f>
        <v>0</v>
      </c>
      <c r="H275" s="38">
        <v>0</v>
      </c>
      <c r="I275" s="38">
        <v>0</v>
      </c>
      <c r="J275" s="39">
        <f t="shared" si="57"/>
        <v>0</v>
      </c>
      <c r="K275" s="42">
        <f t="shared" si="58"/>
        <v>0</v>
      </c>
      <c r="L275" s="39">
        <v>0</v>
      </c>
      <c r="M275" s="39">
        <v>0</v>
      </c>
      <c r="N275" s="39">
        <v>0</v>
      </c>
      <c r="O275" s="41">
        <f t="shared" si="69"/>
        <v>0</v>
      </c>
      <c r="P275" s="41">
        <f t="shared" si="59"/>
        <v>0</v>
      </c>
      <c r="Q275" s="41">
        <f t="shared" si="60"/>
        <v>0</v>
      </c>
      <c r="R275" s="34">
        <f t="shared" si="67"/>
        <v>0</v>
      </c>
      <c r="S275" s="34">
        <f t="shared" si="67"/>
        <v>0</v>
      </c>
      <c r="T275" s="34">
        <f t="shared" si="67"/>
        <v>0</v>
      </c>
      <c r="U275" s="52">
        <f>'[4]KP Hourly Purchases'!K154</f>
        <v>0</v>
      </c>
      <c r="V275" s="44">
        <f t="shared" si="62"/>
        <v>0</v>
      </c>
      <c r="W275" s="45">
        <f t="shared" si="68"/>
        <v>0</v>
      </c>
      <c r="X275" s="50">
        <f t="shared" si="68"/>
        <v>0</v>
      </c>
      <c r="Y275" s="51">
        <f t="shared" si="68"/>
        <v>0</v>
      </c>
      <c r="Z275" s="48">
        <f t="shared" si="64"/>
        <v>0</v>
      </c>
      <c r="AA275" s="49">
        <f t="shared" si="65"/>
        <v>0</v>
      </c>
    </row>
    <row r="276" spans="1:27" x14ac:dyDescent="0.25">
      <c r="A276" s="66"/>
      <c r="B276" s="67"/>
      <c r="C276" s="67"/>
      <c r="D276" s="67"/>
      <c r="E276" s="68"/>
      <c r="F276" s="69"/>
      <c r="G276" s="70"/>
      <c r="H276" s="71"/>
      <c r="I276" s="71"/>
      <c r="J276" s="72"/>
      <c r="K276" s="73"/>
      <c r="L276" s="72"/>
      <c r="M276" s="72"/>
      <c r="N276" s="72"/>
      <c r="O276" s="74"/>
      <c r="P276" s="74"/>
      <c r="Q276" s="74"/>
      <c r="R276" s="67"/>
      <c r="S276" s="67"/>
      <c r="T276" s="67"/>
      <c r="U276" s="75"/>
      <c r="V276" s="76"/>
      <c r="W276" s="77"/>
      <c r="X276" s="78"/>
      <c r="Y276" s="78"/>
      <c r="Z276" s="79"/>
      <c r="AA276" s="80"/>
    </row>
    <row r="277" spans="1:27" ht="15.75" thickBot="1" x14ac:dyDescent="0.3">
      <c r="A277" s="66"/>
      <c r="B277" s="67"/>
      <c r="C277" s="67"/>
      <c r="D277" s="81" t="s">
        <v>42</v>
      </c>
      <c r="E277" s="82">
        <f>SUM(E12:E276)</f>
        <v>18480</v>
      </c>
      <c r="F277" s="69"/>
      <c r="G277" s="70"/>
      <c r="H277" s="71"/>
      <c r="I277" s="71"/>
      <c r="J277" s="72"/>
      <c r="K277" s="73"/>
      <c r="L277" s="72"/>
      <c r="M277" s="72"/>
      <c r="N277" s="72"/>
      <c r="O277" s="74"/>
      <c r="P277" s="74"/>
      <c r="Q277" s="74"/>
      <c r="R277" s="67"/>
      <c r="S277" s="67"/>
      <c r="T277" s="67"/>
      <c r="U277" s="75"/>
      <c r="V277" s="76"/>
      <c r="W277" s="77"/>
      <c r="X277" s="78"/>
      <c r="Y277" s="78"/>
      <c r="Z277" s="79"/>
      <c r="AA277" s="80"/>
    </row>
    <row r="278" spans="1:27" ht="15.75" thickBot="1" x14ac:dyDescent="0.3">
      <c r="A278" s="22"/>
      <c r="B278" s="22"/>
      <c r="C278" s="22"/>
      <c r="D278" s="22"/>
      <c r="E278" s="22"/>
      <c r="F278" s="22">
        <v>-150</v>
      </c>
      <c r="G278" s="22">
        <v>150</v>
      </c>
      <c r="H278" s="54">
        <v>-149.53</v>
      </c>
      <c r="I278" s="54">
        <v>149.53</v>
      </c>
      <c r="J278" s="54"/>
      <c r="K278" s="55"/>
      <c r="L278" s="54"/>
      <c r="M278" s="54"/>
      <c r="N278" s="54"/>
      <c r="O278" s="54"/>
      <c r="P278" s="54"/>
      <c r="Q278" s="54"/>
      <c r="R278" s="116">
        <f>SUM(R12:R275)</f>
        <v>4113.7999999999993</v>
      </c>
      <c r="S278" s="116">
        <f>SUM(S12:S275)</f>
        <v>0</v>
      </c>
      <c r="T278" s="115">
        <f>SUM(T12:T275)</f>
        <v>0</v>
      </c>
      <c r="U278" s="117">
        <f>IF((R278+S278+T278)=0,0,V278/(R278+S278+T278))</f>
        <v>33.817690480820666</v>
      </c>
      <c r="V278" s="61">
        <f>SUM(V12:V275)</f>
        <v>139119.21510000003</v>
      </c>
      <c r="W278" s="22"/>
      <c r="X278" s="22"/>
      <c r="Y278" s="22"/>
      <c r="Z278" s="61">
        <f>SUM(Z12:Z275)</f>
        <v>125902.849</v>
      </c>
      <c r="AA278" s="61">
        <f>SUM(AA12:AA275)</f>
        <v>21669.223889999997</v>
      </c>
    </row>
  </sheetData>
  <mergeCells count="54">
    <mergeCell ref="W2:Y2"/>
    <mergeCell ref="B3:D3"/>
    <mergeCell ref="R3:T3"/>
    <mergeCell ref="W3:Y3"/>
    <mergeCell ref="J4:J5"/>
    <mergeCell ref="B1:K1"/>
    <mergeCell ref="M1:P1"/>
    <mergeCell ref="B2:D2"/>
    <mergeCell ref="R2:T2"/>
    <mergeCell ref="A4:A5"/>
    <mergeCell ref="B4:D5"/>
    <mergeCell ref="E4:E5"/>
    <mergeCell ref="H4:H5"/>
    <mergeCell ref="I4:I5"/>
    <mergeCell ref="Z4:Z5"/>
    <mergeCell ref="K4:K5"/>
    <mergeCell ref="L4:L5"/>
    <mergeCell ref="M4:M5"/>
    <mergeCell ref="N4:N5"/>
    <mergeCell ref="O4:O5"/>
    <mergeCell ref="P4:P5"/>
    <mergeCell ref="O6:O8"/>
    <mergeCell ref="AA4:AA5"/>
    <mergeCell ref="A6:A8"/>
    <mergeCell ref="B6:B8"/>
    <mergeCell ref="C6:C8"/>
    <mergeCell ref="D6:D8"/>
    <mergeCell ref="E6:E8"/>
    <mergeCell ref="F6:F8"/>
    <mergeCell ref="G6:G8"/>
    <mergeCell ref="H6:H8"/>
    <mergeCell ref="I6:I8"/>
    <mergeCell ref="Q4:Q5"/>
    <mergeCell ref="R4:T5"/>
    <mergeCell ref="U4:U5"/>
    <mergeCell ref="V4:V5"/>
    <mergeCell ref="W4:Y5"/>
    <mergeCell ref="J6:J8"/>
    <mergeCell ref="K6:K8"/>
    <mergeCell ref="L6:L8"/>
    <mergeCell ref="M6:M8"/>
    <mergeCell ref="N6:N8"/>
    <mergeCell ref="AA6:AA8"/>
    <mergeCell ref="P6:P8"/>
    <mergeCell ref="Q6:Q8"/>
    <mergeCell ref="R6:R8"/>
    <mergeCell ref="S6:S8"/>
    <mergeCell ref="T6:T8"/>
    <mergeCell ref="U6:U8"/>
    <mergeCell ref="V6:V8"/>
    <mergeCell ref="W6:W8"/>
    <mergeCell ref="X6:X8"/>
    <mergeCell ref="Y6:Y8"/>
    <mergeCell ref="Z6:Z8"/>
  </mergeCells>
  <pageMargins left="0.7" right="0.7" top="0.75" bottom="0.75" header="0.3" footer="0.3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"/>
  <sheetViews>
    <sheetView workbookViewId="0">
      <selection activeCell="B2" sqref="B2"/>
    </sheetView>
  </sheetViews>
  <sheetFormatPr defaultRowHeight="15" x14ac:dyDescent="0.25"/>
  <sheetData>
    <row r="2" spans="2:2" x14ac:dyDescent="0.25">
      <c r="B2" t="s">
        <v>267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"/>
  <sheetViews>
    <sheetView workbookViewId="0">
      <selection activeCell="B11" sqref="B11"/>
    </sheetView>
  </sheetViews>
  <sheetFormatPr defaultRowHeight="15" x14ac:dyDescent="0.25"/>
  <sheetData>
    <row r="2" spans="2:2" x14ac:dyDescent="0.25">
      <c r="B2" t="s">
        <v>267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121"/>
  <sheetViews>
    <sheetView workbookViewId="0">
      <selection activeCell="A9" sqref="A9"/>
    </sheetView>
  </sheetViews>
  <sheetFormatPr defaultRowHeight="15" x14ac:dyDescent="0.25"/>
  <cols>
    <col min="1" max="1" width="15.42578125" style="3" customWidth="1"/>
    <col min="2" max="26" width="9.140625" style="3"/>
    <col min="27" max="27" width="18.140625" style="3" customWidth="1"/>
    <col min="28" max="16384" width="9.140625" style="3"/>
  </cols>
  <sheetData>
    <row r="1" spans="1:27" ht="15.75" thickBot="1" x14ac:dyDescent="0.3">
      <c r="A1" s="22"/>
      <c r="B1" s="162" t="s">
        <v>0</v>
      </c>
      <c r="C1" s="163"/>
      <c r="D1" s="163"/>
      <c r="E1" s="163"/>
      <c r="F1" s="163"/>
      <c r="G1" s="163"/>
      <c r="H1" s="163"/>
      <c r="I1" s="163"/>
      <c r="J1" s="163"/>
      <c r="K1" s="163"/>
      <c r="L1" s="22"/>
      <c r="M1" s="162" t="s">
        <v>1</v>
      </c>
      <c r="N1" s="163"/>
      <c r="O1" s="163"/>
      <c r="P1" s="163"/>
      <c r="Q1" s="25"/>
      <c r="R1" s="22"/>
      <c r="S1" s="22"/>
      <c r="T1" s="22"/>
      <c r="U1" s="22"/>
      <c r="V1" s="22"/>
      <c r="W1" s="22"/>
      <c r="X1" s="22"/>
      <c r="Y1" s="22"/>
      <c r="Z1" s="22"/>
      <c r="AA1" s="22"/>
    </row>
    <row r="2" spans="1:27" ht="15.75" thickBot="1" x14ac:dyDescent="0.3">
      <c r="A2" s="22"/>
      <c r="B2" s="158" t="s">
        <v>2</v>
      </c>
      <c r="C2" s="159"/>
      <c r="D2" s="160"/>
      <c r="E2" s="26"/>
      <c r="F2" s="26"/>
      <c r="G2" s="26"/>
      <c r="H2" s="27" t="s">
        <v>3</v>
      </c>
      <c r="I2" s="27"/>
      <c r="J2" s="27"/>
      <c r="K2" s="27" t="s">
        <v>4</v>
      </c>
      <c r="L2" s="27"/>
      <c r="M2" s="27" t="s">
        <v>5</v>
      </c>
      <c r="N2" s="27" t="s">
        <v>6</v>
      </c>
      <c r="O2" s="27"/>
      <c r="P2" s="27" t="s">
        <v>7</v>
      </c>
      <c r="Q2" s="27"/>
      <c r="R2" s="158" t="s">
        <v>8</v>
      </c>
      <c r="S2" s="159"/>
      <c r="T2" s="160"/>
      <c r="U2" s="27" t="s">
        <v>9</v>
      </c>
      <c r="V2" s="27" t="s">
        <v>10</v>
      </c>
      <c r="W2" s="158" t="s">
        <v>11</v>
      </c>
      <c r="X2" s="159"/>
      <c r="Y2" s="160"/>
      <c r="Z2" s="27" t="s">
        <v>12</v>
      </c>
      <c r="AA2" s="28" t="s">
        <v>13</v>
      </c>
    </row>
    <row r="3" spans="1:27" ht="15.75" thickBot="1" x14ac:dyDescent="0.3">
      <c r="A3" s="22"/>
      <c r="B3" s="158" t="s">
        <v>2</v>
      </c>
      <c r="C3" s="159"/>
      <c r="D3" s="160"/>
      <c r="E3" s="27" t="s">
        <v>5</v>
      </c>
      <c r="F3" s="27"/>
      <c r="G3" s="27"/>
      <c r="H3" s="27" t="s">
        <v>6</v>
      </c>
      <c r="I3" s="27" t="s">
        <v>14</v>
      </c>
      <c r="J3" s="27" t="s">
        <v>7</v>
      </c>
      <c r="K3" s="27" t="s">
        <v>3</v>
      </c>
      <c r="L3" s="27" t="s">
        <v>15</v>
      </c>
      <c r="M3" s="27" t="s">
        <v>8</v>
      </c>
      <c r="N3" s="27" t="s">
        <v>9</v>
      </c>
      <c r="O3" s="27" t="s">
        <v>10</v>
      </c>
      <c r="P3" s="27" t="s">
        <v>11</v>
      </c>
      <c r="Q3" s="27" t="s">
        <v>12</v>
      </c>
      <c r="R3" s="158" t="s">
        <v>4</v>
      </c>
      <c r="S3" s="159"/>
      <c r="T3" s="160"/>
      <c r="U3" s="27" t="s">
        <v>13</v>
      </c>
      <c r="V3" s="27" t="s">
        <v>16</v>
      </c>
      <c r="W3" s="158" t="s">
        <v>17</v>
      </c>
      <c r="X3" s="159"/>
      <c r="Y3" s="160"/>
      <c r="Z3" s="27" t="s">
        <v>18</v>
      </c>
      <c r="AA3" s="28" t="s">
        <v>19</v>
      </c>
    </row>
    <row r="4" spans="1:27" x14ac:dyDescent="0.25">
      <c r="A4" s="145" t="s">
        <v>20</v>
      </c>
      <c r="B4" s="147" t="s">
        <v>21</v>
      </c>
      <c r="C4" s="149"/>
      <c r="D4" s="150"/>
      <c r="E4" s="145" t="s">
        <v>22</v>
      </c>
      <c r="F4" s="29"/>
      <c r="G4" s="29"/>
      <c r="H4" s="147" t="s">
        <v>23</v>
      </c>
      <c r="I4" s="145" t="s">
        <v>24</v>
      </c>
      <c r="J4" s="145" t="s">
        <v>25</v>
      </c>
      <c r="K4" s="147" t="s">
        <v>298</v>
      </c>
      <c r="L4" s="147" t="s">
        <v>27</v>
      </c>
      <c r="M4" s="147" t="s">
        <v>28</v>
      </c>
      <c r="N4" s="147" t="s">
        <v>29</v>
      </c>
      <c r="O4" s="147" t="s">
        <v>299</v>
      </c>
      <c r="P4" s="147" t="s">
        <v>31</v>
      </c>
      <c r="Q4" s="147" t="s">
        <v>32</v>
      </c>
      <c r="R4" s="147" t="s">
        <v>33</v>
      </c>
      <c r="S4" s="149"/>
      <c r="T4" s="150"/>
      <c r="U4" s="147" t="s">
        <v>34</v>
      </c>
      <c r="V4" s="147" t="s">
        <v>35</v>
      </c>
      <c r="W4" s="147" t="s">
        <v>36</v>
      </c>
      <c r="X4" s="149"/>
      <c r="Y4" s="150"/>
      <c r="Z4" s="147" t="s">
        <v>37</v>
      </c>
      <c r="AA4" s="145" t="s">
        <v>38</v>
      </c>
    </row>
    <row r="5" spans="1:27" ht="15.75" thickBot="1" x14ac:dyDescent="0.3">
      <c r="A5" s="154"/>
      <c r="B5" s="140"/>
      <c r="C5" s="155"/>
      <c r="D5" s="156"/>
      <c r="E5" s="157"/>
      <c r="F5" s="30"/>
      <c r="G5" s="30"/>
      <c r="H5" s="151"/>
      <c r="I5" s="157"/>
      <c r="J5" s="157"/>
      <c r="K5" s="151"/>
      <c r="L5" s="151"/>
      <c r="M5" s="148"/>
      <c r="N5" s="148"/>
      <c r="O5" s="148"/>
      <c r="P5" s="148"/>
      <c r="Q5" s="148"/>
      <c r="R5" s="151"/>
      <c r="S5" s="152"/>
      <c r="T5" s="153"/>
      <c r="U5" s="151"/>
      <c r="V5" s="151"/>
      <c r="W5" s="151"/>
      <c r="X5" s="152"/>
      <c r="Y5" s="153"/>
      <c r="Z5" s="151"/>
      <c r="AA5" s="146"/>
    </row>
    <row r="6" spans="1:27" x14ac:dyDescent="0.25">
      <c r="A6" s="164"/>
      <c r="B6" s="166" t="s">
        <v>58</v>
      </c>
      <c r="C6" s="133" t="s">
        <v>59</v>
      </c>
      <c r="D6" s="133" t="s">
        <v>41</v>
      </c>
      <c r="E6" s="133" t="s">
        <v>42</v>
      </c>
      <c r="F6" s="133" t="s">
        <v>43</v>
      </c>
      <c r="G6" s="133" t="s">
        <v>44</v>
      </c>
      <c r="H6" s="133" t="s">
        <v>60</v>
      </c>
      <c r="I6" s="133" t="s">
        <v>61</v>
      </c>
      <c r="J6" s="133" t="s">
        <v>46</v>
      </c>
      <c r="K6" s="139" t="s">
        <v>47</v>
      </c>
      <c r="L6" s="133" t="s">
        <v>48</v>
      </c>
      <c r="M6" s="165" t="s">
        <v>48</v>
      </c>
      <c r="N6" s="133" t="s">
        <v>48</v>
      </c>
      <c r="O6" s="133" t="s">
        <v>49</v>
      </c>
      <c r="P6" s="133" t="s">
        <v>50</v>
      </c>
      <c r="Q6" s="133" t="s">
        <v>51</v>
      </c>
      <c r="R6" s="133" t="s">
        <v>39</v>
      </c>
      <c r="S6" s="133" t="s">
        <v>40</v>
      </c>
      <c r="T6" s="133" t="s">
        <v>41</v>
      </c>
      <c r="U6" s="133" t="s">
        <v>45</v>
      </c>
      <c r="V6" s="139" t="s">
        <v>52</v>
      </c>
      <c r="W6" s="133" t="s">
        <v>39</v>
      </c>
      <c r="X6" s="135" t="s">
        <v>40</v>
      </c>
      <c r="Y6" s="137" t="s">
        <v>53</v>
      </c>
      <c r="Z6" s="139" t="s">
        <v>54</v>
      </c>
      <c r="AA6" s="142" t="s">
        <v>55</v>
      </c>
    </row>
    <row r="7" spans="1:27" x14ac:dyDescent="0.25">
      <c r="A7" s="165"/>
      <c r="B7" s="166"/>
      <c r="C7" s="133"/>
      <c r="D7" s="133"/>
      <c r="E7" s="133"/>
      <c r="F7" s="133"/>
      <c r="G7" s="133"/>
      <c r="H7" s="133"/>
      <c r="I7" s="133"/>
      <c r="J7" s="133"/>
      <c r="K7" s="140"/>
      <c r="L7" s="133"/>
      <c r="M7" s="165"/>
      <c r="N7" s="133"/>
      <c r="O7" s="133"/>
      <c r="P7" s="133"/>
      <c r="Q7" s="133"/>
      <c r="R7" s="133"/>
      <c r="S7" s="133"/>
      <c r="T7" s="133"/>
      <c r="U7" s="133"/>
      <c r="V7" s="140"/>
      <c r="W7" s="134"/>
      <c r="X7" s="136"/>
      <c r="Y7" s="138"/>
      <c r="Z7" s="140"/>
      <c r="AA7" s="143"/>
    </row>
    <row r="8" spans="1:27" x14ac:dyDescent="0.25">
      <c r="A8" s="165"/>
      <c r="B8" s="166"/>
      <c r="C8" s="133"/>
      <c r="D8" s="168"/>
      <c r="E8" s="133"/>
      <c r="F8" s="133"/>
      <c r="G8" s="133"/>
      <c r="H8" s="133"/>
      <c r="I8" s="133"/>
      <c r="J8" s="133"/>
      <c r="K8" s="141"/>
      <c r="L8" s="133"/>
      <c r="M8" s="165"/>
      <c r="N8" s="133"/>
      <c r="O8" s="133"/>
      <c r="P8" s="133"/>
      <c r="Q8" s="133"/>
      <c r="R8" s="133"/>
      <c r="S8" s="133"/>
      <c r="T8" s="133"/>
      <c r="U8" s="133"/>
      <c r="V8" s="141"/>
      <c r="W8" s="134"/>
      <c r="X8" s="136"/>
      <c r="Y8" s="138"/>
      <c r="Z8" s="141"/>
      <c r="AA8" s="144"/>
    </row>
    <row r="9" spans="1:27" x14ac:dyDescent="0.25">
      <c r="A9" s="83"/>
      <c r="B9" s="84"/>
      <c r="C9" s="85"/>
      <c r="D9" s="89"/>
      <c r="E9" s="87"/>
      <c r="F9" s="85"/>
      <c r="G9" s="88"/>
      <c r="H9" s="88"/>
      <c r="I9" s="88"/>
      <c r="J9" s="88"/>
      <c r="K9" s="89"/>
      <c r="L9" s="88"/>
      <c r="M9" s="102"/>
      <c r="N9" s="88"/>
      <c r="O9" s="88"/>
      <c r="P9" s="88"/>
      <c r="Q9" s="88"/>
      <c r="R9" s="85"/>
      <c r="S9" s="85"/>
      <c r="T9" s="85"/>
      <c r="U9" s="88"/>
      <c r="V9" s="89"/>
      <c r="W9" s="50">
        <v>30.605</v>
      </c>
      <c r="X9" s="50">
        <v>24.37531719168577</v>
      </c>
      <c r="Y9" s="50">
        <v>30.61116984581955</v>
      </c>
      <c r="Z9" s="89"/>
      <c r="AA9" s="93"/>
    </row>
    <row r="10" spans="1:27" x14ac:dyDescent="0.25">
      <c r="A10" s="103"/>
      <c r="B10" s="104"/>
      <c r="C10" s="105"/>
      <c r="D10" s="86"/>
      <c r="E10" s="106"/>
      <c r="F10" s="105"/>
      <c r="G10" s="89"/>
      <c r="H10" s="89"/>
      <c r="I10" s="89"/>
      <c r="J10" s="89"/>
      <c r="K10" s="89"/>
      <c r="L10" s="89"/>
      <c r="M10" s="89"/>
      <c r="N10" s="88"/>
      <c r="O10" s="88"/>
      <c r="P10" s="88"/>
      <c r="Q10" s="88"/>
      <c r="R10" s="85"/>
      <c r="S10" s="85"/>
      <c r="T10" s="85"/>
      <c r="U10" s="88"/>
      <c r="V10" s="89"/>
      <c r="W10" s="90"/>
      <c r="X10" s="91"/>
      <c r="Y10" s="92"/>
      <c r="Z10" s="89"/>
      <c r="AA10" s="93"/>
    </row>
    <row r="11" spans="1:27" ht="15.75" thickBot="1" x14ac:dyDescent="0.3">
      <c r="A11" s="107"/>
      <c r="B11" s="104"/>
      <c r="C11" s="105"/>
      <c r="D11" s="86"/>
      <c r="E11" s="106"/>
      <c r="F11" s="105"/>
      <c r="G11" s="89"/>
      <c r="H11" s="89"/>
      <c r="I11" s="89"/>
      <c r="J11" s="89"/>
      <c r="K11" s="89"/>
      <c r="L11" s="89"/>
      <c r="M11" s="89"/>
      <c r="N11" s="88"/>
      <c r="O11" s="88"/>
      <c r="P11" s="88"/>
      <c r="Q11" s="88"/>
      <c r="R11" s="85"/>
      <c r="S11" s="85"/>
      <c r="T11" s="85"/>
      <c r="U11" s="88"/>
      <c r="V11" s="89"/>
      <c r="W11" s="90"/>
      <c r="X11" s="91"/>
      <c r="Y11" s="92"/>
      <c r="Z11" s="89"/>
      <c r="AA11" s="93"/>
    </row>
    <row r="12" spans="1:27" x14ac:dyDescent="0.25">
      <c r="A12" s="123">
        <f>'[5]KP Hourly Purchases'!B4</f>
        <v>42073.5</v>
      </c>
      <c r="B12" s="64">
        <v>385</v>
      </c>
      <c r="C12" s="34">
        <v>0</v>
      </c>
      <c r="D12" s="95">
        <v>0</v>
      </c>
      <c r="E12" s="35">
        <f t="shared" ref="E12:E76" si="0">SUM(B12:D12)</f>
        <v>385</v>
      </c>
      <c r="F12" s="36">
        <f>IF(E12&gt;0,F7+1,0)</f>
        <v>1</v>
      </c>
      <c r="G12" s="37" t="str">
        <f>IF(MAX(F12:F117)&gt;6,"Yes",0)</f>
        <v>Yes</v>
      </c>
      <c r="H12" s="38">
        <v>197</v>
      </c>
      <c r="I12" s="38">
        <v>26.815999999999999</v>
      </c>
      <c r="J12" s="39">
        <f>MIN(E12,H12)</f>
        <v>197</v>
      </c>
      <c r="K12" s="40">
        <f>IF(J12=0,0,IF(G12&lt;&gt;"Yes",0,J12))</f>
        <v>197</v>
      </c>
      <c r="L12" s="39">
        <v>1299.3499999999999</v>
      </c>
      <c r="M12" s="39">
        <v>656.35</v>
      </c>
      <c r="N12" s="39">
        <v>880.33600000000001</v>
      </c>
      <c r="O12" s="41">
        <f t="shared" ref="O12:O75" si="1">MAX(N12-M12,0)</f>
        <v>223.98599999999999</v>
      </c>
      <c r="P12" s="41">
        <f t="shared" ref="P12:P76" si="2">MIN(K12,O12)</f>
        <v>197</v>
      </c>
      <c r="Q12" s="41">
        <f t="shared" ref="Q12:Q76" si="3">IF(P12&lt;=0,0,L12+I12+H12-N12)</f>
        <v>642.82999999999993</v>
      </c>
      <c r="R12" s="124">
        <f t="shared" ref="R12:T76" si="4">IF($P12&gt;0,MIN($P12,$E12)*(B12/$E12),0)</f>
        <v>197</v>
      </c>
      <c r="S12" s="34">
        <f t="shared" si="4"/>
        <v>0</v>
      </c>
      <c r="T12" s="34">
        <f t="shared" si="4"/>
        <v>0</v>
      </c>
      <c r="U12" s="52">
        <v>26.8</v>
      </c>
      <c r="V12" s="44">
        <f t="shared" ref="V12:V75" si="5">(R12+S12+T12)*U12</f>
        <v>5279.6</v>
      </c>
      <c r="W12" s="45">
        <f>IF(B12&gt;0,W$9,0)</f>
        <v>30.605</v>
      </c>
      <c r="X12" s="50">
        <f>IF(C12&gt;0,X$9,0)</f>
        <v>0</v>
      </c>
      <c r="Y12" s="51">
        <f>IF(D12&gt;0,Y$9,0)</f>
        <v>0</v>
      </c>
      <c r="Z12" s="48">
        <f>(R12*W12)+(S12*X12)+(T12*Y12)</f>
        <v>6029.1850000000004</v>
      </c>
      <c r="AA12" s="49">
        <f>IF(V12-Z12&lt;0,0,V12-Z12)</f>
        <v>0</v>
      </c>
    </row>
    <row r="13" spans="1:27" x14ac:dyDescent="0.25">
      <c r="A13" s="123">
        <f>'[5]KP Hourly Purchases'!B5</f>
        <v>42073.541666666664</v>
      </c>
      <c r="B13" s="64">
        <v>385</v>
      </c>
      <c r="C13" s="34">
        <v>0</v>
      </c>
      <c r="D13" s="96">
        <v>0</v>
      </c>
      <c r="E13" s="35">
        <f t="shared" si="0"/>
        <v>385</v>
      </c>
      <c r="F13" s="36">
        <f>IF(E13&gt;0,F12+1,0)</f>
        <v>2</v>
      </c>
      <c r="G13" s="37" t="str">
        <f>IF(MAX(F13:F117)&gt;6,"Yes",0)</f>
        <v>Yes</v>
      </c>
      <c r="H13" s="38">
        <v>255</v>
      </c>
      <c r="I13" s="38">
        <v>26.494</v>
      </c>
      <c r="J13" s="39">
        <f t="shared" ref="J13:J76" si="6">MIN(E13,H13)</f>
        <v>255</v>
      </c>
      <c r="K13" s="40">
        <f t="shared" ref="K13:K76" si="7">IF(J13=0,0,IF(G13&lt;&gt;"Yes",0,J13))</f>
        <v>255</v>
      </c>
      <c r="L13" s="39">
        <v>1228.4000000000001</v>
      </c>
      <c r="M13" s="39">
        <v>571.4</v>
      </c>
      <c r="N13" s="39">
        <v>853.13699999999994</v>
      </c>
      <c r="O13" s="41">
        <f t="shared" si="1"/>
        <v>281.73699999999997</v>
      </c>
      <c r="P13" s="41">
        <f t="shared" si="2"/>
        <v>255</v>
      </c>
      <c r="Q13" s="41">
        <f t="shared" si="3"/>
        <v>656.75700000000006</v>
      </c>
      <c r="R13" s="124">
        <f t="shared" si="4"/>
        <v>255</v>
      </c>
      <c r="S13" s="34">
        <f t="shared" si="4"/>
        <v>0</v>
      </c>
      <c r="T13" s="34">
        <f t="shared" si="4"/>
        <v>0</v>
      </c>
      <c r="U13" s="52">
        <v>27.54</v>
      </c>
      <c r="V13" s="44">
        <f t="shared" si="5"/>
        <v>7022.7</v>
      </c>
      <c r="W13" s="45">
        <f t="shared" ref="W13:Y76" si="8">IF(B13&gt;0,W$9,0)</f>
        <v>30.605</v>
      </c>
      <c r="X13" s="50">
        <f t="shared" si="8"/>
        <v>0</v>
      </c>
      <c r="Y13" s="51">
        <f t="shared" si="8"/>
        <v>0</v>
      </c>
      <c r="Z13" s="48">
        <f t="shared" ref="Z13:Z76" si="9">(R13*W13)+(S13*X13)+(T13*Y13)</f>
        <v>7804.2750000000005</v>
      </c>
      <c r="AA13" s="49">
        <f t="shared" ref="AA13:AA76" si="10">IF(V13-Z13&lt;0,0,V13-Z13)</f>
        <v>0</v>
      </c>
    </row>
    <row r="14" spans="1:27" x14ac:dyDescent="0.25">
      <c r="A14" s="123">
        <f>'[5]KP Hourly Purchases'!B6</f>
        <v>42073.583333333336</v>
      </c>
      <c r="B14" s="64">
        <v>385</v>
      </c>
      <c r="C14" s="34">
        <v>0</v>
      </c>
      <c r="D14" s="96">
        <v>0</v>
      </c>
      <c r="E14" s="35">
        <f t="shared" si="0"/>
        <v>385</v>
      </c>
      <c r="F14" s="36">
        <f t="shared" ref="F14:F77" si="11">IF(E14&gt;0,F13+1,0)</f>
        <v>3</v>
      </c>
      <c r="G14" s="37" t="str">
        <f>IF(MAX(F14:F117)&gt;6,"Yes",0)</f>
        <v>Yes</v>
      </c>
      <c r="H14" s="38">
        <v>479</v>
      </c>
      <c r="I14" s="38">
        <v>26.669</v>
      </c>
      <c r="J14" s="39">
        <f t="shared" si="6"/>
        <v>385</v>
      </c>
      <c r="K14" s="40">
        <f t="shared" si="7"/>
        <v>385</v>
      </c>
      <c r="L14" s="39">
        <v>1024.75</v>
      </c>
      <c r="M14" s="39">
        <v>345.75</v>
      </c>
      <c r="N14" s="39">
        <v>851.09699999999998</v>
      </c>
      <c r="O14" s="41">
        <f t="shared" si="1"/>
        <v>505.34699999999998</v>
      </c>
      <c r="P14" s="41">
        <f t="shared" si="2"/>
        <v>385</v>
      </c>
      <c r="Q14" s="41">
        <f t="shared" si="3"/>
        <v>679.32200000000012</v>
      </c>
      <c r="R14" s="124">
        <f>IF($P14&gt;0,MIN($P14,$E14)*(B14/$E14),0)</f>
        <v>385</v>
      </c>
      <c r="S14" s="34">
        <f t="shared" si="4"/>
        <v>0</v>
      </c>
      <c r="T14" s="34">
        <f t="shared" si="4"/>
        <v>0</v>
      </c>
      <c r="U14" s="52">
        <v>32.14</v>
      </c>
      <c r="V14" s="44">
        <f t="shared" si="5"/>
        <v>12373.9</v>
      </c>
      <c r="W14" s="45">
        <f t="shared" si="8"/>
        <v>30.605</v>
      </c>
      <c r="X14" s="50">
        <f t="shared" si="8"/>
        <v>0</v>
      </c>
      <c r="Y14" s="51">
        <f t="shared" si="8"/>
        <v>0</v>
      </c>
      <c r="Z14" s="48">
        <f>(R14*W14)+(S14*X14)+(T14*Y14)</f>
        <v>11782.924999999999</v>
      </c>
      <c r="AA14" s="49">
        <f>IF(V14-Z14&lt;0,0,V14-Z14)</f>
        <v>590.97500000000036</v>
      </c>
    </row>
    <row r="15" spans="1:27" x14ac:dyDescent="0.25">
      <c r="A15" s="123">
        <f>'[5]KP Hourly Purchases'!B7</f>
        <v>42073.625</v>
      </c>
      <c r="B15" s="64">
        <v>385</v>
      </c>
      <c r="C15" s="34">
        <v>0</v>
      </c>
      <c r="D15" s="96">
        <v>0</v>
      </c>
      <c r="E15" s="35">
        <f t="shared" si="0"/>
        <v>385</v>
      </c>
      <c r="F15" s="36">
        <f t="shared" si="11"/>
        <v>4</v>
      </c>
      <c r="G15" s="37" t="str">
        <f>IF(MAX(F15:F117)&gt;6,"Yes",0)</f>
        <v>Yes</v>
      </c>
      <c r="H15" s="38">
        <v>447</v>
      </c>
      <c r="I15" s="38">
        <v>26.024000000000001</v>
      </c>
      <c r="J15" s="39">
        <f t="shared" si="6"/>
        <v>385</v>
      </c>
      <c r="K15" s="40">
        <f t="shared" si="7"/>
        <v>385</v>
      </c>
      <c r="L15" s="39">
        <v>1066</v>
      </c>
      <c r="M15" s="39">
        <v>359</v>
      </c>
      <c r="N15" s="39">
        <v>832.09699999999998</v>
      </c>
      <c r="O15" s="41">
        <f t="shared" si="1"/>
        <v>473.09699999999998</v>
      </c>
      <c r="P15" s="41">
        <f t="shared" si="2"/>
        <v>385</v>
      </c>
      <c r="Q15" s="41">
        <f t="shared" si="3"/>
        <v>706.92699999999991</v>
      </c>
      <c r="R15" s="124">
        <f t="shared" si="4"/>
        <v>385</v>
      </c>
      <c r="S15" s="34">
        <f t="shared" si="4"/>
        <v>0</v>
      </c>
      <c r="T15" s="34">
        <f t="shared" si="4"/>
        <v>0</v>
      </c>
      <c r="U15" s="52">
        <v>32.39</v>
      </c>
      <c r="V15" s="44">
        <f t="shared" si="5"/>
        <v>12470.15</v>
      </c>
      <c r="W15" s="45">
        <f t="shared" si="8"/>
        <v>30.605</v>
      </c>
      <c r="X15" s="50">
        <f t="shared" si="8"/>
        <v>0</v>
      </c>
      <c r="Y15" s="51">
        <f t="shared" si="8"/>
        <v>0</v>
      </c>
      <c r="Z15" s="48">
        <f t="shared" si="9"/>
        <v>11782.924999999999</v>
      </c>
      <c r="AA15" s="49">
        <f t="shared" si="10"/>
        <v>687.22500000000036</v>
      </c>
    </row>
    <row r="16" spans="1:27" x14ac:dyDescent="0.25">
      <c r="A16" s="123">
        <f>'[5]KP Hourly Purchases'!B8</f>
        <v>42073.666666666664</v>
      </c>
      <c r="B16" s="64">
        <v>385</v>
      </c>
      <c r="C16" s="34">
        <v>0</v>
      </c>
      <c r="D16" s="96">
        <v>0</v>
      </c>
      <c r="E16" s="35">
        <f t="shared" si="0"/>
        <v>385</v>
      </c>
      <c r="F16" s="36">
        <f t="shared" si="11"/>
        <v>5</v>
      </c>
      <c r="G16" s="37" t="str">
        <f>IF(MAX(F16:F117)&gt;6,"Yes",0)</f>
        <v>Yes</v>
      </c>
      <c r="H16" s="38">
        <v>407</v>
      </c>
      <c r="I16" s="38">
        <v>25.119</v>
      </c>
      <c r="J16" s="39">
        <f t="shared" si="6"/>
        <v>385</v>
      </c>
      <c r="K16" s="40">
        <f t="shared" si="7"/>
        <v>385</v>
      </c>
      <c r="L16" s="39">
        <v>1091.5</v>
      </c>
      <c r="M16" s="39">
        <v>377.5</v>
      </c>
      <c r="N16" s="39">
        <v>809.19100000000003</v>
      </c>
      <c r="O16" s="41">
        <f t="shared" si="1"/>
        <v>431.69100000000003</v>
      </c>
      <c r="P16" s="41">
        <f t="shared" si="2"/>
        <v>385</v>
      </c>
      <c r="Q16" s="41">
        <f t="shared" si="3"/>
        <v>714.42799999999988</v>
      </c>
      <c r="R16" s="124">
        <f t="shared" si="4"/>
        <v>385</v>
      </c>
      <c r="S16" s="34">
        <f t="shared" si="4"/>
        <v>0</v>
      </c>
      <c r="T16" s="34">
        <f t="shared" si="4"/>
        <v>0</v>
      </c>
      <c r="U16" s="52">
        <v>28.984000000000002</v>
      </c>
      <c r="V16" s="44">
        <f t="shared" si="5"/>
        <v>11158.84</v>
      </c>
      <c r="W16" s="45">
        <f t="shared" si="8"/>
        <v>30.605</v>
      </c>
      <c r="X16" s="50">
        <f t="shared" si="8"/>
        <v>0</v>
      </c>
      <c r="Y16" s="51">
        <f t="shared" si="8"/>
        <v>0</v>
      </c>
      <c r="Z16" s="48">
        <f t="shared" si="9"/>
        <v>11782.924999999999</v>
      </c>
      <c r="AA16" s="49">
        <f t="shared" si="10"/>
        <v>0</v>
      </c>
    </row>
    <row r="17" spans="1:27" x14ac:dyDescent="0.25">
      <c r="A17" s="123">
        <f>'[5]KP Hourly Purchases'!B9</f>
        <v>42073.708333333336</v>
      </c>
      <c r="B17" s="64">
        <v>385</v>
      </c>
      <c r="C17" s="34">
        <v>0</v>
      </c>
      <c r="D17" s="96">
        <v>0</v>
      </c>
      <c r="E17" s="35">
        <f t="shared" si="0"/>
        <v>385</v>
      </c>
      <c r="F17" s="36">
        <f t="shared" si="11"/>
        <v>6</v>
      </c>
      <c r="G17" s="37" t="str">
        <f>IF(MAX(F17:F117)&gt;6,"Yes",0)</f>
        <v>Yes</v>
      </c>
      <c r="H17" s="38">
        <v>405</v>
      </c>
      <c r="I17" s="38">
        <v>26.379000000000001</v>
      </c>
      <c r="J17" s="39">
        <f t="shared" si="6"/>
        <v>385</v>
      </c>
      <c r="K17" s="40">
        <f t="shared" si="7"/>
        <v>385</v>
      </c>
      <c r="L17" s="39">
        <v>1111.0999999999999</v>
      </c>
      <c r="M17" s="39">
        <v>377.1</v>
      </c>
      <c r="N17" s="39">
        <v>808.024</v>
      </c>
      <c r="O17" s="41">
        <f>MAX(N17-M17,0)</f>
        <v>430.92399999999998</v>
      </c>
      <c r="P17" s="41">
        <f t="shared" si="2"/>
        <v>385</v>
      </c>
      <c r="Q17" s="41">
        <f>IF(P17&lt;=0,0,L17+I17+H17-N17)</f>
        <v>734.45499999999981</v>
      </c>
      <c r="R17" s="124">
        <f t="shared" si="4"/>
        <v>385</v>
      </c>
      <c r="S17" s="34">
        <f t="shared" si="4"/>
        <v>0</v>
      </c>
      <c r="T17" s="34">
        <f t="shared" si="4"/>
        <v>0</v>
      </c>
      <c r="U17" s="52">
        <v>29.599</v>
      </c>
      <c r="V17" s="44">
        <f t="shared" si="5"/>
        <v>11395.615</v>
      </c>
      <c r="W17" s="45">
        <f t="shared" si="8"/>
        <v>30.605</v>
      </c>
      <c r="X17" s="50">
        <f t="shared" si="8"/>
        <v>0</v>
      </c>
      <c r="Y17" s="51">
        <f t="shared" si="8"/>
        <v>0</v>
      </c>
      <c r="Z17" s="48">
        <f t="shared" si="9"/>
        <v>11782.924999999999</v>
      </c>
      <c r="AA17" s="49">
        <f t="shared" si="10"/>
        <v>0</v>
      </c>
    </row>
    <row r="18" spans="1:27" x14ac:dyDescent="0.25">
      <c r="A18" s="123">
        <f>'[5]KP Hourly Purchases'!B10</f>
        <v>42073.75</v>
      </c>
      <c r="B18" s="64">
        <v>385</v>
      </c>
      <c r="C18" s="34">
        <v>0</v>
      </c>
      <c r="D18" s="96">
        <v>0</v>
      </c>
      <c r="E18" s="35">
        <f t="shared" si="0"/>
        <v>385</v>
      </c>
      <c r="F18" s="36">
        <f t="shared" si="11"/>
        <v>7</v>
      </c>
      <c r="G18" s="37" t="str">
        <f>IF(MAX(F18:F117)&gt;6,"Yes",0)</f>
        <v>Yes</v>
      </c>
      <c r="H18" s="38">
        <v>423</v>
      </c>
      <c r="I18" s="38">
        <v>27.045999999999999</v>
      </c>
      <c r="J18" s="39">
        <f t="shared" si="6"/>
        <v>385</v>
      </c>
      <c r="K18" s="40">
        <f t="shared" si="7"/>
        <v>385</v>
      </c>
      <c r="L18" s="39">
        <v>1069</v>
      </c>
      <c r="M18" s="39">
        <v>357</v>
      </c>
      <c r="N18" s="39">
        <v>806.93200000000002</v>
      </c>
      <c r="O18" s="41">
        <f t="shared" si="1"/>
        <v>449.93200000000002</v>
      </c>
      <c r="P18" s="41">
        <f t="shared" si="2"/>
        <v>385</v>
      </c>
      <c r="Q18" s="41">
        <f t="shared" si="3"/>
        <v>712.11400000000003</v>
      </c>
      <c r="R18" s="124">
        <f t="shared" si="4"/>
        <v>385</v>
      </c>
      <c r="S18" s="34">
        <f t="shared" si="4"/>
        <v>0</v>
      </c>
      <c r="T18" s="34">
        <f t="shared" si="4"/>
        <v>0</v>
      </c>
      <c r="U18" s="52">
        <v>29.109000000000002</v>
      </c>
      <c r="V18" s="44">
        <f t="shared" si="5"/>
        <v>11206.965</v>
      </c>
      <c r="W18" s="45">
        <f t="shared" si="8"/>
        <v>30.605</v>
      </c>
      <c r="X18" s="50">
        <f t="shared" si="8"/>
        <v>0</v>
      </c>
      <c r="Y18" s="51">
        <f t="shared" si="8"/>
        <v>0</v>
      </c>
      <c r="Z18" s="48">
        <f t="shared" si="9"/>
        <v>11782.924999999999</v>
      </c>
      <c r="AA18" s="49">
        <f t="shared" si="10"/>
        <v>0</v>
      </c>
    </row>
    <row r="19" spans="1:27" x14ac:dyDescent="0.25">
      <c r="A19" s="123">
        <f>'[5]KP Hourly Purchases'!B11</f>
        <v>42073.791666666664</v>
      </c>
      <c r="B19" s="64">
        <v>385</v>
      </c>
      <c r="C19" s="34">
        <v>0</v>
      </c>
      <c r="D19" s="96">
        <v>0</v>
      </c>
      <c r="E19" s="35">
        <f t="shared" si="0"/>
        <v>385</v>
      </c>
      <c r="F19" s="36">
        <f t="shared" si="11"/>
        <v>8</v>
      </c>
      <c r="G19" s="37" t="str">
        <f>IF(MAX(F19:F117)&gt;6,"Yes",0)</f>
        <v>Yes</v>
      </c>
      <c r="H19" s="38">
        <v>396</v>
      </c>
      <c r="I19" s="38">
        <v>26.805</v>
      </c>
      <c r="J19" s="39">
        <f t="shared" si="6"/>
        <v>385</v>
      </c>
      <c r="K19" s="40">
        <f t="shared" si="7"/>
        <v>385</v>
      </c>
      <c r="L19" s="39">
        <v>1087.05</v>
      </c>
      <c r="M19" s="39">
        <v>382.05</v>
      </c>
      <c r="N19" s="39">
        <v>804.90800000000002</v>
      </c>
      <c r="O19" s="41">
        <f t="shared" si="1"/>
        <v>422.858</v>
      </c>
      <c r="P19" s="41">
        <f t="shared" si="2"/>
        <v>385</v>
      </c>
      <c r="Q19" s="41">
        <f t="shared" si="3"/>
        <v>704.947</v>
      </c>
      <c r="R19" s="124">
        <f t="shared" si="4"/>
        <v>385</v>
      </c>
      <c r="S19" s="34">
        <f t="shared" si="4"/>
        <v>0</v>
      </c>
      <c r="T19" s="34">
        <f t="shared" si="4"/>
        <v>0</v>
      </c>
      <c r="U19" s="52">
        <v>29.18</v>
      </c>
      <c r="V19" s="44">
        <f t="shared" si="5"/>
        <v>11234.3</v>
      </c>
      <c r="W19" s="45">
        <f t="shared" si="8"/>
        <v>30.605</v>
      </c>
      <c r="X19" s="50">
        <f t="shared" si="8"/>
        <v>0</v>
      </c>
      <c r="Y19" s="51">
        <f t="shared" si="8"/>
        <v>0</v>
      </c>
      <c r="Z19" s="48">
        <f t="shared" si="9"/>
        <v>11782.924999999999</v>
      </c>
      <c r="AA19" s="49">
        <f t="shared" si="10"/>
        <v>0</v>
      </c>
    </row>
    <row r="20" spans="1:27" x14ac:dyDescent="0.25">
      <c r="A20" s="123">
        <f>'[5]KP Hourly Purchases'!B12</f>
        <v>42073.833333333336</v>
      </c>
      <c r="B20" s="64">
        <v>385</v>
      </c>
      <c r="C20" s="34">
        <v>0</v>
      </c>
      <c r="D20" s="96">
        <v>0</v>
      </c>
      <c r="E20" s="35">
        <f t="shared" si="0"/>
        <v>385</v>
      </c>
      <c r="F20" s="36">
        <f t="shared" si="11"/>
        <v>9</v>
      </c>
      <c r="G20" s="37" t="str">
        <f>IF(MAX(F20:F117)&gt;6,"Yes",0)</f>
        <v>Yes</v>
      </c>
      <c r="H20" s="38">
        <v>390</v>
      </c>
      <c r="I20" s="38">
        <v>27.984000000000002</v>
      </c>
      <c r="J20" s="39">
        <f t="shared" si="6"/>
        <v>385</v>
      </c>
      <c r="K20" s="40">
        <f t="shared" si="7"/>
        <v>385</v>
      </c>
      <c r="L20" s="39">
        <v>1105.7</v>
      </c>
      <c r="M20" s="39">
        <v>396.7</v>
      </c>
      <c r="N20" s="39">
        <v>814.18600000000004</v>
      </c>
      <c r="O20" s="41">
        <f t="shared" si="1"/>
        <v>417.48600000000005</v>
      </c>
      <c r="P20" s="41">
        <f t="shared" si="2"/>
        <v>385</v>
      </c>
      <c r="Q20" s="41">
        <f t="shared" si="3"/>
        <v>709.49799999999993</v>
      </c>
      <c r="R20" s="124">
        <f t="shared" si="4"/>
        <v>385</v>
      </c>
      <c r="S20" s="34">
        <f t="shared" si="4"/>
        <v>0</v>
      </c>
      <c r="T20" s="34">
        <f t="shared" si="4"/>
        <v>0</v>
      </c>
      <c r="U20" s="52">
        <v>43.13</v>
      </c>
      <c r="V20" s="44">
        <f t="shared" si="5"/>
        <v>16605.05</v>
      </c>
      <c r="W20" s="45">
        <f t="shared" si="8"/>
        <v>30.605</v>
      </c>
      <c r="X20" s="50">
        <f t="shared" si="8"/>
        <v>0</v>
      </c>
      <c r="Y20" s="51">
        <f t="shared" si="8"/>
        <v>0</v>
      </c>
      <c r="Z20" s="48">
        <f t="shared" si="9"/>
        <v>11782.924999999999</v>
      </c>
      <c r="AA20" s="49">
        <f t="shared" si="10"/>
        <v>4822.125</v>
      </c>
    </row>
    <row r="21" spans="1:27" x14ac:dyDescent="0.25">
      <c r="A21" s="123">
        <f>'[5]KP Hourly Purchases'!B13</f>
        <v>42073.875</v>
      </c>
      <c r="B21" s="64">
        <v>385</v>
      </c>
      <c r="C21" s="34">
        <v>0</v>
      </c>
      <c r="D21" s="96">
        <v>0</v>
      </c>
      <c r="E21" s="35">
        <f t="shared" si="0"/>
        <v>385</v>
      </c>
      <c r="F21" s="36">
        <f t="shared" si="11"/>
        <v>10</v>
      </c>
      <c r="G21" s="37" t="str">
        <f>IF(MAX(F21:F117)&gt;6,"Yes",0)</f>
        <v>Yes</v>
      </c>
      <c r="H21" s="38">
        <v>385</v>
      </c>
      <c r="I21" s="38">
        <v>27.45</v>
      </c>
      <c r="J21" s="39">
        <f t="shared" si="6"/>
        <v>385</v>
      </c>
      <c r="K21" s="40">
        <f t="shared" si="7"/>
        <v>385</v>
      </c>
      <c r="L21" s="39">
        <v>1157.3</v>
      </c>
      <c r="M21" s="39">
        <v>410.3</v>
      </c>
      <c r="N21" s="39">
        <v>822.26400000000001</v>
      </c>
      <c r="O21" s="41">
        <f t="shared" si="1"/>
        <v>411.964</v>
      </c>
      <c r="P21" s="41">
        <f t="shared" si="2"/>
        <v>385</v>
      </c>
      <c r="Q21" s="41">
        <f t="shared" si="3"/>
        <v>747.48599999999999</v>
      </c>
      <c r="R21" s="124">
        <f t="shared" si="4"/>
        <v>385</v>
      </c>
      <c r="S21" s="34">
        <f t="shared" si="4"/>
        <v>0</v>
      </c>
      <c r="T21" s="34">
        <f t="shared" si="4"/>
        <v>0</v>
      </c>
      <c r="U21" s="52">
        <v>30.33</v>
      </c>
      <c r="V21" s="44">
        <f t="shared" si="5"/>
        <v>11677.05</v>
      </c>
      <c r="W21" s="45">
        <f t="shared" si="8"/>
        <v>30.605</v>
      </c>
      <c r="X21" s="50">
        <f t="shared" si="8"/>
        <v>0</v>
      </c>
      <c r="Y21" s="51">
        <f t="shared" si="8"/>
        <v>0</v>
      </c>
      <c r="Z21" s="48">
        <f t="shared" si="9"/>
        <v>11782.924999999999</v>
      </c>
      <c r="AA21" s="49">
        <f t="shared" si="10"/>
        <v>0</v>
      </c>
    </row>
    <row r="22" spans="1:27" x14ac:dyDescent="0.25">
      <c r="A22" s="123"/>
      <c r="B22" s="64">
        <v>0</v>
      </c>
      <c r="C22" s="34">
        <v>0</v>
      </c>
      <c r="D22" s="96">
        <v>0</v>
      </c>
      <c r="E22" s="35">
        <f t="shared" si="0"/>
        <v>0</v>
      </c>
      <c r="F22" s="36">
        <f t="shared" si="11"/>
        <v>0</v>
      </c>
      <c r="G22" s="37" t="str">
        <f>IF(MAX(F22:F117)&gt;6,"Yes",0)</f>
        <v>Yes</v>
      </c>
      <c r="H22" s="38">
        <v>0</v>
      </c>
      <c r="I22" s="38">
        <v>0</v>
      </c>
      <c r="J22" s="39">
        <f t="shared" si="6"/>
        <v>0</v>
      </c>
      <c r="K22" s="40">
        <f t="shared" si="7"/>
        <v>0</v>
      </c>
      <c r="L22" s="39">
        <v>0</v>
      </c>
      <c r="M22" s="39">
        <v>0</v>
      </c>
      <c r="N22" s="39">
        <v>0</v>
      </c>
      <c r="O22" s="41">
        <f t="shared" si="1"/>
        <v>0</v>
      </c>
      <c r="P22" s="41">
        <f t="shared" si="2"/>
        <v>0</v>
      </c>
      <c r="Q22" s="41">
        <f t="shared" si="3"/>
        <v>0</v>
      </c>
      <c r="R22" s="34">
        <f t="shared" si="4"/>
        <v>0</v>
      </c>
      <c r="S22" s="34">
        <f t="shared" si="4"/>
        <v>0</v>
      </c>
      <c r="T22" s="34">
        <f t="shared" si="4"/>
        <v>0</v>
      </c>
      <c r="U22" s="52">
        <f>'[5]KP Hourly Purchases'!K14</f>
        <v>0</v>
      </c>
      <c r="V22" s="44">
        <f t="shared" si="5"/>
        <v>0</v>
      </c>
      <c r="W22" s="45">
        <f t="shared" si="8"/>
        <v>0</v>
      </c>
      <c r="X22" s="50">
        <f t="shared" si="8"/>
        <v>0</v>
      </c>
      <c r="Y22" s="51">
        <f t="shared" si="8"/>
        <v>0</v>
      </c>
      <c r="Z22" s="48">
        <f t="shared" si="9"/>
        <v>0</v>
      </c>
      <c r="AA22" s="49">
        <f t="shared" si="10"/>
        <v>0</v>
      </c>
    </row>
    <row r="23" spans="1:27" x14ac:dyDescent="0.25">
      <c r="A23" s="123">
        <f>'[5]KP Hourly Purchases'!B15</f>
        <v>42076.375</v>
      </c>
      <c r="B23" s="64">
        <v>0</v>
      </c>
      <c r="C23" s="34">
        <v>0</v>
      </c>
      <c r="D23" s="96">
        <v>278</v>
      </c>
      <c r="E23" s="35">
        <f t="shared" si="0"/>
        <v>278</v>
      </c>
      <c r="F23" s="36">
        <f>IF(E23&gt;0,F22+1,0)</f>
        <v>1</v>
      </c>
      <c r="G23" s="37" t="str">
        <f>IF(MAX(F23:F117)&gt;6,"Yes",0)</f>
        <v>Yes</v>
      </c>
      <c r="H23" s="38">
        <v>299</v>
      </c>
      <c r="I23" s="38">
        <v>25.547999999999998</v>
      </c>
      <c r="J23" s="39">
        <f t="shared" si="6"/>
        <v>278</v>
      </c>
      <c r="K23" s="40">
        <f t="shared" si="7"/>
        <v>278</v>
      </c>
      <c r="L23" s="39">
        <v>1220.3</v>
      </c>
      <c r="M23" s="39">
        <v>469.3</v>
      </c>
      <c r="N23" s="39">
        <v>793.81100000000004</v>
      </c>
      <c r="O23" s="41">
        <f t="shared" si="1"/>
        <v>324.51100000000002</v>
      </c>
      <c r="P23" s="41">
        <f t="shared" si="2"/>
        <v>278</v>
      </c>
      <c r="Q23" s="41">
        <f t="shared" si="3"/>
        <v>751.03699999999992</v>
      </c>
      <c r="R23" s="34">
        <f t="shared" si="4"/>
        <v>0</v>
      </c>
      <c r="S23" s="34">
        <f t="shared" si="4"/>
        <v>0</v>
      </c>
      <c r="T23" s="34">
        <f t="shared" si="4"/>
        <v>278</v>
      </c>
      <c r="U23" s="52">
        <v>28.94</v>
      </c>
      <c r="V23" s="44">
        <f t="shared" si="5"/>
        <v>8045.3200000000006</v>
      </c>
      <c r="W23" s="45">
        <f t="shared" si="8"/>
        <v>0</v>
      </c>
      <c r="X23" s="50">
        <f t="shared" si="8"/>
        <v>0</v>
      </c>
      <c r="Y23" s="51">
        <f t="shared" si="8"/>
        <v>30.61116984581955</v>
      </c>
      <c r="Z23" s="48">
        <f t="shared" si="9"/>
        <v>8509.9052171378353</v>
      </c>
      <c r="AA23" s="49">
        <f t="shared" si="10"/>
        <v>0</v>
      </c>
    </row>
    <row r="24" spans="1:27" x14ac:dyDescent="0.25">
      <c r="A24" s="123">
        <f>'[5]KP Hourly Purchases'!B16</f>
        <v>42076.416666666664</v>
      </c>
      <c r="B24" s="64">
        <v>0</v>
      </c>
      <c r="C24" s="34">
        <v>0</v>
      </c>
      <c r="D24" s="96">
        <v>278</v>
      </c>
      <c r="E24" s="35">
        <f t="shared" si="0"/>
        <v>278</v>
      </c>
      <c r="F24" s="36">
        <f t="shared" si="11"/>
        <v>2</v>
      </c>
      <c r="G24" s="37" t="str">
        <f>IF(MAX(F24:F117)&gt;6,"Yes",0)</f>
        <v>Yes</v>
      </c>
      <c r="H24" s="38">
        <v>510</v>
      </c>
      <c r="I24" s="38">
        <v>23.704999999999998</v>
      </c>
      <c r="J24" s="39">
        <f t="shared" si="6"/>
        <v>278</v>
      </c>
      <c r="K24" s="40">
        <f t="shared" si="7"/>
        <v>278</v>
      </c>
      <c r="L24" s="39">
        <v>1014.15</v>
      </c>
      <c r="M24" s="39">
        <v>274.14999999999998</v>
      </c>
      <c r="N24" s="39">
        <v>807.67</v>
      </c>
      <c r="O24" s="41">
        <f t="shared" si="1"/>
        <v>533.52</v>
      </c>
      <c r="P24" s="41">
        <f t="shared" si="2"/>
        <v>278</v>
      </c>
      <c r="Q24" s="41">
        <f t="shared" si="3"/>
        <v>740.18500000000006</v>
      </c>
      <c r="R24" s="34">
        <f t="shared" si="4"/>
        <v>0</v>
      </c>
      <c r="S24" s="34">
        <f t="shared" si="4"/>
        <v>0</v>
      </c>
      <c r="T24" s="34">
        <f t="shared" si="4"/>
        <v>278</v>
      </c>
      <c r="U24" s="52">
        <v>35.694000000000003</v>
      </c>
      <c r="V24" s="44">
        <f t="shared" si="5"/>
        <v>9922.9320000000007</v>
      </c>
      <c r="W24" s="45">
        <f t="shared" si="8"/>
        <v>0</v>
      </c>
      <c r="X24" s="50">
        <f t="shared" si="8"/>
        <v>0</v>
      </c>
      <c r="Y24" s="51">
        <f t="shared" si="8"/>
        <v>30.61116984581955</v>
      </c>
      <c r="Z24" s="48">
        <f t="shared" si="9"/>
        <v>8509.9052171378353</v>
      </c>
      <c r="AA24" s="49">
        <f t="shared" si="10"/>
        <v>1413.0267828621654</v>
      </c>
    </row>
    <row r="25" spans="1:27" x14ac:dyDescent="0.25">
      <c r="A25" s="123">
        <f>'[5]KP Hourly Purchases'!B17</f>
        <v>42076.458333333336</v>
      </c>
      <c r="B25" s="64">
        <v>0</v>
      </c>
      <c r="C25" s="34">
        <v>0</v>
      </c>
      <c r="D25" s="96">
        <v>278</v>
      </c>
      <c r="E25" s="35">
        <f t="shared" si="0"/>
        <v>278</v>
      </c>
      <c r="F25" s="36">
        <f t="shared" si="11"/>
        <v>3</v>
      </c>
      <c r="G25" s="37" t="str">
        <f>IF(MAX(F25:F117)&gt;6,"Yes",0)</f>
        <v>Yes</v>
      </c>
      <c r="H25" s="38">
        <v>588</v>
      </c>
      <c r="I25" s="38">
        <v>23.779</v>
      </c>
      <c r="J25" s="39">
        <f t="shared" si="6"/>
        <v>278</v>
      </c>
      <c r="K25" s="40">
        <f t="shared" si="7"/>
        <v>278</v>
      </c>
      <c r="L25" s="39">
        <v>957</v>
      </c>
      <c r="M25" s="39">
        <v>195</v>
      </c>
      <c r="N25" s="39">
        <v>806.70399999999995</v>
      </c>
      <c r="O25" s="41">
        <f t="shared" si="1"/>
        <v>611.70399999999995</v>
      </c>
      <c r="P25" s="41">
        <f t="shared" si="2"/>
        <v>278</v>
      </c>
      <c r="Q25" s="41">
        <f t="shared" si="3"/>
        <v>762.07500000000005</v>
      </c>
      <c r="R25" s="34">
        <f t="shared" si="4"/>
        <v>0</v>
      </c>
      <c r="S25" s="34">
        <f t="shared" si="4"/>
        <v>0</v>
      </c>
      <c r="T25" s="34">
        <f t="shared" si="4"/>
        <v>278</v>
      </c>
      <c r="U25" s="52">
        <v>106.056</v>
      </c>
      <c r="V25" s="44">
        <f t="shared" si="5"/>
        <v>29483.567999999999</v>
      </c>
      <c r="W25" s="45">
        <f t="shared" si="8"/>
        <v>0</v>
      </c>
      <c r="X25" s="50">
        <f t="shared" si="8"/>
        <v>0</v>
      </c>
      <c r="Y25" s="51">
        <f t="shared" si="8"/>
        <v>30.61116984581955</v>
      </c>
      <c r="Z25" s="48">
        <f t="shared" si="9"/>
        <v>8509.9052171378353</v>
      </c>
      <c r="AA25" s="49">
        <f t="shared" si="10"/>
        <v>20973.662782862164</v>
      </c>
    </row>
    <row r="26" spans="1:27" x14ac:dyDescent="0.25">
      <c r="A26" s="123">
        <f>'[5]KP Hourly Purchases'!B18</f>
        <v>42076.5</v>
      </c>
      <c r="B26" s="64">
        <v>0</v>
      </c>
      <c r="C26" s="34">
        <v>0</v>
      </c>
      <c r="D26" s="96">
        <v>278</v>
      </c>
      <c r="E26" s="35">
        <f t="shared" si="0"/>
        <v>278</v>
      </c>
      <c r="F26" s="36">
        <f t="shared" si="11"/>
        <v>4</v>
      </c>
      <c r="G26" s="37" t="str">
        <f>IF(MAX(F26:F117)&gt;6,"Yes",0)</f>
        <v>Yes</v>
      </c>
      <c r="H26" s="38">
        <v>593</v>
      </c>
      <c r="I26" s="38">
        <v>23.782</v>
      </c>
      <c r="J26" s="39">
        <f t="shared" si="6"/>
        <v>278</v>
      </c>
      <c r="K26" s="40">
        <f t="shared" si="7"/>
        <v>278</v>
      </c>
      <c r="L26" s="39">
        <v>953.85</v>
      </c>
      <c r="M26" s="39">
        <v>194.85</v>
      </c>
      <c r="N26" s="39">
        <v>812.03800000000001</v>
      </c>
      <c r="O26" s="41">
        <f t="shared" si="1"/>
        <v>617.18799999999999</v>
      </c>
      <c r="P26" s="41">
        <f t="shared" si="2"/>
        <v>278</v>
      </c>
      <c r="Q26" s="41">
        <f t="shared" si="3"/>
        <v>758.59400000000005</v>
      </c>
      <c r="R26" s="34">
        <f t="shared" si="4"/>
        <v>0</v>
      </c>
      <c r="S26" s="34">
        <f t="shared" si="4"/>
        <v>0</v>
      </c>
      <c r="T26" s="34">
        <f t="shared" si="4"/>
        <v>278</v>
      </c>
      <c r="U26" s="52">
        <v>77.686000000000007</v>
      </c>
      <c r="V26" s="44">
        <f t="shared" si="5"/>
        <v>21596.708000000002</v>
      </c>
      <c r="W26" s="45">
        <f t="shared" si="8"/>
        <v>0</v>
      </c>
      <c r="X26" s="50">
        <f t="shared" si="8"/>
        <v>0</v>
      </c>
      <c r="Y26" s="51">
        <f t="shared" si="8"/>
        <v>30.61116984581955</v>
      </c>
      <c r="Z26" s="48">
        <f t="shared" si="9"/>
        <v>8509.9052171378353</v>
      </c>
      <c r="AA26" s="49">
        <f t="shared" si="10"/>
        <v>13086.802782862167</v>
      </c>
    </row>
    <row r="27" spans="1:27" x14ac:dyDescent="0.25">
      <c r="A27" s="123">
        <f>'[5]KP Hourly Purchases'!B19</f>
        <v>42076.541666666664</v>
      </c>
      <c r="B27" s="64">
        <v>0</v>
      </c>
      <c r="C27" s="34">
        <v>0</v>
      </c>
      <c r="D27" s="96">
        <v>278</v>
      </c>
      <c r="E27" s="35">
        <f t="shared" si="0"/>
        <v>278</v>
      </c>
      <c r="F27" s="36">
        <f t="shared" si="11"/>
        <v>5</v>
      </c>
      <c r="G27" s="37" t="str">
        <f>IF(MAX(F27:F117)&gt;6,"Yes",0)</f>
        <v>Yes</v>
      </c>
      <c r="H27" s="38">
        <v>584</v>
      </c>
      <c r="I27" s="38">
        <v>22.818999999999999</v>
      </c>
      <c r="J27" s="39">
        <f t="shared" si="6"/>
        <v>278</v>
      </c>
      <c r="K27" s="40">
        <f t="shared" si="7"/>
        <v>278</v>
      </c>
      <c r="L27" s="39">
        <v>917.3</v>
      </c>
      <c r="M27" s="39">
        <v>195.3</v>
      </c>
      <c r="N27" s="39">
        <v>802.45399999999995</v>
      </c>
      <c r="O27" s="41">
        <f t="shared" si="1"/>
        <v>607.154</v>
      </c>
      <c r="P27" s="41">
        <f t="shared" si="2"/>
        <v>278</v>
      </c>
      <c r="Q27" s="41">
        <f t="shared" si="3"/>
        <v>721.66499999999996</v>
      </c>
      <c r="R27" s="34">
        <f t="shared" si="4"/>
        <v>0</v>
      </c>
      <c r="S27" s="34">
        <f t="shared" si="4"/>
        <v>0</v>
      </c>
      <c r="T27" s="34">
        <f t="shared" si="4"/>
        <v>278</v>
      </c>
      <c r="U27" s="52">
        <v>42.145000000000003</v>
      </c>
      <c r="V27" s="44">
        <f t="shared" si="5"/>
        <v>11716.310000000001</v>
      </c>
      <c r="W27" s="45">
        <f t="shared" si="8"/>
        <v>0</v>
      </c>
      <c r="X27" s="50">
        <f t="shared" si="8"/>
        <v>0</v>
      </c>
      <c r="Y27" s="51">
        <f t="shared" si="8"/>
        <v>30.61116984581955</v>
      </c>
      <c r="Z27" s="48">
        <f t="shared" si="9"/>
        <v>8509.9052171378353</v>
      </c>
      <c r="AA27" s="49">
        <f t="shared" si="10"/>
        <v>3206.404782862166</v>
      </c>
    </row>
    <row r="28" spans="1:27" x14ac:dyDescent="0.25">
      <c r="A28" s="123">
        <f>'[5]KP Hourly Purchases'!B20</f>
        <v>42076.583333333336</v>
      </c>
      <c r="B28" s="64">
        <v>0</v>
      </c>
      <c r="C28" s="34">
        <v>0</v>
      </c>
      <c r="D28" s="96">
        <v>278</v>
      </c>
      <c r="E28" s="35">
        <f t="shared" si="0"/>
        <v>278</v>
      </c>
      <c r="F28" s="36">
        <f t="shared" si="11"/>
        <v>6</v>
      </c>
      <c r="G28" s="37" t="str">
        <f>IF(MAX(F28:F117)&gt;6,"Yes",0)</f>
        <v>Yes</v>
      </c>
      <c r="H28" s="38">
        <v>583</v>
      </c>
      <c r="I28" s="38">
        <v>22.472999999999999</v>
      </c>
      <c r="J28" s="39">
        <f t="shared" si="6"/>
        <v>278</v>
      </c>
      <c r="K28" s="40">
        <f t="shared" si="7"/>
        <v>278</v>
      </c>
      <c r="L28" s="39">
        <v>945.5</v>
      </c>
      <c r="M28" s="39">
        <v>193.5</v>
      </c>
      <c r="N28" s="39">
        <v>799.43899999999996</v>
      </c>
      <c r="O28" s="41">
        <f>MAX(N28-M28,0)</f>
        <v>605.93899999999996</v>
      </c>
      <c r="P28" s="41">
        <f t="shared" si="2"/>
        <v>278</v>
      </c>
      <c r="Q28" s="41">
        <f t="shared" si="3"/>
        <v>751.53399999999999</v>
      </c>
      <c r="R28" s="34">
        <f t="shared" si="4"/>
        <v>0</v>
      </c>
      <c r="S28" s="34">
        <f t="shared" si="4"/>
        <v>0</v>
      </c>
      <c r="T28" s="34">
        <f t="shared" si="4"/>
        <v>278</v>
      </c>
      <c r="U28" s="52">
        <v>41.173999999999999</v>
      </c>
      <c r="V28" s="44">
        <f t="shared" si="5"/>
        <v>11446.371999999999</v>
      </c>
      <c r="W28" s="45">
        <f t="shared" si="8"/>
        <v>0</v>
      </c>
      <c r="X28" s="50">
        <f t="shared" si="8"/>
        <v>0</v>
      </c>
      <c r="Y28" s="51">
        <f t="shared" si="8"/>
        <v>30.61116984581955</v>
      </c>
      <c r="Z28" s="48">
        <f t="shared" si="9"/>
        <v>8509.9052171378353</v>
      </c>
      <c r="AA28" s="49">
        <f t="shared" si="10"/>
        <v>2936.4667828621641</v>
      </c>
    </row>
    <row r="29" spans="1:27" x14ac:dyDescent="0.25">
      <c r="A29" s="123">
        <f>'[5]KP Hourly Purchases'!B21</f>
        <v>42076.625</v>
      </c>
      <c r="B29" s="64">
        <v>0</v>
      </c>
      <c r="C29" s="34">
        <v>0</v>
      </c>
      <c r="D29" s="96">
        <v>278</v>
      </c>
      <c r="E29" s="35">
        <f t="shared" si="0"/>
        <v>278</v>
      </c>
      <c r="F29" s="36">
        <f t="shared" si="11"/>
        <v>7</v>
      </c>
      <c r="G29" s="37" t="str">
        <f>IF(MAX(F29:F117)&gt;6,"Yes",0)</f>
        <v>Yes</v>
      </c>
      <c r="H29" s="38">
        <v>590</v>
      </c>
      <c r="I29" s="38">
        <v>21.844999999999999</v>
      </c>
      <c r="J29" s="39">
        <f t="shared" si="6"/>
        <v>278</v>
      </c>
      <c r="K29" s="40">
        <f t="shared" si="7"/>
        <v>278</v>
      </c>
      <c r="L29" s="39">
        <v>958.75</v>
      </c>
      <c r="M29" s="39">
        <v>186.75</v>
      </c>
      <c r="N29" s="39">
        <v>798.54499999999996</v>
      </c>
      <c r="O29" s="41">
        <f t="shared" si="1"/>
        <v>611.79499999999996</v>
      </c>
      <c r="P29" s="41">
        <f t="shared" si="2"/>
        <v>278</v>
      </c>
      <c r="Q29" s="41">
        <f t="shared" si="3"/>
        <v>772.05000000000007</v>
      </c>
      <c r="R29" s="34">
        <f t="shared" si="4"/>
        <v>0</v>
      </c>
      <c r="S29" s="34">
        <f t="shared" si="4"/>
        <v>0</v>
      </c>
      <c r="T29" s="34">
        <f t="shared" si="4"/>
        <v>278</v>
      </c>
      <c r="U29" s="52">
        <v>35.506999999999998</v>
      </c>
      <c r="V29" s="44">
        <f t="shared" si="5"/>
        <v>9870.9459999999999</v>
      </c>
      <c r="W29" s="45">
        <f t="shared" si="8"/>
        <v>0</v>
      </c>
      <c r="X29" s="50">
        <f t="shared" si="8"/>
        <v>0</v>
      </c>
      <c r="Y29" s="51">
        <f t="shared" si="8"/>
        <v>30.61116984581955</v>
      </c>
      <c r="Z29" s="48">
        <f t="shared" si="9"/>
        <v>8509.9052171378353</v>
      </c>
      <c r="AA29" s="49">
        <f t="shared" si="10"/>
        <v>1361.0407828621646</v>
      </c>
    </row>
    <row r="30" spans="1:27" x14ac:dyDescent="0.25">
      <c r="A30" s="123">
        <f>'[5]KP Hourly Purchases'!B22</f>
        <v>42076.666666666664</v>
      </c>
      <c r="B30" s="64">
        <v>0</v>
      </c>
      <c r="C30" s="34">
        <v>0</v>
      </c>
      <c r="D30" s="96">
        <v>278</v>
      </c>
      <c r="E30" s="35">
        <f t="shared" si="0"/>
        <v>278</v>
      </c>
      <c r="F30" s="36">
        <f t="shared" si="11"/>
        <v>8</v>
      </c>
      <c r="G30" s="37" t="str">
        <f>IF(MAX(F30:F117)&gt;6,"Yes",0)</f>
        <v>Yes</v>
      </c>
      <c r="H30" s="38">
        <v>606</v>
      </c>
      <c r="I30" s="38">
        <v>21.623999999999999</v>
      </c>
      <c r="J30" s="39">
        <f t="shared" si="6"/>
        <v>278</v>
      </c>
      <c r="K30" s="40">
        <f t="shared" si="7"/>
        <v>278</v>
      </c>
      <c r="L30" s="39">
        <v>919.75</v>
      </c>
      <c r="M30" s="39">
        <v>186.75</v>
      </c>
      <c r="N30" s="39">
        <v>814.178</v>
      </c>
      <c r="O30" s="41">
        <f t="shared" si="1"/>
        <v>627.428</v>
      </c>
      <c r="P30" s="41">
        <f t="shared" si="2"/>
        <v>278</v>
      </c>
      <c r="Q30" s="41">
        <f t="shared" si="3"/>
        <v>733.19600000000003</v>
      </c>
      <c r="R30" s="34">
        <f t="shared" si="4"/>
        <v>0</v>
      </c>
      <c r="S30" s="34">
        <f t="shared" si="4"/>
        <v>0</v>
      </c>
      <c r="T30" s="34">
        <f t="shared" si="4"/>
        <v>278</v>
      </c>
      <c r="U30" s="52">
        <v>28.279</v>
      </c>
      <c r="V30" s="44">
        <f t="shared" si="5"/>
        <v>7861.5619999999999</v>
      </c>
      <c r="W30" s="45">
        <f t="shared" si="8"/>
        <v>0</v>
      </c>
      <c r="X30" s="50">
        <f t="shared" si="8"/>
        <v>0</v>
      </c>
      <c r="Y30" s="51">
        <f t="shared" si="8"/>
        <v>30.61116984581955</v>
      </c>
      <c r="Z30" s="48">
        <f t="shared" si="9"/>
        <v>8509.9052171378353</v>
      </c>
      <c r="AA30" s="49">
        <f t="shared" si="10"/>
        <v>0</v>
      </c>
    </row>
    <row r="31" spans="1:27" x14ac:dyDescent="0.25">
      <c r="A31" s="123">
        <f>'[5]KP Hourly Purchases'!B23</f>
        <v>42076.708333333336</v>
      </c>
      <c r="B31" s="64">
        <v>0</v>
      </c>
      <c r="C31" s="34">
        <v>0</v>
      </c>
      <c r="D31" s="96">
        <v>278</v>
      </c>
      <c r="E31" s="35">
        <f t="shared" si="0"/>
        <v>278</v>
      </c>
      <c r="F31" s="36">
        <f t="shared" si="11"/>
        <v>9</v>
      </c>
      <c r="G31" s="37" t="str">
        <f t="shared" ref="G31:G94" si="12">IF(MAX(F31:F117)&gt;6,"Yes",0)</f>
        <v>Yes</v>
      </c>
      <c r="H31" s="38">
        <v>609</v>
      </c>
      <c r="I31" s="38">
        <v>21.082999999999998</v>
      </c>
      <c r="J31" s="39">
        <f t="shared" si="6"/>
        <v>278</v>
      </c>
      <c r="K31" s="40">
        <f t="shared" si="7"/>
        <v>278</v>
      </c>
      <c r="L31" s="39">
        <v>898.75</v>
      </c>
      <c r="M31" s="39">
        <v>174.75</v>
      </c>
      <c r="N31" s="39">
        <v>804.39200000000005</v>
      </c>
      <c r="O31" s="41">
        <f t="shared" si="1"/>
        <v>629.64200000000005</v>
      </c>
      <c r="P31" s="41">
        <f t="shared" si="2"/>
        <v>278</v>
      </c>
      <c r="Q31" s="41">
        <f t="shared" si="3"/>
        <v>724.44100000000003</v>
      </c>
      <c r="R31" s="34">
        <f t="shared" si="4"/>
        <v>0</v>
      </c>
      <c r="S31" s="34">
        <f t="shared" si="4"/>
        <v>0</v>
      </c>
      <c r="T31" s="34">
        <f t="shared" si="4"/>
        <v>278</v>
      </c>
      <c r="U31" s="52">
        <v>29.463999999999999</v>
      </c>
      <c r="V31" s="44">
        <f t="shared" si="5"/>
        <v>8190.9919999999993</v>
      </c>
      <c r="W31" s="45">
        <f t="shared" si="8"/>
        <v>0</v>
      </c>
      <c r="X31" s="50">
        <f t="shared" si="8"/>
        <v>0</v>
      </c>
      <c r="Y31" s="51">
        <f t="shared" si="8"/>
        <v>30.61116984581955</v>
      </c>
      <c r="Z31" s="48">
        <f t="shared" si="9"/>
        <v>8509.9052171378353</v>
      </c>
      <c r="AA31" s="49">
        <f t="shared" si="10"/>
        <v>0</v>
      </c>
    </row>
    <row r="32" spans="1:27" x14ac:dyDescent="0.25">
      <c r="A32" s="123">
        <f>'[5]KP Hourly Purchases'!B24</f>
        <v>42076.75</v>
      </c>
      <c r="B32" s="64">
        <v>0</v>
      </c>
      <c r="C32" s="34">
        <v>0</v>
      </c>
      <c r="D32" s="96">
        <v>278</v>
      </c>
      <c r="E32" s="35">
        <f t="shared" si="0"/>
        <v>278</v>
      </c>
      <c r="F32" s="36">
        <f t="shared" si="11"/>
        <v>10</v>
      </c>
      <c r="G32" s="37" t="str">
        <f t="shared" si="12"/>
        <v>Yes</v>
      </c>
      <c r="H32" s="38">
        <v>624</v>
      </c>
      <c r="I32" s="38">
        <v>21.539000000000001</v>
      </c>
      <c r="J32" s="39">
        <f t="shared" si="6"/>
        <v>278</v>
      </c>
      <c r="K32" s="40">
        <f t="shared" si="7"/>
        <v>278</v>
      </c>
      <c r="L32" s="39">
        <v>892.85</v>
      </c>
      <c r="M32" s="39">
        <v>161.85</v>
      </c>
      <c r="N32" s="39">
        <v>807.452</v>
      </c>
      <c r="O32" s="41">
        <f t="shared" si="1"/>
        <v>645.60199999999998</v>
      </c>
      <c r="P32" s="41">
        <f t="shared" si="2"/>
        <v>278</v>
      </c>
      <c r="Q32" s="41">
        <f t="shared" si="3"/>
        <v>730.93700000000013</v>
      </c>
      <c r="R32" s="34">
        <f t="shared" si="4"/>
        <v>0</v>
      </c>
      <c r="S32" s="34">
        <f t="shared" si="4"/>
        <v>0</v>
      </c>
      <c r="T32" s="34">
        <f t="shared" si="4"/>
        <v>278</v>
      </c>
      <c r="U32" s="52">
        <v>33.33</v>
      </c>
      <c r="V32" s="44">
        <f t="shared" si="5"/>
        <v>9265.74</v>
      </c>
      <c r="W32" s="45">
        <f t="shared" si="8"/>
        <v>0</v>
      </c>
      <c r="X32" s="50">
        <f t="shared" si="8"/>
        <v>0</v>
      </c>
      <c r="Y32" s="51">
        <f t="shared" si="8"/>
        <v>30.61116984581955</v>
      </c>
      <c r="Z32" s="48">
        <f t="shared" si="9"/>
        <v>8509.9052171378353</v>
      </c>
      <c r="AA32" s="49">
        <f t="shared" si="10"/>
        <v>755.8347828621645</v>
      </c>
    </row>
    <row r="33" spans="1:27" x14ac:dyDescent="0.25">
      <c r="A33" s="123">
        <f>'[5]KP Hourly Purchases'!B25</f>
        <v>42076.791666666664</v>
      </c>
      <c r="B33" s="64">
        <v>0</v>
      </c>
      <c r="C33" s="34">
        <v>0</v>
      </c>
      <c r="D33" s="96">
        <v>278</v>
      </c>
      <c r="E33" s="35">
        <f t="shared" si="0"/>
        <v>278</v>
      </c>
      <c r="F33" s="36">
        <f t="shared" si="11"/>
        <v>11</v>
      </c>
      <c r="G33" s="37" t="str">
        <f t="shared" si="12"/>
        <v>Yes</v>
      </c>
      <c r="H33" s="38">
        <v>638</v>
      </c>
      <c r="I33" s="38">
        <v>21.54</v>
      </c>
      <c r="J33" s="39">
        <f t="shared" si="6"/>
        <v>278</v>
      </c>
      <c r="K33" s="40">
        <f t="shared" si="7"/>
        <v>278</v>
      </c>
      <c r="L33" s="39">
        <v>868.2</v>
      </c>
      <c r="M33" s="39">
        <v>145.19999999999999</v>
      </c>
      <c r="N33" s="39">
        <v>804.81600000000003</v>
      </c>
      <c r="O33" s="41">
        <f t="shared" si="1"/>
        <v>659.61599999999999</v>
      </c>
      <c r="P33" s="41">
        <f t="shared" si="2"/>
        <v>278</v>
      </c>
      <c r="Q33" s="41">
        <f t="shared" si="3"/>
        <v>722.92399999999998</v>
      </c>
      <c r="R33" s="34">
        <f t="shared" si="4"/>
        <v>0</v>
      </c>
      <c r="S33" s="34">
        <f t="shared" si="4"/>
        <v>0</v>
      </c>
      <c r="T33" s="34">
        <f t="shared" si="4"/>
        <v>278</v>
      </c>
      <c r="U33" s="52">
        <v>29.262</v>
      </c>
      <c r="V33" s="44">
        <f t="shared" si="5"/>
        <v>8134.8360000000002</v>
      </c>
      <c r="W33" s="45">
        <f t="shared" si="8"/>
        <v>0</v>
      </c>
      <c r="X33" s="50">
        <f t="shared" si="8"/>
        <v>0</v>
      </c>
      <c r="Y33" s="51">
        <f t="shared" si="8"/>
        <v>30.61116984581955</v>
      </c>
      <c r="Z33" s="48">
        <f t="shared" si="9"/>
        <v>8509.9052171378353</v>
      </c>
      <c r="AA33" s="49">
        <f t="shared" si="10"/>
        <v>0</v>
      </c>
    </row>
    <row r="34" spans="1:27" x14ac:dyDescent="0.25">
      <c r="A34" s="123">
        <f>'[5]KP Hourly Purchases'!B26</f>
        <v>42076.833333333336</v>
      </c>
      <c r="B34" s="64">
        <v>0</v>
      </c>
      <c r="C34" s="34">
        <v>0</v>
      </c>
      <c r="D34" s="96">
        <v>278</v>
      </c>
      <c r="E34" s="35">
        <f t="shared" si="0"/>
        <v>278</v>
      </c>
      <c r="F34" s="36">
        <f t="shared" si="11"/>
        <v>12</v>
      </c>
      <c r="G34" s="37" t="str">
        <f t="shared" si="12"/>
        <v>Yes</v>
      </c>
      <c r="H34" s="38">
        <v>648</v>
      </c>
      <c r="I34" s="38">
        <v>21.542000000000002</v>
      </c>
      <c r="J34" s="39">
        <f t="shared" si="6"/>
        <v>278</v>
      </c>
      <c r="K34" s="40">
        <f t="shared" si="7"/>
        <v>278</v>
      </c>
      <c r="L34" s="39">
        <v>838.25</v>
      </c>
      <c r="M34" s="39">
        <v>134.25</v>
      </c>
      <c r="N34" s="39">
        <v>803.51900000000001</v>
      </c>
      <c r="O34" s="41">
        <f t="shared" si="1"/>
        <v>669.26900000000001</v>
      </c>
      <c r="P34" s="41">
        <f t="shared" si="2"/>
        <v>278</v>
      </c>
      <c r="Q34" s="41">
        <f t="shared" si="3"/>
        <v>704.27299999999991</v>
      </c>
      <c r="R34" s="34">
        <f t="shared" si="4"/>
        <v>0</v>
      </c>
      <c r="S34" s="34">
        <f t="shared" si="4"/>
        <v>0</v>
      </c>
      <c r="T34" s="34">
        <f t="shared" si="4"/>
        <v>278</v>
      </c>
      <c r="U34" s="52">
        <v>30.105</v>
      </c>
      <c r="V34" s="44">
        <f t="shared" si="5"/>
        <v>8369.19</v>
      </c>
      <c r="W34" s="45">
        <f t="shared" si="8"/>
        <v>0</v>
      </c>
      <c r="X34" s="50">
        <f t="shared" si="8"/>
        <v>0</v>
      </c>
      <c r="Y34" s="51">
        <f t="shared" si="8"/>
        <v>30.61116984581955</v>
      </c>
      <c r="Z34" s="48">
        <f t="shared" si="9"/>
        <v>8509.9052171378353</v>
      </c>
      <c r="AA34" s="49">
        <f t="shared" si="10"/>
        <v>0</v>
      </c>
    </row>
    <row r="35" spans="1:27" x14ac:dyDescent="0.25">
      <c r="A35" s="123">
        <f>'[5]KP Hourly Purchases'!B27</f>
        <v>42076.875</v>
      </c>
      <c r="B35" s="64">
        <v>0</v>
      </c>
      <c r="C35" s="34">
        <v>0</v>
      </c>
      <c r="D35" s="96">
        <v>278</v>
      </c>
      <c r="E35" s="35">
        <f t="shared" si="0"/>
        <v>278</v>
      </c>
      <c r="F35" s="36">
        <f t="shared" si="11"/>
        <v>13</v>
      </c>
      <c r="G35" s="37" t="str">
        <f t="shared" si="12"/>
        <v>Yes</v>
      </c>
      <c r="H35" s="38">
        <v>655</v>
      </c>
      <c r="I35" s="38">
        <v>21.030999999999999</v>
      </c>
      <c r="J35" s="39">
        <f t="shared" si="6"/>
        <v>278</v>
      </c>
      <c r="K35" s="40">
        <f t="shared" si="7"/>
        <v>278</v>
      </c>
      <c r="L35" s="39">
        <v>875.15</v>
      </c>
      <c r="M35" s="39">
        <v>138.15</v>
      </c>
      <c r="N35" s="39">
        <v>814.44899999999996</v>
      </c>
      <c r="O35" s="41">
        <f t="shared" si="1"/>
        <v>676.29899999999998</v>
      </c>
      <c r="P35" s="41">
        <f t="shared" si="2"/>
        <v>278</v>
      </c>
      <c r="Q35" s="41">
        <f t="shared" si="3"/>
        <v>736.73200000000008</v>
      </c>
      <c r="R35" s="34">
        <f t="shared" si="4"/>
        <v>0</v>
      </c>
      <c r="S35" s="34">
        <f t="shared" si="4"/>
        <v>0</v>
      </c>
      <c r="T35" s="34">
        <f t="shared" si="4"/>
        <v>278</v>
      </c>
      <c r="U35" s="52">
        <v>29.707000000000001</v>
      </c>
      <c r="V35" s="44">
        <f t="shared" si="5"/>
        <v>8258.5460000000003</v>
      </c>
      <c r="W35" s="45">
        <f t="shared" si="8"/>
        <v>0</v>
      </c>
      <c r="X35" s="50">
        <f t="shared" si="8"/>
        <v>0</v>
      </c>
      <c r="Y35" s="51">
        <f t="shared" si="8"/>
        <v>30.61116984581955</v>
      </c>
      <c r="Z35" s="48">
        <f t="shared" si="9"/>
        <v>8509.9052171378353</v>
      </c>
      <c r="AA35" s="49">
        <f t="shared" si="10"/>
        <v>0</v>
      </c>
    </row>
    <row r="36" spans="1:27" x14ac:dyDescent="0.25">
      <c r="A36" s="123">
        <f>'[5]KP Hourly Purchases'!B28</f>
        <v>42076.916666666664</v>
      </c>
      <c r="B36" s="64">
        <v>0</v>
      </c>
      <c r="C36" s="34">
        <v>0</v>
      </c>
      <c r="D36" s="96">
        <v>278</v>
      </c>
      <c r="E36" s="35">
        <f t="shared" si="0"/>
        <v>278</v>
      </c>
      <c r="F36" s="36">
        <f t="shared" si="11"/>
        <v>14</v>
      </c>
      <c r="G36" s="37" t="str">
        <f t="shared" si="12"/>
        <v>Yes</v>
      </c>
      <c r="H36" s="38">
        <v>628</v>
      </c>
      <c r="I36" s="38">
        <v>20.521000000000001</v>
      </c>
      <c r="J36" s="39">
        <f t="shared" si="6"/>
        <v>278</v>
      </c>
      <c r="K36" s="40">
        <f t="shared" si="7"/>
        <v>278</v>
      </c>
      <c r="L36" s="39">
        <v>882</v>
      </c>
      <c r="M36" s="39">
        <v>144</v>
      </c>
      <c r="N36" s="39">
        <v>792.69299999999998</v>
      </c>
      <c r="O36" s="41">
        <f t="shared" si="1"/>
        <v>648.69299999999998</v>
      </c>
      <c r="P36" s="41">
        <f t="shared" si="2"/>
        <v>278</v>
      </c>
      <c r="Q36" s="41">
        <f t="shared" si="3"/>
        <v>737.82799999999997</v>
      </c>
      <c r="R36" s="34">
        <f t="shared" si="4"/>
        <v>0</v>
      </c>
      <c r="S36" s="34">
        <f t="shared" si="4"/>
        <v>0</v>
      </c>
      <c r="T36" s="34">
        <f t="shared" si="4"/>
        <v>278</v>
      </c>
      <c r="U36" s="52">
        <v>30.916</v>
      </c>
      <c r="V36" s="44">
        <f t="shared" si="5"/>
        <v>8594.6479999999992</v>
      </c>
      <c r="W36" s="45">
        <f t="shared" si="8"/>
        <v>0</v>
      </c>
      <c r="X36" s="50">
        <f t="shared" si="8"/>
        <v>0</v>
      </c>
      <c r="Y36" s="51">
        <f t="shared" si="8"/>
        <v>30.61116984581955</v>
      </c>
      <c r="Z36" s="48">
        <f t="shared" si="9"/>
        <v>8509.9052171378353</v>
      </c>
      <c r="AA36" s="49">
        <f t="shared" si="10"/>
        <v>84.742782862163949</v>
      </c>
    </row>
    <row r="37" spans="1:27" x14ac:dyDescent="0.25">
      <c r="A37" s="123">
        <f>'[5]KP Hourly Purchases'!B29</f>
        <v>42076.958333333336</v>
      </c>
      <c r="B37" s="64">
        <v>0</v>
      </c>
      <c r="C37" s="34">
        <v>0</v>
      </c>
      <c r="D37" s="96">
        <v>278</v>
      </c>
      <c r="E37" s="35">
        <f t="shared" si="0"/>
        <v>278</v>
      </c>
      <c r="F37" s="36">
        <f t="shared" si="11"/>
        <v>15</v>
      </c>
      <c r="G37" s="37" t="str">
        <f t="shared" si="12"/>
        <v>Yes</v>
      </c>
      <c r="H37" s="38">
        <v>598</v>
      </c>
      <c r="I37" s="38">
        <v>19.111999999999998</v>
      </c>
      <c r="J37" s="39">
        <f t="shared" si="6"/>
        <v>278</v>
      </c>
      <c r="K37" s="40">
        <f t="shared" si="7"/>
        <v>278</v>
      </c>
      <c r="L37" s="39">
        <v>865.25</v>
      </c>
      <c r="M37" s="39">
        <v>140.25</v>
      </c>
      <c r="N37" s="39">
        <v>757.07899999999995</v>
      </c>
      <c r="O37" s="41">
        <f t="shared" si="1"/>
        <v>616.82899999999995</v>
      </c>
      <c r="P37" s="41">
        <f t="shared" si="2"/>
        <v>278</v>
      </c>
      <c r="Q37" s="41">
        <f t="shared" si="3"/>
        <v>725.28300000000013</v>
      </c>
      <c r="R37" s="34">
        <f t="shared" si="4"/>
        <v>0</v>
      </c>
      <c r="S37" s="34">
        <f t="shared" si="4"/>
        <v>0</v>
      </c>
      <c r="T37" s="34">
        <f t="shared" si="4"/>
        <v>278</v>
      </c>
      <c r="U37" s="52">
        <v>27.652999999999999</v>
      </c>
      <c r="V37" s="44">
        <f t="shared" si="5"/>
        <v>7687.5339999999997</v>
      </c>
      <c r="W37" s="45">
        <f t="shared" si="8"/>
        <v>0</v>
      </c>
      <c r="X37" s="50">
        <f t="shared" si="8"/>
        <v>0</v>
      </c>
      <c r="Y37" s="51">
        <f t="shared" si="8"/>
        <v>30.61116984581955</v>
      </c>
      <c r="Z37" s="48">
        <f t="shared" si="9"/>
        <v>8509.9052171378353</v>
      </c>
      <c r="AA37" s="49">
        <f t="shared" si="10"/>
        <v>0</v>
      </c>
    </row>
    <row r="38" spans="1:27" x14ac:dyDescent="0.25">
      <c r="A38" s="123">
        <f>'[5]KP Hourly Purchases'!B30</f>
        <v>42077</v>
      </c>
      <c r="B38" s="64">
        <v>0</v>
      </c>
      <c r="C38" s="34">
        <v>0</v>
      </c>
      <c r="D38" s="96">
        <v>278</v>
      </c>
      <c r="E38" s="35">
        <f t="shared" si="0"/>
        <v>278</v>
      </c>
      <c r="F38" s="36">
        <f t="shared" si="11"/>
        <v>16</v>
      </c>
      <c r="G38" s="37" t="str">
        <f t="shared" si="12"/>
        <v>Yes</v>
      </c>
      <c r="H38" s="38">
        <v>599</v>
      </c>
      <c r="I38" s="38">
        <v>17.425000000000001</v>
      </c>
      <c r="J38" s="39">
        <f t="shared" si="6"/>
        <v>278</v>
      </c>
      <c r="K38" s="40">
        <f t="shared" si="7"/>
        <v>278</v>
      </c>
      <c r="L38" s="39">
        <v>789.85</v>
      </c>
      <c r="M38" s="39">
        <v>110.85</v>
      </c>
      <c r="N38" s="39">
        <v>726.928</v>
      </c>
      <c r="O38" s="41">
        <f t="shared" si="1"/>
        <v>616.07799999999997</v>
      </c>
      <c r="P38" s="41">
        <f t="shared" si="2"/>
        <v>278</v>
      </c>
      <c r="Q38" s="41">
        <f t="shared" si="3"/>
        <v>679.34700000000009</v>
      </c>
      <c r="R38" s="34">
        <f t="shared" si="4"/>
        <v>0</v>
      </c>
      <c r="S38" s="34">
        <f t="shared" si="4"/>
        <v>0</v>
      </c>
      <c r="T38" s="34">
        <f t="shared" si="4"/>
        <v>278</v>
      </c>
      <c r="U38" s="52">
        <v>29.443999999999999</v>
      </c>
      <c r="V38" s="44">
        <f t="shared" si="5"/>
        <v>8185.4319999999998</v>
      </c>
      <c r="W38" s="45">
        <f t="shared" si="8"/>
        <v>0</v>
      </c>
      <c r="X38" s="50">
        <f t="shared" si="8"/>
        <v>0</v>
      </c>
      <c r="Y38" s="51">
        <f t="shared" si="8"/>
        <v>30.61116984581955</v>
      </c>
      <c r="Z38" s="48">
        <f t="shared" si="9"/>
        <v>8509.9052171378353</v>
      </c>
      <c r="AA38" s="49">
        <f t="shared" si="10"/>
        <v>0</v>
      </c>
    </row>
    <row r="39" spans="1:27" x14ac:dyDescent="0.25">
      <c r="A39" s="123">
        <f>'[5]KP Hourly Purchases'!B31</f>
        <v>42077.041666666664</v>
      </c>
      <c r="B39" s="64">
        <v>0</v>
      </c>
      <c r="C39" s="34">
        <v>0</v>
      </c>
      <c r="D39" s="96">
        <v>278</v>
      </c>
      <c r="E39" s="35">
        <f t="shared" si="0"/>
        <v>278</v>
      </c>
      <c r="F39" s="36">
        <f t="shared" si="11"/>
        <v>17</v>
      </c>
      <c r="G39" s="37" t="str">
        <f t="shared" si="12"/>
        <v>Yes</v>
      </c>
      <c r="H39" s="38">
        <v>582</v>
      </c>
      <c r="I39" s="38">
        <v>16.318999999999999</v>
      </c>
      <c r="J39" s="39">
        <f t="shared" si="6"/>
        <v>278</v>
      </c>
      <c r="K39" s="40">
        <f t="shared" si="7"/>
        <v>278</v>
      </c>
      <c r="L39" s="39">
        <v>706.95</v>
      </c>
      <c r="M39" s="39">
        <v>94.95</v>
      </c>
      <c r="N39" s="39">
        <v>693.65300000000002</v>
      </c>
      <c r="O39" s="41">
        <f t="shared" si="1"/>
        <v>598.70299999999997</v>
      </c>
      <c r="P39" s="41">
        <f t="shared" si="2"/>
        <v>278</v>
      </c>
      <c r="Q39" s="41">
        <f t="shared" si="3"/>
        <v>611.61599999999999</v>
      </c>
      <c r="R39" s="34">
        <f t="shared" si="4"/>
        <v>0</v>
      </c>
      <c r="S39" s="34">
        <f t="shared" si="4"/>
        <v>0</v>
      </c>
      <c r="T39" s="34">
        <f t="shared" si="4"/>
        <v>278</v>
      </c>
      <c r="U39" s="52">
        <v>28.471</v>
      </c>
      <c r="V39" s="44">
        <f t="shared" si="5"/>
        <v>7914.9380000000001</v>
      </c>
      <c r="W39" s="45">
        <f t="shared" si="8"/>
        <v>0</v>
      </c>
      <c r="X39" s="50">
        <f t="shared" si="8"/>
        <v>0</v>
      </c>
      <c r="Y39" s="51">
        <f t="shared" si="8"/>
        <v>30.61116984581955</v>
      </c>
      <c r="Z39" s="48">
        <f t="shared" si="9"/>
        <v>8509.9052171378353</v>
      </c>
      <c r="AA39" s="49">
        <f t="shared" si="10"/>
        <v>0</v>
      </c>
    </row>
    <row r="40" spans="1:27" x14ac:dyDescent="0.25">
      <c r="A40" s="123">
        <f>'[5]KP Hourly Purchases'!B32</f>
        <v>42077.083333333336</v>
      </c>
      <c r="B40" s="64">
        <v>0</v>
      </c>
      <c r="C40" s="34">
        <v>0</v>
      </c>
      <c r="D40" s="96">
        <v>278</v>
      </c>
      <c r="E40" s="35">
        <f t="shared" si="0"/>
        <v>278</v>
      </c>
      <c r="F40" s="36">
        <f t="shared" si="11"/>
        <v>18</v>
      </c>
      <c r="G40" s="37" t="str">
        <f t="shared" si="12"/>
        <v>Yes</v>
      </c>
      <c r="H40" s="38">
        <v>558</v>
      </c>
      <c r="I40" s="38">
        <v>16.109000000000002</v>
      </c>
      <c r="J40" s="39">
        <f t="shared" si="6"/>
        <v>278</v>
      </c>
      <c r="K40" s="40">
        <f t="shared" si="7"/>
        <v>278</v>
      </c>
      <c r="L40" s="39">
        <v>684.7</v>
      </c>
      <c r="M40" s="39">
        <v>98.7</v>
      </c>
      <c r="N40" s="39">
        <v>672.73199999999997</v>
      </c>
      <c r="O40" s="41">
        <f t="shared" si="1"/>
        <v>574.03199999999993</v>
      </c>
      <c r="P40" s="41">
        <f t="shared" si="2"/>
        <v>278</v>
      </c>
      <c r="Q40" s="41">
        <f t="shared" si="3"/>
        <v>586.07700000000023</v>
      </c>
      <c r="R40" s="34">
        <f t="shared" si="4"/>
        <v>0</v>
      </c>
      <c r="S40" s="34">
        <f t="shared" si="4"/>
        <v>0</v>
      </c>
      <c r="T40" s="34">
        <f t="shared" si="4"/>
        <v>278</v>
      </c>
      <c r="U40" s="52">
        <v>28.126999999999999</v>
      </c>
      <c r="V40" s="44">
        <f t="shared" si="5"/>
        <v>7819.3059999999996</v>
      </c>
      <c r="W40" s="45">
        <f t="shared" si="8"/>
        <v>0</v>
      </c>
      <c r="X40" s="50">
        <f t="shared" si="8"/>
        <v>0</v>
      </c>
      <c r="Y40" s="51">
        <f t="shared" si="8"/>
        <v>30.61116984581955</v>
      </c>
      <c r="Z40" s="48">
        <f t="shared" si="9"/>
        <v>8509.9052171378353</v>
      </c>
      <c r="AA40" s="49">
        <f t="shared" si="10"/>
        <v>0</v>
      </c>
    </row>
    <row r="41" spans="1:27" x14ac:dyDescent="0.25">
      <c r="A41" s="123">
        <f>'[5]KP Hourly Purchases'!B33</f>
        <v>42077.125</v>
      </c>
      <c r="B41" s="64">
        <v>0</v>
      </c>
      <c r="C41" s="34">
        <v>0</v>
      </c>
      <c r="D41" s="96">
        <v>278</v>
      </c>
      <c r="E41" s="35">
        <f t="shared" si="0"/>
        <v>278</v>
      </c>
      <c r="F41" s="36">
        <f t="shared" si="11"/>
        <v>19</v>
      </c>
      <c r="G41" s="37" t="str">
        <f t="shared" si="12"/>
        <v>Yes</v>
      </c>
      <c r="H41" s="38">
        <v>578</v>
      </c>
      <c r="I41" s="38">
        <v>16.22</v>
      </c>
      <c r="J41" s="39">
        <f t="shared" si="6"/>
        <v>278</v>
      </c>
      <c r="K41" s="40">
        <f t="shared" si="7"/>
        <v>278</v>
      </c>
      <c r="L41" s="39">
        <v>638.85</v>
      </c>
      <c r="M41" s="39">
        <v>77.849999999999994</v>
      </c>
      <c r="N41" s="39">
        <v>672.48800000000006</v>
      </c>
      <c r="O41" s="41">
        <f t="shared" si="1"/>
        <v>594.63800000000003</v>
      </c>
      <c r="P41" s="41">
        <f t="shared" si="2"/>
        <v>278</v>
      </c>
      <c r="Q41" s="41">
        <f t="shared" si="3"/>
        <v>560.58200000000011</v>
      </c>
      <c r="R41" s="34">
        <f t="shared" si="4"/>
        <v>0</v>
      </c>
      <c r="S41" s="34">
        <f t="shared" si="4"/>
        <v>0</v>
      </c>
      <c r="T41" s="34">
        <f t="shared" si="4"/>
        <v>278</v>
      </c>
      <c r="U41" s="52">
        <v>26.122</v>
      </c>
      <c r="V41" s="44">
        <f t="shared" si="5"/>
        <v>7261.9160000000002</v>
      </c>
      <c r="W41" s="45">
        <f t="shared" si="8"/>
        <v>0</v>
      </c>
      <c r="X41" s="50">
        <f t="shared" si="8"/>
        <v>0</v>
      </c>
      <c r="Y41" s="51">
        <f t="shared" si="8"/>
        <v>30.61116984581955</v>
      </c>
      <c r="Z41" s="48">
        <f t="shared" si="9"/>
        <v>8509.9052171378353</v>
      </c>
      <c r="AA41" s="49">
        <f t="shared" si="10"/>
        <v>0</v>
      </c>
    </row>
    <row r="42" spans="1:27" x14ac:dyDescent="0.25">
      <c r="A42" s="123">
        <f>'[5]KP Hourly Purchases'!B34</f>
        <v>42077.166666666664</v>
      </c>
      <c r="B42" s="64">
        <v>0</v>
      </c>
      <c r="C42" s="34">
        <v>0</v>
      </c>
      <c r="D42" s="96">
        <v>278</v>
      </c>
      <c r="E42" s="35">
        <f t="shared" si="0"/>
        <v>278</v>
      </c>
      <c r="F42" s="36">
        <f t="shared" si="11"/>
        <v>20</v>
      </c>
      <c r="G42" s="37" t="str">
        <f t="shared" si="12"/>
        <v>Yes</v>
      </c>
      <c r="H42" s="38">
        <v>578</v>
      </c>
      <c r="I42" s="38">
        <v>17.266999999999999</v>
      </c>
      <c r="J42" s="39">
        <f t="shared" si="6"/>
        <v>278</v>
      </c>
      <c r="K42" s="40">
        <f t="shared" si="7"/>
        <v>278</v>
      </c>
      <c r="L42" s="39">
        <v>613.9</v>
      </c>
      <c r="M42" s="39">
        <v>75.900000000000006</v>
      </c>
      <c r="N42" s="39">
        <v>671.42600000000004</v>
      </c>
      <c r="O42" s="41">
        <f t="shared" si="1"/>
        <v>595.52600000000007</v>
      </c>
      <c r="P42" s="41">
        <f t="shared" si="2"/>
        <v>278</v>
      </c>
      <c r="Q42" s="41">
        <f t="shared" si="3"/>
        <v>537.74099999999987</v>
      </c>
      <c r="R42" s="34">
        <f t="shared" si="4"/>
        <v>0</v>
      </c>
      <c r="S42" s="34">
        <f t="shared" si="4"/>
        <v>0</v>
      </c>
      <c r="T42" s="34">
        <f t="shared" si="4"/>
        <v>278</v>
      </c>
      <c r="U42" s="52">
        <v>24.393000000000001</v>
      </c>
      <c r="V42" s="44">
        <f t="shared" si="5"/>
        <v>6781.2539999999999</v>
      </c>
      <c r="W42" s="45">
        <f t="shared" si="8"/>
        <v>0</v>
      </c>
      <c r="X42" s="50">
        <f t="shared" si="8"/>
        <v>0</v>
      </c>
      <c r="Y42" s="51">
        <f t="shared" si="8"/>
        <v>30.61116984581955</v>
      </c>
      <c r="Z42" s="48">
        <f t="shared" si="9"/>
        <v>8509.9052171378353</v>
      </c>
      <c r="AA42" s="49">
        <f t="shared" si="10"/>
        <v>0</v>
      </c>
    </row>
    <row r="43" spans="1:27" x14ac:dyDescent="0.25">
      <c r="A43" s="123">
        <f>'[5]KP Hourly Purchases'!B35</f>
        <v>42077.208333333336</v>
      </c>
      <c r="B43" s="64">
        <v>0</v>
      </c>
      <c r="C43" s="34">
        <v>0</v>
      </c>
      <c r="D43" s="96">
        <v>278</v>
      </c>
      <c r="E43" s="35">
        <f t="shared" si="0"/>
        <v>278</v>
      </c>
      <c r="F43" s="36">
        <f t="shared" si="11"/>
        <v>21</v>
      </c>
      <c r="G43" s="37" t="str">
        <f t="shared" si="12"/>
        <v>Yes</v>
      </c>
      <c r="H43" s="38">
        <v>583</v>
      </c>
      <c r="I43" s="38">
        <v>17.381</v>
      </c>
      <c r="J43" s="39">
        <f t="shared" si="6"/>
        <v>278</v>
      </c>
      <c r="K43" s="40">
        <f t="shared" si="7"/>
        <v>278</v>
      </c>
      <c r="L43" s="39">
        <v>587.04999999999995</v>
      </c>
      <c r="M43" s="39">
        <v>76.05</v>
      </c>
      <c r="N43" s="39">
        <v>676.17899999999997</v>
      </c>
      <c r="O43" s="41">
        <f t="shared" si="1"/>
        <v>600.12900000000002</v>
      </c>
      <c r="P43" s="41">
        <f t="shared" si="2"/>
        <v>278</v>
      </c>
      <c r="Q43" s="41">
        <f t="shared" si="3"/>
        <v>511.25200000000007</v>
      </c>
      <c r="R43" s="34">
        <f t="shared" si="4"/>
        <v>0</v>
      </c>
      <c r="S43" s="34">
        <f t="shared" si="4"/>
        <v>0</v>
      </c>
      <c r="T43" s="34">
        <f t="shared" si="4"/>
        <v>278</v>
      </c>
      <c r="U43" s="52">
        <v>24.372</v>
      </c>
      <c r="V43" s="44">
        <f t="shared" si="5"/>
        <v>6775.4160000000002</v>
      </c>
      <c r="W43" s="45">
        <f t="shared" si="8"/>
        <v>0</v>
      </c>
      <c r="X43" s="50">
        <f t="shared" si="8"/>
        <v>0</v>
      </c>
      <c r="Y43" s="51">
        <f t="shared" si="8"/>
        <v>30.61116984581955</v>
      </c>
      <c r="Z43" s="48">
        <f t="shared" si="9"/>
        <v>8509.9052171378353</v>
      </c>
      <c r="AA43" s="49">
        <f t="shared" si="10"/>
        <v>0</v>
      </c>
    </row>
    <row r="44" spans="1:27" x14ac:dyDescent="0.25">
      <c r="A44" s="123">
        <f>'[5]KP Hourly Purchases'!B36</f>
        <v>42077.25</v>
      </c>
      <c r="B44" s="64">
        <v>0</v>
      </c>
      <c r="C44" s="34">
        <v>0</v>
      </c>
      <c r="D44" s="96">
        <v>278</v>
      </c>
      <c r="E44" s="35">
        <f t="shared" si="0"/>
        <v>278</v>
      </c>
      <c r="F44" s="36">
        <f t="shared" si="11"/>
        <v>22</v>
      </c>
      <c r="G44" s="37" t="str">
        <f t="shared" si="12"/>
        <v>Yes</v>
      </c>
      <c r="H44" s="38">
        <v>574</v>
      </c>
      <c r="I44" s="38">
        <v>17.904</v>
      </c>
      <c r="J44" s="39">
        <f t="shared" si="6"/>
        <v>278</v>
      </c>
      <c r="K44" s="40">
        <f t="shared" si="7"/>
        <v>278</v>
      </c>
      <c r="L44" s="39">
        <v>580.75</v>
      </c>
      <c r="M44" s="39">
        <v>75.75</v>
      </c>
      <c r="N44" s="39">
        <v>667.43100000000004</v>
      </c>
      <c r="O44" s="41">
        <f t="shared" si="1"/>
        <v>591.68100000000004</v>
      </c>
      <c r="P44" s="41">
        <f t="shared" si="2"/>
        <v>278</v>
      </c>
      <c r="Q44" s="41">
        <f t="shared" si="3"/>
        <v>505.22299999999996</v>
      </c>
      <c r="R44" s="34">
        <f t="shared" si="4"/>
        <v>0</v>
      </c>
      <c r="S44" s="34">
        <f t="shared" si="4"/>
        <v>0</v>
      </c>
      <c r="T44" s="34">
        <f t="shared" si="4"/>
        <v>278</v>
      </c>
      <c r="U44" s="52">
        <v>24.341999999999999</v>
      </c>
      <c r="V44" s="44">
        <f t="shared" si="5"/>
        <v>6767.076</v>
      </c>
      <c r="W44" s="45">
        <f t="shared" si="8"/>
        <v>0</v>
      </c>
      <c r="X44" s="50">
        <f t="shared" si="8"/>
        <v>0</v>
      </c>
      <c r="Y44" s="51">
        <f t="shared" si="8"/>
        <v>30.61116984581955</v>
      </c>
      <c r="Z44" s="48">
        <f t="shared" si="9"/>
        <v>8509.9052171378353</v>
      </c>
      <c r="AA44" s="49">
        <f t="shared" si="10"/>
        <v>0</v>
      </c>
    </row>
    <row r="45" spans="1:27" x14ac:dyDescent="0.25">
      <c r="A45" s="123">
        <f>'[5]KP Hourly Purchases'!B37</f>
        <v>42077.291666666664</v>
      </c>
      <c r="B45" s="64">
        <v>0</v>
      </c>
      <c r="C45" s="34">
        <v>0</v>
      </c>
      <c r="D45" s="96">
        <v>278</v>
      </c>
      <c r="E45" s="35">
        <f t="shared" si="0"/>
        <v>278</v>
      </c>
      <c r="F45" s="36">
        <f t="shared" si="11"/>
        <v>23</v>
      </c>
      <c r="G45" s="37" t="str">
        <f t="shared" si="12"/>
        <v>Yes</v>
      </c>
      <c r="H45" s="38">
        <v>588</v>
      </c>
      <c r="I45" s="38">
        <v>18.398</v>
      </c>
      <c r="J45" s="39">
        <f t="shared" si="6"/>
        <v>278</v>
      </c>
      <c r="K45" s="40">
        <f t="shared" si="7"/>
        <v>278</v>
      </c>
      <c r="L45" s="39">
        <v>610.9</v>
      </c>
      <c r="M45" s="39">
        <v>75.900000000000006</v>
      </c>
      <c r="N45" s="39">
        <v>681.88599999999997</v>
      </c>
      <c r="O45" s="41">
        <f t="shared" si="1"/>
        <v>605.98599999999999</v>
      </c>
      <c r="P45" s="41">
        <f t="shared" si="2"/>
        <v>278</v>
      </c>
      <c r="Q45" s="41">
        <f t="shared" si="3"/>
        <v>535.41200000000003</v>
      </c>
      <c r="R45" s="34">
        <f t="shared" si="4"/>
        <v>0</v>
      </c>
      <c r="S45" s="34">
        <f t="shared" si="4"/>
        <v>0</v>
      </c>
      <c r="T45" s="34">
        <f t="shared" si="4"/>
        <v>278</v>
      </c>
      <c r="U45" s="52">
        <v>23.175999999999998</v>
      </c>
      <c r="V45" s="44">
        <f t="shared" si="5"/>
        <v>6442.9279999999999</v>
      </c>
      <c r="W45" s="45">
        <f t="shared" si="8"/>
        <v>0</v>
      </c>
      <c r="X45" s="50">
        <f t="shared" si="8"/>
        <v>0</v>
      </c>
      <c r="Y45" s="51">
        <f t="shared" si="8"/>
        <v>30.61116984581955</v>
      </c>
      <c r="Z45" s="48">
        <f t="shared" si="9"/>
        <v>8509.9052171378353</v>
      </c>
      <c r="AA45" s="49">
        <f t="shared" si="10"/>
        <v>0</v>
      </c>
    </row>
    <row r="46" spans="1:27" x14ac:dyDescent="0.25">
      <c r="A46" s="123">
        <f>'[5]KP Hourly Purchases'!B38</f>
        <v>42077.333333333336</v>
      </c>
      <c r="B46" s="64">
        <v>0</v>
      </c>
      <c r="C46" s="34">
        <v>0</v>
      </c>
      <c r="D46" s="96">
        <v>278</v>
      </c>
      <c r="E46" s="35">
        <f t="shared" si="0"/>
        <v>278</v>
      </c>
      <c r="F46" s="36">
        <f t="shared" si="11"/>
        <v>24</v>
      </c>
      <c r="G46" s="37" t="str">
        <f t="shared" si="12"/>
        <v>Yes</v>
      </c>
      <c r="H46" s="38">
        <v>600</v>
      </c>
      <c r="I46" s="38">
        <v>18.637</v>
      </c>
      <c r="J46" s="39">
        <f t="shared" si="6"/>
        <v>278</v>
      </c>
      <c r="K46" s="40">
        <f t="shared" si="7"/>
        <v>278</v>
      </c>
      <c r="L46" s="39">
        <v>634.29999999999995</v>
      </c>
      <c r="M46" s="39">
        <v>78.3</v>
      </c>
      <c r="N46" s="39">
        <v>696.65499999999997</v>
      </c>
      <c r="O46" s="41">
        <f t="shared" si="1"/>
        <v>618.35500000000002</v>
      </c>
      <c r="P46" s="41">
        <f t="shared" si="2"/>
        <v>278</v>
      </c>
      <c r="Q46" s="41">
        <f t="shared" si="3"/>
        <v>556.28199999999993</v>
      </c>
      <c r="R46" s="34">
        <f t="shared" si="4"/>
        <v>0</v>
      </c>
      <c r="S46" s="34">
        <f t="shared" si="4"/>
        <v>0</v>
      </c>
      <c r="T46" s="34">
        <f t="shared" si="4"/>
        <v>278</v>
      </c>
      <c r="U46" s="52">
        <v>23.777000000000001</v>
      </c>
      <c r="V46" s="44">
        <f t="shared" si="5"/>
        <v>6610.0060000000003</v>
      </c>
      <c r="W46" s="45">
        <f t="shared" si="8"/>
        <v>0</v>
      </c>
      <c r="X46" s="50">
        <f t="shared" si="8"/>
        <v>0</v>
      </c>
      <c r="Y46" s="51">
        <f t="shared" si="8"/>
        <v>30.61116984581955</v>
      </c>
      <c r="Z46" s="48">
        <f t="shared" si="9"/>
        <v>8509.9052171378353</v>
      </c>
      <c r="AA46" s="49">
        <f t="shared" si="10"/>
        <v>0</v>
      </c>
    </row>
    <row r="47" spans="1:27" x14ac:dyDescent="0.25">
      <c r="A47" s="123">
        <f>'[5]KP Hourly Purchases'!B39</f>
        <v>42077.375</v>
      </c>
      <c r="B47" s="64">
        <v>0</v>
      </c>
      <c r="C47" s="34">
        <v>0</v>
      </c>
      <c r="D47" s="96">
        <v>278</v>
      </c>
      <c r="E47" s="35">
        <f t="shared" si="0"/>
        <v>278</v>
      </c>
      <c r="F47" s="36">
        <f t="shared" si="11"/>
        <v>25</v>
      </c>
      <c r="G47" s="37" t="str">
        <f t="shared" si="12"/>
        <v>Yes</v>
      </c>
      <c r="H47" s="38">
        <v>590</v>
      </c>
      <c r="I47" s="38">
        <v>19.905999999999999</v>
      </c>
      <c r="J47" s="39">
        <f t="shared" si="6"/>
        <v>278</v>
      </c>
      <c r="K47" s="40">
        <f t="shared" si="7"/>
        <v>278</v>
      </c>
      <c r="L47" s="39">
        <v>710.55</v>
      </c>
      <c r="M47" s="39">
        <v>101.55</v>
      </c>
      <c r="N47" s="39">
        <v>711.09</v>
      </c>
      <c r="O47" s="41">
        <f t="shared" si="1"/>
        <v>609.54000000000008</v>
      </c>
      <c r="P47" s="41">
        <f t="shared" si="2"/>
        <v>278</v>
      </c>
      <c r="Q47" s="41">
        <f t="shared" si="3"/>
        <v>609.36599999999987</v>
      </c>
      <c r="R47" s="34">
        <f t="shared" si="4"/>
        <v>0</v>
      </c>
      <c r="S47" s="34">
        <f t="shared" si="4"/>
        <v>0</v>
      </c>
      <c r="T47" s="34">
        <f t="shared" si="4"/>
        <v>278</v>
      </c>
      <c r="U47" s="52">
        <v>24.117000000000001</v>
      </c>
      <c r="V47" s="44">
        <f t="shared" si="5"/>
        <v>6704.5259999999998</v>
      </c>
      <c r="W47" s="45">
        <f t="shared" si="8"/>
        <v>0</v>
      </c>
      <c r="X47" s="50">
        <f t="shared" si="8"/>
        <v>0</v>
      </c>
      <c r="Y47" s="51">
        <f t="shared" si="8"/>
        <v>30.61116984581955</v>
      </c>
      <c r="Z47" s="48">
        <f t="shared" si="9"/>
        <v>8509.9052171378353</v>
      </c>
      <c r="AA47" s="49">
        <f t="shared" si="10"/>
        <v>0</v>
      </c>
    </row>
    <row r="48" spans="1:27" x14ac:dyDescent="0.25">
      <c r="A48" s="123">
        <f>'[5]KP Hourly Purchases'!B40</f>
        <v>42077.416666666664</v>
      </c>
      <c r="B48" s="64">
        <v>0</v>
      </c>
      <c r="C48" s="34">
        <v>0</v>
      </c>
      <c r="D48" s="96">
        <v>278</v>
      </c>
      <c r="E48" s="35">
        <f t="shared" si="0"/>
        <v>278</v>
      </c>
      <c r="F48" s="36">
        <f t="shared" si="11"/>
        <v>26</v>
      </c>
      <c r="G48" s="37" t="str">
        <f t="shared" si="12"/>
        <v>Yes</v>
      </c>
      <c r="H48" s="38">
        <v>590</v>
      </c>
      <c r="I48" s="38">
        <v>21.01</v>
      </c>
      <c r="J48" s="39">
        <f t="shared" si="6"/>
        <v>278</v>
      </c>
      <c r="K48" s="40">
        <f t="shared" si="7"/>
        <v>278</v>
      </c>
      <c r="L48" s="39">
        <v>757.05</v>
      </c>
      <c r="M48" s="39">
        <v>115.05</v>
      </c>
      <c r="N48" s="39">
        <v>725.96</v>
      </c>
      <c r="O48" s="41">
        <f t="shared" si="1"/>
        <v>610.91000000000008</v>
      </c>
      <c r="P48" s="41">
        <f t="shared" si="2"/>
        <v>278</v>
      </c>
      <c r="Q48" s="41">
        <f t="shared" si="3"/>
        <v>642.09999999999991</v>
      </c>
      <c r="R48" s="34">
        <f t="shared" si="4"/>
        <v>0</v>
      </c>
      <c r="S48" s="34">
        <f t="shared" si="4"/>
        <v>0</v>
      </c>
      <c r="T48" s="34">
        <f t="shared" si="4"/>
        <v>278</v>
      </c>
      <c r="U48" s="52">
        <v>26.501000000000001</v>
      </c>
      <c r="V48" s="44">
        <f t="shared" si="5"/>
        <v>7367.2780000000002</v>
      </c>
      <c r="W48" s="45">
        <f t="shared" si="8"/>
        <v>0</v>
      </c>
      <c r="X48" s="50">
        <f t="shared" si="8"/>
        <v>0</v>
      </c>
      <c r="Y48" s="51">
        <f t="shared" si="8"/>
        <v>30.61116984581955</v>
      </c>
      <c r="Z48" s="48">
        <f t="shared" si="9"/>
        <v>8509.9052171378353</v>
      </c>
      <c r="AA48" s="49">
        <f t="shared" si="10"/>
        <v>0</v>
      </c>
    </row>
    <row r="49" spans="1:27" x14ac:dyDescent="0.25">
      <c r="A49" s="123">
        <f>'[5]KP Hourly Purchases'!B41</f>
        <v>42077.458333333336</v>
      </c>
      <c r="B49" s="64">
        <v>0</v>
      </c>
      <c r="C49" s="34">
        <v>0</v>
      </c>
      <c r="D49" s="96">
        <v>278</v>
      </c>
      <c r="E49" s="35">
        <f t="shared" si="0"/>
        <v>278</v>
      </c>
      <c r="F49" s="36">
        <f t="shared" si="11"/>
        <v>27</v>
      </c>
      <c r="G49" s="37" t="str">
        <f t="shared" si="12"/>
        <v>Yes</v>
      </c>
      <c r="H49" s="38">
        <v>584</v>
      </c>
      <c r="I49" s="38">
        <v>22.283000000000001</v>
      </c>
      <c r="J49" s="39">
        <f t="shared" si="6"/>
        <v>278</v>
      </c>
      <c r="K49" s="40">
        <f t="shared" si="7"/>
        <v>278</v>
      </c>
      <c r="L49" s="39">
        <v>846.65</v>
      </c>
      <c r="M49" s="39">
        <v>142.65</v>
      </c>
      <c r="N49" s="39">
        <v>748.47400000000005</v>
      </c>
      <c r="O49" s="41">
        <f t="shared" si="1"/>
        <v>605.82400000000007</v>
      </c>
      <c r="P49" s="41">
        <f t="shared" si="2"/>
        <v>278</v>
      </c>
      <c r="Q49" s="41">
        <f t="shared" si="3"/>
        <v>704.45899999999995</v>
      </c>
      <c r="R49" s="34">
        <f t="shared" si="4"/>
        <v>0</v>
      </c>
      <c r="S49" s="34">
        <f t="shared" si="4"/>
        <v>0</v>
      </c>
      <c r="T49" s="34">
        <f t="shared" si="4"/>
        <v>278</v>
      </c>
      <c r="U49" s="52">
        <v>24.824000000000002</v>
      </c>
      <c r="V49" s="44">
        <f t="shared" si="5"/>
        <v>6901.0720000000001</v>
      </c>
      <c r="W49" s="45">
        <f t="shared" si="8"/>
        <v>0</v>
      </c>
      <c r="X49" s="50">
        <f t="shared" si="8"/>
        <v>0</v>
      </c>
      <c r="Y49" s="51">
        <f t="shared" si="8"/>
        <v>30.61116984581955</v>
      </c>
      <c r="Z49" s="48">
        <f t="shared" si="9"/>
        <v>8509.9052171378353</v>
      </c>
      <c r="AA49" s="49">
        <f t="shared" si="10"/>
        <v>0</v>
      </c>
    </row>
    <row r="50" spans="1:27" x14ac:dyDescent="0.25">
      <c r="A50" s="123">
        <f>'[5]KP Hourly Purchases'!B42</f>
        <v>42077.5</v>
      </c>
      <c r="B50" s="64">
        <v>0</v>
      </c>
      <c r="C50" s="34">
        <v>0</v>
      </c>
      <c r="D50" s="96">
        <v>278</v>
      </c>
      <c r="E50" s="35">
        <f t="shared" si="0"/>
        <v>278</v>
      </c>
      <c r="F50" s="36">
        <f t="shared" si="11"/>
        <v>28</v>
      </c>
      <c r="G50" s="37" t="str">
        <f t="shared" si="12"/>
        <v>Yes</v>
      </c>
      <c r="H50" s="38">
        <v>589</v>
      </c>
      <c r="I50" s="38">
        <v>22.178999999999998</v>
      </c>
      <c r="J50" s="39">
        <f t="shared" si="6"/>
        <v>278</v>
      </c>
      <c r="K50" s="40">
        <f t="shared" si="7"/>
        <v>278</v>
      </c>
      <c r="L50" s="39">
        <v>884.85</v>
      </c>
      <c r="M50" s="39">
        <v>140.85</v>
      </c>
      <c r="N50" s="39">
        <v>751.63199999999995</v>
      </c>
      <c r="O50" s="41">
        <f t="shared" si="1"/>
        <v>610.78199999999993</v>
      </c>
      <c r="P50" s="41">
        <f t="shared" si="2"/>
        <v>278</v>
      </c>
      <c r="Q50" s="41">
        <f t="shared" si="3"/>
        <v>744.39700000000005</v>
      </c>
      <c r="R50" s="34">
        <f t="shared" si="4"/>
        <v>0</v>
      </c>
      <c r="S50" s="34">
        <f t="shared" si="4"/>
        <v>0</v>
      </c>
      <c r="T50" s="34">
        <f t="shared" si="4"/>
        <v>278</v>
      </c>
      <c r="U50" s="52">
        <v>28.736999999999998</v>
      </c>
      <c r="V50" s="44">
        <f t="shared" si="5"/>
        <v>7988.8859999999995</v>
      </c>
      <c r="W50" s="45">
        <f t="shared" si="8"/>
        <v>0</v>
      </c>
      <c r="X50" s="50">
        <f t="shared" si="8"/>
        <v>0</v>
      </c>
      <c r="Y50" s="51">
        <f t="shared" si="8"/>
        <v>30.61116984581955</v>
      </c>
      <c r="Z50" s="48">
        <f t="shared" si="9"/>
        <v>8509.9052171378353</v>
      </c>
      <c r="AA50" s="49">
        <f t="shared" si="10"/>
        <v>0</v>
      </c>
    </row>
    <row r="51" spans="1:27" x14ac:dyDescent="0.25">
      <c r="A51" s="123">
        <f>'[5]KP Hourly Purchases'!B43</f>
        <v>42077.541666666664</v>
      </c>
      <c r="B51" s="64">
        <v>0</v>
      </c>
      <c r="C51" s="34">
        <v>0</v>
      </c>
      <c r="D51" s="96">
        <v>278</v>
      </c>
      <c r="E51" s="35">
        <f t="shared" si="0"/>
        <v>278</v>
      </c>
      <c r="F51" s="36">
        <f t="shared" si="11"/>
        <v>29</v>
      </c>
      <c r="G51" s="37" t="str">
        <f t="shared" si="12"/>
        <v>Yes</v>
      </c>
      <c r="H51" s="38">
        <v>584</v>
      </c>
      <c r="I51" s="38">
        <v>21.344000000000001</v>
      </c>
      <c r="J51" s="39">
        <f t="shared" si="6"/>
        <v>278</v>
      </c>
      <c r="K51" s="40">
        <f t="shared" si="7"/>
        <v>278</v>
      </c>
      <c r="L51" s="39">
        <v>893.75</v>
      </c>
      <c r="M51" s="39">
        <v>138.75</v>
      </c>
      <c r="N51" s="39">
        <v>743.84699999999998</v>
      </c>
      <c r="O51" s="41">
        <f t="shared" si="1"/>
        <v>605.09699999999998</v>
      </c>
      <c r="P51" s="41">
        <f t="shared" si="2"/>
        <v>278</v>
      </c>
      <c r="Q51" s="41">
        <f t="shared" si="3"/>
        <v>755.24700000000007</v>
      </c>
      <c r="R51" s="34">
        <f t="shared" si="4"/>
        <v>0</v>
      </c>
      <c r="S51" s="34">
        <f t="shared" si="4"/>
        <v>0</v>
      </c>
      <c r="T51" s="34">
        <f t="shared" si="4"/>
        <v>278</v>
      </c>
      <c r="U51" s="52">
        <v>26.707999999999998</v>
      </c>
      <c r="V51" s="44">
        <f t="shared" si="5"/>
        <v>7424.8239999999996</v>
      </c>
      <c r="W51" s="45">
        <f t="shared" si="8"/>
        <v>0</v>
      </c>
      <c r="X51" s="50">
        <f t="shared" si="8"/>
        <v>0</v>
      </c>
      <c r="Y51" s="51">
        <f t="shared" si="8"/>
        <v>30.61116984581955</v>
      </c>
      <c r="Z51" s="48">
        <f t="shared" si="9"/>
        <v>8509.9052171378353</v>
      </c>
      <c r="AA51" s="49">
        <f t="shared" si="10"/>
        <v>0</v>
      </c>
    </row>
    <row r="52" spans="1:27" x14ac:dyDescent="0.25">
      <c r="A52" s="123">
        <f>'[5]KP Hourly Purchases'!B44</f>
        <v>42077.583333333336</v>
      </c>
      <c r="B52" s="64">
        <v>0</v>
      </c>
      <c r="C52" s="34">
        <v>0</v>
      </c>
      <c r="D52" s="96">
        <v>278</v>
      </c>
      <c r="E52" s="35">
        <f t="shared" si="0"/>
        <v>278</v>
      </c>
      <c r="F52" s="36">
        <f t="shared" si="11"/>
        <v>30</v>
      </c>
      <c r="G52" s="37" t="str">
        <f t="shared" si="12"/>
        <v>Yes</v>
      </c>
      <c r="H52" s="38">
        <v>558</v>
      </c>
      <c r="I52" s="38">
        <v>20.515000000000001</v>
      </c>
      <c r="J52" s="39">
        <f t="shared" si="6"/>
        <v>278</v>
      </c>
      <c r="K52" s="40">
        <f t="shared" si="7"/>
        <v>278</v>
      </c>
      <c r="L52" s="39">
        <v>865.5</v>
      </c>
      <c r="M52" s="39">
        <v>139.5</v>
      </c>
      <c r="N52" s="39">
        <v>717.75300000000004</v>
      </c>
      <c r="O52" s="41">
        <f t="shared" si="1"/>
        <v>578.25300000000004</v>
      </c>
      <c r="P52" s="41">
        <f t="shared" si="2"/>
        <v>278</v>
      </c>
      <c r="Q52" s="41">
        <f t="shared" si="3"/>
        <v>726.26199999999983</v>
      </c>
      <c r="R52" s="34">
        <f t="shared" si="4"/>
        <v>0</v>
      </c>
      <c r="S52" s="34">
        <f t="shared" si="4"/>
        <v>0</v>
      </c>
      <c r="T52" s="34">
        <f t="shared" si="4"/>
        <v>278</v>
      </c>
      <c r="U52" s="52">
        <v>32.21</v>
      </c>
      <c r="V52" s="44">
        <f t="shared" si="5"/>
        <v>8954.380000000001</v>
      </c>
      <c r="W52" s="45">
        <f t="shared" si="8"/>
        <v>0</v>
      </c>
      <c r="X52" s="50">
        <f t="shared" si="8"/>
        <v>0</v>
      </c>
      <c r="Y52" s="51">
        <f t="shared" si="8"/>
        <v>30.61116984581955</v>
      </c>
      <c r="Z52" s="48">
        <f t="shared" si="9"/>
        <v>8509.9052171378353</v>
      </c>
      <c r="AA52" s="49">
        <f t="shared" si="10"/>
        <v>444.47478286216574</v>
      </c>
    </row>
    <row r="53" spans="1:27" x14ac:dyDescent="0.25">
      <c r="A53" s="123">
        <f>'[5]KP Hourly Purchases'!B45</f>
        <v>42077.625</v>
      </c>
      <c r="B53" s="64">
        <v>0</v>
      </c>
      <c r="C53" s="34">
        <v>0</v>
      </c>
      <c r="D53" s="96">
        <v>278</v>
      </c>
      <c r="E53" s="35">
        <f t="shared" si="0"/>
        <v>278</v>
      </c>
      <c r="F53" s="36">
        <f t="shared" si="11"/>
        <v>31</v>
      </c>
      <c r="G53" s="37" t="str">
        <f t="shared" si="12"/>
        <v>Yes</v>
      </c>
      <c r="H53" s="38">
        <v>547</v>
      </c>
      <c r="I53" s="38">
        <v>19.925000000000001</v>
      </c>
      <c r="J53" s="39">
        <f t="shared" si="6"/>
        <v>278</v>
      </c>
      <c r="K53" s="40">
        <f t="shared" si="7"/>
        <v>278</v>
      </c>
      <c r="L53" s="39">
        <v>812.1</v>
      </c>
      <c r="M53" s="39">
        <v>128.1</v>
      </c>
      <c r="N53" s="39">
        <v>694.726</v>
      </c>
      <c r="O53" s="41">
        <f t="shared" si="1"/>
        <v>566.62599999999998</v>
      </c>
      <c r="P53" s="41">
        <f t="shared" si="2"/>
        <v>278</v>
      </c>
      <c r="Q53" s="41">
        <f t="shared" si="3"/>
        <v>684.29900000000009</v>
      </c>
      <c r="R53" s="34">
        <f t="shared" si="4"/>
        <v>0</v>
      </c>
      <c r="S53" s="34">
        <f t="shared" si="4"/>
        <v>0</v>
      </c>
      <c r="T53" s="34">
        <f t="shared" si="4"/>
        <v>278</v>
      </c>
      <c r="U53" s="52">
        <v>29.86</v>
      </c>
      <c r="V53" s="44">
        <f t="shared" si="5"/>
        <v>8301.08</v>
      </c>
      <c r="W53" s="45">
        <f t="shared" si="8"/>
        <v>0</v>
      </c>
      <c r="X53" s="50">
        <f t="shared" si="8"/>
        <v>0</v>
      </c>
      <c r="Y53" s="51">
        <f t="shared" si="8"/>
        <v>30.61116984581955</v>
      </c>
      <c r="Z53" s="48">
        <f t="shared" si="9"/>
        <v>8509.9052171378353</v>
      </c>
      <c r="AA53" s="49">
        <f t="shared" si="10"/>
        <v>0</v>
      </c>
    </row>
    <row r="54" spans="1:27" x14ac:dyDescent="0.25">
      <c r="A54" s="123">
        <f>'[5]KP Hourly Purchases'!B46</f>
        <v>42077.666666666664</v>
      </c>
      <c r="B54" s="64">
        <v>0</v>
      </c>
      <c r="C54" s="34">
        <v>0</v>
      </c>
      <c r="D54" s="96">
        <v>278</v>
      </c>
      <c r="E54" s="35">
        <f t="shared" si="0"/>
        <v>278</v>
      </c>
      <c r="F54" s="36">
        <f t="shared" si="11"/>
        <v>32</v>
      </c>
      <c r="G54" s="37" t="str">
        <f t="shared" si="12"/>
        <v>Yes</v>
      </c>
      <c r="H54" s="38">
        <v>563</v>
      </c>
      <c r="I54" s="38">
        <v>19.893999999999998</v>
      </c>
      <c r="J54" s="39">
        <f t="shared" si="6"/>
        <v>278</v>
      </c>
      <c r="K54" s="40">
        <f t="shared" si="7"/>
        <v>278</v>
      </c>
      <c r="L54" s="39">
        <v>724.55</v>
      </c>
      <c r="M54" s="39">
        <v>104.55</v>
      </c>
      <c r="N54" s="39">
        <v>687.38</v>
      </c>
      <c r="O54" s="41">
        <f t="shared" si="1"/>
        <v>582.83000000000004</v>
      </c>
      <c r="P54" s="41">
        <f t="shared" si="2"/>
        <v>278</v>
      </c>
      <c r="Q54" s="41">
        <f t="shared" si="3"/>
        <v>620.06399999999996</v>
      </c>
      <c r="R54" s="34">
        <f t="shared" si="4"/>
        <v>0</v>
      </c>
      <c r="S54" s="34">
        <f t="shared" si="4"/>
        <v>0</v>
      </c>
      <c r="T54" s="34">
        <f t="shared" si="4"/>
        <v>278</v>
      </c>
      <c r="U54" s="52">
        <v>34.228999999999999</v>
      </c>
      <c r="V54" s="44">
        <f t="shared" si="5"/>
        <v>9515.6620000000003</v>
      </c>
      <c r="W54" s="45">
        <f t="shared" si="8"/>
        <v>0</v>
      </c>
      <c r="X54" s="50">
        <f t="shared" si="8"/>
        <v>0</v>
      </c>
      <c r="Y54" s="51">
        <f t="shared" si="8"/>
        <v>30.61116984581955</v>
      </c>
      <c r="Z54" s="48">
        <f t="shared" si="9"/>
        <v>8509.9052171378353</v>
      </c>
      <c r="AA54" s="49">
        <f t="shared" si="10"/>
        <v>1005.756782862165</v>
      </c>
    </row>
    <row r="55" spans="1:27" x14ac:dyDescent="0.25">
      <c r="A55" s="123">
        <f>'[5]KP Hourly Purchases'!B47</f>
        <v>42077.708333333336</v>
      </c>
      <c r="B55" s="64">
        <v>0</v>
      </c>
      <c r="C55" s="34">
        <v>0</v>
      </c>
      <c r="D55" s="96">
        <v>278</v>
      </c>
      <c r="E55" s="35">
        <f t="shared" si="0"/>
        <v>278</v>
      </c>
      <c r="F55" s="36">
        <f t="shared" si="11"/>
        <v>33</v>
      </c>
      <c r="G55" s="37" t="str">
        <f t="shared" si="12"/>
        <v>Yes</v>
      </c>
      <c r="H55" s="38">
        <v>576</v>
      </c>
      <c r="I55" s="38">
        <v>20.279</v>
      </c>
      <c r="J55" s="39">
        <f t="shared" si="6"/>
        <v>278</v>
      </c>
      <c r="K55" s="40">
        <f t="shared" si="7"/>
        <v>278</v>
      </c>
      <c r="L55" s="39">
        <v>694.25</v>
      </c>
      <c r="M55" s="39">
        <v>98.25</v>
      </c>
      <c r="N55" s="39">
        <v>694.20399999999995</v>
      </c>
      <c r="O55" s="41">
        <f t="shared" si="1"/>
        <v>595.95399999999995</v>
      </c>
      <c r="P55" s="41">
        <f t="shared" si="2"/>
        <v>278</v>
      </c>
      <c r="Q55" s="41">
        <f t="shared" si="3"/>
        <v>596.32500000000005</v>
      </c>
      <c r="R55" s="34">
        <f t="shared" si="4"/>
        <v>0</v>
      </c>
      <c r="S55" s="34">
        <f t="shared" si="4"/>
        <v>0</v>
      </c>
      <c r="T55" s="34">
        <f t="shared" si="4"/>
        <v>278</v>
      </c>
      <c r="U55" s="52">
        <v>30.457999999999998</v>
      </c>
      <c r="V55" s="44">
        <f t="shared" si="5"/>
        <v>8467.3239999999987</v>
      </c>
      <c r="W55" s="45">
        <f t="shared" si="8"/>
        <v>0</v>
      </c>
      <c r="X55" s="50">
        <f t="shared" si="8"/>
        <v>0</v>
      </c>
      <c r="Y55" s="51">
        <f t="shared" si="8"/>
        <v>30.61116984581955</v>
      </c>
      <c r="Z55" s="48">
        <f t="shared" si="9"/>
        <v>8509.9052171378353</v>
      </c>
      <c r="AA55" s="49">
        <f t="shared" si="10"/>
        <v>0</v>
      </c>
    </row>
    <row r="56" spans="1:27" x14ac:dyDescent="0.25">
      <c r="A56" s="123">
        <f>'[5]KP Hourly Purchases'!B48</f>
        <v>42077.75</v>
      </c>
      <c r="B56" s="64">
        <v>0</v>
      </c>
      <c r="C56" s="34">
        <v>0</v>
      </c>
      <c r="D56" s="96">
        <v>278</v>
      </c>
      <c r="E56" s="35">
        <f t="shared" si="0"/>
        <v>278</v>
      </c>
      <c r="F56" s="36">
        <f t="shared" si="11"/>
        <v>34</v>
      </c>
      <c r="G56" s="37" t="str">
        <f t="shared" si="12"/>
        <v>Yes</v>
      </c>
      <c r="H56" s="38">
        <v>564</v>
      </c>
      <c r="I56" s="38">
        <v>20.393999999999998</v>
      </c>
      <c r="J56" s="39">
        <f t="shared" si="6"/>
        <v>278</v>
      </c>
      <c r="K56" s="40">
        <f t="shared" si="7"/>
        <v>278</v>
      </c>
      <c r="L56" s="39">
        <v>707.8</v>
      </c>
      <c r="M56" s="39">
        <v>106.8</v>
      </c>
      <c r="N56" s="39">
        <v>690.90700000000004</v>
      </c>
      <c r="O56" s="41">
        <f t="shared" si="1"/>
        <v>584.10700000000008</v>
      </c>
      <c r="P56" s="41">
        <f t="shared" si="2"/>
        <v>278</v>
      </c>
      <c r="Q56" s="41">
        <f t="shared" si="3"/>
        <v>601.28699999999992</v>
      </c>
      <c r="R56" s="34">
        <f t="shared" si="4"/>
        <v>0</v>
      </c>
      <c r="S56" s="34">
        <f t="shared" si="4"/>
        <v>0</v>
      </c>
      <c r="T56" s="34">
        <f t="shared" si="4"/>
        <v>278</v>
      </c>
      <c r="U56" s="52">
        <v>26.600999999999999</v>
      </c>
      <c r="V56" s="44">
        <f t="shared" si="5"/>
        <v>7395.0779999999995</v>
      </c>
      <c r="W56" s="45">
        <f t="shared" si="8"/>
        <v>0</v>
      </c>
      <c r="X56" s="50">
        <f t="shared" si="8"/>
        <v>0</v>
      </c>
      <c r="Y56" s="51">
        <f t="shared" si="8"/>
        <v>30.61116984581955</v>
      </c>
      <c r="Z56" s="48">
        <f t="shared" si="9"/>
        <v>8509.9052171378353</v>
      </c>
      <c r="AA56" s="49">
        <f t="shared" si="10"/>
        <v>0</v>
      </c>
    </row>
    <row r="57" spans="1:27" x14ac:dyDescent="0.25">
      <c r="A57" s="123">
        <f>'[5]KP Hourly Purchases'!B49</f>
        <v>42077.791666666664</v>
      </c>
      <c r="B57" s="64">
        <v>0</v>
      </c>
      <c r="C57" s="34">
        <v>0</v>
      </c>
      <c r="D57" s="96">
        <v>278</v>
      </c>
      <c r="E57" s="35">
        <f t="shared" si="0"/>
        <v>278</v>
      </c>
      <c r="F57" s="36">
        <f t="shared" si="11"/>
        <v>35</v>
      </c>
      <c r="G57" s="37" t="str">
        <f t="shared" si="12"/>
        <v>Yes</v>
      </c>
      <c r="H57" s="38">
        <v>563</v>
      </c>
      <c r="I57" s="38">
        <v>19.602</v>
      </c>
      <c r="J57" s="39">
        <f t="shared" si="6"/>
        <v>278</v>
      </c>
      <c r="K57" s="40">
        <f t="shared" si="7"/>
        <v>278</v>
      </c>
      <c r="L57" s="39">
        <v>705.55</v>
      </c>
      <c r="M57" s="39">
        <v>104.55</v>
      </c>
      <c r="N57" s="39">
        <v>686.77200000000005</v>
      </c>
      <c r="O57" s="41">
        <f t="shared" si="1"/>
        <v>582.22200000000009</v>
      </c>
      <c r="P57" s="41">
        <f t="shared" si="2"/>
        <v>278</v>
      </c>
      <c r="Q57" s="41">
        <f t="shared" si="3"/>
        <v>601.38</v>
      </c>
      <c r="R57" s="34">
        <f t="shared" si="4"/>
        <v>0</v>
      </c>
      <c r="S57" s="34">
        <f t="shared" si="4"/>
        <v>0</v>
      </c>
      <c r="T57" s="34">
        <f t="shared" si="4"/>
        <v>278</v>
      </c>
      <c r="U57" s="52">
        <v>25.132999999999999</v>
      </c>
      <c r="V57" s="44">
        <f t="shared" si="5"/>
        <v>6986.9740000000002</v>
      </c>
      <c r="W57" s="45">
        <f t="shared" si="8"/>
        <v>0</v>
      </c>
      <c r="X57" s="50">
        <f t="shared" si="8"/>
        <v>0</v>
      </c>
      <c r="Y57" s="51">
        <f t="shared" si="8"/>
        <v>30.61116984581955</v>
      </c>
      <c r="Z57" s="48">
        <f t="shared" si="9"/>
        <v>8509.9052171378353</v>
      </c>
      <c r="AA57" s="49">
        <f t="shared" si="10"/>
        <v>0</v>
      </c>
    </row>
    <row r="58" spans="1:27" x14ac:dyDescent="0.25">
      <c r="A58" s="123">
        <f>'[5]KP Hourly Purchases'!B50</f>
        <v>42077.833333333336</v>
      </c>
      <c r="B58" s="64">
        <v>0</v>
      </c>
      <c r="C58" s="34">
        <v>0</v>
      </c>
      <c r="D58" s="96">
        <v>278</v>
      </c>
      <c r="E58" s="35">
        <f t="shared" si="0"/>
        <v>278</v>
      </c>
      <c r="F58" s="36">
        <f t="shared" si="11"/>
        <v>36</v>
      </c>
      <c r="G58" s="37" t="str">
        <f t="shared" si="12"/>
        <v>Yes</v>
      </c>
      <c r="H58" s="38">
        <v>571</v>
      </c>
      <c r="I58" s="38">
        <v>20.196000000000002</v>
      </c>
      <c r="J58" s="39">
        <f t="shared" si="6"/>
        <v>278</v>
      </c>
      <c r="K58" s="40">
        <f t="shared" si="7"/>
        <v>278</v>
      </c>
      <c r="L58" s="39">
        <v>719.7</v>
      </c>
      <c r="M58" s="39">
        <v>107.7</v>
      </c>
      <c r="N58" s="39">
        <v>698.62900000000002</v>
      </c>
      <c r="O58" s="41">
        <f t="shared" si="1"/>
        <v>590.92899999999997</v>
      </c>
      <c r="P58" s="41">
        <f t="shared" si="2"/>
        <v>278</v>
      </c>
      <c r="Q58" s="41">
        <f t="shared" si="3"/>
        <v>612.26700000000017</v>
      </c>
      <c r="R58" s="34">
        <f t="shared" si="4"/>
        <v>0</v>
      </c>
      <c r="S58" s="34">
        <f t="shared" si="4"/>
        <v>0</v>
      </c>
      <c r="T58" s="34">
        <f t="shared" si="4"/>
        <v>278</v>
      </c>
      <c r="U58" s="52">
        <v>25.355</v>
      </c>
      <c r="V58" s="44">
        <f t="shared" si="5"/>
        <v>7048.6900000000005</v>
      </c>
      <c r="W58" s="45">
        <f t="shared" si="8"/>
        <v>0</v>
      </c>
      <c r="X58" s="50">
        <f t="shared" si="8"/>
        <v>0</v>
      </c>
      <c r="Y58" s="51">
        <f t="shared" si="8"/>
        <v>30.61116984581955</v>
      </c>
      <c r="Z58" s="48">
        <f t="shared" si="9"/>
        <v>8509.9052171378353</v>
      </c>
      <c r="AA58" s="49">
        <f t="shared" si="10"/>
        <v>0</v>
      </c>
    </row>
    <row r="59" spans="1:27" x14ac:dyDescent="0.25">
      <c r="A59" s="123">
        <f>'[5]KP Hourly Purchases'!B51</f>
        <v>42077.875</v>
      </c>
      <c r="B59" s="64">
        <v>0</v>
      </c>
      <c r="C59" s="34">
        <v>0</v>
      </c>
      <c r="D59" s="96">
        <v>278</v>
      </c>
      <c r="E59" s="35">
        <f t="shared" si="0"/>
        <v>278</v>
      </c>
      <c r="F59" s="36">
        <f t="shared" si="11"/>
        <v>37</v>
      </c>
      <c r="G59" s="37" t="str">
        <f t="shared" si="12"/>
        <v>Yes</v>
      </c>
      <c r="H59" s="38">
        <v>588</v>
      </c>
      <c r="I59" s="38">
        <v>19.434000000000001</v>
      </c>
      <c r="J59" s="39">
        <f t="shared" si="6"/>
        <v>278</v>
      </c>
      <c r="K59" s="40">
        <f t="shared" si="7"/>
        <v>278</v>
      </c>
      <c r="L59" s="39">
        <v>727</v>
      </c>
      <c r="M59" s="39">
        <v>114</v>
      </c>
      <c r="N59" s="39">
        <v>721.53800000000001</v>
      </c>
      <c r="O59" s="41">
        <f t="shared" si="1"/>
        <v>607.53800000000001</v>
      </c>
      <c r="P59" s="41">
        <f t="shared" si="2"/>
        <v>278</v>
      </c>
      <c r="Q59" s="41">
        <f t="shared" si="3"/>
        <v>612.89599999999996</v>
      </c>
      <c r="R59" s="34">
        <f t="shared" si="4"/>
        <v>0</v>
      </c>
      <c r="S59" s="34">
        <f t="shared" si="4"/>
        <v>0</v>
      </c>
      <c r="T59" s="34">
        <f t="shared" si="4"/>
        <v>278</v>
      </c>
      <c r="U59" s="52">
        <v>25.222999999999999</v>
      </c>
      <c r="V59" s="44">
        <f t="shared" si="5"/>
        <v>7011.9939999999997</v>
      </c>
      <c r="W59" s="45">
        <f t="shared" si="8"/>
        <v>0</v>
      </c>
      <c r="X59" s="50">
        <f t="shared" si="8"/>
        <v>0</v>
      </c>
      <c r="Y59" s="51">
        <f t="shared" si="8"/>
        <v>30.61116984581955</v>
      </c>
      <c r="Z59" s="48">
        <f t="shared" si="9"/>
        <v>8509.9052171378353</v>
      </c>
      <c r="AA59" s="49">
        <f t="shared" si="10"/>
        <v>0</v>
      </c>
    </row>
    <row r="60" spans="1:27" x14ac:dyDescent="0.25">
      <c r="A60" s="123">
        <f>'[5]KP Hourly Purchases'!B52</f>
        <v>42077.916666666664</v>
      </c>
      <c r="B60" s="64">
        <v>0</v>
      </c>
      <c r="C60" s="34">
        <v>0</v>
      </c>
      <c r="D60" s="96">
        <v>278</v>
      </c>
      <c r="E60" s="35">
        <f t="shared" si="0"/>
        <v>278</v>
      </c>
      <c r="F60" s="36">
        <f t="shared" si="11"/>
        <v>38</v>
      </c>
      <c r="G60" s="37" t="str">
        <f t="shared" si="12"/>
        <v>Yes</v>
      </c>
      <c r="H60" s="38">
        <v>579</v>
      </c>
      <c r="I60" s="38">
        <v>19.198</v>
      </c>
      <c r="J60" s="39">
        <f t="shared" si="6"/>
        <v>278</v>
      </c>
      <c r="K60" s="40">
        <f t="shared" si="7"/>
        <v>278</v>
      </c>
      <c r="L60" s="39">
        <v>721.9</v>
      </c>
      <c r="M60" s="39">
        <v>114.9</v>
      </c>
      <c r="N60" s="39">
        <v>712.87599999999998</v>
      </c>
      <c r="O60" s="41">
        <f t="shared" si="1"/>
        <v>597.976</v>
      </c>
      <c r="P60" s="41">
        <f t="shared" si="2"/>
        <v>278</v>
      </c>
      <c r="Q60" s="41">
        <f t="shared" si="3"/>
        <v>607.22199999999998</v>
      </c>
      <c r="R60" s="34">
        <f t="shared" si="4"/>
        <v>0</v>
      </c>
      <c r="S60" s="34">
        <f t="shared" si="4"/>
        <v>0</v>
      </c>
      <c r="T60" s="34">
        <f t="shared" si="4"/>
        <v>278</v>
      </c>
      <c r="U60" s="52">
        <v>24.93</v>
      </c>
      <c r="V60" s="44">
        <f t="shared" si="5"/>
        <v>6930.54</v>
      </c>
      <c r="W60" s="45">
        <f t="shared" si="8"/>
        <v>0</v>
      </c>
      <c r="X60" s="50">
        <f t="shared" si="8"/>
        <v>0</v>
      </c>
      <c r="Y60" s="51">
        <f t="shared" si="8"/>
        <v>30.61116984581955</v>
      </c>
      <c r="Z60" s="48">
        <f t="shared" si="9"/>
        <v>8509.9052171378353</v>
      </c>
      <c r="AA60" s="49">
        <f t="shared" si="10"/>
        <v>0</v>
      </c>
    </row>
    <row r="61" spans="1:27" x14ac:dyDescent="0.25">
      <c r="A61" s="123">
        <f>'[5]KP Hourly Purchases'!B53</f>
        <v>42077.958333333336</v>
      </c>
      <c r="B61" s="64">
        <v>0</v>
      </c>
      <c r="C61" s="34">
        <v>0</v>
      </c>
      <c r="D61" s="96">
        <v>278</v>
      </c>
      <c r="E61" s="35">
        <f t="shared" si="0"/>
        <v>278</v>
      </c>
      <c r="F61" s="36">
        <f t="shared" si="11"/>
        <v>39</v>
      </c>
      <c r="G61" s="37" t="str">
        <f t="shared" si="12"/>
        <v>Yes</v>
      </c>
      <c r="H61" s="38">
        <v>595</v>
      </c>
      <c r="I61" s="38">
        <v>18.23</v>
      </c>
      <c r="J61" s="39">
        <f t="shared" si="6"/>
        <v>278</v>
      </c>
      <c r="K61" s="40">
        <f t="shared" si="7"/>
        <v>278</v>
      </c>
      <c r="L61" s="39">
        <v>681.45</v>
      </c>
      <c r="M61" s="39">
        <v>84.45</v>
      </c>
      <c r="N61" s="39">
        <v>697.43899999999996</v>
      </c>
      <c r="O61" s="41">
        <f t="shared" si="1"/>
        <v>612.98899999999992</v>
      </c>
      <c r="P61" s="41">
        <f t="shared" si="2"/>
        <v>278</v>
      </c>
      <c r="Q61" s="41">
        <f t="shared" si="3"/>
        <v>597.2410000000001</v>
      </c>
      <c r="R61" s="34">
        <f t="shared" si="4"/>
        <v>0</v>
      </c>
      <c r="S61" s="34">
        <f t="shared" si="4"/>
        <v>0</v>
      </c>
      <c r="T61" s="34">
        <f t="shared" si="4"/>
        <v>278</v>
      </c>
      <c r="U61" s="52">
        <v>23.524999999999999</v>
      </c>
      <c r="V61" s="44">
        <f t="shared" si="5"/>
        <v>6539.95</v>
      </c>
      <c r="W61" s="45">
        <f t="shared" si="8"/>
        <v>0</v>
      </c>
      <c r="X61" s="50">
        <f t="shared" si="8"/>
        <v>0</v>
      </c>
      <c r="Y61" s="51">
        <f t="shared" si="8"/>
        <v>30.61116984581955</v>
      </c>
      <c r="Z61" s="48">
        <f t="shared" si="9"/>
        <v>8509.9052171378353</v>
      </c>
      <c r="AA61" s="49">
        <f t="shared" si="10"/>
        <v>0</v>
      </c>
    </row>
    <row r="62" spans="1:27" x14ac:dyDescent="0.25">
      <c r="A62" s="123">
        <f>'[5]KP Hourly Purchases'!B54</f>
        <v>42078</v>
      </c>
      <c r="B62" s="64">
        <v>0</v>
      </c>
      <c r="C62" s="34">
        <v>0</v>
      </c>
      <c r="D62" s="96">
        <v>278</v>
      </c>
      <c r="E62" s="35">
        <f t="shared" si="0"/>
        <v>278</v>
      </c>
      <c r="F62" s="36">
        <f t="shared" si="11"/>
        <v>40</v>
      </c>
      <c r="G62" s="37" t="str">
        <f t="shared" si="12"/>
        <v>Yes</v>
      </c>
      <c r="H62" s="38">
        <v>579</v>
      </c>
      <c r="I62" s="38">
        <v>17.486999999999998</v>
      </c>
      <c r="J62" s="39">
        <f t="shared" si="6"/>
        <v>278</v>
      </c>
      <c r="K62" s="40">
        <f t="shared" si="7"/>
        <v>278</v>
      </c>
      <c r="L62" s="39">
        <v>652.04999999999995</v>
      </c>
      <c r="M62" s="39">
        <v>76.05</v>
      </c>
      <c r="N62" s="39">
        <v>672.38900000000001</v>
      </c>
      <c r="O62" s="41">
        <f t="shared" si="1"/>
        <v>596.33900000000006</v>
      </c>
      <c r="P62" s="41">
        <f t="shared" si="2"/>
        <v>278</v>
      </c>
      <c r="Q62" s="41">
        <f t="shared" si="3"/>
        <v>576.1479999999998</v>
      </c>
      <c r="R62" s="34">
        <f t="shared" si="4"/>
        <v>0</v>
      </c>
      <c r="S62" s="34">
        <f t="shared" si="4"/>
        <v>0</v>
      </c>
      <c r="T62" s="34">
        <f t="shared" si="4"/>
        <v>278</v>
      </c>
      <c r="U62" s="52">
        <v>25.384</v>
      </c>
      <c r="V62" s="44">
        <f t="shared" si="5"/>
        <v>7056.7520000000004</v>
      </c>
      <c r="W62" s="45">
        <f t="shared" si="8"/>
        <v>0</v>
      </c>
      <c r="X62" s="50">
        <f t="shared" si="8"/>
        <v>0</v>
      </c>
      <c r="Y62" s="51">
        <f t="shared" si="8"/>
        <v>30.61116984581955</v>
      </c>
      <c r="Z62" s="48">
        <f t="shared" si="9"/>
        <v>8509.9052171378353</v>
      </c>
      <c r="AA62" s="49">
        <f t="shared" si="10"/>
        <v>0</v>
      </c>
    </row>
    <row r="63" spans="1:27" x14ac:dyDescent="0.25">
      <c r="A63" s="123">
        <f>'[5]KP Hourly Purchases'!B55</f>
        <v>42078.041666666664</v>
      </c>
      <c r="B63" s="64">
        <v>0</v>
      </c>
      <c r="C63" s="34">
        <v>0</v>
      </c>
      <c r="D63" s="96">
        <v>278</v>
      </c>
      <c r="E63" s="35">
        <f t="shared" si="0"/>
        <v>278</v>
      </c>
      <c r="F63" s="36">
        <f t="shared" si="11"/>
        <v>41</v>
      </c>
      <c r="G63" s="37" t="str">
        <f t="shared" si="12"/>
        <v>Yes</v>
      </c>
      <c r="H63" s="38">
        <v>574</v>
      </c>
      <c r="I63" s="38">
        <v>16.86</v>
      </c>
      <c r="J63" s="39">
        <f t="shared" si="6"/>
        <v>278</v>
      </c>
      <c r="K63" s="40">
        <f t="shared" si="7"/>
        <v>278</v>
      </c>
      <c r="L63" s="39">
        <v>650.75</v>
      </c>
      <c r="M63" s="39">
        <v>75.75</v>
      </c>
      <c r="N63" s="39">
        <v>666.23299999999995</v>
      </c>
      <c r="O63" s="41">
        <f t="shared" si="1"/>
        <v>590.48299999999995</v>
      </c>
      <c r="P63" s="41">
        <f t="shared" si="2"/>
        <v>278</v>
      </c>
      <c r="Q63" s="41">
        <f t="shared" si="3"/>
        <v>575.37700000000018</v>
      </c>
      <c r="R63" s="34">
        <f t="shared" si="4"/>
        <v>0</v>
      </c>
      <c r="S63" s="34">
        <f t="shared" si="4"/>
        <v>0</v>
      </c>
      <c r="T63" s="34">
        <f t="shared" si="4"/>
        <v>278</v>
      </c>
      <c r="U63" s="52">
        <v>25.082000000000001</v>
      </c>
      <c r="V63" s="44">
        <f t="shared" si="5"/>
        <v>6972.7960000000003</v>
      </c>
      <c r="W63" s="45">
        <f t="shared" si="8"/>
        <v>0</v>
      </c>
      <c r="X63" s="50">
        <f t="shared" si="8"/>
        <v>0</v>
      </c>
      <c r="Y63" s="51">
        <f t="shared" si="8"/>
        <v>30.61116984581955</v>
      </c>
      <c r="Z63" s="48">
        <f t="shared" si="9"/>
        <v>8509.9052171378353</v>
      </c>
      <c r="AA63" s="49">
        <f t="shared" si="10"/>
        <v>0</v>
      </c>
    </row>
    <row r="64" spans="1:27" x14ac:dyDescent="0.25">
      <c r="A64" s="123">
        <f>'[5]KP Hourly Purchases'!B56</f>
        <v>42078.083333333336</v>
      </c>
      <c r="B64" s="64">
        <v>0</v>
      </c>
      <c r="C64" s="34">
        <v>0</v>
      </c>
      <c r="D64" s="96">
        <v>278</v>
      </c>
      <c r="E64" s="35">
        <f t="shared" si="0"/>
        <v>278</v>
      </c>
      <c r="F64" s="36">
        <f t="shared" si="11"/>
        <v>42</v>
      </c>
      <c r="G64" s="37" t="str">
        <f t="shared" si="12"/>
        <v>Yes</v>
      </c>
      <c r="H64" s="38">
        <v>563</v>
      </c>
      <c r="I64" s="38">
        <v>15.945</v>
      </c>
      <c r="J64" s="39">
        <f t="shared" si="6"/>
        <v>278</v>
      </c>
      <c r="K64" s="40">
        <f t="shared" si="7"/>
        <v>278</v>
      </c>
      <c r="L64" s="39">
        <v>652.04999999999995</v>
      </c>
      <c r="M64" s="39">
        <v>76.05</v>
      </c>
      <c r="N64" s="39">
        <v>654.84699999999998</v>
      </c>
      <c r="O64" s="41">
        <f t="shared" si="1"/>
        <v>578.79700000000003</v>
      </c>
      <c r="P64" s="41">
        <f t="shared" si="2"/>
        <v>278</v>
      </c>
      <c r="Q64" s="41">
        <f t="shared" si="3"/>
        <v>576.14799999999991</v>
      </c>
      <c r="R64" s="34">
        <f t="shared" si="4"/>
        <v>0</v>
      </c>
      <c r="S64" s="34">
        <f t="shared" si="4"/>
        <v>0</v>
      </c>
      <c r="T64" s="34">
        <f t="shared" si="4"/>
        <v>278</v>
      </c>
      <c r="U64" s="52">
        <v>25.241</v>
      </c>
      <c r="V64" s="44">
        <f t="shared" si="5"/>
        <v>7016.9979999999996</v>
      </c>
      <c r="W64" s="45">
        <f t="shared" si="8"/>
        <v>0</v>
      </c>
      <c r="X64" s="50">
        <f t="shared" si="8"/>
        <v>0</v>
      </c>
      <c r="Y64" s="51">
        <f t="shared" si="8"/>
        <v>30.61116984581955</v>
      </c>
      <c r="Z64" s="48">
        <f t="shared" si="9"/>
        <v>8509.9052171378353</v>
      </c>
      <c r="AA64" s="49">
        <f t="shared" si="10"/>
        <v>0</v>
      </c>
    </row>
    <row r="65" spans="1:27" x14ac:dyDescent="0.25">
      <c r="A65" s="123">
        <f>'[5]KP Hourly Purchases'!B57</f>
        <v>42078.125</v>
      </c>
      <c r="B65" s="64">
        <v>0</v>
      </c>
      <c r="C65" s="34">
        <v>0</v>
      </c>
      <c r="D65" s="96">
        <v>278</v>
      </c>
      <c r="E65" s="35">
        <f t="shared" si="0"/>
        <v>278</v>
      </c>
      <c r="F65" s="36">
        <f t="shared" si="11"/>
        <v>43</v>
      </c>
      <c r="G65" s="37" t="str">
        <f t="shared" si="12"/>
        <v>Yes</v>
      </c>
      <c r="H65" s="38">
        <v>568</v>
      </c>
      <c r="I65" s="38">
        <v>15.811999999999999</v>
      </c>
      <c r="J65" s="39">
        <f t="shared" si="6"/>
        <v>278</v>
      </c>
      <c r="K65" s="40">
        <f t="shared" si="7"/>
        <v>278</v>
      </c>
      <c r="L65" s="39">
        <v>651.75</v>
      </c>
      <c r="M65" s="39">
        <v>75.75</v>
      </c>
      <c r="N65" s="39">
        <v>659.44600000000003</v>
      </c>
      <c r="O65" s="41">
        <f t="shared" si="1"/>
        <v>583.69600000000003</v>
      </c>
      <c r="P65" s="41">
        <f t="shared" si="2"/>
        <v>278</v>
      </c>
      <c r="Q65" s="41">
        <f t="shared" si="3"/>
        <v>576.11599999999987</v>
      </c>
      <c r="R65" s="34">
        <f t="shared" si="4"/>
        <v>0</v>
      </c>
      <c r="S65" s="34">
        <f t="shared" si="4"/>
        <v>0</v>
      </c>
      <c r="T65" s="34">
        <f t="shared" si="4"/>
        <v>278</v>
      </c>
      <c r="U65" s="52">
        <v>23.675000000000001</v>
      </c>
      <c r="V65" s="44">
        <f t="shared" si="5"/>
        <v>6581.6500000000005</v>
      </c>
      <c r="W65" s="45">
        <f t="shared" si="8"/>
        <v>0</v>
      </c>
      <c r="X65" s="50">
        <f t="shared" si="8"/>
        <v>0</v>
      </c>
      <c r="Y65" s="51">
        <f t="shared" si="8"/>
        <v>30.61116984581955</v>
      </c>
      <c r="Z65" s="48">
        <f t="shared" si="9"/>
        <v>8509.9052171378353</v>
      </c>
      <c r="AA65" s="49">
        <f t="shared" si="10"/>
        <v>0</v>
      </c>
    </row>
    <row r="66" spans="1:27" x14ac:dyDescent="0.25">
      <c r="A66" s="123">
        <f>'[5]KP Hourly Purchases'!B58</f>
        <v>42078.166666666664</v>
      </c>
      <c r="B66" s="64">
        <v>0</v>
      </c>
      <c r="C66" s="34">
        <v>0</v>
      </c>
      <c r="D66" s="96">
        <v>278</v>
      </c>
      <c r="E66" s="35">
        <f t="shared" si="0"/>
        <v>278</v>
      </c>
      <c r="F66" s="36">
        <f t="shared" si="11"/>
        <v>44</v>
      </c>
      <c r="G66" s="37" t="str">
        <f t="shared" si="12"/>
        <v>Yes</v>
      </c>
      <c r="H66" s="38">
        <v>580</v>
      </c>
      <c r="I66" s="38">
        <v>14.103999999999999</v>
      </c>
      <c r="J66" s="39">
        <f t="shared" si="6"/>
        <v>278</v>
      </c>
      <c r="K66" s="40">
        <f t="shared" si="7"/>
        <v>278</v>
      </c>
      <c r="L66" s="39">
        <v>641.9</v>
      </c>
      <c r="M66" s="39">
        <v>75.900000000000006</v>
      </c>
      <c r="N66" s="39">
        <v>669.92399999999998</v>
      </c>
      <c r="O66" s="41">
        <f t="shared" si="1"/>
        <v>594.024</v>
      </c>
      <c r="P66" s="41">
        <f t="shared" si="2"/>
        <v>278</v>
      </c>
      <c r="Q66" s="41">
        <f t="shared" si="3"/>
        <v>566.07999999999993</v>
      </c>
      <c r="R66" s="34">
        <f t="shared" si="4"/>
        <v>0</v>
      </c>
      <c r="S66" s="34">
        <f t="shared" si="4"/>
        <v>0</v>
      </c>
      <c r="T66" s="34">
        <f t="shared" si="4"/>
        <v>278</v>
      </c>
      <c r="U66" s="52">
        <v>21.99</v>
      </c>
      <c r="V66" s="44">
        <f t="shared" si="5"/>
        <v>6113.2199999999993</v>
      </c>
      <c r="W66" s="45">
        <f t="shared" si="8"/>
        <v>0</v>
      </c>
      <c r="X66" s="50">
        <f t="shared" si="8"/>
        <v>0</v>
      </c>
      <c r="Y66" s="51">
        <f t="shared" si="8"/>
        <v>30.61116984581955</v>
      </c>
      <c r="Z66" s="48">
        <f t="shared" si="9"/>
        <v>8509.9052171378353</v>
      </c>
      <c r="AA66" s="49">
        <f t="shared" si="10"/>
        <v>0</v>
      </c>
    </row>
    <row r="67" spans="1:27" x14ac:dyDescent="0.25">
      <c r="A67" s="123">
        <f>'[5]KP Hourly Purchases'!B59</f>
        <v>42078.208333333336</v>
      </c>
      <c r="B67" s="64">
        <v>0</v>
      </c>
      <c r="C67" s="34">
        <v>0</v>
      </c>
      <c r="D67" s="96">
        <v>278</v>
      </c>
      <c r="E67" s="35">
        <f t="shared" si="0"/>
        <v>278</v>
      </c>
      <c r="F67" s="36">
        <f t="shared" si="11"/>
        <v>45</v>
      </c>
      <c r="G67" s="37" t="str">
        <f t="shared" si="12"/>
        <v>Yes</v>
      </c>
      <c r="H67" s="38">
        <v>599</v>
      </c>
      <c r="I67" s="38">
        <v>14.670999999999999</v>
      </c>
      <c r="J67" s="39">
        <f t="shared" si="6"/>
        <v>278</v>
      </c>
      <c r="K67" s="40">
        <f t="shared" si="7"/>
        <v>278</v>
      </c>
      <c r="L67" s="39">
        <v>605.04999999999995</v>
      </c>
      <c r="M67" s="39">
        <v>76.05</v>
      </c>
      <c r="N67" s="39">
        <v>689.58</v>
      </c>
      <c r="O67" s="41">
        <f t="shared" si="1"/>
        <v>613.53000000000009</v>
      </c>
      <c r="P67" s="41">
        <f t="shared" si="2"/>
        <v>278</v>
      </c>
      <c r="Q67" s="41">
        <f t="shared" si="3"/>
        <v>529.14099999999996</v>
      </c>
      <c r="R67" s="34">
        <f t="shared" si="4"/>
        <v>0</v>
      </c>
      <c r="S67" s="34">
        <f t="shared" si="4"/>
        <v>0</v>
      </c>
      <c r="T67" s="34">
        <f t="shared" si="4"/>
        <v>278</v>
      </c>
      <c r="U67" s="52">
        <v>20.245000000000001</v>
      </c>
      <c r="V67" s="44">
        <f t="shared" si="5"/>
        <v>5628.1100000000006</v>
      </c>
      <c r="W67" s="45">
        <f t="shared" si="8"/>
        <v>0</v>
      </c>
      <c r="X67" s="50">
        <f t="shared" si="8"/>
        <v>0</v>
      </c>
      <c r="Y67" s="51">
        <f t="shared" si="8"/>
        <v>30.61116984581955</v>
      </c>
      <c r="Z67" s="48">
        <f t="shared" si="9"/>
        <v>8509.9052171378353</v>
      </c>
      <c r="AA67" s="49">
        <f t="shared" si="10"/>
        <v>0</v>
      </c>
    </row>
    <row r="68" spans="1:27" x14ac:dyDescent="0.25">
      <c r="A68" s="123">
        <f>'[5]KP Hourly Purchases'!B60</f>
        <v>42078.25</v>
      </c>
      <c r="B68" s="64">
        <v>0</v>
      </c>
      <c r="C68" s="34">
        <v>0</v>
      </c>
      <c r="D68" s="96">
        <v>278</v>
      </c>
      <c r="E68" s="35">
        <f t="shared" si="0"/>
        <v>278</v>
      </c>
      <c r="F68" s="36">
        <f t="shared" si="11"/>
        <v>46</v>
      </c>
      <c r="G68" s="37" t="str">
        <f t="shared" si="12"/>
        <v>Yes</v>
      </c>
      <c r="H68" s="38">
        <v>618</v>
      </c>
      <c r="I68" s="38">
        <v>16.106999999999999</v>
      </c>
      <c r="J68" s="39">
        <f t="shared" si="6"/>
        <v>278</v>
      </c>
      <c r="K68" s="40">
        <f t="shared" si="7"/>
        <v>278</v>
      </c>
      <c r="L68" s="39">
        <v>600.35</v>
      </c>
      <c r="M68" s="39">
        <v>76.349999999999994</v>
      </c>
      <c r="N68" s="39">
        <v>710.78099999999995</v>
      </c>
      <c r="O68" s="41">
        <f t="shared" si="1"/>
        <v>634.43099999999993</v>
      </c>
      <c r="P68" s="41">
        <f t="shared" si="2"/>
        <v>278</v>
      </c>
      <c r="Q68" s="41">
        <f t="shared" si="3"/>
        <v>523.67599999999993</v>
      </c>
      <c r="R68" s="34">
        <f t="shared" si="4"/>
        <v>0</v>
      </c>
      <c r="S68" s="34">
        <f t="shared" si="4"/>
        <v>0</v>
      </c>
      <c r="T68" s="34">
        <f t="shared" si="4"/>
        <v>278</v>
      </c>
      <c r="U68" s="52">
        <v>19.454000000000001</v>
      </c>
      <c r="V68" s="44">
        <f t="shared" si="5"/>
        <v>5408.2120000000004</v>
      </c>
      <c r="W68" s="45">
        <f t="shared" si="8"/>
        <v>0</v>
      </c>
      <c r="X68" s="50">
        <f t="shared" si="8"/>
        <v>0</v>
      </c>
      <c r="Y68" s="51">
        <f t="shared" si="8"/>
        <v>30.61116984581955</v>
      </c>
      <c r="Z68" s="48">
        <f t="shared" si="9"/>
        <v>8509.9052171378353</v>
      </c>
      <c r="AA68" s="49">
        <f t="shared" si="10"/>
        <v>0</v>
      </c>
    </row>
    <row r="69" spans="1:27" x14ac:dyDescent="0.25">
      <c r="A69" s="123">
        <f>'[5]KP Hourly Purchases'!B61</f>
        <v>42078.291666666664</v>
      </c>
      <c r="B69" s="64">
        <v>0</v>
      </c>
      <c r="C69" s="34">
        <v>0</v>
      </c>
      <c r="D69" s="96">
        <v>278</v>
      </c>
      <c r="E69" s="35">
        <f t="shared" si="0"/>
        <v>278</v>
      </c>
      <c r="F69" s="36">
        <f t="shared" si="11"/>
        <v>47</v>
      </c>
      <c r="G69" s="37" t="str">
        <f t="shared" si="12"/>
        <v>Yes</v>
      </c>
      <c r="H69" s="38">
        <v>612</v>
      </c>
      <c r="I69" s="38">
        <v>17.841999999999999</v>
      </c>
      <c r="J69" s="39">
        <f t="shared" si="6"/>
        <v>278</v>
      </c>
      <c r="K69" s="40">
        <f t="shared" si="7"/>
        <v>278</v>
      </c>
      <c r="L69" s="39">
        <v>679.1</v>
      </c>
      <c r="M69" s="39">
        <v>101.1</v>
      </c>
      <c r="N69" s="39">
        <v>730.73699999999997</v>
      </c>
      <c r="O69" s="41">
        <f t="shared" si="1"/>
        <v>629.63699999999994</v>
      </c>
      <c r="P69" s="41">
        <f t="shared" si="2"/>
        <v>278</v>
      </c>
      <c r="Q69" s="41">
        <f t="shared" si="3"/>
        <v>578.20500000000004</v>
      </c>
      <c r="R69" s="34">
        <f t="shared" si="4"/>
        <v>0</v>
      </c>
      <c r="S69" s="34">
        <f t="shared" si="4"/>
        <v>0</v>
      </c>
      <c r="T69" s="34">
        <f t="shared" si="4"/>
        <v>278</v>
      </c>
      <c r="U69" s="52">
        <v>19.547000000000001</v>
      </c>
      <c r="V69" s="44">
        <f t="shared" si="5"/>
        <v>5434.0659999999998</v>
      </c>
      <c r="W69" s="45">
        <f t="shared" si="8"/>
        <v>0</v>
      </c>
      <c r="X69" s="50">
        <f t="shared" si="8"/>
        <v>0</v>
      </c>
      <c r="Y69" s="51">
        <f t="shared" si="8"/>
        <v>30.61116984581955</v>
      </c>
      <c r="Z69" s="48">
        <f t="shared" si="9"/>
        <v>8509.9052171378353</v>
      </c>
      <c r="AA69" s="49">
        <f t="shared" si="10"/>
        <v>0</v>
      </c>
    </row>
    <row r="70" spans="1:27" x14ac:dyDescent="0.25">
      <c r="A70" s="123">
        <f>'[5]KP Hourly Purchases'!B62</f>
        <v>42078.333333333336</v>
      </c>
      <c r="B70" s="64">
        <v>0</v>
      </c>
      <c r="C70" s="34">
        <v>0</v>
      </c>
      <c r="D70" s="96">
        <v>278</v>
      </c>
      <c r="E70" s="35">
        <f t="shared" si="0"/>
        <v>278</v>
      </c>
      <c r="F70" s="36">
        <f t="shared" si="11"/>
        <v>48</v>
      </c>
      <c r="G70" s="37" t="str">
        <f t="shared" si="12"/>
        <v>Yes</v>
      </c>
      <c r="H70" s="38">
        <v>620</v>
      </c>
      <c r="I70" s="38">
        <v>18.762</v>
      </c>
      <c r="J70" s="39">
        <f t="shared" si="6"/>
        <v>278</v>
      </c>
      <c r="K70" s="40">
        <f t="shared" si="7"/>
        <v>278</v>
      </c>
      <c r="L70" s="39">
        <v>701</v>
      </c>
      <c r="M70" s="39">
        <v>120</v>
      </c>
      <c r="N70" s="39">
        <v>758.78499999999997</v>
      </c>
      <c r="O70" s="41">
        <f t="shared" si="1"/>
        <v>638.78499999999997</v>
      </c>
      <c r="P70" s="41">
        <f t="shared" si="2"/>
        <v>278</v>
      </c>
      <c r="Q70" s="41">
        <f t="shared" si="3"/>
        <v>580.97699999999998</v>
      </c>
      <c r="R70" s="34">
        <f t="shared" si="4"/>
        <v>0</v>
      </c>
      <c r="S70" s="34">
        <f t="shared" si="4"/>
        <v>0</v>
      </c>
      <c r="T70" s="34">
        <f t="shared" si="4"/>
        <v>278</v>
      </c>
      <c r="U70" s="52">
        <v>20.276</v>
      </c>
      <c r="V70" s="44">
        <f t="shared" si="5"/>
        <v>5636.7280000000001</v>
      </c>
      <c r="W70" s="45">
        <f t="shared" si="8"/>
        <v>0</v>
      </c>
      <c r="X70" s="50">
        <f t="shared" si="8"/>
        <v>0</v>
      </c>
      <c r="Y70" s="51">
        <f t="shared" si="8"/>
        <v>30.61116984581955</v>
      </c>
      <c r="Z70" s="48">
        <f t="shared" si="9"/>
        <v>8509.9052171378353</v>
      </c>
      <c r="AA70" s="49">
        <f t="shared" si="10"/>
        <v>0</v>
      </c>
    </row>
    <row r="71" spans="1:27" x14ac:dyDescent="0.25">
      <c r="A71" s="123">
        <f>'[5]KP Hourly Purchases'!B63</f>
        <v>42078.375</v>
      </c>
      <c r="B71" s="64">
        <v>0</v>
      </c>
      <c r="C71" s="34">
        <v>0</v>
      </c>
      <c r="D71" s="96">
        <v>278</v>
      </c>
      <c r="E71" s="35">
        <f t="shared" si="0"/>
        <v>278</v>
      </c>
      <c r="F71" s="36">
        <f t="shared" si="11"/>
        <v>49</v>
      </c>
      <c r="G71" s="37" t="str">
        <f t="shared" si="12"/>
        <v>Yes</v>
      </c>
      <c r="H71" s="38">
        <v>635</v>
      </c>
      <c r="I71" s="38">
        <v>20.626999999999999</v>
      </c>
      <c r="J71" s="39">
        <f t="shared" si="6"/>
        <v>278</v>
      </c>
      <c r="K71" s="40">
        <f t="shared" si="7"/>
        <v>278</v>
      </c>
      <c r="L71" s="39">
        <v>724.95</v>
      </c>
      <c r="M71" s="39">
        <v>130.94999999999999</v>
      </c>
      <c r="N71" s="39">
        <v>786.88</v>
      </c>
      <c r="O71" s="41">
        <f t="shared" si="1"/>
        <v>655.93000000000006</v>
      </c>
      <c r="P71" s="41">
        <f t="shared" si="2"/>
        <v>278</v>
      </c>
      <c r="Q71" s="41">
        <f t="shared" si="3"/>
        <v>593.697</v>
      </c>
      <c r="R71" s="34">
        <f t="shared" si="4"/>
        <v>0</v>
      </c>
      <c r="S71" s="34">
        <f t="shared" si="4"/>
        <v>0</v>
      </c>
      <c r="T71" s="34">
        <f t="shared" si="4"/>
        <v>278</v>
      </c>
      <c r="U71" s="52">
        <v>22.988</v>
      </c>
      <c r="V71" s="44">
        <f t="shared" si="5"/>
        <v>6390.6639999999998</v>
      </c>
      <c r="W71" s="45">
        <f t="shared" si="8"/>
        <v>0</v>
      </c>
      <c r="X71" s="50">
        <f t="shared" si="8"/>
        <v>0</v>
      </c>
      <c r="Y71" s="51">
        <f t="shared" si="8"/>
        <v>30.61116984581955</v>
      </c>
      <c r="Z71" s="48">
        <f t="shared" si="9"/>
        <v>8509.9052171378353</v>
      </c>
      <c r="AA71" s="49">
        <f t="shared" si="10"/>
        <v>0</v>
      </c>
    </row>
    <row r="72" spans="1:27" x14ac:dyDescent="0.25">
      <c r="A72" s="123">
        <f>'[5]KP Hourly Purchases'!B64</f>
        <v>42078.416666666664</v>
      </c>
      <c r="B72" s="64">
        <v>0</v>
      </c>
      <c r="C72" s="34">
        <v>0</v>
      </c>
      <c r="D72" s="96">
        <v>278</v>
      </c>
      <c r="E72" s="35">
        <f t="shared" si="0"/>
        <v>278</v>
      </c>
      <c r="F72" s="36">
        <f t="shared" si="11"/>
        <v>50</v>
      </c>
      <c r="G72" s="37" t="str">
        <f t="shared" si="12"/>
        <v>Yes</v>
      </c>
      <c r="H72" s="38">
        <v>607</v>
      </c>
      <c r="I72" s="38">
        <v>22.507999999999999</v>
      </c>
      <c r="J72" s="39">
        <f t="shared" si="6"/>
        <v>278</v>
      </c>
      <c r="K72" s="40">
        <f t="shared" si="7"/>
        <v>278</v>
      </c>
      <c r="L72" s="39">
        <v>778.55</v>
      </c>
      <c r="M72" s="39">
        <v>152.55000000000001</v>
      </c>
      <c r="N72" s="39">
        <v>782.32799999999997</v>
      </c>
      <c r="O72" s="41">
        <f t="shared" si="1"/>
        <v>629.77800000000002</v>
      </c>
      <c r="P72" s="41">
        <f t="shared" si="2"/>
        <v>278</v>
      </c>
      <c r="Q72" s="41">
        <f t="shared" si="3"/>
        <v>625.73</v>
      </c>
      <c r="R72" s="34">
        <f t="shared" si="4"/>
        <v>0</v>
      </c>
      <c r="S72" s="34">
        <f t="shared" si="4"/>
        <v>0</v>
      </c>
      <c r="T72" s="34">
        <f t="shared" si="4"/>
        <v>278</v>
      </c>
      <c r="U72" s="52">
        <v>25.387</v>
      </c>
      <c r="V72" s="44">
        <f t="shared" si="5"/>
        <v>7057.5860000000002</v>
      </c>
      <c r="W72" s="45">
        <f t="shared" si="8"/>
        <v>0</v>
      </c>
      <c r="X72" s="50">
        <f t="shared" si="8"/>
        <v>0</v>
      </c>
      <c r="Y72" s="51">
        <f t="shared" si="8"/>
        <v>30.61116984581955</v>
      </c>
      <c r="Z72" s="48">
        <f t="shared" si="9"/>
        <v>8509.9052171378353</v>
      </c>
      <c r="AA72" s="49">
        <f t="shared" si="10"/>
        <v>0</v>
      </c>
    </row>
    <row r="73" spans="1:27" x14ac:dyDescent="0.25">
      <c r="A73" s="123">
        <f>'[5]KP Hourly Purchases'!B65</f>
        <v>42078.458333333336</v>
      </c>
      <c r="B73" s="64">
        <v>0</v>
      </c>
      <c r="C73" s="34">
        <v>0</v>
      </c>
      <c r="D73" s="96">
        <v>278</v>
      </c>
      <c r="E73" s="35">
        <f t="shared" si="0"/>
        <v>278</v>
      </c>
      <c r="F73" s="36">
        <f t="shared" si="11"/>
        <v>51</v>
      </c>
      <c r="G73" s="37" t="str">
        <f t="shared" si="12"/>
        <v>Yes</v>
      </c>
      <c r="H73" s="38">
        <v>547</v>
      </c>
      <c r="I73" s="38">
        <v>22.274000000000001</v>
      </c>
      <c r="J73" s="39">
        <f t="shared" si="6"/>
        <v>278</v>
      </c>
      <c r="K73" s="40">
        <f t="shared" si="7"/>
        <v>278</v>
      </c>
      <c r="L73" s="39">
        <v>808.9</v>
      </c>
      <c r="M73" s="39">
        <v>162.9</v>
      </c>
      <c r="N73" s="39">
        <v>732.52200000000005</v>
      </c>
      <c r="O73" s="41">
        <f t="shared" si="1"/>
        <v>569.62200000000007</v>
      </c>
      <c r="P73" s="41">
        <f t="shared" si="2"/>
        <v>278</v>
      </c>
      <c r="Q73" s="41">
        <f t="shared" si="3"/>
        <v>645.65199999999993</v>
      </c>
      <c r="R73" s="34">
        <f t="shared" si="4"/>
        <v>0</v>
      </c>
      <c r="S73" s="34">
        <f t="shared" si="4"/>
        <v>0</v>
      </c>
      <c r="T73" s="34">
        <f t="shared" si="4"/>
        <v>278</v>
      </c>
      <c r="U73" s="52">
        <v>28.273</v>
      </c>
      <c r="V73" s="44">
        <f t="shared" si="5"/>
        <v>7859.8940000000002</v>
      </c>
      <c r="W73" s="45">
        <f t="shared" si="8"/>
        <v>0</v>
      </c>
      <c r="X73" s="50">
        <f t="shared" si="8"/>
        <v>0</v>
      </c>
      <c r="Y73" s="51">
        <f t="shared" si="8"/>
        <v>30.61116984581955</v>
      </c>
      <c r="Z73" s="48">
        <f t="shared" si="9"/>
        <v>8509.9052171378353</v>
      </c>
      <c r="AA73" s="49">
        <f t="shared" si="10"/>
        <v>0</v>
      </c>
    </row>
    <row r="74" spans="1:27" x14ac:dyDescent="0.25">
      <c r="A74" s="123">
        <f>'[5]KP Hourly Purchases'!B66</f>
        <v>42078.5</v>
      </c>
      <c r="B74" s="64">
        <v>0</v>
      </c>
      <c r="C74" s="34">
        <v>0</v>
      </c>
      <c r="D74" s="96">
        <v>278</v>
      </c>
      <c r="E74" s="35">
        <f t="shared" si="0"/>
        <v>278</v>
      </c>
      <c r="F74" s="36">
        <f t="shared" si="11"/>
        <v>52</v>
      </c>
      <c r="G74" s="37" t="str">
        <f t="shared" si="12"/>
        <v>Yes</v>
      </c>
      <c r="H74" s="38">
        <v>524</v>
      </c>
      <c r="I74" s="38">
        <v>20.893000000000001</v>
      </c>
      <c r="J74" s="39">
        <f t="shared" si="6"/>
        <v>278</v>
      </c>
      <c r="K74" s="40">
        <f t="shared" si="7"/>
        <v>278</v>
      </c>
      <c r="L74" s="39">
        <v>807.7</v>
      </c>
      <c r="M74" s="39">
        <v>137.69999999999999</v>
      </c>
      <c r="N74" s="39">
        <v>682.65099999999995</v>
      </c>
      <c r="O74" s="41">
        <f t="shared" si="1"/>
        <v>544.95100000000002</v>
      </c>
      <c r="P74" s="41">
        <f>MIN(K74,O74)</f>
        <v>278</v>
      </c>
      <c r="Q74" s="41">
        <f t="shared" si="3"/>
        <v>669.94200000000012</v>
      </c>
      <c r="R74" s="34">
        <f t="shared" si="4"/>
        <v>0</v>
      </c>
      <c r="S74" s="34">
        <f t="shared" si="4"/>
        <v>0</v>
      </c>
      <c r="T74" s="34">
        <f t="shared" si="4"/>
        <v>278</v>
      </c>
      <c r="U74" s="52">
        <v>25.297000000000001</v>
      </c>
      <c r="V74" s="44">
        <f t="shared" si="5"/>
        <v>7032.5659999999998</v>
      </c>
      <c r="W74" s="45">
        <f t="shared" si="8"/>
        <v>0</v>
      </c>
      <c r="X74" s="50">
        <f t="shared" si="8"/>
        <v>0</v>
      </c>
      <c r="Y74" s="51">
        <f t="shared" si="8"/>
        <v>30.61116984581955</v>
      </c>
      <c r="Z74" s="48">
        <f t="shared" si="9"/>
        <v>8509.9052171378353</v>
      </c>
      <c r="AA74" s="49">
        <f t="shared" si="10"/>
        <v>0</v>
      </c>
    </row>
    <row r="75" spans="1:27" x14ac:dyDescent="0.25">
      <c r="A75" s="123">
        <f>'[5]KP Hourly Purchases'!B67</f>
        <v>42078.541666666664</v>
      </c>
      <c r="B75" s="64">
        <v>0</v>
      </c>
      <c r="C75" s="34">
        <v>0</v>
      </c>
      <c r="D75" s="96">
        <v>278</v>
      </c>
      <c r="E75" s="35">
        <f t="shared" si="0"/>
        <v>278</v>
      </c>
      <c r="F75" s="36">
        <f t="shared" si="11"/>
        <v>53</v>
      </c>
      <c r="G75" s="37" t="str">
        <f t="shared" si="12"/>
        <v>Yes</v>
      </c>
      <c r="H75" s="38">
        <v>514</v>
      </c>
      <c r="I75" s="38">
        <v>20.713999999999999</v>
      </c>
      <c r="J75" s="39">
        <f t="shared" si="6"/>
        <v>278</v>
      </c>
      <c r="K75" s="40">
        <f t="shared" si="7"/>
        <v>278</v>
      </c>
      <c r="L75" s="39">
        <v>781.65</v>
      </c>
      <c r="M75" s="39">
        <v>133.65</v>
      </c>
      <c r="N75" s="39">
        <v>668.08699999999999</v>
      </c>
      <c r="O75" s="41">
        <f t="shared" si="1"/>
        <v>534.43700000000001</v>
      </c>
      <c r="P75" s="41">
        <f t="shared" si="2"/>
        <v>278</v>
      </c>
      <c r="Q75" s="41">
        <f t="shared" si="3"/>
        <v>648.27700000000004</v>
      </c>
      <c r="R75" s="34">
        <f t="shared" si="4"/>
        <v>0</v>
      </c>
      <c r="S75" s="34">
        <f t="shared" si="4"/>
        <v>0</v>
      </c>
      <c r="T75" s="34">
        <f t="shared" si="4"/>
        <v>278</v>
      </c>
      <c r="U75" s="52">
        <v>26.763000000000002</v>
      </c>
      <c r="V75" s="44">
        <f t="shared" si="5"/>
        <v>7440.1140000000005</v>
      </c>
      <c r="W75" s="45">
        <f t="shared" si="8"/>
        <v>0</v>
      </c>
      <c r="X75" s="50">
        <f t="shared" si="8"/>
        <v>0</v>
      </c>
      <c r="Y75" s="51">
        <f t="shared" si="8"/>
        <v>30.61116984581955</v>
      </c>
      <c r="Z75" s="48">
        <f t="shared" si="9"/>
        <v>8509.9052171378353</v>
      </c>
      <c r="AA75" s="49">
        <f t="shared" si="10"/>
        <v>0</v>
      </c>
    </row>
    <row r="76" spans="1:27" x14ac:dyDescent="0.25">
      <c r="A76" s="123">
        <f>'[5]KP Hourly Purchases'!B68</f>
        <v>42078.583333333336</v>
      </c>
      <c r="B76" s="64">
        <v>0</v>
      </c>
      <c r="C76" s="34">
        <v>0</v>
      </c>
      <c r="D76" s="96">
        <v>278</v>
      </c>
      <c r="E76" s="35">
        <f t="shared" si="0"/>
        <v>278</v>
      </c>
      <c r="F76" s="36">
        <f t="shared" si="11"/>
        <v>54</v>
      </c>
      <c r="G76" s="37" t="str">
        <f t="shared" si="12"/>
        <v>Yes</v>
      </c>
      <c r="H76" s="38">
        <v>509</v>
      </c>
      <c r="I76" s="38">
        <v>19.780999999999999</v>
      </c>
      <c r="J76" s="39">
        <f t="shared" si="6"/>
        <v>278</v>
      </c>
      <c r="K76" s="40">
        <f t="shared" si="7"/>
        <v>278</v>
      </c>
      <c r="L76" s="39">
        <v>729.3</v>
      </c>
      <c r="M76" s="39">
        <v>117.3</v>
      </c>
      <c r="N76" s="39">
        <v>645.673</v>
      </c>
      <c r="O76" s="41">
        <f t="shared" ref="O76:O117" si="13">MAX(N76-M76,0)</f>
        <v>528.37300000000005</v>
      </c>
      <c r="P76" s="41">
        <f t="shared" si="2"/>
        <v>278</v>
      </c>
      <c r="Q76" s="41">
        <f t="shared" si="3"/>
        <v>612.4079999999999</v>
      </c>
      <c r="R76" s="34">
        <f t="shared" si="4"/>
        <v>0</v>
      </c>
      <c r="S76" s="34">
        <f t="shared" si="4"/>
        <v>0</v>
      </c>
      <c r="T76" s="34">
        <f t="shared" si="4"/>
        <v>278</v>
      </c>
      <c r="U76" s="52">
        <v>29.527999999999999</v>
      </c>
      <c r="V76" s="44">
        <f t="shared" ref="V76:V117" si="14">(R76+S76+T76)*U76</f>
        <v>8208.7839999999997</v>
      </c>
      <c r="W76" s="45">
        <f t="shared" si="8"/>
        <v>0</v>
      </c>
      <c r="X76" s="50">
        <f t="shared" si="8"/>
        <v>0</v>
      </c>
      <c r="Y76" s="51">
        <f t="shared" si="8"/>
        <v>30.61116984581955</v>
      </c>
      <c r="Z76" s="48">
        <f t="shared" si="9"/>
        <v>8509.9052171378353</v>
      </c>
      <c r="AA76" s="49">
        <f t="shared" si="10"/>
        <v>0</v>
      </c>
    </row>
    <row r="77" spans="1:27" x14ac:dyDescent="0.25">
      <c r="A77" s="123">
        <f>'[5]KP Hourly Purchases'!B69</f>
        <v>42078.625</v>
      </c>
      <c r="B77" s="64">
        <v>0</v>
      </c>
      <c r="C77" s="34">
        <v>0</v>
      </c>
      <c r="D77" s="96">
        <v>278</v>
      </c>
      <c r="E77" s="35">
        <f t="shared" ref="E77:E117" si="15">SUM(B77:D77)</f>
        <v>278</v>
      </c>
      <c r="F77" s="36">
        <f t="shared" si="11"/>
        <v>55</v>
      </c>
      <c r="G77" s="37" t="str">
        <f t="shared" si="12"/>
        <v>Yes</v>
      </c>
      <c r="H77" s="38">
        <v>520</v>
      </c>
      <c r="I77" s="38">
        <v>18.962</v>
      </c>
      <c r="J77" s="39">
        <f t="shared" ref="J77:J117" si="16">MIN(E77,H77)</f>
        <v>278</v>
      </c>
      <c r="K77" s="40">
        <f t="shared" ref="K77:K117" si="17">IF(J77=0,0,IF(G77&lt;&gt;"Yes",0,J77))</f>
        <v>278</v>
      </c>
      <c r="L77" s="39">
        <v>655.45</v>
      </c>
      <c r="M77" s="39">
        <v>90.45</v>
      </c>
      <c r="N77" s="39">
        <v>629.24300000000005</v>
      </c>
      <c r="O77" s="41">
        <f t="shared" si="13"/>
        <v>538.79300000000001</v>
      </c>
      <c r="P77" s="41">
        <f t="shared" ref="P77:P117" si="18">MIN(K77,O77)</f>
        <v>278</v>
      </c>
      <c r="Q77" s="41">
        <f t="shared" ref="Q77:Q117" si="19">IF(P77&lt;=0,0,L77+I77+H77-N77)</f>
        <v>565.16899999999998</v>
      </c>
      <c r="R77" s="34">
        <f t="shared" ref="R77:T117" si="20">IF($P77&gt;0,MIN($P77,$E77)*(B77/$E77),0)</f>
        <v>0</v>
      </c>
      <c r="S77" s="34">
        <f t="shared" si="20"/>
        <v>0</v>
      </c>
      <c r="T77" s="34">
        <f t="shared" si="20"/>
        <v>278</v>
      </c>
      <c r="U77" s="52">
        <v>28.007000000000001</v>
      </c>
      <c r="V77" s="44">
        <f t="shared" si="14"/>
        <v>7785.9460000000008</v>
      </c>
      <c r="W77" s="45">
        <f t="shared" ref="W77:Y117" si="21">IF(B77&gt;0,W$9,0)</f>
        <v>0</v>
      </c>
      <c r="X77" s="50">
        <f t="shared" si="21"/>
        <v>0</v>
      </c>
      <c r="Y77" s="51">
        <f t="shared" si="21"/>
        <v>30.61116984581955</v>
      </c>
      <c r="Z77" s="48">
        <f t="shared" ref="Z77:Z117" si="22">(R77*W77)+(S77*X77)+(T77*Y77)</f>
        <v>8509.9052171378353</v>
      </c>
      <c r="AA77" s="49">
        <f t="shared" ref="AA77:AA117" si="23">IF(V77-Z77&lt;0,0,V77-Z77)</f>
        <v>0</v>
      </c>
    </row>
    <row r="78" spans="1:27" x14ac:dyDescent="0.25">
      <c r="A78" s="123">
        <f>'[5]KP Hourly Purchases'!B70</f>
        <v>42078.666666666664</v>
      </c>
      <c r="B78" s="64">
        <v>0</v>
      </c>
      <c r="C78" s="34">
        <v>0</v>
      </c>
      <c r="D78" s="96">
        <v>278</v>
      </c>
      <c r="E78" s="35">
        <f t="shared" si="15"/>
        <v>278</v>
      </c>
      <c r="F78" s="36">
        <f t="shared" ref="F78:F117" si="24">IF(E78&gt;0,F77+1,0)</f>
        <v>56</v>
      </c>
      <c r="G78" s="37" t="str">
        <f t="shared" si="12"/>
        <v>Yes</v>
      </c>
      <c r="H78" s="38">
        <v>523</v>
      </c>
      <c r="I78" s="38">
        <v>18.879000000000001</v>
      </c>
      <c r="J78" s="39">
        <f t="shared" si="16"/>
        <v>278</v>
      </c>
      <c r="K78" s="40">
        <f t="shared" si="17"/>
        <v>278</v>
      </c>
      <c r="L78" s="39">
        <v>596.29999999999995</v>
      </c>
      <c r="M78" s="39">
        <v>78.3</v>
      </c>
      <c r="N78" s="39">
        <v>619.77499999999998</v>
      </c>
      <c r="O78" s="41">
        <f t="shared" si="13"/>
        <v>541.47500000000002</v>
      </c>
      <c r="P78" s="41">
        <f t="shared" si="18"/>
        <v>278</v>
      </c>
      <c r="Q78" s="41">
        <f t="shared" si="19"/>
        <v>518.40400000000011</v>
      </c>
      <c r="R78" s="34">
        <f t="shared" si="20"/>
        <v>0</v>
      </c>
      <c r="S78" s="34">
        <f t="shared" si="20"/>
        <v>0</v>
      </c>
      <c r="T78" s="34">
        <f t="shared" si="20"/>
        <v>278</v>
      </c>
      <c r="U78" s="52">
        <v>26.76</v>
      </c>
      <c r="V78" s="44">
        <f t="shared" si="14"/>
        <v>7439.2800000000007</v>
      </c>
      <c r="W78" s="45">
        <f t="shared" si="21"/>
        <v>0</v>
      </c>
      <c r="X78" s="50">
        <f t="shared" si="21"/>
        <v>0</v>
      </c>
      <c r="Y78" s="51">
        <f t="shared" si="21"/>
        <v>30.61116984581955</v>
      </c>
      <c r="Z78" s="48">
        <f t="shared" si="22"/>
        <v>8509.9052171378353</v>
      </c>
      <c r="AA78" s="49">
        <f t="shared" si="23"/>
        <v>0</v>
      </c>
    </row>
    <row r="79" spans="1:27" x14ac:dyDescent="0.25">
      <c r="A79" s="123">
        <f>'[5]KP Hourly Purchases'!B71</f>
        <v>42078.708333333336</v>
      </c>
      <c r="B79" s="64">
        <v>0</v>
      </c>
      <c r="C79" s="34">
        <v>0</v>
      </c>
      <c r="D79" s="96">
        <v>278</v>
      </c>
      <c r="E79" s="35">
        <f t="shared" si="15"/>
        <v>278</v>
      </c>
      <c r="F79" s="36">
        <f t="shared" si="24"/>
        <v>57</v>
      </c>
      <c r="G79" s="37" t="str">
        <f t="shared" si="12"/>
        <v>Yes</v>
      </c>
      <c r="H79" s="38">
        <v>512</v>
      </c>
      <c r="I79" s="38">
        <v>19.087</v>
      </c>
      <c r="J79" s="39">
        <f t="shared" si="16"/>
        <v>278</v>
      </c>
      <c r="K79" s="40">
        <f t="shared" si="17"/>
        <v>278</v>
      </c>
      <c r="L79" s="39">
        <v>601.5</v>
      </c>
      <c r="M79" s="39">
        <v>85.5</v>
      </c>
      <c r="N79" s="39">
        <v>616.95399999999995</v>
      </c>
      <c r="O79" s="41">
        <f t="shared" si="13"/>
        <v>531.45399999999995</v>
      </c>
      <c r="P79" s="41">
        <f t="shared" si="18"/>
        <v>278</v>
      </c>
      <c r="Q79" s="41">
        <f t="shared" si="19"/>
        <v>515.63300000000004</v>
      </c>
      <c r="R79" s="34">
        <f t="shared" si="20"/>
        <v>0</v>
      </c>
      <c r="S79" s="34">
        <f t="shared" si="20"/>
        <v>0</v>
      </c>
      <c r="T79" s="34">
        <f t="shared" si="20"/>
        <v>278</v>
      </c>
      <c r="U79" s="52">
        <v>25.443000000000001</v>
      </c>
      <c r="V79" s="44">
        <f t="shared" si="14"/>
        <v>7073.1540000000005</v>
      </c>
      <c r="W79" s="45">
        <f t="shared" si="21"/>
        <v>0</v>
      </c>
      <c r="X79" s="50">
        <f t="shared" si="21"/>
        <v>0</v>
      </c>
      <c r="Y79" s="51">
        <f t="shared" si="21"/>
        <v>30.61116984581955</v>
      </c>
      <c r="Z79" s="48">
        <f t="shared" si="22"/>
        <v>8509.9052171378353</v>
      </c>
      <c r="AA79" s="49">
        <f t="shared" si="23"/>
        <v>0</v>
      </c>
    </row>
    <row r="80" spans="1:27" x14ac:dyDescent="0.25">
      <c r="A80" s="123">
        <f>'[5]KP Hourly Purchases'!B72</f>
        <v>42078.75</v>
      </c>
      <c r="B80" s="64">
        <v>0</v>
      </c>
      <c r="C80" s="34">
        <v>0</v>
      </c>
      <c r="D80" s="96">
        <v>278</v>
      </c>
      <c r="E80" s="35">
        <f t="shared" si="15"/>
        <v>278</v>
      </c>
      <c r="F80" s="36">
        <f t="shared" si="24"/>
        <v>58</v>
      </c>
      <c r="G80" s="37" t="str">
        <f t="shared" si="12"/>
        <v>Yes</v>
      </c>
      <c r="H80" s="38">
        <v>514</v>
      </c>
      <c r="I80" s="38">
        <v>19.516999999999999</v>
      </c>
      <c r="J80" s="39">
        <f t="shared" si="16"/>
        <v>278</v>
      </c>
      <c r="K80" s="40">
        <f t="shared" si="17"/>
        <v>278</v>
      </c>
      <c r="L80" s="39">
        <v>607.45000000000005</v>
      </c>
      <c r="M80" s="39">
        <v>84.45</v>
      </c>
      <c r="N80" s="39">
        <v>617.74300000000005</v>
      </c>
      <c r="O80" s="41">
        <f t="shared" si="13"/>
        <v>533.29300000000001</v>
      </c>
      <c r="P80" s="41">
        <f t="shared" si="18"/>
        <v>278</v>
      </c>
      <c r="Q80" s="41">
        <f t="shared" si="19"/>
        <v>523.22400000000005</v>
      </c>
      <c r="R80" s="34">
        <f t="shared" si="20"/>
        <v>0</v>
      </c>
      <c r="S80" s="34">
        <f t="shared" si="20"/>
        <v>0</v>
      </c>
      <c r="T80" s="34">
        <f t="shared" si="20"/>
        <v>278</v>
      </c>
      <c r="U80" s="52">
        <v>25.472000000000001</v>
      </c>
      <c r="V80" s="44">
        <f t="shared" si="14"/>
        <v>7081.2160000000003</v>
      </c>
      <c r="W80" s="45">
        <f t="shared" si="21"/>
        <v>0</v>
      </c>
      <c r="X80" s="50">
        <f t="shared" si="21"/>
        <v>0</v>
      </c>
      <c r="Y80" s="51">
        <f t="shared" si="21"/>
        <v>30.61116984581955</v>
      </c>
      <c r="Z80" s="48">
        <f t="shared" si="22"/>
        <v>8509.9052171378353</v>
      </c>
      <c r="AA80" s="49">
        <f t="shared" si="23"/>
        <v>0</v>
      </c>
    </row>
    <row r="81" spans="1:27" x14ac:dyDescent="0.25">
      <c r="A81" s="123">
        <f>'[5]KP Hourly Purchases'!B73</f>
        <v>42078.791666666664</v>
      </c>
      <c r="B81" s="64">
        <v>0</v>
      </c>
      <c r="C81" s="34">
        <v>0</v>
      </c>
      <c r="D81" s="96">
        <v>278</v>
      </c>
      <c r="E81" s="35">
        <f t="shared" si="15"/>
        <v>278</v>
      </c>
      <c r="F81" s="36">
        <f t="shared" si="24"/>
        <v>59</v>
      </c>
      <c r="G81" s="37" t="str">
        <f t="shared" si="12"/>
        <v>Yes</v>
      </c>
      <c r="H81" s="38">
        <v>530</v>
      </c>
      <c r="I81" s="38">
        <v>20.545999999999999</v>
      </c>
      <c r="J81" s="39">
        <f t="shared" si="16"/>
        <v>278</v>
      </c>
      <c r="K81" s="40">
        <f t="shared" si="17"/>
        <v>278</v>
      </c>
      <c r="L81" s="39">
        <v>620.45000000000005</v>
      </c>
      <c r="M81" s="39">
        <v>78.45</v>
      </c>
      <c r="N81" s="39">
        <v>629.35699999999997</v>
      </c>
      <c r="O81" s="41">
        <f t="shared" si="13"/>
        <v>550.90699999999993</v>
      </c>
      <c r="P81" s="41">
        <f t="shared" si="18"/>
        <v>278</v>
      </c>
      <c r="Q81" s="41">
        <f t="shared" si="19"/>
        <v>541.63900000000012</v>
      </c>
      <c r="R81" s="34">
        <f t="shared" si="20"/>
        <v>0</v>
      </c>
      <c r="S81" s="34">
        <f t="shared" si="20"/>
        <v>0</v>
      </c>
      <c r="T81" s="34">
        <f t="shared" si="20"/>
        <v>278</v>
      </c>
      <c r="U81" s="52">
        <v>23.468</v>
      </c>
      <c r="V81" s="44">
        <f t="shared" si="14"/>
        <v>6524.1040000000003</v>
      </c>
      <c r="W81" s="45">
        <f t="shared" si="21"/>
        <v>0</v>
      </c>
      <c r="X81" s="50">
        <f t="shared" si="21"/>
        <v>0</v>
      </c>
      <c r="Y81" s="51">
        <f t="shared" si="21"/>
        <v>30.61116984581955</v>
      </c>
      <c r="Z81" s="48">
        <f t="shared" si="22"/>
        <v>8509.9052171378353</v>
      </c>
      <c r="AA81" s="49">
        <f t="shared" si="23"/>
        <v>0</v>
      </c>
    </row>
    <row r="82" spans="1:27" x14ac:dyDescent="0.25">
      <c r="A82" s="123">
        <f>'[5]KP Hourly Purchases'!B74</f>
        <v>42078.833333333336</v>
      </c>
      <c r="B82" s="64">
        <v>0</v>
      </c>
      <c r="C82" s="34">
        <v>0</v>
      </c>
      <c r="D82" s="96">
        <v>278</v>
      </c>
      <c r="E82" s="35">
        <f t="shared" si="15"/>
        <v>278</v>
      </c>
      <c r="F82" s="36">
        <f t="shared" si="24"/>
        <v>60</v>
      </c>
      <c r="G82" s="37" t="str">
        <f t="shared" si="12"/>
        <v>Yes</v>
      </c>
      <c r="H82" s="38">
        <v>546</v>
      </c>
      <c r="I82" s="38">
        <v>23.321999999999999</v>
      </c>
      <c r="J82" s="39">
        <f t="shared" si="16"/>
        <v>278</v>
      </c>
      <c r="K82" s="40">
        <f t="shared" si="17"/>
        <v>278</v>
      </c>
      <c r="L82" s="39">
        <v>669.5</v>
      </c>
      <c r="M82" s="39">
        <v>91.5</v>
      </c>
      <c r="N82" s="39">
        <v>660.36400000000003</v>
      </c>
      <c r="O82" s="41">
        <f t="shared" si="13"/>
        <v>568.86400000000003</v>
      </c>
      <c r="P82" s="41">
        <f t="shared" si="18"/>
        <v>278</v>
      </c>
      <c r="Q82" s="41">
        <f t="shared" si="19"/>
        <v>578.45800000000008</v>
      </c>
      <c r="R82" s="34">
        <f t="shared" si="20"/>
        <v>0</v>
      </c>
      <c r="S82" s="34">
        <f t="shared" si="20"/>
        <v>0</v>
      </c>
      <c r="T82" s="34">
        <f t="shared" si="20"/>
        <v>278</v>
      </c>
      <c r="U82" s="52">
        <v>27.805</v>
      </c>
      <c r="V82" s="44">
        <f t="shared" si="14"/>
        <v>7729.79</v>
      </c>
      <c r="W82" s="45">
        <f t="shared" si="21"/>
        <v>0</v>
      </c>
      <c r="X82" s="50">
        <f t="shared" si="21"/>
        <v>0</v>
      </c>
      <c r="Y82" s="51">
        <f t="shared" si="21"/>
        <v>30.61116984581955</v>
      </c>
      <c r="Z82" s="48">
        <f t="shared" si="22"/>
        <v>8509.9052171378353</v>
      </c>
      <c r="AA82" s="49">
        <f t="shared" si="23"/>
        <v>0</v>
      </c>
    </row>
    <row r="83" spans="1:27" x14ac:dyDescent="0.25">
      <c r="A83" s="123">
        <f>'[5]KP Hourly Purchases'!B75</f>
        <v>42078.875</v>
      </c>
      <c r="B83" s="64">
        <v>0</v>
      </c>
      <c r="C83" s="34">
        <v>0</v>
      </c>
      <c r="D83" s="96">
        <v>278</v>
      </c>
      <c r="E83" s="35">
        <f t="shared" si="15"/>
        <v>278</v>
      </c>
      <c r="F83" s="36">
        <f t="shared" si="24"/>
        <v>61</v>
      </c>
      <c r="G83" s="37" t="str">
        <f t="shared" si="12"/>
        <v>Yes</v>
      </c>
      <c r="H83" s="38">
        <v>558</v>
      </c>
      <c r="I83" s="38">
        <v>25.698</v>
      </c>
      <c r="J83" s="39">
        <f t="shared" si="16"/>
        <v>278</v>
      </c>
      <c r="K83" s="40">
        <f t="shared" si="17"/>
        <v>278</v>
      </c>
      <c r="L83" s="39">
        <v>771.55</v>
      </c>
      <c r="M83" s="39">
        <v>131.55000000000001</v>
      </c>
      <c r="N83" s="39">
        <v>715.28899999999999</v>
      </c>
      <c r="O83" s="41">
        <f t="shared" si="13"/>
        <v>583.73900000000003</v>
      </c>
      <c r="P83" s="41">
        <f t="shared" si="18"/>
        <v>278</v>
      </c>
      <c r="Q83" s="41">
        <f t="shared" si="19"/>
        <v>639.95900000000006</v>
      </c>
      <c r="R83" s="34">
        <f t="shared" si="20"/>
        <v>0</v>
      </c>
      <c r="S83" s="34">
        <f t="shared" si="20"/>
        <v>0</v>
      </c>
      <c r="T83" s="34">
        <f t="shared" si="20"/>
        <v>278</v>
      </c>
      <c r="U83" s="52">
        <v>26.768999999999998</v>
      </c>
      <c r="V83" s="44">
        <f t="shared" si="14"/>
        <v>7441.7819999999992</v>
      </c>
      <c r="W83" s="45">
        <f t="shared" si="21"/>
        <v>0</v>
      </c>
      <c r="X83" s="50">
        <f t="shared" si="21"/>
        <v>0</v>
      </c>
      <c r="Y83" s="51">
        <f t="shared" si="21"/>
        <v>30.61116984581955</v>
      </c>
      <c r="Z83" s="48">
        <f t="shared" si="22"/>
        <v>8509.9052171378353</v>
      </c>
      <c r="AA83" s="49">
        <f t="shared" si="23"/>
        <v>0</v>
      </c>
    </row>
    <row r="84" spans="1:27" x14ac:dyDescent="0.25">
      <c r="A84" s="123">
        <f>'[5]KP Hourly Purchases'!B76</f>
        <v>42078.916666666664</v>
      </c>
      <c r="B84" s="64">
        <v>0</v>
      </c>
      <c r="C84" s="34">
        <v>0</v>
      </c>
      <c r="D84" s="96">
        <v>278</v>
      </c>
      <c r="E84" s="35">
        <f t="shared" si="15"/>
        <v>278</v>
      </c>
      <c r="F84" s="36">
        <f t="shared" si="24"/>
        <v>62</v>
      </c>
      <c r="G84" s="37" t="str">
        <f t="shared" si="12"/>
        <v>Yes</v>
      </c>
      <c r="H84" s="38">
        <v>561</v>
      </c>
      <c r="I84" s="38">
        <v>26.247</v>
      </c>
      <c r="J84" s="39">
        <f t="shared" si="16"/>
        <v>278</v>
      </c>
      <c r="K84" s="40">
        <f t="shared" si="17"/>
        <v>278</v>
      </c>
      <c r="L84" s="39">
        <v>786</v>
      </c>
      <c r="M84" s="39">
        <v>132</v>
      </c>
      <c r="N84" s="39">
        <v>719.5</v>
      </c>
      <c r="O84" s="41">
        <f t="shared" si="13"/>
        <v>587.5</v>
      </c>
      <c r="P84" s="41">
        <f t="shared" si="18"/>
        <v>278</v>
      </c>
      <c r="Q84" s="41">
        <f t="shared" si="19"/>
        <v>653.74699999999984</v>
      </c>
      <c r="R84" s="34">
        <f t="shared" si="20"/>
        <v>0</v>
      </c>
      <c r="S84" s="34">
        <f t="shared" si="20"/>
        <v>0</v>
      </c>
      <c r="T84" s="34">
        <f t="shared" si="20"/>
        <v>278</v>
      </c>
      <c r="U84" s="52">
        <v>24.751999999999999</v>
      </c>
      <c r="V84" s="44">
        <f t="shared" si="14"/>
        <v>6881.0559999999996</v>
      </c>
      <c r="W84" s="45">
        <f t="shared" si="21"/>
        <v>0</v>
      </c>
      <c r="X84" s="50">
        <f t="shared" si="21"/>
        <v>0</v>
      </c>
      <c r="Y84" s="51">
        <f t="shared" si="21"/>
        <v>30.61116984581955</v>
      </c>
      <c r="Z84" s="48">
        <f t="shared" si="22"/>
        <v>8509.9052171378353</v>
      </c>
      <c r="AA84" s="49">
        <f t="shared" si="23"/>
        <v>0</v>
      </c>
    </row>
    <row r="85" spans="1:27" x14ac:dyDescent="0.25">
      <c r="A85" s="123">
        <f>'[5]KP Hourly Purchases'!B77</f>
        <v>42078.958333333336</v>
      </c>
      <c r="B85" s="64">
        <v>0</v>
      </c>
      <c r="C85" s="34">
        <v>0</v>
      </c>
      <c r="D85" s="96">
        <v>278</v>
      </c>
      <c r="E85" s="35">
        <f t="shared" si="15"/>
        <v>278</v>
      </c>
      <c r="F85" s="36">
        <f t="shared" si="24"/>
        <v>63</v>
      </c>
      <c r="G85" s="37" t="str">
        <f t="shared" si="12"/>
        <v>Yes</v>
      </c>
      <c r="H85" s="38">
        <v>574</v>
      </c>
      <c r="I85" s="38">
        <v>24.584</v>
      </c>
      <c r="J85" s="39">
        <f t="shared" si="16"/>
        <v>278</v>
      </c>
      <c r="K85" s="40">
        <f t="shared" si="17"/>
        <v>278</v>
      </c>
      <c r="L85" s="39">
        <v>710.15</v>
      </c>
      <c r="M85" s="39">
        <v>102.15</v>
      </c>
      <c r="N85" s="39">
        <v>700.327</v>
      </c>
      <c r="O85" s="41">
        <f t="shared" si="13"/>
        <v>598.17700000000002</v>
      </c>
      <c r="P85" s="41">
        <f t="shared" si="18"/>
        <v>278</v>
      </c>
      <c r="Q85" s="41">
        <f t="shared" si="19"/>
        <v>608.40699999999993</v>
      </c>
      <c r="R85" s="34">
        <f t="shared" si="20"/>
        <v>0</v>
      </c>
      <c r="S85" s="34">
        <f t="shared" si="20"/>
        <v>0</v>
      </c>
      <c r="T85" s="34">
        <f t="shared" si="20"/>
        <v>278</v>
      </c>
      <c r="U85" s="52">
        <v>24.923999999999999</v>
      </c>
      <c r="V85" s="44">
        <f t="shared" si="14"/>
        <v>6928.8720000000003</v>
      </c>
      <c r="W85" s="45">
        <f t="shared" si="21"/>
        <v>0</v>
      </c>
      <c r="X85" s="50">
        <f t="shared" si="21"/>
        <v>0</v>
      </c>
      <c r="Y85" s="51">
        <f t="shared" si="21"/>
        <v>30.61116984581955</v>
      </c>
      <c r="Z85" s="48">
        <f t="shared" si="22"/>
        <v>8509.9052171378353</v>
      </c>
      <c r="AA85" s="49">
        <f t="shared" si="23"/>
        <v>0</v>
      </c>
    </row>
    <row r="86" spans="1:27" x14ac:dyDescent="0.25">
      <c r="A86" s="123">
        <f>'[5]KP Hourly Purchases'!B78</f>
        <v>42079</v>
      </c>
      <c r="B86" s="64">
        <v>0</v>
      </c>
      <c r="C86" s="34">
        <v>0</v>
      </c>
      <c r="D86" s="96">
        <v>278</v>
      </c>
      <c r="E86" s="35">
        <f t="shared" si="15"/>
        <v>278</v>
      </c>
      <c r="F86" s="36">
        <f t="shared" si="24"/>
        <v>64</v>
      </c>
      <c r="G86" s="37" t="str">
        <f t="shared" si="12"/>
        <v>Yes</v>
      </c>
      <c r="H86" s="38">
        <v>573</v>
      </c>
      <c r="I86" s="38">
        <v>23.777999999999999</v>
      </c>
      <c r="J86" s="39">
        <f t="shared" si="16"/>
        <v>278</v>
      </c>
      <c r="K86" s="40">
        <f t="shared" si="17"/>
        <v>278</v>
      </c>
      <c r="L86" s="39">
        <v>669.4</v>
      </c>
      <c r="M86" s="39">
        <v>86.4</v>
      </c>
      <c r="N86" s="39">
        <v>683.16</v>
      </c>
      <c r="O86" s="41">
        <f t="shared" si="13"/>
        <v>596.76</v>
      </c>
      <c r="P86" s="41">
        <f t="shared" si="18"/>
        <v>278</v>
      </c>
      <c r="Q86" s="41">
        <f t="shared" si="19"/>
        <v>583.01799999999992</v>
      </c>
      <c r="R86" s="34">
        <f t="shared" si="20"/>
        <v>0</v>
      </c>
      <c r="S86" s="34">
        <f t="shared" si="20"/>
        <v>0</v>
      </c>
      <c r="T86" s="34">
        <f t="shared" si="20"/>
        <v>278</v>
      </c>
      <c r="U86" s="52">
        <v>31.338000000000001</v>
      </c>
      <c r="V86" s="44">
        <f t="shared" si="14"/>
        <v>8711.9639999999999</v>
      </c>
      <c r="W86" s="45">
        <f t="shared" si="21"/>
        <v>0</v>
      </c>
      <c r="X86" s="50">
        <f t="shared" si="21"/>
        <v>0</v>
      </c>
      <c r="Y86" s="51">
        <f t="shared" si="21"/>
        <v>30.61116984581955</v>
      </c>
      <c r="Z86" s="48">
        <f t="shared" si="22"/>
        <v>8509.9052171378353</v>
      </c>
      <c r="AA86" s="49">
        <f t="shared" si="23"/>
        <v>202.05878286216466</v>
      </c>
    </row>
    <row r="87" spans="1:27" x14ac:dyDescent="0.25">
      <c r="A87" s="123">
        <f>'[5]KP Hourly Purchases'!B79</f>
        <v>42079.041666666664</v>
      </c>
      <c r="B87" s="64">
        <v>0</v>
      </c>
      <c r="C87" s="34">
        <v>0</v>
      </c>
      <c r="D87" s="96">
        <v>278</v>
      </c>
      <c r="E87" s="35">
        <f t="shared" si="15"/>
        <v>278</v>
      </c>
      <c r="F87" s="36">
        <f t="shared" si="24"/>
        <v>65</v>
      </c>
      <c r="G87" s="37" t="str">
        <f t="shared" si="12"/>
        <v>Yes</v>
      </c>
      <c r="H87" s="38">
        <v>571</v>
      </c>
      <c r="I87" s="38">
        <v>24.573</v>
      </c>
      <c r="J87" s="39">
        <f t="shared" si="16"/>
        <v>278</v>
      </c>
      <c r="K87" s="40">
        <f t="shared" si="17"/>
        <v>278</v>
      </c>
      <c r="L87" s="39">
        <v>620.04999999999995</v>
      </c>
      <c r="M87" s="39">
        <v>76.05</v>
      </c>
      <c r="N87" s="39">
        <v>672.00199999999995</v>
      </c>
      <c r="O87" s="41">
        <f t="shared" si="13"/>
        <v>595.952</v>
      </c>
      <c r="P87" s="41">
        <f t="shared" si="18"/>
        <v>278</v>
      </c>
      <c r="Q87" s="41">
        <f t="shared" si="19"/>
        <v>543.62100000000009</v>
      </c>
      <c r="R87" s="34">
        <f t="shared" si="20"/>
        <v>0</v>
      </c>
      <c r="S87" s="34">
        <f t="shared" si="20"/>
        <v>0</v>
      </c>
      <c r="T87" s="34">
        <f t="shared" si="20"/>
        <v>278</v>
      </c>
      <c r="U87" s="52">
        <v>38.554000000000002</v>
      </c>
      <c r="V87" s="44">
        <f t="shared" si="14"/>
        <v>10718.012000000001</v>
      </c>
      <c r="W87" s="45">
        <f t="shared" si="21"/>
        <v>0</v>
      </c>
      <c r="X87" s="50">
        <f t="shared" si="21"/>
        <v>0</v>
      </c>
      <c r="Y87" s="51">
        <f t="shared" si="21"/>
        <v>30.61116984581955</v>
      </c>
      <c r="Z87" s="48">
        <f t="shared" si="22"/>
        <v>8509.9052171378353</v>
      </c>
      <c r="AA87" s="49">
        <f t="shared" si="23"/>
        <v>2208.1067828621653</v>
      </c>
    </row>
    <row r="88" spans="1:27" x14ac:dyDescent="0.25">
      <c r="A88" s="123">
        <f>'[5]KP Hourly Purchases'!B80</f>
        <v>42079.083333333336</v>
      </c>
      <c r="B88" s="64">
        <v>0</v>
      </c>
      <c r="C88" s="34">
        <v>0</v>
      </c>
      <c r="D88" s="96">
        <v>278</v>
      </c>
      <c r="E88" s="35">
        <f t="shared" si="15"/>
        <v>278</v>
      </c>
      <c r="F88" s="36">
        <f t="shared" si="24"/>
        <v>66</v>
      </c>
      <c r="G88" s="37" t="str">
        <f t="shared" si="12"/>
        <v>Yes</v>
      </c>
      <c r="H88" s="38">
        <v>570</v>
      </c>
      <c r="I88" s="38">
        <v>25.809000000000001</v>
      </c>
      <c r="J88" s="39">
        <f t="shared" si="16"/>
        <v>278</v>
      </c>
      <c r="K88" s="40">
        <f t="shared" si="17"/>
        <v>278</v>
      </c>
      <c r="L88" s="39">
        <v>570.75</v>
      </c>
      <c r="M88" s="39">
        <v>75.75</v>
      </c>
      <c r="N88" s="39">
        <v>671.85199999999998</v>
      </c>
      <c r="O88" s="41">
        <f t="shared" si="13"/>
        <v>596.10199999999998</v>
      </c>
      <c r="P88" s="41">
        <f t="shared" si="18"/>
        <v>278</v>
      </c>
      <c r="Q88" s="41">
        <f t="shared" si="19"/>
        <v>494.70699999999999</v>
      </c>
      <c r="R88" s="34">
        <f t="shared" si="20"/>
        <v>0</v>
      </c>
      <c r="S88" s="34">
        <f t="shared" si="20"/>
        <v>0</v>
      </c>
      <c r="T88" s="34">
        <f t="shared" si="20"/>
        <v>278</v>
      </c>
      <c r="U88" s="52">
        <v>26.356000000000002</v>
      </c>
      <c r="V88" s="44">
        <f t="shared" si="14"/>
        <v>7326.9680000000008</v>
      </c>
      <c r="W88" s="45">
        <f t="shared" si="21"/>
        <v>0</v>
      </c>
      <c r="X88" s="50">
        <f t="shared" si="21"/>
        <v>0</v>
      </c>
      <c r="Y88" s="51">
        <f t="shared" si="21"/>
        <v>30.61116984581955</v>
      </c>
      <c r="Z88" s="48">
        <f t="shared" si="22"/>
        <v>8509.9052171378353</v>
      </c>
      <c r="AA88" s="49">
        <f t="shared" si="23"/>
        <v>0</v>
      </c>
    </row>
    <row r="89" spans="1:27" x14ac:dyDescent="0.25">
      <c r="A89" s="123">
        <f>'[5]KP Hourly Purchases'!B81</f>
        <v>42079.125</v>
      </c>
      <c r="B89" s="64">
        <v>0</v>
      </c>
      <c r="C89" s="34">
        <v>0</v>
      </c>
      <c r="D89" s="96">
        <v>278</v>
      </c>
      <c r="E89" s="35">
        <f t="shared" si="15"/>
        <v>278</v>
      </c>
      <c r="F89" s="36">
        <f t="shared" si="24"/>
        <v>67</v>
      </c>
      <c r="G89" s="37" t="str">
        <f t="shared" si="12"/>
        <v>Yes</v>
      </c>
      <c r="H89" s="38">
        <v>574</v>
      </c>
      <c r="I89" s="38">
        <v>26.114999999999998</v>
      </c>
      <c r="J89" s="39">
        <f t="shared" si="16"/>
        <v>278</v>
      </c>
      <c r="K89" s="40">
        <f t="shared" si="17"/>
        <v>278</v>
      </c>
      <c r="L89" s="39">
        <v>534.6</v>
      </c>
      <c r="M89" s="39">
        <v>75.599999999999994</v>
      </c>
      <c r="N89" s="39">
        <v>675.33399999999995</v>
      </c>
      <c r="O89" s="41">
        <f t="shared" si="13"/>
        <v>599.73399999999992</v>
      </c>
      <c r="P89" s="41">
        <f t="shared" si="18"/>
        <v>278</v>
      </c>
      <c r="Q89" s="41">
        <f t="shared" si="19"/>
        <v>459.3810000000002</v>
      </c>
      <c r="R89" s="34">
        <f t="shared" si="20"/>
        <v>0</v>
      </c>
      <c r="S89" s="34">
        <f t="shared" si="20"/>
        <v>0</v>
      </c>
      <c r="T89" s="34">
        <f t="shared" si="20"/>
        <v>278</v>
      </c>
      <c r="U89" s="52">
        <v>25.14</v>
      </c>
      <c r="V89" s="44">
        <f t="shared" si="14"/>
        <v>6988.92</v>
      </c>
      <c r="W89" s="45">
        <f t="shared" si="21"/>
        <v>0</v>
      </c>
      <c r="X89" s="50">
        <f t="shared" si="21"/>
        <v>0</v>
      </c>
      <c r="Y89" s="51">
        <f t="shared" si="21"/>
        <v>30.61116984581955</v>
      </c>
      <c r="Z89" s="48">
        <f t="shared" si="22"/>
        <v>8509.9052171378353</v>
      </c>
      <c r="AA89" s="49">
        <f t="shared" si="23"/>
        <v>0</v>
      </c>
    </row>
    <row r="90" spans="1:27" x14ac:dyDescent="0.25">
      <c r="A90" s="123">
        <f>'[5]KP Hourly Purchases'!B82</f>
        <v>42079.166666666664</v>
      </c>
      <c r="B90" s="64">
        <v>0</v>
      </c>
      <c r="C90" s="34">
        <v>0</v>
      </c>
      <c r="D90" s="96">
        <v>278</v>
      </c>
      <c r="E90" s="35">
        <f t="shared" si="15"/>
        <v>278</v>
      </c>
      <c r="F90" s="36">
        <f t="shared" si="24"/>
        <v>68</v>
      </c>
      <c r="G90" s="37" t="str">
        <f t="shared" si="12"/>
        <v>Yes</v>
      </c>
      <c r="H90" s="38">
        <v>584</v>
      </c>
      <c r="I90" s="38">
        <v>26.501999999999999</v>
      </c>
      <c r="J90" s="39">
        <f t="shared" si="16"/>
        <v>278</v>
      </c>
      <c r="K90" s="40">
        <f t="shared" si="17"/>
        <v>278</v>
      </c>
      <c r="L90" s="39">
        <v>529.75</v>
      </c>
      <c r="M90" s="39">
        <v>75.75</v>
      </c>
      <c r="N90" s="39">
        <v>686.32399999999996</v>
      </c>
      <c r="O90" s="41">
        <f t="shared" si="13"/>
        <v>610.57399999999996</v>
      </c>
      <c r="P90" s="41">
        <f t="shared" si="18"/>
        <v>278</v>
      </c>
      <c r="Q90" s="41">
        <f t="shared" si="19"/>
        <v>453.928</v>
      </c>
      <c r="R90" s="34">
        <f t="shared" si="20"/>
        <v>0</v>
      </c>
      <c r="S90" s="34">
        <f t="shared" si="20"/>
        <v>0</v>
      </c>
      <c r="T90" s="34">
        <f t="shared" si="20"/>
        <v>278</v>
      </c>
      <c r="U90" s="52">
        <v>24.274000000000001</v>
      </c>
      <c r="V90" s="44">
        <f t="shared" si="14"/>
        <v>6748.1720000000005</v>
      </c>
      <c r="W90" s="45">
        <f t="shared" si="21"/>
        <v>0</v>
      </c>
      <c r="X90" s="50">
        <f t="shared" si="21"/>
        <v>0</v>
      </c>
      <c r="Y90" s="51">
        <f t="shared" si="21"/>
        <v>30.61116984581955</v>
      </c>
      <c r="Z90" s="48">
        <f t="shared" si="22"/>
        <v>8509.9052171378353</v>
      </c>
      <c r="AA90" s="49">
        <f t="shared" si="23"/>
        <v>0</v>
      </c>
    </row>
    <row r="91" spans="1:27" x14ac:dyDescent="0.25">
      <c r="A91" s="123">
        <f>'[5]KP Hourly Purchases'!B83</f>
        <v>42079.208333333336</v>
      </c>
      <c r="B91" s="64">
        <v>0</v>
      </c>
      <c r="C91" s="34">
        <v>0</v>
      </c>
      <c r="D91" s="96">
        <v>278</v>
      </c>
      <c r="E91" s="35">
        <f t="shared" si="15"/>
        <v>278</v>
      </c>
      <c r="F91" s="36">
        <f t="shared" si="24"/>
        <v>69</v>
      </c>
      <c r="G91" s="37" t="str">
        <f t="shared" si="12"/>
        <v>Yes</v>
      </c>
      <c r="H91" s="38">
        <v>603</v>
      </c>
      <c r="I91" s="38">
        <v>27.38</v>
      </c>
      <c r="J91" s="39">
        <f t="shared" si="16"/>
        <v>278</v>
      </c>
      <c r="K91" s="40">
        <f t="shared" si="17"/>
        <v>278</v>
      </c>
      <c r="L91" s="39">
        <v>575.75</v>
      </c>
      <c r="M91" s="39">
        <v>75.75</v>
      </c>
      <c r="N91" s="39">
        <v>706.29899999999998</v>
      </c>
      <c r="O91" s="41">
        <f t="shared" si="13"/>
        <v>630.54899999999998</v>
      </c>
      <c r="P91" s="41">
        <f t="shared" si="18"/>
        <v>278</v>
      </c>
      <c r="Q91" s="41">
        <f t="shared" si="19"/>
        <v>499.83100000000013</v>
      </c>
      <c r="R91" s="34">
        <f t="shared" si="20"/>
        <v>0</v>
      </c>
      <c r="S91" s="34">
        <f t="shared" si="20"/>
        <v>0</v>
      </c>
      <c r="T91" s="34">
        <f t="shared" si="20"/>
        <v>278</v>
      </c>
      <c r="U91" s="52">
        <v>23.36</v>
      </c>
      <c r="V91" s="44">
        <f t="shared" si="14"/>
        <v>6494.08</v>
      </c>
      <c r="W91" s="45">
        <f t="shared" si="21"/>
        <v>0</v>
      </c>
      <c r="X91" s="50">
        <f t="shared" si="21"/>
        <v>0</v>
      </c>
      <c r="Y91" s="51">
        <f t="shared" si="21"/>
        <v>30.61116984581955</v>
      </c>
      <c r="Z91" s="48">
        <f t="shared" si="22"/>
        <v>8509.9052171378353</v>
      </c>
      <c r="AA91" s="49">
        <f t="shared" si="23"/>
        <v>0</v>
      </c>
    </row>
    <row r="92" spans="1:27" x14ac:dyDescent="0.25">
      <c r="A92" s="123">
        <f>'[5]KP Hourly Purchases'!B84</f>
        <v>42079.25</v>
      </c>
      <c r="B92" s="64">
        <v>0</v>
      </c>
      <c r="C92" s="34">
        <v>0</v>
      </c>
      <c r="D92" s="96">
        <v>278</v>
      </c>
      <c r="E92" s="35">
        <f t="shared" si="15"/>
        <v>278</v>
      </c>
      <c r="F92" s="36">
        <f t="shared" si="24"/>
        <v>70</v>
      </c>
      <c r="G92" s="37" t="str">
        <f t="shared" si="12"/>
        <v>Yes</v>
      </c>
      <c r="H92" s="38">
        <v>640</v>
      </c>
      <c r="I92" s="38">
        <v>28.148</v>
      </c>
      <c r="J92" s="39">
        <f t="shared" si="16"/>
        <v>278</v>
      </c>
      <c r="K92" s="40">
        <f t="shared" si="17"/>
        <v>278</v>
      </c>
      <c r="L92" s="39">
        <v>627.9</v>
      </c>
      <c r="M92" s="39">
        <v>75.900000000000006</v>
      </c>
      <c r="N92" s="39">
        <v>744.39499999999998</v>
      </c>
      <c r="O92" s="41">
        <f t="shared" si="13"/>
        <v>668.495</v>
      </c>
      <c r="P92" s="41">
        <f t="shared" si="18"/>
        <v>278</v>
      </c>
      <c r="Q92" s="41">
        <f t="shared" si="19"/>
        <v>551.65300000000002</v>
      </c>
      <c r="R92" s="34">
        <f t="shared" si="20"/>
        <v>0</v>
      </c>
      <c r="S92" s="34">
        <f t="shared" si="20"/>
        <v>0</v>
      </c>
      <c r="T92" s="34">
        <f t="shared" si="20"/>
        <v>278</v>
      </c>
      <c r="U92" s="52">
        <v>22.728000000000002</v>
      </c>
      <c r="V92" s="44">
        <f t="shared" si="14"/>
        <v>6318.384</v>
      </c>
      <c r="W92" s="45">
        <f t="shared" si="21"/>
        <v>0</v>
      </c>
      <c r="X92" s="50">
        <f t="shared" si="21"/>
        <v>0</v>
      </c>
      <c r="Y92" s="51">
        <f t="shared" si="21"/>
        <v>30.61116984581955</v>
      </c>
      <c r="Z92" s="48">
        <f t="shared" si="22"/>
        <v>8509.9052171378353</v>
      </c>
      <c r="AA92" s="49">
        <f t="shared" si="23"/>
        <v>0</v>
      </c>
    </row>
    <row r="93" spans="1:27" x14ac:dyDescent="0.25">
      <c r="A93" s="123">
        <f>'[5]KP Hourly Purchases'!B85</f>
        <v>42079.291666666664</v>
      </c>
      <c r="B93" s="64">
        <v>0</v>
      </c>
      <c r="C93" s="34">
        <v>0</v>
      </c>
      <c r="D93" s="96">
        <v>278</v>
      </c>
      <c r="E93" s="35">
        <f t="shared" si="15"/>
        <v>278</v>
      </c>
      <c r="F93" s="36">
        <f t="shared" si="24"/>
        <v>71</v>
      </c>
      <c r="G93" s="37" t="str">
        <f t="shared" si="12"/>
        <v>Yes</v>
      </c>
      <c r="H93" s="38">
        <v>717</v>
      </c>
      <c r="I93" s="38">
        <v>31.864999999999998</v>
      </c>
      <c r="J93" s="39">
        <f t="shared" si="16"/>
        <v>278</v>
      </c>
      <c r="K93" s="40">
        <f t="shared" si="17"/>
        <v>278</v>
      </c>
      <c r="L93" s="39">
        <v>693.1</v>
      </c>
      <c r="M93" s="39">
        <v>86.1</v>
      </c>
      <c r="N93" s="39">
        <v>834.69899999999996</v>
      </c>
      <c r="O93" s="41">
        <f t="shared" si="13"/>
        <v>748.59899999999993</v>
      </c>
      <c r="P93" s="41">
        <f t="shared" si="18"/>
        <v>278</v>
      </c>
      <c r="Q93" s="41">
        <f t="shared" si="19"/>
        <v>607.26600000000019</v>
      </c>
      <c r="R93" s="34">
        <f t="shared" si="20"/>
        <v>0</v>
      </c>
      <c r="S93" s="34">
        <f t="shared" si="20"/>
        <v>0</v>
      </c>
      <c r="T93" s="34">
        <f t="shared" si="20"/>
        <v>278</v>
      </c>
      <c r="U93" s="52">
        <v>64.253</v>
      </c>
      <c r="V93" s="44">
        <f t="shared" si="14"/>
        <v>17862.333999999999</v>
      </c>
      <c r="W93" s="45">
        <f t="shared" si="21"/>
        <v>0</v>
      </c>
      <c r="X93" s="50">
        <f t="shared" si="21"/>
        <v>0</v>
      </c>
      <c r="Y93" s="51">
        <f t="shared" si="21"/>
        <v>30.61116984581955</v>
      </c>
      <c r="Z93" s="48">
        <f t="shared" si="22"/>
        <v>8509.9052171378353</v>
      </c>
      <c r="AA93" s="49">
        <f t="shared" si="23"/>
        <v>9352.4287828621636</v>
      </c>
    </row>
    <row r="94" spans="1:27" x14ac:dyDescent="0.25">
      <c r="A94" s="123">
        <f>'[5]KP Hourly Purchases'!B86</f>
        <v>42079.333333333336</v>
      </c>
      <c r="B94" s="64">
        <v>0</v>
      </c>
      <c r="C94" s="34">
        <v>0</v>
      </c>
      <c r="D94" s="96">
        <v>278</v>
      </c>
      <c r="E94" s="35">
        <f t="shared" si="15"/>
        <v>278</v>
      </c>
      <c r="F94" s="36">
        <f t="shared" si="24"/>
        <v>72</v>
      </c>
      <c r="G94" s="37" t="str">
        <f t="shared" si="12"/>
        <v>Yes</v>
      </c>
      <c r="H94" s="38">
        <v>727</v>
      </c>
      <c r="I94" s="38">
        <v>31.882999999999999</v>
      </c>
      <c r="J94" s="39">
        <f t="shared" si="16"/>
        <v>278</v>
      </c>
      <c r="K94" s="40">
        <f t="shared" si="17"/>
        <v>278</v>
      </c>
      <c r="L94" s="39">
        <v>789.05</v>
      </c>
      <c r="M94" s="39">
        <v>130.05000000000001</v>
      </c>
      <c r="N94" s="39">
        <v>888.48500000000001</v>
      </c>
      <c r="O94" s="41">
        <f t="shared" si="13"/>
        <v>758.43499999999995</v>
      </c>
      <c r="P94" s="41">
        <f t="shared" si="18"/>
        <v>278</v>
      </c>
      <c r="Q94" s="41">
        <f t="shared" si="19"/>
        <v>659.44799999999998</v>
      </c>
      <c r="R94" s="34">
        <f t="shared" si="20"/>
        <v>0</v>
      </c>
      <c r="S94" s="34">
        <f t="shared" si="20"/>
        <v>0</v>
      </c>
      <c r="T94" s="34">
        <f t="shared" si="20"/>
        <v>278</v>
      </c>
      <c r="U94" s="52">
        <v>34.356000000000002</v>
      </c>
      <c r="V94" s="44">
        <f t="shared" si="14"/>
        <v>9550.9680000000008</v>
      </c>
      <c r="W94" s="45">
        <f t="shared" si="21"/>
        <v>0</v>
      </c>
      <c r="X94" s="50">
        <f t="shared" si="21"/>
        <v>0</v>
      </c>
      <c r="Y94" s="51">
        <f t="shared" si="21"/>
        <v>30.61116984581955</v>
      </c>
      <c r="Z94" s="48">
        <f t="shared" si="22"/>
        <v>8509.9052171378353</v>
      </c>
      <c r="AA94" s="49">
        <f t="shared" si="23"/>
        <v>1041.0627828621655</v>
      </c>
    </row>
    <row r="95" spans="1:27" x14ac:dyDescent="0.25">
      <c r="A95" s="123">
        <f>'[5]KP Hourly Purchases'!B87</f>
        <v>42079.375</v>
      </c>
      <c r="B95" s="64">
        <v>0</v>
      </c>
      <c r="C95" s="34">
        <v>0</v>
      </c>
      <c r="D95" s="96">
        <v>278</v>
      </c>
      <c r="E95" s="35">
        <f t="shared" si="15"/>
        <v>278</v>
      </c>
      <c r="F95" s="36">
        <f t="shared" si="24"/>
        <v>73</v>
      </c>
      <c r="G95" s="37" t="str">
        <f t="shared" ref="G95:G96" si="25">IF(MAX(F95:F181)&gt;6,"Yes",0)</f>
        <v>Yes</v>
      </c>
      <c r="H95" s="38">
        <v>717</v>
      </c>
      <c r="I95" s="38">
        <v>30.616</v>
      </c>
      <c r="J95" s="39">
        <f t="shared" si="16"/>
        <v>278</v>
      </c>
      <c r="K95" s="40">
        <f t="shared" si="17"/>
        <v>278</v>
      </c>
      <c r="L95" s="39">
        <v>808.3</v>
      </c>
      <c r="M95" s="39">
        <v>138.30000000000001</v>
      </c>
      <c r="N95" s="39">
        <v>885.43200000000002</v>
      </c>
      <c r="O95" s="41">
        <f t="shared" si="13"/>
        <v>747.13200000000006</v>
      </c>
      <c r="P95" s="41">
        <f t="shared" si="18"/>
        <v>278</v>
      </c>
      <c r="Q95" s="41">
        <f t="shared" si="19"/>
        <v>670.48399999999992</v>
      </c>
      <c r="R95" s="34">
        <f t="shared" si="20"/>
        <v>0</v>
      </c>
      <c r="S95" s="34">
        <f t="shared" si="20"/>
        <v>0</v>
      </c>
      <c r="T95" s="34">
        <f t="shared" si="20"/>
        <v>278</v>
      </c>
      <c r="U95" s="52">
        <v>24.03</v>
      </c>
      <c r="V95" s="44">
        <f t="shared" si="14"/>
        <v>6680.34</v>
      </c>
      <c r="W95" s="45">
        <f t="shared" si="21"/>
        <v>0</v>
      </c>
      <c r="X95" s="50">
        <f t="shared" si="21"/>
        <v>0</v>
      </c>
      <c r="Y95" s="51">
        <f t="shared" si="21"/>
        <v>30.61116984581955</v>
      </c>
      <c r="Z95" s="48">
        <f t="shared" si="22"/>
        <v>8509.9052171378353</v>
      </c>
      <c r="AA95" s="49">
        <f t="shared" si="23"/>
        <v>0</v>
      </c>
    </row>
    <row r="96" spans="1:27" x14ac:dyDescent="0.25">
      <c r="A96" s="123">
        <f>'[5]KP Hourly Purchases'!B88</f>
        <v>42079.416666666664</v>
      </c>
      <c r="B96" s="64">
        <v>0</v>
      </c>
      <c r="C96" s="34">
        <v>0</v>
      </c>
      <c r="D96" s="96">
        <v>278</v>
      </c>
      <c r="E96" s="35">
        <f t="shared" si="15"/>
        <v>278</v>
      </c>
      <c r="F96" s="36">
        <f t="shared" si="24"/>
        <v>74</v>
      </c>
      <c r="G96" s="37" t="str">
        <f t="shared" si="25"/>
        <v>Yes</v>
      </c>
      <c r="H96" s="38">
        <v>687</v>
      </c>
      <c r="I96" s="38">
        <v>30.475000000000001</v>
      </c>
      <c r="J96" s="39">
        <f t="shared" si="16"/>
        <v>278</v>
      </c>
      <c r="K96" s="40">
        <f t="shared" si="17"/>
        <v>278</v>
      </c>
      <c r="L96" s="39">
        <v>842.15</v>
      </c>
      <c r="M96" s="39">
        <v>150.15</v>
      </c>
      <c r="N96" s="39">
        <v>867.45799999999997</v>
      </c>
      <c r="O96" s="41">
        <f t="shared" si="13"/>
        <v>717.30799999999999</v>
      </c>
      <c r="P96" s="41">
        <f t="shared" si="18"/>
        <v>278</v>
      </c>
      <c r="Q96" s="41">
        <f t="shared" si="19"/>
        <v>692.16700000000003</v>
      </c>
      <c r="R96" s="34">
        <f t="shared" si="20"/>
        <v>0</v>
      </c>
      <c r="S96" s="34">
        <f t="shared" si="20"/>
        <v>0</v>
      </c>
      <c r="T96" s="34">
        <f t="shared" si="20"/>
        <v>278</v>
      </c>
      <c r="U96" s="52">
        <v>25.895</v>
      </c>
      <c r="V96" s="44">
        <f t="shared" si="14"/>
        <v>7198.8099999999995</v>
      </c>
      <c r="W96" s="45">
        <f t="shared" si="21"/>
        <v>0</v>
      </c>
      <c r="X96" s="50">
        <f t="shared" si="21"/>
        <v>0</v>
      </c>
      <c r="Y96" s="51">
        <f t="shared" si="21"/>
        <v>30.61116984581955</v>
      </c>
      <c r="Z96" s="48">
        <f t="shared" si="22"/>
        <v>8509.9052171378353</v>
      </c>
      <c r="AA96" s="49">
        <f t="shared" si="23"/>
        <v>0</v>
      </c>
    </row>
    <row r="97" spans="1:27" x14ac:dyDescent="0.25">
      <c r="A97" s="123">
        <f>'[5]KP Hourly Purchases'!B89</f>
        <v>42079.458333333336</v>
      </c>
      <c r="B97" s="64">
        <v>0</v>
      </c>
      <c r="C97" s="34">
        <v>0</v>
      </c>
      <c r="D97" s="96">
        <v>278</v>
      </c>
      <c r="E97" s="35">
        <f t="shared" si="15"/>
        <v>278</v>
      </c>
      <c r="F97" s="36">
        <f t="shared" si="24"/>
        <v>75</v>
      </c>
      <c r="G97" s="37" t="str">
        <f t="shared" ref="G97:G117" si="26">IF(MAX(F97:F185)&gt;6,"Yes",0)</f>
        <v>Yes</v>
      </c>
      <c r="H97" s="38">
        <v>649</v>
      </c>
      <c r="I97" s="38">
        <v>27.45</v>
      </c>
      <c r="J97" s="39">
        <f t="shared" si="16"/>
        <v>278</v>
      </c>
      <c r="K97" s="40">
        <f t="shared" si="17"/>
        <v>278</v>
      </c>
      <c r="L97" s="39">
        <v>835.5</v>
      </c>
      <c r="M97" s="39">
        <v>142.5</v>
      </c>
      <c r="N97" s="39">
        <v>818.64700000000005</v>
      </c>
      <c r="O97" s="41">
        <f t="shared" si="13"/>
        <v>676.14700000000005</v>
      </c>
      <c r="P97" s="41">
        <f t="shared" si="18"/>
        <v>278</v>
      </c>
      <c r="Q97" s="41">
        <f t="shared" si="19"/>
        <v>693.303</v>
      </c>
      <c r="R97" s="34">
        <f t="shared" si="20"/>
        <v>0</v>
      </c>
      <c r="S97" s="34">
        <f t="shared" si="20"/>
        <v>0</v>
      </c>
      <c r="T97" s="34">
        <f t="shared" si="20"/>
        <v>278</v>
      </c>
      <c r="U97" s="52">
        <v>172.92699999999999</v>
      </c>
      <c r="V97" s="44">
        <f t="shared" si="14"/>
        <v>48073.705999999998</v>
      </c>
      <c r="W97" s="45">
        <f t="shared" si="21"/>
        <v>0</v>
      </c>
      <c r="X97" s="50">
        <f t="shared" si="21"/>
        <v>0</v>
      </c>
      <c r="Y97" s="51">
        <f t="shared" si="21"/>
        <v>30.61116984581955</v>
      </c>
      <c r="Z97" s="48">
        <f t="shared" si="22"/>
        <v>8509.9052171378353</v>
      </c>
      <c r="AA97" s="49">
        <f t="shared" si="23"/>
        <v>39563.800782862163</v>
      </c>
    </row>
    <row r="98" spans="1:27" x14ac:dyDescent="0.25">
      <c r="A98" s="123">
        <f>'[5]KP Hourly Purchases'!B90</f>
        <v>42079.5</v>
      </c>
      <c r="B98" s="64">
        <v>0</v>
      </c>
      <c r="C98" s="34">
        <v>0</v>
      </c>
      <c r="D98" s="96">
        <v>278</v>
      </c>
      <c r="E98" s="35">
        <f t="shared" si="15"/>
        <v>278</v>
      </c>
      <c r="F98" s="36">
        <f t="shared" si="24"/>
        <v>76</v>
      </c>
      <c r="G98" s="37" t="str">
        <f t="shared" si="26"/>
        <v>Yes</v>
      </c>
      <c r="H98" s="38">
        <v>602</v>
      </c>
      <c r="I98" s="38">
        <v>24.817</v>
      </c>
      <c r="J98" s="39">
        <f t="shared" si="16"/>
        <v>278</v>
      </c>
      <c r="K98" s="40">
        <f t="shared" si="17"/>
        <v>278</v>
      </c>
      <c r="L98" s="39">
        <v>855.4</v>
      </c>
      <c r="M98" s="39">
        <v>146.4</v>
      </c>
      <c r="N98" s="39">
        <v>773.67499999999995</v>
      </c>
      <c r="O98" s="41">
        <f t="shared" si="13"/>
        <v>627.27499999999998</v>
      </c>
      <c r="P98" s="41">
        <f t="shared" si="18"/>
        <v>278</v>
      </c>
      <c r="Q98" s="41">
        <f t="shared" si="19"/>
        <v>708.54200000000014</v>
      </c>
      <c r="R98" s="34">
        <f t="shared" si="20"/>
        <v>0</v>
      </c>
      <c r="S98" s="34">
        <f t="shared" si="20"/>
        <v>0</v>
      </c>
      <c r="T98" s="34">
        <f t="shared" si="20"/>
        <v>278</v>
      </c>
      <c r="U98" s="52">
        <v>107.7</v>
      </c>
      <c r="V98" s="44">
        <f t="shared" si="14"/>
        <v>29940.600000000002</v>
      </c>
      <c r="W98" s="45">
        <f t="shared" si="21"/>
        <v>0</v>
      </c>
      <c r="X98" s="50">
        <f t="shared" si="21"/>
        <v>0</v>
      </c>
      <c r="Y98" s="51">
        <f t="shared" si="21"/>
        <v>30.61116984581955</v>
      </c>
      <c r="Z98" s="48">
        <f t="shared" si="22"/>
        <v>8509.9052171378353</v>
      </c>
      <c r="AA98" s="49">
        <f t="shared" si="23"/>
        <v>21430.694782862167</v>
      </c>
    </row>
    <row r="99" spans="1:27" x14ac:dyDescent="0.25">
      <c r="A99" s="123">
        <f>'[5]KP Hourly Purchases'!B91</f>
        <v>42079.541666666664</v>
      </c>
      <c r="B99" s="64">
        <v>0</v>
      </c>
      <c r="C99" s="34">
        <v>0</v>
      </c>
      <c r="D99" s="96">
        <v>278</v>
      </c>
      <c r="E99" s="35">
        <f t="shared" si="15"/>
        <v>278</v>
      </c>
      <c r="F99" s="36">
        <f t="shared" si="24"/>
        <v>77</v>
      </c>
      <c r="G99" s="37" t="str">
        <f t="shared" si="26"/>
        <v>Yes</v>
      </c>
      <c r="H99" s="38">
        <v>579</v>
      </c>
      <c r="I99" s="38">
        <v>22.855</v>
      </c>
      <c r="J99" s="39">
        <f t="shared" si="16"/>
        <v>278</v>
      </c>
      <c r="K99" s="40">
        <f t="shared" si="17"/>
        <v>278</v>
      </c>
      <c r="L99" s="39">
        <v>842.85</v>
      </c>
      <c r="M99" s="39">
        <v>134.85</v>
      </c>
      <c r="N99" s="39">
        <v>736.79</v>
      </c>
      <c r="O99" s="41">
        <f t="shared" si="13"/>
        <v>601.93999999999994</v>
      </c>
      <c r="P99" s="41">
        <f t="shared" si="18"/>
        <v>278</v>
      </c>
      <c r="Q99" s="41">
        <f t="shared" si="19"/>
        <v>707.91499999999996</v>
      </c>
      <c r="R99" s="34">
        <f t="shared" si="20"/>
        <v>0</v>
      </c>
      <c r="S99" s="34">
        <f t="shared" si="20"/>
        <v>0</v>
      </c>
      <c r="T99" s="34">
        <f t="shared" si="20"/>
        <v>278</v>
      </c>
      <c r="U99" s="52">
        <v>34.576999999999998</v>
      </c>
      <c r="V99" s="44">
        <f t="shared" si="14"/>
        <v>9612.405999999999</v>
      </c>
      <c r="W99" s="45">
        <f t="shared" si="21"/>
        <v>0</v>
      </c>
      <c r="X99" s="50">
        <f t="shared" si="21"/>
        <v>0</v>
      </c>
      <c r="Y99" s="51">
        <f t="shared" si="21"/>
        <v>30.61116984581955</v>
      </c>
      <c r="Z99" s="48">
        <f t="shared" si="22"/>
        <v>8509.9052171378353</v>
      </c>
      <c r="AA99" s="49">
        <f t="shared" si="23"/>
        <v>1102.5007828621638</v>
      </c>
    </row>
    <row r="100" spans="1:27" x14ac:dyDescent="0.25">
      <c r="A100" s="123">
        <f>'[5]KP Hourly Purchases'!B92</f>
        <v>42079.583333333336</v>
      </c>
      <c r="B100" s="64">
        <v>0</v>
      </c>
      <c r="C100" s="34">
        <v>0</v>
      </c>
      <c r="D100" s="96">
        <v>278</v>
      </c>
      <c r="E100" s="35">
        <f t="shared" si="15"/>
        <v>278</v>
      </c>
      <c r="F100" s="36">
        <f t="shared" si="24"/>
        <v>78</v>
      </c>
      <c r="G100" s="37" t="str">
        <f t="shared" si="26"/>
        <v>Yes</v>
      </c>
      <c r="H100" s="38">
        <v>567</v>
      </c>
      <c r="I100" s="38">
        <v>22.673999999999999</v>
      </c>
      <c r="J100" s="39">
        <f t="shared" si="16"/>
        <v>278</v>
      </c>
      <c r="K100" s="40">
        <f t="shared" si="17"/>
        <v>278</v>
      </c>
      <c r="L100" s="39">
        <v>839.05</v>
      </c>
      <c r="M100" s="39">
        <v>136.05000000000001</v>
      </c>
      <c r="N100" s="39">
        <v>726.06100000000004</v>
      </c>
      <c r="O100" s="41">
        <f t="shared" si="13"/>
        <v>590.01099999999997</v>
      </c>
      <c r="P100" s="41">
        <f t="shared" si="18"/>
        <v>278</v>
      </c>
      <c r="Q100" s="41">
        <f t="shared" si="19"/>
        <v>702.6629999999999</v>
      </c>
      <c r="R100" s="34">
        <f t="shared" si="20"/>
        <v>0</v>
      </c>
      <c r="S100" s="34">
        <f t="shared" si="20"/>
        <v>0</v>
      </c>
      <c r="T100" s="34">
        <f t="shared" si="20"/>
        <v>278</v>
      </c>
      <c r="U100" s="52">
        <v>42.77</v>
      </c>
      <c r="V100" s="44">
        <f t="shared" si="14"/>
        <v>11890.060000000001</v>
      </c>
      <c r="W100" s="45">
        <f t="shared" si="21"/>
        <v>0</v>
      </c>
      <c r="X100" s="50">
        <f t="shared" si="21"/>
        <v>0</v>
      </c>
      <c r="Y100" s="51">
        <f t="shared" si="21"/>
        <v>30.61116984581955</v>
      </c>
      <c r="Z100" s="48">
        <f t="shared" si="22"/>
        <v>8509.9052171378353</v>
      </c>
      <c r="AA100" s="49">
        <f t="shared" si="23"/>
        <v>3380.154782862166</v>
      </c>
    </row>
    <row r="101" spans="1:27" x14ac:dyDescent="0.25">
      <c r="A101" s="123">
        <f>'[5]KP Hourly Purchases'!B93</f>
        <v>42079.625</v>
      </c>
      <c r="B101" s="64">
        <v>0</v>
      </c>
      <c r="C101" s="34">
        <v>0</v>
      </c>
      <c r="D101" s="96">
        <v>278</v>
      </c>
      <c r="E101" s="35">
        <f t="shared" si="15"/>
        <v>278</v>
      </c>
      <c r="F101" s="36">
        <f t="shared" si="24"/>
        <v>79</v>
      </c>
      <c r="G101" s="37" t="str">
        <f t="shared" si="26"/>
        <v>Yes</v>
      </c>
      <c r="H101" s="38">
        <v>552</v>
      </c>
      <c r="I101" s="38">
        <v>22.471</v>
      </c>
      <c r="J101" s="39">
        <f t="shared" si="16"/>
        <v>278</v>
      </c>
      <c r="K101" s="40">
        <f t="shared" si="17"/>
        <v>278</v>
      </c>
      <c r="L101" s="39">
        <v>818.65</v>
      </c>
      <c r="M101" s="39">
        <v>136.65</v>
      </c>
      <c r="N101" s="39">
        <v>711.03599999999994</v>
      </c>
      <c r="O101" s="41">
        <f t="shared" si="13"/>
        <v>574.38599999999997</v>
      </c>
      <c r="P101" s="41">
        <f t="shared" si="18"/>
        <v>278</v>
      </c>
      <c r="Q101" s="41">
        <f t="shared" si="19"/>
        <v>682.08500000000015</v>
      </c>
      <c r="R101" s="34">
        <f t="shared" si="20"/>
        <v>0</v>
      </c>
      <c r="S101" s="34">
        <f t="shared" si="20"/>
        <v>0</v>
      </c>
      <c r="T101" s="34">
        <f t="shared" si="20"/>
        <v>278</v>
      </c>
      <c r="U101" s="52">
        <v>39.944000000000003</v>
      </c>
      <c r="V101" s="44">
        <f t="shared" si="14"/>
        <v>11104.432000000001</v>
      </c>
      <c r="W101" s="45">
        <f t="shared" si="21"/>
        <v>0</v>
      </c>
      <c r="X101" s="50">
        <f t="shared" si="21"/>
        <v>0</v>
      </c>
      <c r="Y101" s="51">
        <f t="shared" si="21"/>
        <v>30.61116984581955</v>
      </c>
      <c r="Z101" s="48">
        <f t="shared" si="22"/>
        <v>8509.9052171378353</v>
      </c>
      <c r="AA101" s="49">
        <f t="shared" si="23"/>
        <v>2594.5267828621654</v>
      </c>
    </row>
    <row r="102" spans="1:27" x14ac:dyDescent="0.25">
      <c r="A102" s="123">
        <f>'[5]KP Hourly Purchases'!B94</f>
        <v>42079.666666666664</v>
      </c>
      <c r="B102" s="64">
        <v>0</v>
      </c>
      <c r="C102" s="34">
        <v>0</v>
      </c>
      <c r="D102" s="96">
        <v>278</v>
      </c>
      <c r="E102" s="35">
        <f t="shared" si="15"/>
        <v>278</v>
      </c>
      <c r="F102" s="36">
        <f t="shared" si="24"/>
        <v>80</v>
      </c>
      <c r="G102" s="37" t="str">
        <f t="shared" si="26"/>
        <v>Yes</v>
      </c>
      <c r="H102" s="38">
        <v>568</v>
      </c>
      <c r="I102" s="38">
        <v>21.404</v>
      </c>
      <c r="J102" s="39">
        <f t="shared" si="16"/>
        <v>278</v>
      </c>
      <c r="K102" s="40">
        <f t="shared" si="17"/>
        <v>278</v>
      </c>
      <c r="L102" s="39">
        <v>753.1</v>
      </c>
      <c r="M102" s="39">
        <v>113.1</v>
      </c>
      <c r="N102" s="39">
        <v>702.31899999999996</v>
      </c>
      <c r="O102" s="41">
        <f t="shared" si="13"/>
        <v>589.21899999999994</v>
      </c>
      <c r="P102" s="41">
        <f t="shared" si="18"/>
        <v>278</v>
      </c>
      <c r="Q102" s="41">
        <f t="shared" si="19"/>
        <v>640.18499999999995</v>
      </c>
      <c r="R102" s="34">
        <f t="shared" si="20"/>
        <v>0</v>
      </c>
      <c r="S102" s="34">
        <f t="shared" si="20"/>
        <v>0</v>
      </c>
      <c r="T102" s="34">
        <f t="shared" si="20"/>
        <v>278</v>
      </c>
      <c r="U102" s="52">
        <v>32.162999999999997</v>
      </c>
      <c r="V102" s="44">
        <f t="shared" si="14"/>
        <v>8941.3139999999985</v>
      </c>
      <c r="W102" s="45">
        <f t="shared" si="21"/>
        <v>0</v>
      </c>
      <c r="X102" s="50">
        <f t="shared" si="21"/>
        <v>0</v>
      </c>
      <c r="Y102" s="51">
        <f t="shared" si="21"/>
        <v>30.61116984581955</v>
      </c>
      <c r="Z102" s="48">
        <f t="shared" si="22"/>
        <v>8509.9052171378353</v>
      </c>
      <c r="AA102" s="49">
        <f t="shared" si="23"/>
        <v>431.40878286216321</v>
      </c>
    </row>
    <row r="103" spans="1:27" x14ac:dyDescent="0.25">
      <c r="A103" s="123"/>
      <c r="B103" s="64">
        <v>0</v>
      </c>
      <c r="C103" s="34">
        <v>0</v>
      </c>
      <c r="D103" s="96">
        <v>0</v>
      </c>
      <c r="E103" s="35">
        <f t="shared" si="15"/>
        <v>0</v>
      </c>
      <c r="F103" s="36">
        <f t="shared" si="24"/>
        <v>0</v>
      </c>
      <c r="G103" s="37" t="str">
        <f t="shared" si="26"/>
        <v>Yes</v>
      </c>
      <c r="H103" s="38">
        <v>0</v>
      </c>
      <c r="I103" s="38">
        <v>0</v>
      </c>
      <c r="J103" s="39">
        <f t="shared" si="16"/>
        <v>0</v>
      </c>
      <c r="K103" s="40">
        <f t="shared" si="17"/>
        <v>0</v>
      </c>
      <c r="L103" s="39">
        <v>0</v>
      </c>
      <c r="M103" s="39">
        <v>0</v>
      </c>
      <c r="N103" s="39">
        <v>0</v>
      </c>
      <c r="O103" s="41">
        <f t="shared" si="13"/>
        <v>0</v>
      </c>
      <c r="P103" s="41">
        <f t="shared" si="18"/>
        <v>0</v>
      </c>
      <c r="Q103" s="41">
        <f t="shared" si="19"/>
        <v>0</v>
      </c>
      <c r="R103" s="34">
        <f t="shared" si="20"/>
        <v>0</v>
      </c>
      <c r="S103" s="34">
        <f t="shared" si="20"/>
        <v>0</v>
      </c>
      <c r="T103" s="34">
        <f t="shared" si="20"/>
        <v>0</v>
      </c>
      <c r="U103" s="52">
        <f>'[5]KP Hourly Purchases'!K95</f>
        <v>0</v>
      </c>
      <c r="V103" s="44">
        <f t="shared" si="14"/>
        <v>0</v>
      </c>
      <c r="W103" s="45">
        <f t="shared" si="21"/>
        <v>0</v>
      </c>
      <c r="X103" s="50">
        <f t="shared" si="21"/>
        <v>0</v>
      </c>
      <c r="Y103" s="51">
        <f t="shared" si="21"/>
        <v>0</v>
      </c>
      <c r="Z103" s="48">
        <f t="shared" si="22"/>
        <v>0</v>
      </c>
      <c r="AA103" s="49">
        <f t="shared" si="23"/>
        <v>0</v>
      </c>
    </row>
    <row r="104" spans="1:27" x14ac:dyDescent="0.25">
      <c r="A104" s="123">
        <f>'[5]KP Hourly Purchases'!B96</f>
        <v>42094.5</v>
      </c>
      <c r="B104" s="64">
        <v>385</v>
      </c>
      <c r="C104" s="34">
        <v>0</v>
      </c>
      <c r="D104" s="96">
        <v>0</v>
      </c>
      <c r="E104" s="35">
        <f t="shared" si="15"/>
        <v>385</v>
      </c>
      <c r="F104" s="36">
        <f t="shared" si="24"/>
        <v>1</v>
      </c>
      <c r="G104" s="37" t="str">
        <f t="shared" si="26"/>
        <v>Yes</v>
      </c>
      <c r="H104" s="38">
        <v>74</v>
      </c>
      <c r="I104" s="38">
        <v>26.728999999999999</v>
      </c>
      <c r="J104" s="39">
        <f t="shared" si="16"/>
        <v>74</v>
      </c>
      <c r="K104" s="40">
        <f t="shared" si="17"/>
        <v>74</v>
      </c>
      <c r="L104" s="39">
        <v>1349.3</v>
      </c>
      <c r="M104" s="39">
        <v>662.3</v>
      </c>
      <c r="N104" s="39">
        <v>763.255</v>
      </c>
      <c r="O104" s="41">
        <f t="shared" si="13"/>
        <v>100.95500000000004</v>
      </c>
      <c r="P104" s="41">
        <f t="shared" si="18"/>
        <v>74</v>
      </c>
      <c r="Q104" s="41">
        <f t="shared" si="19"/>
        <v>686.774</v>
      </c>
      <c r="R104" s="34">
        <f t="shared" si="20"/>
        <v>74</v>
      </c>
      <c r="S104" s="34">
        <f t="shared" si="20"/>
        <v>0</v>
      </c>
      <c r="T104" s="34">
        <f t="shared" si="20"/>
        <v>0</v>
      </c>
      <c r="U104" s="52">
        <v>29.173999999999999</v>
      </c>
      <c r="V104" s="44">
        <f t="shared" si="14"/>
        <v>2158.8759999999997</v>
      </c>
      <c r="W104" s="45">
        <f t="shared" si="21"/>
        <v>30.605</v>
      </c>
      <c r="X104" s="50">
        <f t="shared" si="21"/>
        <v>0</v>
      </c>
      <c r="Y104" s="51">
        <f t="shared" si="21"/>
        <v>0</v>
      </c>
      <c r="Z104" s="48">
        <f>(R104*W104)+(S104*X104)+(T104*Y104)</f>
        <v>2264.77</v>
      </c>
      <c r="AA104" s="49">
        <f t="shared" si="23"/>
        <v>0</v>
      </c>
    </row>
    <row r="105" spans="1:27" x14ac:dyDescent="0.25">
      <c r="A105" s="123">
        <f>'[5]KP Hourly Purchases'!B97</f>
        <v>42094.541666666664</v>
      </c>
      <c r="B105" s="64">
        <v>385</v>
      </c>
      <c r="C105" s="34">
        <v>0</v>
      </c>
      <c r="D105" s="96">
        <v>0</v>
      </c>
      <c r="E105" s="35">
        <f t="shared" si="15"/>
        <v>385</v>
      </c>
      <c r="F105" s="36">
        <f t="shared" si="24"/>
        <v>2</v>
      </c>
      <c r="G105" s="37" t="str">
        <f t="shared" si="26"/>
        <v>Yes</v>
      </c>
      <c r="H105" s="38">
        <v>162</v>
      </c>
      <c r="I105" s="38">
        <v>26.404</v>
      </c>
      <c r="J105" s="39">
        <f t="shared" si="16"/>
        <v>162</v>
      </c>
      <c r="K105" s="40">
        <f t="shared" si="17"/>
        <v>162</v>
      </c>
      <c r="L105" s="39">
        <v>1210.2</v>
      </c>
      <c r="M105" s="39">
        <v>544.20000000000005</v>
      </c>
      <c r="N105" s="39">
        <v>733.08199999999999</v>
      </c>
      <c r="O105" s="41">
        <f t="shared" si="13"/>
        <v>188.88199999999995</v>
      </c>
      <c r="P105" s="41">
        <f t="shared" si="18"/>
        <v>162</v>
      </c>
      <c r="Q105" s="41">
        <f t="shared" si="19"/>
        <v>665.52200000000005</v>
      </c>
      <c r="R105" s="34">
        <f t="shared" si="20"/>
        <v>162</v>
      </c>
      <c r="S105" s="34">
        <f t="shared" si="20"/>
        <v>0</v>
      </c>
      <c r="T105" s="34">
        <f t="shared" si="20"/>
        <v>0</v>
      </c>
      <c r="U105" s="52">
        <v>26.547999999999998</v>
      </c>
      <c r="V105" s="44">
        <f t="shared" si="14"/>
        <v>4300.7759999999998</v>
      </c>
      <c r="W105" s="45">
        <f t="shared" si="21"/>
        <v>30.605</v>
      </c>
      <c r="X105" s="50">
        <f t="shared" si="21"/>
        <v>0</v>
      </c>
      <c r="Y105" s="51">
        <f t="shared" si="21"/>
        <v>0</v>
      </c>
      <c r="Z105" s="48">
        <f t="shared" si="22"/>
        <v>4958.01</v>
      </c>
      <c r="AA105" s="49">
        <f t="shared" si="23"/>
        <v>0</v>
      </c>
    </row>
    <row r="106" spans="1:27" x14ac:dyDescent="0.25">
      <c r="A106" s="123">
        <f>'[5]KP Hourly Purchases'!B98</f>
        <v>42094.583333333336</v>
      </c>
      <c r="B106" s="64">
        <v>385</v>
      </c>
      <c r="C106" s="34">
        <v>0</v>
      </c>
      <c r="D106" s="96">
        <v>0</v>
      </c>
      <c r="E106" s="35">
        <f t="shared" si="15"/>
        <v>385</v>
      </c>
      <c r="F106" s="36">
        <f t="shared" si="24"/>
        <v>3</v>
      </c>
      <c r="G106" s="37" t="str">
        <f t="shared" si="26"/>
        <v>Yes</v>
      </c>
      <c r="H106" s="38">
        <v>267</v>
      </c>
      <c r="I106" s="38">
        <v>27.641999999999999</v>
      </c>
      <c r="J106" s="39">
        <f t="shared" si="16"/>
        <v>267</v>
      </c>
      <c r="K106" s="40">
        <f t="shared" si="17"/>
        <v>267</v>
      </c>
      <c r="L106" s="39">
        <v>1119</v>
      </c>
      <c r="M106" s="39">
        <v>430</v>
      </c>
      <c r="N106" s="39">
        <v>724.274</v>
      </c>
      <c r="O106" s="41">
        <f t="shared" si="13"/>
        <v>294.274</v>
      </c>
      <c r="P106" s="41">
        <f t="shared" si="18"/>
        <v>267</v>
      </c>
      <c r="Q106" s="41">
        <f t="shared" si="19"/>
        <v>689.36800000000005</v>
      </c>
      <c r="R106" s="34">
        <f t="shared" si="20"/>
        <v>267</v>
      </c>
      <c r="S106" s="34">
        <f t="shared" si="20"/>
        <v>0</v>
      </c>
      <c r="T106" s="34">
        <f t="shared" si="20"/>
        <v>0</v>
      </c>
      <c r="U106" s="52">
        <v>28.39</v>
      </c>
      <c r="V106" s="44">
        <f t="shared" si="14"/>
        <v>7580.13</v>
      </c>
      <c r="W106" s="45">
        <f t="shared" si="21"/>
        <v>30.605</v>
      </c>
      <c r="X106" s="50">
        <f t="shared" si="21"/>
        <v>0</v>
      </c>
      <c r="Y106" s="51">
        <f t="shared" si="21"/>
        <v>0</v>
      </c>
      <c r="Z106" s="48">
        <f t="shared" si="22"/>
        <v>8171.5349999999999</v>
      </c>
      <c r="AA106" s="49">
        <f t="shared" si="23"/>
        <v>0</v>
      </c>
    </row>
    <row r="107" spans="1:27" x14ac:dyDescent="0.25">
      <c r="A107" s="123">
        <f>'[5]KP Hourly Purchases'!B99</f>
        <v>42094.625</v>
      </c>
      <c r="B107" s="64">
        <v>385</v>
      </c>
      <c r="C107" s="34">
        <v>0</v>
      </c>
      <c r="D107" s="96">
        <v>0</v>
      </c>
      <c r="E107" s="35">
        <f t="shared" si="15"/>
        <v>385</v>
      </c>
      <c r="F107" s="36">
        <f t="shared" si="24"/>
        <v>4</v>
      </c>
      <c r="G107" s="37" t="str">
        <f t="shared" si="26"/>
        <v>Yes</v>
      </c>
      <c r="H107" s="38">
        <v>252</v>
      </c>
      <c r="I107" s="38">
        <v>26.582999999999998</v>
      </c>
      <c r="J107" s="39">
        <f t="shared" si="16"/>
        <v>252</v>
      </c>
      <c r="K107" s="40">
        <f t="shared" si="17"/>
        <v>252</v>
      </c>
      <c r="L107" s="39">
        <v>1099</v>
      </c>
      <c r="M107" s="39">
        <v>431</v>
      </c>
      <c r="N107" s="39">
        <v>709.73800000000006</v>
      </c>
      <c r="O107" s="41">
        <f t="shared" si="13"/>
        <v>278.73800000000006</v>
      </c>
      <c r="P107" s="41">
        <f t="shared" si="18"/>
        <v>252</v>
      </c>
      <c r="Q107" s="41">
        <f t="shared" si="19"/>
        <v>667.84500000000003</v>
      </c>
      <c r="R107" s="34">
        <f t="shared" si="20"/>
        <v>252</v>
      </c>
      <c r="S107" s="34">
        <f t="shared" si="20"/>
        <v>0</v>
      </c>
      <c r="T107" s="34">
        <f t="shared" si="20"/>
        <v>0</v>
      </c>
      <c r="U107" s="52">
        <v>28.25</v>
      </c>
      <c r="V107" s="44">
        <f t="shared" si="14"/>
        <v>7119</v>
      </c>
      <c r="W107" s="45">
        <f t="shared" si="21"/>
        <v>30.605</v>
      </c>
      <c r="X107" s="50">
        <f t="shared" si="21"/>
        <v>0</v>
      </c>
      <c r="Y107" s="51">
        <f t="shared" si="21"/>
        <v>0</v>
      </c>
      <c r="Z107" s="48">
        <f t="shared" si="22"/>
        <v>7712.46</v>
      </c>
      <c r="AA107" s="49">
        <f t="shared" si="23"/>
        <v>0</v>
      </c>
    </row>
    <row r="108" spans="1:27" x14ac:dyDescent="0.25">
      <c r="A108" s="123">
        <f>'[5]KP Hourly Purchases'!B100</f>
        <v>42094.666666666664</v>
      </c>
      <c r="B108" s="64">
        <v>385</v>
      </c>
      <c r="C108" s="34">
        <v>0</v>
      </c>
      <c r="D108" s="96">
        <v>0</v>
      </c>
      <c r="E108" s="35">
        <f t="shared" si="15"/>
        <v>385</v>
      </c>
      <c r="F108" s="36">
        <f t="shared" si="24"/>
        <v>5</v>
      </c>
      <c r="G108" s="37" t="str">
        <f t="shared" si="26"/>
        <v>Yes</v>
      </c>
      <c r="H108" s="38">
        <v>239</v>
      </c>
      <c r="I108" s="38">
        <v>25.988</v>
      </c>
      <c r="J108" s="39">
        <f t="shared" si="16"/>
        <v>239</v>
      </c>
      <c r="K108" s="40">
        <f t="shared" si="17"/>
        <v>239</v>
      </c>
      <c r="L108" s="39">
        <v>1111.3</v>
      </c>
      <c r="M108" s="39">
        <v>433.3</v>
      </c>
      <c r="N108" s="39">
        <v>697.83100000000002</v>
      </c>
      <c r="O108" s="41">
        <f t="shared" si="13"/>
        <v>264.53100000000001</v>
      </c>
      <c r="P108" s="41">
        <f t="shared" si="18"/>
        <v>239</v>
      </c>
      <c r="Q108" s="41">
        <f t="shared" si="19"/>
        <v>678.45699999999999</v>
      </c>
      <c r="R108" s="34">
        <f t="shared" si="20"/>
        <v>239</v>
      </c>
      <c r="S108" s="34">
        <f t="shared" si="20"/>
        <v>0</v>
      </c>
      <c r="T108" s="34">
        <f t="shared" si="20"/>
        <v>0</v>
      </c>
      <c r="U108" s="52">
        <v>27.805</v>
      </c>
      <c r="V108" s="44">
        <f t="shared" si="14"/>
        <v>6645.3949999999995</v>
      </c>
      <c r="W108" s="45">
        <f t="shared" si="21"/>
        <v>30.605</v>
      </c>
      <c r="X108" s="50">
        <f t="shared" si="21"/>
        <v>0</v>
      </c>
      <c r="Y108" s="51">
        <f t="shared" si="21"/>
        <v>0</v>
      </c>
      <c r="Z108" s="48">
        <f t="shared" si="22"/>
        <v>7314.5950000000003</v>
      </c>
      <c r="AA108" s="49">
        <f t="shared" si="23"/>
        <v>0</v>
      </c>
    </row>
    <row r="109" spans="1:27" x14ac:dyDescent="0.25">
      <c r="A109" s="123">
        <f>'[5]KP Hourly Purchases'!B101</f>
        <v>42094.708333333336</v>
      </c>
      <c r="B109" s="64">
        <v>385</v>
      </c>
      <c r="C109" s="34">
        <v>0</v>
      </c>
      <c r="D109" s="96">
        <v>0</v>
      </c>
      <c r="E109" s="35">
        <f t="shared" si="15"/>
        <v>385</v>
      </c>
      <c r="F109" s="36">
        <f t="shared" si="24"/>
        <v>6</v>
      </c>
      <c r="G109" s="37" t="str">
        <f t="shared" si="26"/>
        <v>Yes</v>
      </c>
      <c r="H109" s="38">
        <v>235</v>
      </c>
      <c r="I109" s="38">
        <v>25.529</v>
      </c>
      <c r="J109" s="39">
        <f t="shared" si="16"/>
        <v>235</v>
      </c>
      <c r="K109" s="40">
        <f t="shared" si="17"/>
        <v>235</v>
      </c>
      <c r="L109" s="39">
        <v>1115.8499999999999</v>
      </c>
      <c r="M109" s="39">
        <v>432.85</v>
      </c>
      <c r="N109" s="39">
        <v>692.9</v>
      </c>
      <c r="O109" s="41">
        <f t="shared" si="13"/>
        <v>260.04999999999995</v>
      </c>
      <c r="P109" s="41">
        <f t="shared" si="18"/>
        <v>235</v>
      </c>
      <c r="Q109" s="41">
        <f t="shared" si="19"/>
        <v>683.47899999999993</v>
      </c>
      <c r="R109" s="34">
        <f t="shared" si="20"/>
        <v>235</v>
      </c>
      <c r="S109" s="34">
        <f t="shared" si="20"/>
        <v>0</v>
      </c>
      <c r="T109" s="34">
        <f t="shared" si="20"/>
        <v>0</v>
      </c>
      <c r="U109" s="52">
        <v>28.504000000000001</v>
      </c>
      <c r="V109" s="44">
        <f t="shared" si="14"/>
        <v>6698.4400000000005</v>
      </c>
      <c r="W109" s="45">
        <f t="shared" si="21"/>
        <v>30.605</v>
      </c>
      <c r="X109" s="50">
        <f t="shared" si="21"/>
        <v>0</v>
      </c>
      <c r="Y109" s="51">
        <f t="shared" si="21"/>
        <v>0</v>
      </c>
      <c r="Z109" s="48">
        <f t="shared" si="22"/>
        <v>7192.1750000000002</v>
      </c>
      <c r="AA109" s="49">
        <f t="shared" si="23"/>
        <v>0</v>
      </c>
    </row>
    <row r="110" spans="1:27" x14ac:dyDescent="0.25">
      <c r="A110" s="123">
        <f>'[5]KP Hourly Purchases'!B102</f>
        <v>42094.75</v>
      </c>
      <c r="B110" s="64">
        <v>385</v>
      </c>
      <c r="C110" s="34">
        <v>0</v>
      </c>
      <c r="D110" s="96">
        <v>0</v>
      </c>
      <c r="E110" s="35">
        <f t="shared" si="15"/>
        <v>385</v>
      </c>
      <c r="F110" s="36">
        <f t="shared" si="24"/>
        <v>7</v>
      </c>
      <c r="G110" s="37" t="str">
        <f t="shared" si="26"/>
        <v>Yes</v>
      </c>
      <c r="H110" s="38">
        <v>228</v>
      </c>
      <c r="I110" s="38">
        <v>25.628</v>
      </c>
      <c r="J110" s="39">
        <f t="shared" si="16"/>
        <v>228</v>
      </c>
      <c r="K110" s="40">
        <f t="shared" si="17"/>
        <v>228</v>
      </c>
      <c r="L110" s="39">
        <v>1134</v>
      </c>
      <c r="M110" s="39">
        <v>435</v>
      </c>
      <c r="N110" s="39">
        <v>689.072</v>
      </c>
      <c r="O110" s="41">
        <f t="shared" si="13"/>
        <v>254.072</v>
      </c>
      <c r="P110" s="41">
        <f t="shared" si="18"/>
        <v>228</v>
      </c>
      <c r="Q110" s="41">
        <f t="shared" si="19"/>
        <v>698.55599999999993</v>
      </c>
      <c r="R110" s="34">
        <f t="shared" si="20"/>
        <v>228</v>
      </c>
      <c r="S110" s="34">
        <f t="shared" si="20"/>
        <v>0</v>
      </c>
      <c r="T110" s="34">
        <f t="shared" si="20"/>
        <v>0</v>
      </c>
      <c r="U110" s="52">
        <v>29.228999999999999</v>
      </c>
      <c r="V110" s="44">
        <f t="shared" si="14"/>
        <v>6664.2119999999995</v>
      </c>
      <c r="W110" s="45">
        <f t="shared" si="21"/>
        <v>30.605</v>
      </c>
      <c r="X110" s="50">
        <f t="shared" si="21"/>
        <v>0</v>
      </c>
      <c r="Y110" s="51">
        <f t="shared" si="21"/>
        <v>0</v>
      </c>
      <c r="Z110" s="48">
        <f t="shared" si="22"/>
        <v>6977.9400000000005</v>
      </c>
      <c r="AA110" s="49">
        <f t="shared" si="23"/>
        <v>0</v>
      </c>
    </row>
    <row r="111" spans="1:27" x14ac:dyDescent="0.25">
      <c r="A111" s="123">
        <f>'[5]KP Hourly Purchases'!B103</f>
        <v>42094.791666666664</v>
      </c>
      <c r="B111" s="64">
        <v>385</v>
      </c>
      <c r="C111" s="34">
        <v>0</v>
      </c>
      <c r="D111" s="96">
        <v>0</v>
      </c>
      <c r="E111" s="35">
        <f t="shared" si="15"/>
        <v>385</v>
      </c>
      <c r="F111" s="36">
        <f t="shared" si="24"/>
        <v>8</v>
      </c>
      <c r="G111" s="37" t="str">
        <f t="shared" si="26"/>
        <v>Yes</v>
      </c>
      <c r="H111" s="38">
        <v>237</v>
      </c>
      <c r="I111" s="38">
        <v>24.603000000000002</v>
      </c>
      <c r="J111" s="39">
        <f t="shared" si="16"/>
        <v>237</v>
      </c>
      <c r="K111" s="40">
        <f t="shared" si="17"/>
        <v>237</v>
      </c>
      <c r="L111" s="39">
        <v>1102.1500000000001</v>
      </c>
      <c r="M111" s="39">
        <v>423.15</v>
      </c>
      <c r="N111" s="39">
        <v>684.61</v>
      </c>
      <c r="O111" s="41">
        <f t="shared" si="13"/>
        <v>261.46000000000004</v>
      </c>
      <c r="P111" s="41">
        <f t="shared" si="18"/>
        <v>237</v>
      </c>
      <c r="Q111" s="41">
        <f t="shared" si="19"/>
        <v>679.14300000000014</v>
      </c>
      <c r="R111" s="34">
        <f t="shared" si="20"/>
        <v>237</v>
      </c>
      <c r="S111" s="34">
        <f t="shared" si="20"/>
        <v>0</v>
      </c>
      <c r="T111" s="34">
        <f t="shared" si="20"/>
        <v>0</v>
      </c>
      <c r="U111" s="52">
        <v>27.58</v>
      </c>
      <c r="V111" s="44">
        <f t="shared" si="14"/>
        <v>6536.46</v>
      </c>
      <c r="W111" s="45">
        <f t="shared" si="21"/>
        <v>30.605</v>
      </c>
      <c r="X111" s="50">
        <f t="shared" si="21"/>
        <v>0</v>
      </c>
      <c r="Y111" s="51">
        <f t="shared" si="21"/>
        <v>0</v>
      </c>
      <c r="Z111" s="48">
        <f t="shared" si="22"/>
        <v>7253.3850000000002</v>
      </c>
      <c r="AA111" s="49">
        <f t="shared" si="23"/>
        <v>0</v>
      </c>
    </row>
    <row r="112" spans="1:27" x14ac:dyDescent="0.25">
      <c r="A112" s="123">
        <f>'[5]KP Hourly Purchases'!B104</f>
        <v>42094.833333333336</v>
      </c>
      <c r="B112" s="64">
        <v>385</v>
      </c>
      <c r="C112" s="34">
        <v>0</v>
      </c>
      <c r="D112" s="96">
        <v>0</v>
      </c>
      <c r="E112" s="35">
        <f t="shared" si="15"/>
        <v>385</v>
      </c>
      <c r="F112" s="36">
        <f t="shared" si="24"/>
        <v>9</v>
      </c>
      <c r="G112" s="37" t="str">
        <f t="shared" si="26"/>
        <v>Yes</v>
      </c>
      <c r="H112" s="38">
        <v>300</v>
      </c>
      <c r="I112" s="38">
        <v>24.904</v>
      </c>
      <c r="J112" s="39">
        <f t="shared" si="16"/>
        <v>300</v>
      </c>
      <c r="K112" s="40">
        <f t="shared" si="17"/>
        <v>300</v>
      </c>
      <c r="L112" s="39">
        <v>979.7</v>
      </c>
      <c r="M112" s="39">
        <v>363.7</v>
      </c>
      <c r="N112" s="39">
        <v>688.56299999999999</v>
      </c>
      <c r="O112" s="41">
        <f t="shared" si="13"/>
        <v>324.863</v>
      </c>
      <c r="P112" s="41">
        <f t="shared" si="18"/>
        <v>300</v>
      </c>
      <c r="Q112" s="41">
        <f t="shared" si="19"/>
        <v>616.04100000000005</v>
      </c>
      <c r="R112" s="34">
        <f t="shared" si="20"/>
        <v>300</v>
      </c>
      <c r="S112" s="34">
        <f t="shared" si="20"/>
        <v>0</v>
      </c>
      <c r="T112" s="34">
        <f t="shared" si="20"/>
        <v>0</v>
      </c>
      <c r="U112" s="52">
        <v>35.11</v>
      </c>
      <c r="V112" s="44">
        <f t="shared" si="14"/>
        <v>10533</v>
      </c>
      <c r="W112" s="45">
        <f t="shared" si="21"/>
        <v>30.605</v>
      </c>
      <c r="X112" s="50">
        <f t="shared" si="21"/>
        <v>0</v>
      </c>
      <c r="Y112" s="51">
        <f t="shared" si="21"/>
        <v>0</v>
      </c>
      <c r="Z112" s="48">
        <f t="shared" si="22"/>
        <v>9181.5</v>
      </c>
      <c r="AA112" s="49">
        <f t="shared" si="23"/>
        <v>1351.5</v>
      </c>
    </row>
    <row r="113" spans="1:27" x14ac:dyDescent="0.25">
      <c r="A113" s="123">
        <f>'[5]KP Hourly Purchases'!B105</f>
        <v>42094.875</v>
      </c>
      <c r="B113" s="64">
        <v>385</v>
      </c>
      <c r="C113" s="34">
        <v>0</v>
      </c>
      <c r="D113" s="96">
        <v>0</v>
      </c>
      <c r="E113" s="35">
        <f t="shared" si="15"/>
        <v>385</v>
      </c>
      <c r="F113" s="36">
        <f t="shared" si="24"/>
        <v>10</v>
      </c>
      <c r="G113" s="37" t="str">
        <f t="shared" si="26"/>
        <v>Yes</v>
      </c>
      <c r="H113" s="38">
        <v>395</v>
      </c>
      <c r="I113" s="38">
        <v>25.713999999999999</v>
      </c>
      <c r="J113" s="39">
        <f t="shared" si="16"/>
        <v>385</v>
      </c>
      <c r="K113" s="40">
        <f t="shared" si="17"/>
        <v>385</v>
      </c>
      <c r="L113" s="39">
        <v>875.75</v>
      </c>
      <c r="M113" s="39">
        <v>309.75</v>
      </c>
      <c r="N113" s="39">
        <v>730.22299999999996</v>
      </c>
      <c r="O113" s="41">
        <f t="shared" si="13"/>
        <v>420.47299999999996</v>
      </c>
      <c r="P113" s="41">
        <f t="shared" si="18"/>
        <v>385</v>
      </c>
      <c r="Q113" s="41">
        <f t="shared" si="19"/>
        <v>566.24099999999999</v>
      </c>
      <c r="R113" s="34">
        <f t="shared" si="20"/>
        <v>385</v>
      </c>
      <c r="S113" s="34">
        <f t="shared" si="20"/>
        <v>0</v>
      </c>
      <c r="T113" s="34">
        <f t="shared" si="20"/>
        <v>0</v>
      </c>
      <c r="U113" s="52">
        <v>37.729999999999997</v>
      </c>
      <c r="V113" s="44">
        <f t="shared" si="14"/>
        <v>14526.05</v>
      </c>
      <c r="W113" s="45">
        <f t="shared" si="21"/>
        <v>30.605</v>
      </c>
      <c r="X113" s="50">
        <f t="shared" si="21"/>
        <v>0</v>
      </c>
      <c r="Y113" s="51">
        <f t="shared" si="21"/>
        <v>0</v>
      </c>
      <c r="Z113" s="48">
        <f t="shared" si="22"/>
        <v>11782.924999999999</v>
      </c>
      <c r="AA113" s="49">
        <f t="shared" si="23"/>
        <v>2743.125</v>
      </c>
    </row>
    <row r="114" spans="1:27" x14ac:dyDescent="0.25">
      <c r="A114" s="123">
        <f>'[5]KP Hourly Purchases'!B106</f>
        <v>42094.916666666664</v>
      </c>
      <c r="B114" s="64">
        <v>385</v>
      </c>
      <c r="C114" s="34">
        <v>0</v>
      </c>
      <c r="D114" s="96">
        <v>0</v>
      </c>
      <c r="E114" s="35">
        <f t="shared" si="15"/>
        <v>385</v>
      </c>
      <c r="F114" s="36">
        <f t="shared" si="24"/>
        <v>11</v>
      </c>
      <c r="G114" s="37" t="str">
        <f t="shared" si="26"/>
        <v>Yes</v>
      </c>
      <c r="H114" s="38">
        <v>392</v>
      </c>
      <c r="I114" s="38">
        <v>24.099</v>
      </c>
      <c r="J114" s="39">
        <f t="shared" si="16"/>
        <v>385</v>
      </c>
      <c r="K114" s="40">
        <f t="shared" si="17"/>
        <v>385</v>
      </c>
      <c r="L114" s="39">
        <v>921.3</v>
      </c>
      <c r="M114" s="39">
        <v>309.3</v>
      </c>
      <c r="N114" s="39">
        <v>725.46100000000001</v>
      </c>
      <c r="O114" s="41">
        <f t="shared" si="13"/>
        <v>416.161</v>
      </c>
      <c r="P114" s="41">
        <f t="shared" si="18"/>
        <v>385</v>
      </c>
      <c r="Q114" s="41">
        <f t="shared" si="19"/>
        <v>611.93799999999987</v>
      </c>
      <c r="R114" s="34">
        <f t="shared" si="20"/>
        <v>385</v>
      </c>
      <c r="S114" s="34">
        <f t="shared" si="20"/>
        <v>0</v>
      </c>
      <c r="T114" s="34">
        <f t="shared" si="20"/>
        <v>0</v>
      </c>
      <c r="U114" s="52">
        <v>28.38</v>
      </c>
      <c r="V114" s="44">
        <f t="shared" si="14"/>
        <v>10926.3</v>
      </c>
      <c r="W114" s="45">
        <f t="shared" si="21"/>
        <v>30.605</v>
      </c>
      <c r="X114" s="50">
        <f t="shared" si="21"/>
        <v>0</v>
      </c>
      <c r="Y114" s="51">
        <f t="shared" si="21"/>
        <v>0</v>
      </c>
      <c r="Z114" s="48">
        <f t="shared" si="22"/>
        <v>11782.924999999999</v>
      </c>
      <c r="AA114" s="49">
        <f t="shared" si="23"/>
        <v>0</v>
      </c>
    </row>
    <row r="115" spans="1:27" x14ac:dyDescent="0.25">
      <c r="A115" s="123">
        <f>'[5]KP Hourly Purchases'!B107</f>
        <v>42094.958333333336</v>
      </c>
      <c r="B115" s="64">
        <v>385</v>
      </c>
      <c r="C115" s="34">
        <v>0</v>
      </c>
      <c r="D115" s="96">
        <v>0</v>
      </c>
      <c r="E115" s="112">
        <f>SUM(B115:D115)</f>
        <v>385</v>
      </c>
      <c r="F115" s="36">
        <f t="shared" si="24"/>
        <v>12</v>
      </c>
      <c r="G115" s="37" t="str">
        <f t="shared" si="26"/>
        <v>Yes</v>
      </c>
      <c r="H115" s="38">
        <v>371</v>
      </c>
      <c r="I115" s="38">
        <v>21.574999999999999</v>
      </c>
      <c r="J115" s="39">
        <f t="shared" si="16"/>
        <v>371</v>
      </c>
      <c r="K115" s="40">
        <f t="shared" si="17"/>
        <v>371</v>
      </c>
      <c r="L115" s="39">
        <v>941.05</v>
      </c>
      <c r="M115" s="39">
        <v>304.05</v>
      </c>
      <c r="N115" s="39">
        <v>697.07299999999998</v>
      </c>
      <c r="O115" s="41">
        <f t="shared" si="13"/>
        <v>393.02299999999997</v>
      </c>
      <c r="P115" s="41">
        <f t="shared" si="18"/>
        <v>371</v>
      </c>
      <c r="Q115" s="41">
        <f t="shared" si="19"/>
        <v>636.55200000000002</v>
      </c>
      <c r="R115" s="34">
        <f t="shared" si="20"/>
        <v>371</v>
      </c>
      <c r="S115" s="34">
        <f t="shared" si="20"/>
        <v>0</v>
      </c>
      <c r="T115" s="34">
        <f t="shared" si="20"/>
        <v>0</v>
      </c>
      <c r="U115" s="52">
        <v>25.844000000000001</v>
      </c>
      <c r="V115" s="44">
        <f t="shared" si="14"/>
        <v>9588.1239999999998</v>
      </c>
      <c r="W115" s="45">
        <f t="shared" si="21"/>
        <v>30.605</v>
      </c>
      <c r="X115" s="50">
        <f t="shared" si="21"/>
        <v>0</v>
      </c>
      <c r="Y115" s="51">
        <f t="shared" si="21"/>
        <v>0</v>
      </c>
      <c r="Z115" s="48">
        <f t="shared" si="22"/>
        <v>11354.455</v>
      </c>
      <c r="AA115" s="49">
        <f t="shared" si="23"/>
        <v>0</v>
      </c>
    </row>
    <row r="116" spans="1:27" x14ac:dyDescent="0.25">
      <c r="A116" s="123">
        <f>'[5]KP Hourly Purchases'!B108</f>
        <v>42095</v>
      </c>
      <c r="B116" s="64">
        <v>385</v>
      </c>
      <c r="C116" s="34">
        <v>0</v>
      </c>
      <c r="D116" s="96">
        <v>0</v>
      </c>
      <c r="E116" s="35">
        <f t="shared" si="15"/>
        <v>385</v>
      </c>
      <c r="F116" s="36">
        <f t="shared" si="24"/>
        <v>13</v>
      </c>
      <c r="G116" s="37" t="str">
        <f t="shared" si="26"/>
        <v>Yes</v>
      </c>
      <c r="H116" s="38">
        <v>365</v>
      </c>
      <c r="I116" s="38">
        <v>19.189</v>
      </c>
      <c r="J116" s="39">
        <f t="shared" si="16"/>
        <v>365</v>
      </c>
      <c r="K116" s="40">
        <f t="shared" si="17"/>
        <v>365</v>
      </c>
      <c r="L116" s="39">
        <v>866.3</v>
      </c>
      <c r="M116" s="39">
        <v>270.3</v>
      </c>
      <c r="N116" s="39">
        <v>654.55100000000004</v>
      </c>
      <c r="O116" s="41">
        <f t="shared" si="13"/>
        <v>384.25100000000003</v>
      </c>
      <c r="P116" s="41">
        <f t="shared" si="18"/>
        <v>365</v>
      </c>
      <c r="Q116" s="41">
        <f t="shared" si="19"/>
        <v>595.93799999999999</v>
      </c>
      <c r="R116" s="34">
        <f t="shared" si="20"/>
        <v>365</v>
      </c>
      <c r="S116" s="34">
        <f t="shared" si="20"/>
        <v>0</v>
      </c>
      <c r="T116" s="34">
        <f t="shared" si="20"/>
        <v>0</v>
      </c>
      <c r="U116" s="52">
        <v>25.702000000000002</v>
      </c>
      <c r="V116" s="44">
        <f t="shared" si="14"/>
        <v>9381.2300000000014</v>
      </c>
      <c r="W116" s="45">
        <f t="shared" si="21"/>
        <v>30.605</v>
      </c>
      <c r="X116" s="50">
        <f t="shared" si="21"/>
        <v>0</v>
      </c>
      <c r="Y116" s="51">
        <f t="shared" si="21"/>
        <v>0</v>
      </c>
      <c r="Z116" s="48">
        <f t="shared" si="22"/>
        <v>11170.825000000001</v>
      </c>
      <c r="AA116" s="49">
        <f t="shared" si="23"/>
        <v>0</v>
      </c>
    </row>
    <row r="117" spans="1:27" x14ac:dyDescent="0.25">
      <c r="A117" s="123"/>
      <c r="B117" s="64">
        <v>0</v>
      </c>
      <c r="C117" s="34">
        <v>0</v>
      </c>
      <c r="D117" s="96">
        <v>0</v>
      </c>
      <c r="E117" s="35">
        <f t="shared" si="15"/>
        <v>0</v>
      </c>
      <c r="F117" s="36">
        <f t="shared" si="24"/>
        <v>0</v>
      </c>
      <c r="G117" s="37">
        <f t="shared" si="26"/>
        <v>0</v>
      </c>
      <c r="H117" s="38">
        <v>0</v>
      </c>
      <c r="I117" s="38">
        <v>0</v>
      </c>
      <c r="J117" s="39">
        <f t="shared" si="16"/>
        <v>0</v>
      </c>
      <c r="K117" s="40">
        <f t="shared" si="17"/>
        <v>0</v>
      </c>
      <c r="L117" s="39">
        <v>0</v>
      </c>
      <c r="M117" s="39">
        <v>0</v>
      </c>
      <c r="N117" s="39">
        <v>0</v>
      </c>
      <c r="O117" s="41">
        <f t="shared" si="13"/>
        <v>0</v>
      </c>
      <c r="P117" s="41">
        <f t="shared" si="18"/>
        <v>0</v>
      </c>
      <c r="Q117" s="41">
        <f t="shared" si="19"/>
        <v>0</v>
      </c>
      <c r="R117" s="34">
        <f t="shared" si="20"/>
        <v>0</v>
      </c>
      <c r="S117" s="34">
        <f t="shared" si="20"/>
        <v>0</v>
      </c>
      <c r="T117" s="34">
        <f t="shared" si="20"/>
        <v>0</v>
      </c>
      <c r="U117" s="52">
        <f>'[5]KP Hourly Purchases'!K109</f>
        <v>0</v>
      </c>
      <c r="V117" s="44">
        <f t="shared" si="14"/>
        <v>0</v>
      </c>
      <c r="W117" s="45">
        <f t="shared" si="21"/>
        <v>0</v>
      </c>
      <c r="X117" s="50">
        <f t="shared" si="21"/>
        <v>0</v>
      </c>
      <c r="Y117" s="51">
        <f t="shared" si="21"/>
        <v>0</v>
      </c>
      <c r="Z117" s="48">
        <f t="shared" si="22"/>
        <v>0</v>
      </c>
      <c r="AA117" s="49">
        <f t="shared" si="23"/>
        <v>0</v>
      </c>
    </row>
    <row r="118" spans="1:27" ht="15.75" thickBot="1" x14ac:dyDescent="0.3">
      <c r="A118" s="65"/>
      <c r="B118" s="64">
        <v>0</v>
      </c>
      <c r="C118" s="34">
        <v>0</v>
      </c>
      <c r="D118" s="114">
        <v>0</v>
      </c>
      <c r="E118" s="35">
        <f>SUM(B118:D118)</f>
        <v>0</v>
      </c>
      <c r="F118" s="36">
        <f>IF(E118&gt;0,#REF!+1,0)</f>
        <v>0</v>
      </c>
      <c r="G118" s="37">
        <f>IF(MAX(F118:F250)&gt;6,"Yes",0)</f>
        <v>0</v>
      </c>
      <c r="H118" s="38">
        <v>0</v>
      </c>
      <c r="I118" s="38">
        <v>0</v>
      </c>
      <c r="J118" s="39">
        <f>MIN(E118,H118)</f>
        <v>0</v>
      </c>
      <c r="K118" s="40">
        <f>IF(J118=0,0,IF(G118&lt;&gt;"Yes",0,J118))</f>
        <v>0</v>
      </c>
      <c r="L118" s="39">
        <v>0</v>
      </c>
      <c r="M118" s="39">
        <v>0</v>
      </c>
      <c r="N118" s="39">
        <v>0</v>
      </c>
      <c r="O118" s="41">
        <f>MAX(N118-M118,0)</f>
        <v>0</v>
      </c>
      <c r="P118" s="41">
        <f>MIN(K118,O118)</f>
        <v>0</v>
      </c>
      <c r="Q118" s="41">
        <f>IF(P118&lt;=0,0,L118+I118+H118-N118)</f>
        <v>0</v>
      </c>
      <c r="R118" s="34">
        <f>IF($P118&gt;0,MIN($P118,$E118)*(B118/$E118),0)</f>
        <v>0</v>
      </c>
      <c r="S118" s="34">
        <f>IF($P118&gt;0,MIN($P118,$E118)*(C118/$E118),0)</f>
        <v>0</v>
      </c>
      <c r="T118" s="34">
        <f>IF($P118&gt;0,MIN($P118,$E118)*(D118/$E118),0)</f>
        <v>0</v>
      </c>
      <c r="U118" s="52">
        <f>'[5]KP Hourly Purchases'!K154</f>
        <v>0</v>
      </c>
      <c r="V118" s="44">
        <f>(R118+S118+T118)*U118</f>
        <v>0</v>
      </c>
      <c r="W118" s="45">
        <f>IF(B118&gt;0,W$9,0)</f>
        <v>0</v>
      </c>
      <c r="X118" s="50">
        <f>IF(C118&gt;0,X$9,0)</f>
        <v>0</v>
      </c>
      <c r="Y118" s="51">
        <f>IF(D118&gt;0,Y$9,0)</f>
        <v>0</v>
      </c>
      <c r="Z118" s="48">
        <f>(R118*W118)+(S118*X118)+(T118*Y118)</f>
        <v>0</v>
      </c>
      <c r="AA118" s="49">
        <f>IF(V118-Z118&lt;0,0,V118-Z118)</f>
        <v>0</v>
      </c>
    </row>
    <row r="119" spans="1:27" x14ac:dyDescent="0.25">
      <c r="A119" s="66"/>
      <c r="B119" s="67"/>
      <c r="C119" s="67"/>
      <c r="D119" s="67"/>
      <c r="E119" s="68"/>
      <c r="F119" s="69"/>
      <c r="G119" s="70"/>
      <c r="H119" s="71"/>
      <c r="I119" s="71"/>
      <c r="J119" s="72"/>
      <c r="K119" s="73"/>
      <c r="L119" s="72"/>
      <c r="M119" s="72"/>
      <c r="N119" s="72"/>
      <c r="O119" s="74"/>
      <c r="P119" s="74"/>
      <c r="Q119" s="74"/>
      <c r="R119" s="67"/>
      <c r="S119" s="67"/>
      <c r="T119" s="67"/>
      <c r="U119" s="75"/>
      <c r="V119" s="76"/>
      <c r="W119" s="77"/>
      <c r="X119" s="78"/>
      <c r="Y119" s="78"/>
      <c r="Z119" s="79"/>
      <c r="AA119" s="80"/>
    </row>
    <row r="120" spans="1:27" ht="15.75" thickBot="1" x14ac:dyDescent="0.3">
      <c r="A120" s="66"/>
      <c r="B120" s="67"/>
      <c r="C120" s="67"/>
      <c r="D120" s="81" t="s">
        <v>42</v>
      </c>
      <c r="E120" s="82">
        <f>SUM(E12:E119)</f>
        <v>31095</v>
      </c>
      <c r="F120" s="69"/>
      <c r="G120" s="70"/>
      <c r="H120" s="71"/>
      <c r="I120" s="71"/>
      <c r="J120" s="72"/>
      <c r="K120" s="73"/>
      <c r="L120" s="72"/>
      <c r="M120" s="72"/>
      <c r="N120" s="72"/>
      <c r="O120" s="74"/>
      <c r="P120" s="74"/>
      <c r="Q120" s="74"/>
      <c r="R120" s="67"/>
      <c r="S120" s="67"/>
      <c r="T120" s="67"/>
      <c r="U120" s="75"/>
      <c r="V120" s="76"/>
      <c r="W120" s="77"/>
      <c r="X120" s="78"/>
      <c r="Y120" s="78"/>
      <c r="Z120" s="79"/>
      <c r="AA120" s="80"/>
    </row>
    <row r="121" spans="1:27" ht="15.75" thickBot="1" x14ac:dyDescent="0.3">
      <c r="A121" s="22"/>
      <c r="B121" s="22"/>
      <c r="C121" s="22"/>
      <c r="D121" s="22"/>
      <c r="E121" s="22"/>
      <c r="F121" s="22"/>
      <c r="G121" s="22"/>
      <c r="H121" s="54"/>
      <c r="I121" s="54"/>
      <c r="J121" s="54"/>
      <c r="K121" s="55"/>
      <c r="L121" s="54"/>
      <c r="M121" s="54"/>
      <c r="N121" s="54"/>
      <c r="O121" s="54"/>
      <c r="P121" s="54"/>
      <c r="Q121" s="54"/>
      <c r="R121" s="116">
        <f>SUM(R12:R118)</f>
        <v>7032</v>
      </c>
      <c r="S121" s="116">
        <f>SUM(S12:S118)</f>
        <v>0</v>
      </c>
      <c r="T121" s="115">
        <f>SUM(T12:T118)</f>
        <v>22240</v>
      </c>
      <c r="U121" s="117">
        <f>IF((R121+S121+T121)=0,0,V121/(R121+S121+T121))</f>
        <v>32.061653013118338</v>
      </c>
      <c r="V121" s="61">
        <f>SUM(V12:V118)</f>
        <v>938508.70700000005</v>
      </c>
      <c r="W121" s="22"/>
      <c r="X121" s="22"/>
      <c r="Y121" s="22"/>
      <c r="Z121" s="61">
        <f>SUM(Z12:Z118)</f>
        <v>896006.77737102809</v>
      </c>
      <c r="AA121" s="61">
        <f>SUM(AA12:AA118)</f>
        <v>136769.90765724331</v>
      </c>
    </row>
  </sheetData>
  <mergeCells count="54">
    <mergeCell ref="W2:Y2"/>
    <mergeCell ref="B3:D3"/>
    <mergeCell ref="R3:T3"/>
    <mergeCell ref="W3:Y3"/>
    <mergeCell ref="J4:J5"/>
    <mergeCell ref="B1:K1"/>
    <mergeCell ref="M1:P1"/>
    <mergeCell ref="B2:D2"/>
    <mergeCell ref="R2:T2"/>
    <mergeCell ref="A4:A5"/>
    <mergeCell ref="B4:D5"/>
    <mergeCell ref="E4:E5"/>
    <mergeCell ref="H4:H5"/>
    <mergeCell ref="I4:I5"/>
    <mergeCell ref="Z4:Z5"/>
    <mergeCell ref="K4:K5"/>
    <mergeCell ref="L4:L5"/>
    <mergeCell ref="M4:M5"/>
    <mergeCell ref="N4:N5"/>
    <mergeCell ref="O4:O5"/>
    <mergeCell ref="P4:P5"/>
    <mergeCell ref="O6:O8"/>
    <mergeCell ref="AA4:AA5"/>
    <mergeCell ref="A6:A8"/>
    <mergeCell ref="B6:B8"/>
    <mergeCell ref="C6:C8"/>
    <mergeCell ref="D6:D8"/>
    <mergeCell ref="E6:E8"/>
    <mergeCell ref="F6:F8"/>
    <mergeCell ref="G6:G8"/>
    <mergeCell ref="H6:H8"/>
    <mergeCell ref="I6:I8"/>
    <mergeCell ref="Q4:Q5"/>
    <mergeCell ref="R4:T5"/>
    <mergeCell ref="U4:U5"/>
    <mergeCell ref="V4:V5"/>
    <mergeCell ref="W4:Y5"/>
    <mergeCell ref="J6:J8"/>
    <mergeCell ref="K6:K8"/>
    <mergeCell ref="L6:L8"/>
    <mergeCell ref="M6:M8"/>
    <mergeCell ref="N6:N8"/>
    <mergeCell ref="AA6:AA8"/>
    <mergeCell ref="P6:P8"/>
    <mergeCell ref="Q6:Q8"/>
    <mergeCell ref="R6:R8"/>
    <mergeCell ref="S6:S8"/>
    <mergeCell ref="T6:T8"/>
    <mergeCell ref="U6:U8"/>
    <mergeCell ref="V6:V8"/>
    <mergeCell ref="W6:W8"/>
    <mergeCell ref="X6:X8"/>
    <mergeCell ref="Y6:Y8"/>
    <mergeCell ref="Z6:Z8"/>
  </mergeCells>
  <pageMargins left="0.7" right="0.7" top="0.75" bottom="0.75" header="0.3" footer="0.3"/>
  <legacy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57"/>
  <sheetViews>
    <sheetView topLeftCell="K1" workbookViewId="0">
      <selection activeCell="X6" sqref="X6:AA8"/>
    </sheetView>
  </sheetViews>
  <sheetFormatPr defaultRowHeight="15" x14ac:dyDescent="0.25"/>
  <cols>
    <col min="1" max="1" width="13.140625" style="3" customWidth="1"/>
    <col min="2" max="21" width="9.140625" style="3"/>
    <col min="22" max="22" width="11.42578125" style="3" customWidth="1"/>
    <col min="23" max="25" width="9.140625" style="3"/>
    <col min="26" max="26" width="11" style="3" customWidth="1"/>
    <col min="27" max="27" width="16.140625" style="3" customWidth="1"/>
    <col min="28" max="16384" width="9.140625" style="3"/>
  </cols>
  <sheetData>
    <row r="1" spans="1:27" ht="15.75" thickBot="1" x14ac:dyDescent="0.3">
      <c r="A1" s="22"/>
      <c r="B1" s="162" t="s">
        <v>0</v>
      </c>
      <c r="C1" s="163"/>
      <c r="D1" s="163"/>
      <c r="E1" s="163"/>
      <c r="F1" s="163"/>
      <c r="G1" s="163"/>
      <c r="H1" s="163"/>
      <c r="I1" s="163"/>
      <c r="J1" s="163"/>
      <c r="K1" s="163"/>
      <c r="L1" s="22"/>
      <c r="M1" s="162" t="s">
        <v>1</v>
      </c>
      <c r="N1" s="163"/>
      <c r="O1" s="163"/>
      <c r="P1" s="163"/>
      <c r="Q1" s="25"/>
      <c r="R1" s="22"/>
      <c r="S1" s="22"/>
      <c r="T1" s="22"/>
      <c r="U1" s="22"/>
      <c r="V1" s="22"/>
      <c r="W1" s="22"/>
      <c r="X1" s="22"/>
      <c r="Y1" s="22"/>
      <c r="Z1" s="22"/>
      <c r="AA1" s="22"/>
    </row>
    <row r="2" spans="1:27" ht="15.75" thickBot="1" x14ac:dyDescent="0.3">
      <c r="A2" s="22"/>
      <c r="B2" s="158" t="s">
        <v>2</v>
      </c>
      <c r="C2" s="159"/>
      <c r="D2" s="160"/>
      <c r="E2" s="26"/>
      <c r="F2" s="26"/>
      <c r="G2" s="26"/>
      <c r="H2" s="27" t="s">
        <v>3</v>
      </c>
      <c r="I2" s="27"/>
      <c r="J2" s="27"/>
      <c r="K2" s="27" t="s">
        <v>4</v>
      </c>
      <c r="L2" s="27"/>
      <c r="M2" s="27" t="s">
        <v>5</v>
      </c>
      <c r="N2" s="27" t="s">
        <v>6</v>
      </c>
      <c r="O2" s="27"/>
      <c r="P2" s="27" t="s">
        <v>7</v>
      </c>
      <c r="Q2" s="27"/>
      <c r="R2" s="158" t="s">
        <v>8</v>
      </c>
      <c r="S2" s="159"/>
      <c r="T2" s="160"/>
      <c r="U2" s="27" t="s">
        <v>9</v>
      </c>
      <c r="V2" s="27" t="s">
        <v>10</v>
      </c>
      <c r="W2" s="158" t="s">
        <v>11</v>
      </c>
      <c r="X2" s="159"/>
      <c r="Y2" s="160"/>
      <c r="Z2" s="27" t="s">
        <v>12</v>
      </c>
      <c r="AA2" s="28" t="s">
        <v>13</v>
      </c>
    </row>
    <row r="3" spans="1:27" ht="15.75" thickBot="1" x14ac:dyDescent="0.3">
      <c r="A3" s="22"/>
      <c r="B3" s="158" t="s">
        <v>2</v>
      </c>
      <c r="C3" s="159"/>
      <c r="D3" s="160"/>
      <c r="E3" s="27" t="s">
        <v>5</v>
      </c>
      <c r="F3" s="27"/>
      <c r="G3" s="27"/>
      <c r="H3" s="27" t="s">
        <v>6</v>
      </c>
      <c r="I3" s="27" t="s">
        <v>14</v>
      </c>
      <c r="J3" s="27" t="s">
        <v>7</v>
      </c>
      <c r="K3" s="27" t="s">
        <v>3</v>
      </c>
      <c r="L3" s="27" t="s">
        <v>15</v>
      </c>
      <c r="M3" s="27" t="s">
        <v>8</v>
      </c>
      <c r="N3" s="27" t="s">
        <v>9</v>
      </c>
      <c r="O3" s="27" t="s">
        <v>10</v>
      </c>
      <c r="P3" s="27" t="s">
        <v>11</v>
      </c>
      <c r="Q3" s="27" t="s">
        <v>12</v>
      </c>
      <c r="R3" s="158" t="s">
        <v>4</v>
      </c>
      <c r="S3" s="159"/>
      <c r="T3" s="160"/>
      <c r="U3" s="27" t="s">
        <v>13</v>
      </c>
      <c r="V3" s="27" t="s">
        <v>16</v>
      </c>
      <c r="W3" s="158" t="s">
        <v>17</v>
      </c>
      <c r="X3" s="159"/>
      <c r="Y3" s="160"/>
      <c r="Z3" s="27" t="s">
        <v>18</v>
      </c>
      <c r="AA3" s="28" t="s">
        <v>19</v>
      </c>
    </row>
    <row r="4" spans="1:27" x14ac:dyDescent="0.25">
      <c r="A4" s="145" t="s">
        <v>20</v>
      </c>
      <c r="B4" s="147" t="s">
        <v>21</v>
      </c>
      <c r="C4" s="149"/>
      <c r="D4" s="150"/>
      <c r="E4" s="145" t="s">
        <v>22</v>
      </c>
      <c r="F4" s="29"/>
      <c r="G4" s="29"/>
      <c r="H4" s="147" t="s">
        <v>23</v>
      </c>
      <c r="I4" s="145" t="s">
        <v>24</v>
      </c>
      <c r="J4" s="145" t="s">
        <v>25</v>
      </c>
      <c r="K4" s="147" t="s">
        <v>298</v>
      </c>
      <c r="L4" s="147" t="s">
        <v>27</v>
      </c>
      <c r="M4" s="147" t="s">
        <v>28</v>
      </c>
      <c r="N4" s="147" t="s">
        <v>29</v>
      </c>
      <c r="O4" s="147" t="s">
        <v>299</v>
      </c>
      <c r="P4" s="147" t="s">
        <v>31</v>
      </c>
      <c r="Q4" s="147" t="s">
        <v>32</v>
      </c>
      <c r="R4" s="147" t="s">
        <v>33</v>
      </c>
      <c r="S4" s="149"/>
      <c r="T4" s="150"/>
      <c r="U4" s="147" t="s">
        <v>34</v>
      </c>
      <c r="V4" s="147" t="s">
        <v>35</v>
      </c>
      <c r="W4" s="147" t="s">
        <v>36</v>
      </c>
      <c r="X4" s="149"/>
      <c r="Y4" s="150"/>
      <c r="Z4" s="147" t="s">
        <v>37</v>
      </c>
      <c r="AA4" s="145" t="s">
        <v>38</v>
      </c>
    </row>
    <row r="5" spans="1:27" ht="15.75" thickBot="1" x14ac:dyDescent="0.3">
      <c r="A5" s="154"/>
      <c r="B5" s="140"/>
      <c r="C5" s="155"/>
      <c r="D5" s="156"/>
      <c r="E5" s="157"/>
      <c r="F5" s="30"/>
      <c r="G5" s="30"/>
      <c r="H5" s="151"/>
      <c r="I5" s="157"/>
      <c r="J5" s="157"/>
      <c r="K5" s="151"/>
      <c r="L5" s="151"/>
      <c r="M5" s="148"/>
      <c r="N5" s="148"/>
      <c r="O5" s="148"/>
      <c r="P5" s="148"/>
      <c r="Q5" s="148"/>
      <c r="R5" s="151"/>
      <c r="S5" s="152"/>
      <c r="T5" s="153"/>
      <c r="U5" s="151"/>
      <c r="V5" s="151"/>
      <c r="W5" s="151"/>
      <c r="X5" s="152"/>
      <c r="Y5" s="153"/>
      <c r="Z5" s="151"/>
      <c r="AA5" s="146"/>
    </row>
    <row r="6" spans="1:27" x14ac:dyDescent="0.25">
      <c r="A6" s="164"/>
      <c r="B6" s="166" t="s">
        <v>58</v>
      </c>
      <c r="C6" s="133" t="s">
        <v>59</v>
      </c>
      <c r="D6" s="133" t="s">
        <v>41</v>
      </c>
      <c r="E6" s="133" t="s">
        <v>42</v>
      </c>
      <c r="F6" s="133" t="s">
        <v>43</v>
      </c>
      <c r="G6" s="133" t="s">
        <v>44</v>
      </c>
      <c r="H6" s="133" t="s">
        <v>60</v>
      </c>
      <c r="I6" s="133" t="s">
        <v>61</v>
      </c>
      <c r="J6" s="133" t="s">
        <v>46</v>
      </c>
      <c r="K6" s="139" t="s">
        <v>47</v>
      </c>
      <c r="L6" s="133" t="s">
        <v>48</v>
      </c>
      <c r="M6" s="165" t="s">
        <v>48</v>
      </c>
      <c r="N6" s="133" t="s">
        <v>48</v>
      </c>
      <c r="O6" s="133" t="s">
        <v>49</v>
      </c>
      <c r="P6" s="133" t="s">
        <v>50</v>
      </c>
      <c r="Q6" s="133" t="s">
        <v>51</v>
      </c>
      <c r="R6" s="133" t="s">
        <v>39</v>
      </c>
      <c r="S6" s="133" t="s">
        <v>40</v>
      </c>
      <c r="T6" s="133" t="s">
        <v>41</v>
      </c>
      <c r="U6" s="133" t="s">
        <v>45</v>
      </c>
      <c r="V6" s="139" t="s">
        <v>52</v>
      </c>
      <c r="W6" s="133" t="s">
        <v>39</v>
      </c>
      <c r="X6" s="135" t="s">
        <v>40</v>
      </c>
      <c r="Y6" s="137" t="s">
        <v>53</v>
      </c>
      <c r="Z6" s="139" t="s">
        <v>54</v>
      </c>
      <c r="AA6" s="142" t="s">
        <v>55</v>
      </c>
    </row>
    <row r="7" spans="1:27" x14ac:dyDescent="0.25">
      <c r="A7" s="165"/>
      <c r="B7" s="166"/>
      <c r="C7" s="133"/>
      <c r="D7" s="133"/>
      <c r="E7" s="133"/>
      <c r="F7" s="133"/>
      <c r="G7" s="133"/>
      <c r="H7" s="133"/>
      <c r="I7" s="133"/>
      <c r="J7" s="133"/>
      <c r="K7" s="140"/>
      <c r="L7" s="133"/>
      <c r="M7" s="165"/>
      <c r="N7" s="133"/>
      <c r="O7" s="133"/>
      <c r="P7" s="133"/>
      <c r="Q7" s="133"/>
      <c r="R7" s="133"/>
      <c r="S7" s="133"/>
      <c r="T7" s="133"/>
      <c r="U7" s="133"/>
      <c r="V7" s="140"/>
      <c r="W7" s="134"/>
      <c r="X7" s="136"/>
      <c r="Y7" s="138"/>
      <c r="Z7" s="140"/>
      <c r="AA7" s="143"/>
    </row>
    <row r="8" spans="1:27" x14ac:dyDescent="0.25">
      <c r="A8" s="165"/>
      <c r="B8" s="166"/>
      <c r="C8" s="133"/>
      <c r="D8" s="168"/>
      <c r="E8" s="133"/>
      <c r="F8" s="133"/>
      <c r="G8" s="133"/>
      <c r="H8" s="133"/>
      <c r="I8" s="133"/>
      <c r="J8" s="133"/>
      <c r="K8" s="141"/>
      <c r="L8" s="133"/>
      <c r="M8" s="165"/>
      <c r="N8" s="133"/>
      <c r="O8" s="133"/>
      <c r="P8" s="133"/>
      <c r="Q8" s="133"/>
      <c r="R8" s="133"/>
      <c r="S8" s="133"/>
      <c r="T8" s="133"/>
      <c r="U8" s="133"/>
      <c r="V8" s="141"/>
      <c r="W8" s="134"/>
      <c r="X8" s="136"/>
      <c r="Y8" s="138"/>
      <c r="Z8" s="141"/>
      <c r="AA8" s="144"/>
    </row>
    <row r="9" spans="1:27" x14ac:dyDescent="0.25">
      <c r="A9" s="83"/>
      <c r="B9" s="84"/>
      <c r="C9" s="85"/>
      <c r="D9" s="89"/>
      <c r="E9" s="87"/>
      <c r="F9" s="85"/>
      <c r="G9" s="88"/>
      <c r="H9" s="88"/>
      <c r="I9" s="88"/>
      <c r="J9" s="88"/>
      <c r="K9" s="89"/>
      <c r="L9" s="88"/>
      <c r="M9" s="102"/>
      <c r="N9" s="88"/>
      <c r="O9" s="88"/>
      <c r="P9" s="88"/>
      <c r="Q9" s="88"/>
      <c r="R9" s="85"/>
      <c r="S9" s="85"/>
      <c r="T9" s="85"/>
      <c r="U9" s="88"/>
      <c r="V9" s="89"/>
      <c r="W9" s="50">
        <v>32.454000000000001</v>
      </c>
      <c r="X9" s="50">
        <v>0</v>
      </c>
      <c r="Y9" s="50">
        <v>26.667000000000002</v>
      </c>
      <c r="Z9" s="89"/>
      <c r="AA9" s="93"/>
    </row>
    <row r="10" spans="1:27" x14ac:dyDescent="0.25">
      <c r="A10" s="103"/>
      <c r="B10" s="104"/>
      <c r="C10" s="105"/>
      <c r="D10" s="86"/>
      <c r="E10" s="106"/>
      <c r="F10" s="105"/>
      <c r="G10" s="89"/>
      <c r="H10" s="89"/>
      <c r="I10" s="89"/>
      <c r="J10" s="89"/>
      <c r="K10" s="89"/>
      <c r="L10" s="89"/>
      <c r="M10" s="89"/>
      <c r="N10" s="88"/>
      <c r="O10" s="88"/>
      <c r="P10" s="88"/>
      <c r="Q10" s="88"/>
      <c r="R10" s="85"/>
      <c r="S10" s="85"/>
      <c r="T10" s="85"/>
      <c r="U10" s="88"/>
      <c r="V10" s="89"/>
      <c r="W10" s="90"/>
      <c r="X10" s="91"/>
      <c r="Y10" s="92"/>
      <c r="Z10" s="89"/>
      <c r="AA10" s="93"/>
    </row>
    <row r="11" spans="1:27" ht="15.75" thickBot="1" x14ac:dyDescent="0.3">
      <c r="A11" s="107"/>
      <c r="B11" s="104"/>
      <c r="C11" s="105"/>
      <c r="D11" s="86"/>
      <c r="E11" s="106"/>
      <c r="F11" s="105"/>
      <c r="G11" s="89"/>
      <c r="H11" s="89"/>
      <c r="I11" s="89"/>
      <c r="J11" s="89"/>
      <c r="K11" s="89"/>
      <c r="L11" s="89"/>
      <c r="M11" s="89"/>
      <c r="N11" s="88"/>
      <c r="O11" s="88"/>
      <c r="P11" s="88"/>
      <c r="Q11" s="88"/>
      <c r="R11" s="85"/>
      <c r="S11" s="85"/>
      <c r="T11" s="85"/>
      <c r="U11" s="88"/>
      <c r="V11" s="89"/>
      <c r="W11" s="90"/>
      <c r="X11" s="91"/>
      <c r="Y11" s="92"/>
      <c r="Z11" s="89"/>
      <c r="AA11" s="93"/>
    </row>
    <row r="12" spans="1:27" x14ac:dyDescent="0.25">
      <c r="A12" s="123">
        <v>42095.041666666664</v>
      </c>
      <c r="B12" s="64">
        <v>385</v>
      </c>
      <c r="C12" s="34">
        <v>0</v>
      </c>
      <c r="D12" s="95">
        <v>0</v>
      </c>
      <c r="E12" s="35">
        <f t="shared" ref="E12:E53" si="0">SUM(B12:D12)</f>
        <v>385</v>
      </c>
      <c r="F12" s="36">
        <f>IF(E12&gt;0,F7+1,0)</f>
        <v>1</v>
      </c>
      <c r="G12" s="37" t="str">
        <f>IF(MAX(F12:F53)&gt;6,"Yes",0)</f>
        <v>Yes</v>
      </c>
      <c r="H12" s="38">
        <v>385</v>
      </c>
      <c r="I12" s="38">
        <v>18.39</v>
      </c>
      <c r="J12" s="39">
        <f>MIN(E12,H12)</f>
        <v>385</v>
      </c>
      <c r="K12" s="40">
        <f>IF(J12=0,0,IF(G12&lt;&gt;"Yes",0,J12))</f>
        <v>385</v>
      </c>
      <c r="L12" s="39">
        <v>0</v>
      </c>
      <c r="M12" s="39">
        <v>435</v>
      </c>
      <c r="N12" s="39">
        <v>619</v>
      </c>
      <c r="O12" s="41">
        <f t="shared" ref="O12:O53" si="1">MAX(N12-M12,0)</f>
        <v>184</v>
      </c>
      <c r="P12" s="41">
        <f t="shared" ref="P12:P53" si="2">MIN(K12,O12)</f>
        <v>184</v>
      </c>
      <c r="Q12" s="41">
        <f t="shared" ref="Q12:Q53" si="3">IF(P12&lt;=0,0,L12+I12+H12-N12)</f>
        <v>-215.61</v>
      </c>
      <c r="R12" s="113">
        <f t="shared" ref="R12:T53" si="4">IF($P12&gt;0,MIN($P12,$E12)*(B12/$E12),0)</f>
        <v>184</v>
      </c>
      <c r="S12" s="34">
        <f t="shared" si="4"/>
        <v>0</v>
      </c>
      <c r="T12" s="34">
        <f t="shared" si="4"/>
        <v>0</v>
      </c>
      <c r="U12" s="52">
        <v>28.338000000000001</v>
      </c>
      <c r="V12" s="44">
        <f t="shared" ref="V12:V53" si="5">(R12+S12+T12)*U12</f>
        <v>5214.192</v>
      </c>
      <c r="W12" s="45">
        <f>IF(B12&gt;0,W$9,0)</f>
        <v>32.454000000000001</v>
      </c>
      <c r="X12" s="50">
        <f>IF(C12&gt;0,X$9,0)</f>
        <v>0</v>
      </c>
      <c r="Y12" s="51">
        <f>IF(D12&gt;0,Y$9,0)</f>
        <v>0</v>
      </c>
      <c r="Z12" s="48">
        <f>(R12*W12)+(S12*X12)+(T12*Y12)</f>
        <v>5971.5360000000001</v>
      </c>
      <c r="AA12" s="49">
        <f>IF(V12-Z12&lt;0,0,V12-Z12)</f>
        <v>0</v>
      </c>
    </row>
    <row r="13" spans="1:27" x14ac:dyDescent="0.25">
      <c r="A13" s="123">
        <v>42095.083333333336</v>
      </c>
      <c r="B13" s="64">
        <v>385</v>
      </c>
      <c r="C13" s="34">
        <v>0</v>
      </c>
      <c r="D13" s="96">
        <v>0</v>
      </c>
      <c r="E13" s="35">
        <f t="shared" si="0"/>
        <v>385</v>
      </c>
      <c r="F13" s="36">
        <f>IF(E13&gt;0,F12+1,0)</f>
        <v>2</v>
      </c>
      <c r="G13" s="37" t="str">
        <f>IF(MAX(F13:F53)&gt;6,"Yes",0)</f>
        <v>Yes</v>
      </c>
      <c r="H13" s="38">
        <v>405</v>
      </c>
      <c r="I13" s="38">
        <v>18.34</v>
      </c>
      <c r="J13" s="39">
        <f t="shared" ref="J13:J53" si="6">MIN(E13,H13)</f>
        <v>385</v>
      </c>
      <c r="K13" s="40">
        <f t="shared" ref="K13:K53" si="7">IF(J13=0,0,IF(G13&lt;&gt;"Yes",0,J13))</f>
        <v>385</v>
      </c>
      <c r="L13" s="39">
        <v>0</v>
      </c>
      <c r="M13" s="39">
        <v>301</v>
      </c>
      <c r="N13" s="39">
        <v>607</v>
      </c>
      <c r="O13" s="41">
        <f t="shared" si="1"/>
        <v>306</v>
      </c>
      <c r="P13" s="41">
        <f t="shared" si="2"/>
        <v>306</v>
      </c>
      <c r="Q13" s="41">
        <f t="shared" si="3"/>
        <v>-183.66000000000003</v>
      </c>
      <c r="R13" s="113">
        <f t="shared" si="4"/>
        <v>306</v>
      </c>
      <c r="S13" s="34">
        <f t="shared" si="4"/>
        <v>0</v>
      </c>
      <c r="T13" s="34">
        <f t="shared" si="4"/>
        <v>0</v>
      </c>
      <c r="U13" s="52">
        <v>25.61</v>
      </c>
      <c r="V13" s="44">
        <f t="shared" si="5"/>
        <v>7836.66</v>
      </c>
      <c r="W13" s="45">
        <f t="shared" ref="W13:Y53" si="8">IF(B13&gt;0,W$9,0)</f>
        <v>32.454000000000001</v>
      </c>
      <c r="X13" s="50">
        <f t="shared" si="8"/>
        <v>0</v>
      </c>
      <c r="Y13" s="51">
        <f t="shared" si="8"/>
        <v>0</v>
      </c>
      <c r="Z13" s="48">
        <f t="shared" ref="Z13:Z53" si="9">(R13*W13)+(S13*X13)+(T13*Y13)</f>
        <v>9930.9240000000009</v>
      </c>
      <c r="AA13" s="49">
        <f t="shared" ref="AA13:AA53" si="10">IF(V13-Z13&lt;0,0,V13-Z13)</f>
        <v>0</v>
      </c>
    </row>
    <row r="14" spans="1:27" x14ac:dyDescent="0.25">
      <c r="A14" s="123">
        <v>42095.125</v>
      </c>
      <c r="B14" s="64">
        <v>385</v>
      </c>
      <c r="C14" s="34">
        <v>0</v>
      </c>
      <c r="D14" s="96">
        <v>0</v>
      </c>
      <c r="E14" s="35">
        <f t="shared" si="0"/>
        <v>385</v>
      </c>
      <c r="F14" s="36">
        <f t="shared" ref="F14:F53" si="11">IF(E14&gt;0,F13+1,0)</f>
        <v>3</v>
      </c>
      <c r="G14" s="37" t="str">
        <f>IF(MAX(F14:F53)&gt;6,"Yes",0)</f>
        <v>Yes</v>
      </c>
      <c r="H14" s="38">
        <v>416</v>
      </c>
      <c r="I14" s="38">
        <v>18.95</v>
      </c>
      <c r="J14" s="39">
        <f t="shared" si="6"/>
        <v>385</v>
      </c>
      <c r="K14" s="40">
        <f t="shared" si="7"/>
        <v>385</v>
      </c>
      <c r="L14" s="39">
        <v>0</v>
      </c>
      <c r="M14" s="39">
        <v>300</v>
      </c>
      <c r="N14" s="39">
        <v>616</v>
      </c>
      <c r="O14" s="41">
        <f t="shared" si="1"/>
        <v>316</v>
      </c>
      <c r="P14" s="41">
        <f t="shared" si="2"/>
        <v>316</v>
      </c>
      <c r="Q14" s="41">
        <f t="shared" si="3"/>
        <v>-181.05</v>
      </c>
      <c r="R14" s="113">
        <f>IF($P14&gt;0,MIN($P14,$E14)*(B14/$E14),0)</f>
        <v>316</v>
      </c>
      <c r="S14" s="34">
        <f t="shared" si="4"/>
        <v>0</v>
      </c>
      <c r="T14" s="34">
        <f t="shared" si="4"/>
        <v>0</v>
      </c>
      <c r="U14" s="52">
        <v>23.46</v>
      </c>
      <c r="V14" s="44">
        <f>(R14+S14+T14)*U14</f>
        <v>7413.3600000000006</v>
      </c>
      <c r="W14" s="45">
        <f t="shared" si="8"/>
        <v>32.454000000000001</v>
      </c>
      <c r="X14" s="50">
        <f t="shared" si="8"/>
        <v>0</v>
      </c>
      <c r="Y14" s="51">
        <f t="shared" si="8"/>
        <v>0</v>
      </c>
      <c r="Z14" s="48">
        <f>(R14*W14)+(S14*X14)+(T14*Y14)</f>
        <v>10255.464</v>
      </c>
      <c r="AA14" s="49">
        <f>IF(V14-Z14&lt;0,0,V14-Z14)</f>
        <v>0</v>
      </c>
    </row>
    <row r="15" spans="1:27" x14ac:dyDescent="0.25">
      <c r="A15" s="123">
        <v>42095.166666666664</v>
      </c>
      <c r="B15" s="64">
        <v>385</v>
      </c>
      <c r="C15" s="34">
        <v>0</v>
      </c>
      <c r="D15" s="96">
        <v>0</v>
      </c>
      <c r="E15" s="35">
        <f t="shared" si="0"/>
        <v>385</v>
      </c>
      <c r="F15" s="36">
        <f t="shared" si="11"/>
        <v>4</v>
      </c>
      <c r="G15" s="37" t="str">
        <f>IF(MAX(F15:F53)&gt;6,"Yes",0)</f>
        <v>Yes</v>
      </c>
      <c r="H15" s="38">
        <v>435</v>
      </c>
      <c r="I15" s="38">
        <v>19.48</v>
      </c>
      <c r="J15" s="39">
        <f t="shared" si="6"/>
        <v>385</v>
      </c>
      <c r="K15" s="40">
        <f t="shared" si="7"/>
        <v>385</v>
      </c>
      <c r="L15" s="39">
        <v>0</v>
      </c>
      <c r="M15" s="39">
        <v>300</v>
      </c>
      <c r="N15" s="39">
        <v>637</v>
      </c>
      <c r="O15" s="41">
        <f t="shared" si="1"/>
        <v>337</v>
      </c>
      <c r="P15" s="41">
        <f t="shared" si="2"/>
        <v>337</v>
      </c>
      <c r="Q15" s="41">
        <f t="shared" si="3"/>
        <v>-182.51999999999998</v>
      </c>
      <c r="R15" s="113">
        <f t="shared" si="4"/>
        <v>337</v>
      </c>
      <c r="S15" s="34">
        <f t="shared" si="4"/>
        <v>0</v>
      </c>
      <c r="T15" s="34">
        <f t="shared" si="4"/>
        <v>0</v>
      </c>
      <c r="U15" s="52">
        <v>22.79</v>
      </c>
      <c r="V15" s="44">
        <f t="shared" si="5"/>
        <v>7680.23</v>
      </c>
      <c r="W15" s="45">
        <f t="shared" si="8"/>
        <v>32.454000000000001</v>
      </c>
      <c r="X15" s="50">
        <f t="shared" si="8"/>
        <v>0</v>
      </c>
      <c r="Y15" s="51">
        <f t="shared" si="8"/>
        <v>0</v>
      </c>
      <c r="Z15" s="48">
        <f t="shared" si="9"/>
        <v>10936.998</v>
      </c>
      <c r="AA15" s="49">
        <f t="shared" si="10"/>
        <v>0</v>
      </c>
    </row>
    <row r="16" spans="1:27" x14ac:dyDescent="0.25">
      <c r="A16" s="123">
        <v>42095.208333333336</v>
      </c>
      <c r="B16" s="64">
        <v>385</v>
      </c>
      <c r="C16" s="34">
        <v>0</v>
      </c>
      <c r="D16" s="96">
        <v>0</v>
      </c>
      <c r="E16" s="35">
        <f t="shared" si="0"/>
        <v>385</v>
      </c>
      <c r="F16" s="36">
        <f t="shared" si="11"/>
        <v>5</v>
      </c>
      <c r="G16" s="37" t="str">
        <f>IF(MAX(F16:F53)&gt;6,"Yes",0)</f>
        <v>Yes</v>
      </c>
      <c r="H16" s="38">
        <v>454</v>
      </c>
      <c r="I16" s="38">
        <v>20.87</v>
      </c>
      <c r="J16" s="39">
        <f t="shared" si="6"/>
        <v>385</v>
      </c>
      <c r="K16" s="40">
        <f t="shared" si="7"/>
        <v>385</v>
      </c>
      <c r="L16" s="39">
        <v>0</v>
      </c>
      <c r="M16" s="39">
        <v>300</v>
      </c>
      <c r="N16" s="39">
        <v>669</v>
      </c>
      <c r="O16" s="41">
        <f t="shared" si="1"/>
        <v>369</v>
      </c>
      <c r="P16" s="41">
        <f t="shared" si="2"/>
        <v>369</v>
      </c>
      <c r="Q16" s="41">
        <f t="shared" si="3"/>
        <v>-194.13</v>
      </c>
      <c r="R16" s="113">
        <f t="shared" si="4"/>
        <v>369</v>
      </c>
      <c r="S16" s="34">
        <f t="shared" si="4"/>
        <v>0</v>
      </c>
      <c r="T16" s="34">
        <f t="shared" si="4"/>
        <v>0</v>
      </c>
      <c r="U16" s="52">
        <v>23.39</v>
      </c>
      <c r="V16" s="44">
        <f t="shared" si="5"/>
        <v>8630.91</v>
      </c>
      <c r="W16" s="45">
        <f t="shared" si="8"/>
        <v>32.454000000000001</v>
      </c>
      <c r="X16" s="50">
        <f t="shared" si="8"/>
        <v>0</v>
      </c>
      <c r="Y16" s="51">
        <f t="shared" si="8"/>
        <v>0</v>
      </c>
      <c r="Z16" s="48">
        <f t="shared" si="9"/>
        <v>11975.526</v>
      </c>
      <c r="AA16" s="49">
        <f t="shared" si="10"/>
        <v>0</v>
      </c>
    </row>
    <row r="17" spans="1:27" x14ac:dyDescent="0.25">
      <c r="A17" s="123">
        <v>42095.25</v>
      </c>
      <c r="B17" s="64">
        <v>385</v>
      </c>
      <c r="C17" s="34">
        <v>0</v>
      </c>
      <c r="D17" s="96">
        <v>0</v>
      </c>
      <c r="E17" s="35">
        <f t="shared" si="0"/>
        <v>385</v>
      </c>
      <c r="F17" s="36">
        <f t="shared" si="11"/>
        <v>6</v>
      </c>
      <c r="G17" s="37" t="str">
        <f>IF(MAX(F17:F53)&gt;6,"Yes",0)</f>
        <v>Yes</v>
      </c>
      <c r="H17" s="38">
        <v>477</v>
      </c>
      <c r="I17" s="38">
        <v>24.23</v>
      </c>
      <c r="J17" s="39">
        <f t="shared" si="6"/>
        <v>385</v>
      </c>
      <c r="K17" s="40">
        <f t="shared" si="7"/>
        <v>385</v>
      </c>
      <c r="L17" s="39">
        <v>0</v>
      </c>
      <c r="M17" s="39">
        <v>300</v>
      </c>
      <c r="N17" s="39">
        <v>732</v>
      </c>
      <c r="O17" s="41">
        <f t="shared" si="1"/>
        <v>432</v>
      </c>
      <c r="P17" s="41">
        <f t="shared" si="2"/>
        <v>385</v>
      </c>
      <c r="Q17" s="41">
        <f t="shared" si="3"/>
        <v>-230.76999999999998</v>
      </c>
      <c r="R17" s="113">
        <f t="shared" si="4"/>
        <v>385</v>
      </c>
      <c r="S17" s="34">
        <f t="shared" si="4"/>
        <v>0</v>
      </c>
      <c r="T17" s="34">
        <f t="shared" si="4"/>
        <v>0</v>
      </c>
      <c r="U17" s="52">
        <v>23.216000000000001</v>
      </c>
      <c r="V17" s="44">
        <f t="shared" si="5"/>
        <v>8938.16</v>
      </c>
      <c r="W17" s="45">
        <f t="shared" si="8"/>
        <v>32.454000000000001</v>
      </c>
      <c r="X17" s="50">
        <f t="shared" si="8"/>
        <v>0</v>
      </c>
      <c r="Y17" s="51">
        <f t="shared" si="8"/>
        <v>0</v>
      </c>
      <c r="Z17" s="48">
        <f t="shared" si="9"/>
        <v>12494.79</v>
      </c>
      <c r="AA17" s="49">
        <f t="shared" si="10"/>
        <v>0</v>
      </c>
    </row>
    <row r="18" spans="1:27" x14ac:dyDescent="0.25">
      <c r="A18" s="123">
        <v>42095.291666666664</v>
      </c>
      <c r="B18" s="64">
        <v>385</v>
      </c>
      <c r="C18" s="34">
        <v>0</v>
      </c>
      <c r="D18" s="96">
        <v>0</v>
      </c>
      <c r="E18" s="35">
        <f t="shared" si="0"/>
        <v>385</v>
      </c>
      <c r="F18" s="36">
        <f t="shared" si="11"/>
        <v>7</v>
      </c>
      <c r="G18" s="37" t="str">
        <f>IF(MAX(F18:F53)&gt;6,"Yes",0)</f>
        <v>Yes</v>
      </c>
      <c r="H18" s="38">
        <v>513</v>
      </c>
      <c r="I18" s="38">
        <v>29.92</v>
      </c>
      <c r="J18" s="39">
        <f t="shared" si="6"/>
        <v>385</v>
      </c>
      <c r="K18" s="40">
        <f t="shared" si="7"/>
        <v>385</v>
      </c>
      <c r="L18" s="39">
        <v>0</v>
      </c>
      <c r="M18" s="39">
        <v>399</v>
      </c>
      <c r="N18" s="39">
        <v>831</v>
      </c>
      <c r="O18" s="41">
        <f t="shared" si="1"/>
        <v>432</v>
      </c>
      <c r="P18" s="41">
        <f t="shared" si="2"/>
        <v>385</v>
      </c>
      <c r="Q18" s="41">
        <f t="shared" si="3"/>
        <v>-288.08000000000004</v>
      </c>
      <c r="R18" s="113">
        <f t="shared" si="4"/>
        <v>385</v>
      </c>
      <c r="S18" s="34">
        <f t="shared" si="4"/>
        <v>0</v>
      </c>
      <c r="T18" s="34">
        <f t="shared" si="4"/>
        <v>0</v>
      </c>
      <c r="U18" s="52">
        <v>32.576999999999998</v>
      </c>
      <c r="V18" s="44">
        <f t="shared" si="5"/>
        <v>12542.144999999999</v>
      </c>
      <c r="W18" s="45">
        <f t="shared" si="8"/>
        <v>32.454000000000001</v>
      </c>
      <c r="X18" s="50">
        <f t="shared" si="8"/>
        <v>0</v>
      </c>
      <c r="Y18" s="51">
        <f t="shared" si="8"/>
        <v>0</v>
      </c>
      <c r="Z18" s="48">
        <f t="shared" si="9"/>
        <v>12494.79</v>
      </c>
      <c r="AA18" s="49">
        <f t="shared" si="10"/>
        <v>47.354999999997744</v>
      </c>
    </row>
    <row r="19" spans="1:27" x14ac:dyDescent="0.25">
      <c r="A19" s="123">
        <v>42095.333333333336</v>
      </c>
      <c r="B19" s="64">
        <v>385</v>
      </c>
      <c r="C19" s="34">
        <v>0</v>
      </c>
      <c r="D19" s="96">
        <v>0</v>
      </c>
      <c r="E19" s="35">
        <f t="shared" si="0"/>
        <v>385</v>
      </c>
      <c r="F19" s="36">
        <f t="shared" si="11"/>
        <v>8</v>
      </c>
      <c r="G19" s="37" t="str">
        <f>IF(MAX(F19:F53)&gt;6,"Yes",0)</f>
        <v>Yes</v>
      </c>
      <c r="H19" s="38">
        <v>534</v>
      </c>
      <c r="I19" s="38">
        <v>30.95</v>
      </c>
      <c r="J19" s="39">
        <f t="shared" si="6"/>
        <v>385</v>
      </c>
      <c r="K19" s="40">
        <f t="shared" si="7"/>
        <v>385</v>
      </c>
      <c r="L19" s="39">
        <v>0</v>
      </c>
      <c r="M19" s="39">
        <v>316.39999999999998</v>
      </c>
      <c r="N19" s="39">
        <v>882</v>
      </c>
      <c r="O19" s="41">
        <f t="shared" si="1"/>
        <v>565.6</v>
      </c>
      <c r="P19" s="41">
        <f t="shared" si="2"/>
        <v>385</v>
      </c>
      <c r="Q19" s="41">
        <f t="shared" si="3"/>
        <v>-317.04999999999995</v>
      </c>
      <c r="R19" s="113">
        <f t="shared" si="4"/>
        <v>385</v>
      </c>
      <c r="S19" s="34">
        <f t="shared" si="4"/>
        <v>0</v>
      </c>
      <c r="T19" s="34">
        <f t="shared" si="4"/>
        <v>0</v>
      </c>
      <c r="U19" s="52">
        <v>34.625</v>
      </c>
      <c r="V19" s="44">
        <f t="shared" si="5"/>
        <v>13330.625</v>
      </c>
      <c r="W19" s="45">
        <f t="shared" si="8"/>
        <v>32.454000000000001</v>
      </c>
      <c r="X19" s="50">
        <f t="shared" si="8"/>
        <v>0</v>
      </c>
      <c r="Y19" s="51">
        <f t="shared" si="8"/>
        <v>0</v>
      </c>
      <c r="Z19" s="48">
        <f t="shared" si="9"/>
        <v>12494.79</v>
      </c>
      <c r="AA19" s="49">
        <f t="shared" si="10"/>
        <v>835.83499999999913</v>
      </c>
    </row>
    <row r="20" spans="1:27" x14ac:dyDescent="0.25">
      <c r="A20" s="123">
        <v>42095.375</v>
      </c>
      <c r="B20" s="64">
        <v>385</v>
      </c>
      <c r="C20" s="34">
        <v>0</v>
      </c>
      <c r="D20" s="96">
        <v>0</v>
      </c>
      <c r="E20" s="35">
        <f t="shared" si="0"/>
        <v>385</v>
      </c>
      <c r="F20" s="36">
        <f t="shared" si="11"/>
        <v>9</v>
      </c>
      <c r="G20" s="37" t="str">
        <f>IF(MAX(F20:F53)&gt;6,"Yes",0)</f>
        <v>Yes</v>
      </c>
      <c r="H20" s="38">
        <v>555</v>
      </c>
      <c r="I20" s="38">
        <v>31.95</v>
      </c>
      <c r="J20" s="39">
        <f t="shared" si="6"/>
        <v>385</v>
      </c>
      <c r="K20" s="40">
        <f t="shared" si="7"/>
        <v>385</v>
      </c>
      <c r="L20" s="39">
        <v>0</v>
      </c>
      <c r="M20" s="39">
        <v>325.3</v>
      </c>
      <c r="N20" s="39">
        <v>892</v>
      </c>
      <c r="O20" s="41">
        <f t="shared" si="1"/>
        <v>566.70000000000005</v>
      </c>
      <c r="P20" s="41">
        <f t="shared" si="2"/>
        <v>385</v>
      </c>
      <c r="Q20" s="41">
        <f t="shared" si="3"/>
        <v>-305.04999999999995</v>
      </c>
      <c r="R20" s="113">
        <f t="shared" si="4"/>
        <v>385</v>
      </c>
      <c r="S20" s="34">
        <f t="shared" si="4"/>
        <v>0</v>
      </c>
      <c r="T20" s="34">
        <f t="shared" si="4"/>
        <v>0</v>
      </c>
      <c r="U20" s="52">
        <v>29.047000000000001</v>
      </c>
      <c r="V20" s="44">
        <f t="shared" si="5"/>
        <v>11183.094999999999</v>
      </c>
      <c r="W20" s="45">
        <f t="shared" si="8"/>
        <v>32.454000000000001</v>
      </c>
      <c r="X20" s="50">
        <f t="shared" si="8"/>
        <v>0</v>
      </c>
      <c r="Y20" s="51">
        <f t="shared" si="8"/>
        <v>0</v>
      </c>
      <c r="Z20" s="48">
        <f t="shared" si="9"/>
        <v>12494.79</v>
      </c>
      <c r="AA20" s="49">
        <f t="shared" si="10"/>
        <v>0</v>
      </c>
    </row>
    <row r="21" spans="1:27" x14ac:dyDescent="0.25">
      <c r="A21" s="123">
        <v>42095.416666666664</v>
      </c>
      <c r="B21" s="64">
        <v>385</v>
      </c>
      <c r="C21" s="34">
        <v>0</v>
      </c>
      <c r="D21" s="96">
        <v>0</v>
      </c>
      <c r="E21" s="35">
        <f t="shared" si="0"/>
        <v>385</v>
      </c>
      <c r="F21" s="36">
        <f t="shared" si="11"/>
        <v>10</v>
      </c>
      <c r="G21" s="37" t="str">
        <f>IF(MAX(F21:F53)&gt;6,"Yes",0)</f>
        <v>Yes</v>
      </c>
      <c r="H21" s="38">
        <v>505</v>
      </c>
      <c r="I21" s="38">
        <v>29.34</v>
      </c>
      <c r="J21" s="39">
        <f t="shared" si="6"/>
        <v>385</v>
      </c>
      <c r="K21" s="40">
        <f t="shared" si="7"/>
        <v>385</v>
      </c>
      <c r="L21" s="39">
        <v>0</v>
      </c>
      <c r="M21" s="39">
        <v>325.60000000000002</v>
      </c>
      <c r="N21" s="39">
        <v>847</v>
      </c>
      <c r="O21" s="41">
        <f t="shared" si="1"/>
        <v>521.4</v>
      </c>
      <c r="P21" s="41">
        <f t="shared" si="2"/>
        <v>385</v>
      </c>
      <c r="Q21" s="41">
        <f t="shared" si="3"/>
        <v>-312.65999999999997</v>
      </c>
      <c r="R21" s="113">
        <f t="shared" si="4"/>
        <v>385</v>
      </c>
      <c r="S21" s="34">
        <f t="shared" si="4"/>
        <v>0</v>
      </c>
      <c r="T21" s="34">
        <f t="shared" si="4"/>
        <v>0</v>
      </c>
      <c r="U21" s="52">
        <v>38.268999999999998</v>
      </c>
      <c r="V21" s="44">
        <f t="shared" si="5"/>
        <v>14733.564999999999</v>
      </c>
      <c r="W21" s="45">
        <f t="shared" si="8"/>
        <v>32.454000000000001</v>
      </c>
      <c r="X21" s="50">
        <f t="shared" si="8"/>
        <v>0</v>
      </c>
      <c r="Y21" s="51">
        <f t="shared" si="8"/>
        <v>0</v>
      </c>
      <c r="Z21" s="48">
        <f t="shared" si="9"/>
        <v>12494.79</v>
      </c>
      <c r="AA21" s="49">
        <f t="shared" si="10"/>
        <v>2238.7749999999978</v>
      </c>
    </row>
    <row r="22" spans="1:27" x14ac:dyDescent="0.25">
      <c r="A22" s="123">
        <v>42095.458333333336</v>
      </c>
      <c r="B22" s="64">
        <v>385</v>
      </c>
      <c r="C22" s="34">
        <v>0</v>
      </c>
      <c r="D22" s="96">
        <v>0</v>
      </c>
      <c r="E22" s="35">
        <f t="shared" si="0"/>
        <v>385</v>
      </c>
      <c r="F22" s="36">
        <f t="shared" si="11"/>
        <v>11</v>
      </c>
      <c r="G22" s="37" t="str">
        <f>IF(MAX(F22:F53)&gt;6,"Yes",0)</f>
        <v>Yes</v>
      </c>
      <c r="H22" s="38">
        <v>446</v>
      </c>
      <c r="I22" s="38">
        <v>27.11</v>
      </c>
      <c r="J22" s="39">
        <f t="shared" si="6"/>
        <v>385</v>
      </c>
      <c r="K22" s="40">
        <f t="shared" si="7"/>
        <v>385</v>
      </c>
      <c r="L22" s="39">
        <v>0</v>
      </c>
      <c r="M22" s="39">
        <v>326.45</v>
      </c>
      <c r="N22" s="39">
        <v>798</v>
      </c>
      <c r="O22" s="41">
        <f t="shared" si="1"/>
        <v>471.55</v>
      </c>
      <c r="P22" s="41">
        <f t="shared" si="2"/>
        <v>385</v>
      </c>
      <c r="Q22" s="41">
        <f t="shared" si="3"/>
        <v>-324.89</v>
      </c>
      <c r="R22" s="113">
        <f t="shared" si="4"/>
        <v>385</v>
      </c>
      <c r="S22" s="34">
        <f t="shared" si="4"/>
        <v>0</v>
      </c>
      <c r="T22" s="34">
        <f t="shared" si="4"/>
        <v>0</v>
      </c>
      <c r="U22" s="52">
        <v>39.935000000000002</v>
      </c>
      <c r="V22" s="44">
        <f t="shared" si="5"/>
        <v>15374.975</v>
      </c>
      <c r="W22" s="45">
        <f t="shared" si="8"/>
        <v>32.454000000000001</v>
      </c>
      <c r="X22" s="50">
        <f t="shared" si="8"/>
        <v>0</v>
      </c>
      <c r="Y22" s="51">
        <f t="shared" si="8"/>
        <v>0</v>
      </c>
      <c r="Z22" s="48">
        <f t="shared" si="9"/>
        <v>12494.79</v>
      </c>
      <c r="AA22" s="49">
        <f t="shared" si="10"/>
        <v>2880.1849999999995</v>
      </c>
    </row>
    <row r="23" spans="1:27" x14ac:dyDescent="0.25">
      <c r="A23" s="123">
        <v>42095.5</v>
      </c>
      <c r="B23" s="64">
        <v>385</v>
      </c>
      <c r="C23" s="34">
        <v>0</v>
      </c>
      <c r="D23" s="96">
        <v>0</v>
      </c>
      <c r="E23" s="35">
        <f t="shared" si="0"/>
        <v>385</v>
      </c>
      <c r="F23" s="36">
        <f>IF(E23&gt;0,F22+1,0)</f>
        <v>12</v>
      </c>
      <c r="G23" s="37" t="str">
        <f>IF(MAX(F23:F53)&gt;6,"Yes",0)</f>
        <v>Yes</v>
      </c>
      <c r="H23" s="38">
        <v>410</v>
      </c>
      <c r="I23" s="38">
        <v>25.4</v>
      </c>
      <c r="J23" s="39">
        <f t="shared" si="6"/>
        <v>385</v>
      </c>
      <c r="K23" s="40">
        <f t="shared" si="7"/>
        <v>385</v>
      </c>
      <c r="L23" s="39">
        <v>0</v>
      </c>
      <c r="M23" s="39">
        <v>326.45</v>
      </c>
      <c r="N23" s="39">
        <v>759</v>
      </c>
      <c r="O23" s="41">
        <f t="shared" si="1"/>
        <v>432.55</v>
      </c>
      <c r="P23" s="41">
        <f t="shared" si="2"/>
        <v>385</v>
      </c>
      <c r="Q23" s="41">
        <f t="shared" si="3"/>
        <v>-323.60000000000002</v>
      </c>
      <c r="R23" s="113">
        <f t="shared" si="4"/>
        <v>385</v>
      </c>
      <c r="S23" s="34">
        <f t="shared" si="4"/>
        <v>0</v>
      </c>
      <c r="T23" s="34">
        <f t="shared" si="4"/>
        <v>0</v>
      </c>
      <c r="U23" s="52">
        <v>29.32</v>
      </c>
      <c r="V23" s="44">
        <f t="shared" si="5"/>
        <v>11288.2</v>
      </c>
      <c r="W23" s="45">
        <f t="shared" si="8"/>
        <v>32.454000000000001</v>
      </c>
      <c r="X23" s="50">
        <f t="shared" si="8"/>
        <v>0</v>
      </c>
      <c r="Y23" s="51">
        <f t="shared" si="8"/>
        <v>0</v>
      </c>
      <c r="Z23" s="48">
        <f t="shared" si="9"/>
        <v>12494.79</v>
      </c>
      <c r="AA23" s="49">
        <f t="shared" si="10"/>
        <v>0</v>
      </c>
    </row>
    <row r="24" spans="1:27" x14ac:dyDescent="0.25">
      <c r="A24" s="123">
        <v>42095.541666666664</v>
      </c>
      <c r="B24" s="64">
        <v>385</v>
      </c>
      <c r="C24" s="34">
        <v>0</v>
      </c>
      <c r="D24" s="96">
        <v>0</v>
      </c>
      <c r="E24" s="35">
        <f t="shared" si="0"/>
        <v>385</v>
      </c>
      <c r="F24" s="36">
        <f t="shared" si="11"/>
        <v>13</v>
      </c>
      <c r="G24" s="37" t="str">
        <f>IF(MAX(F24:F53)&gt;6,"Yes",0)</f>
        <v>Yes</v>
      </c>
      <c r="H24" s="38">
        <v>384</v>
      </c>
      <c r="I24" s="38">
        <v>24.55</v>
      </c>
      <c r="J24" s="39">
        <f t="shared" si="6"/>
        <v>384</v>
      </c>
      <c r="K24" s="40">
        <f t="shared" si="7"/>
        <v>384</v>
      </c>
      <c r="L24" s="39">
        <v>0</v>
      </c>
      <c r="M24" s="39">
        <v>326.60000000000002</v>
      </c>
      <c r="N24" s="39">
        <v>734</v>
      </c>
      <c r="O24" s="41">
        <f t="shared" si="1"/>
        <v>407.4</v>
      </c>
      <c r="P24" s="41">
        <f t="shared" si="2"/>
        <v>384</v>
      </c>
      <c r="Q24" s="41">
        <f t="shared" si="3"/>
        <v>-325.45</v>
      </c>
      <c r="R24" s="113">
        <f t="shared" si="4"/>
        <v>384</v>
      </c>
      <c r="S24" s="34">
        <f t="shared" si="4"/>
        <v>0</v>
      </c>
      <c r="T24" s="34">
        <f t="shared" si="4"/>
        <v>0</v>
      </c>
      <c r="U24" s="52">
        <v>29.29</v>
      </c>
      <c r="V24" s="44">
        <f t="shared" si="5"/>
        <v>11247.36</v>
      </c>
      <c r="W24" s="45">
        <f t="shared" si="8"/>
        <v>32.454000000000001</v>
      </c>
      <c r="X24" s="50">
        <f t="shared" si="8"/>
        <v>0</v>
      </c>
      <c r="Y24" s="51">
        <f t="shared" si="8"/>
        <v>0</v>
      </c>
      <c r="Z24" s="48">
        <f t="shared" si="9"/>
        <v>12462.335999999999</v>
      </c>
      <c r="AA24" s="49">
        <f t="shared" si="10"/>
        <v>0</v>
      </c>
    </row>
    <row r="25" spans="1:27" x14ac:dyDescent="0.25">
      <c r="A25" s="123">
        <v>42095.583333333336</v>
      </c>
      <c r="B25" s="64">
        <v>385</v>
      </c>
      <c r="C25" s="34">
        <v>0</v>
      </c>
      <c r="D25" s="96">
        <v>0</v>
      </c>
      <c r="E25" s="35">
        <f t="shared" si="0"/>
        <v>385</v>
      </c>
      <c r="F25" s="36">
        <f t="shared" si="11"/>
        <v>14</v>
      </c>
      <c r="G25" s="37" t="str">
        <f>IF(MAX(F25:F53)&gt;6,"Yes",0)</f>
        <v>Yes</v>
      </c>
      <c r="H25" s="38">
        <v>365</v>
      </c>
      <c r="I25" s="38">
        <v>23.93</v>
      </c>
      <c r="J25" s="39">
        <f t="shared" si="6"/>
        <v>365</v>
      </c>
      <c r="K25" s="40">
        <f t="shared" si="7"/>
        <v>365</v>
      </c>
      <c r="L25" s="39">
        <v>0</v>
      </c>
      <c r="M25" s="39">
        <v>326.45</v>
      </c>
      <c r="N25" s="39">
        <v>714</v>
      </c>
      <c r="O25" s="41">
        <f t="shared" si="1"/>
        <v>387.55</v>
      </c>
      <c r="P25" s="41">
        <f t="shared" si="2"/>
        <v>365</v>
      </c>
      <c r="Q25" s="41">
        <f t="shared" si="3"/>
        <v>-325.07</v>
      </c>
      <c r="R25" s="113">
        <f t="shared" si="4"/>
        <v>365</v>
      </c>
      <c r="S25" s="34">
        <f t="shared" si="4"/>
        <v>0</v>
      </c>
      <c r="T25" s="34">
        <f t="shared" si="4"/>
        <v>0</v>
      </c>
      <c r="U25" s="52">
        <v>26.565000000000001</v>
      </c>
      <c r="V25" s="44">
        <f t="shared" si="5"/>
        <v>9696.2250000000004</v>
      </c>
      <c r="W25" s="45">
        <f t="shared" si="8"/>
        <v>32.454000000000001</v>
      </c>
      <c r="X25" s="50">
        <f t="shared" si="8"/>
        <v>0</v>
      </c>
      <c r="Y25" s="51">
        <f t="shared" si="8"/>
        <v>0</v>
      </c>
      <c r="Z25" s="48">
        <f t="shared" si="9"/>
        <v>11845.710000000001</v>
      </c>
      <c r="AA25" s="49">
        <f t="shared" si="10"/>
        <v>0</v>
      </c>
    </row>
    <row r="26" spans="1:27" x14ac:dyDescent="0.25">
      <c r="A26" s="123">
        <v>42095.625</v>
      </c>
      <c r="B26" s="64">
        <v>385</v>
      </c>
      <c r="C26" s="34">
        <v>0</v>
      </c>
      <c r="D26" s="96">
        <v>0</v>
      </c>
      <c r="E26" s="35">
        <f t="shared" si="0"/>
        <v>385</v>
      </c>
      <c r="F26" s="36">
        <f t="shared" si="11"/>
        <v>15</v>
      </c>
      <c r="G26" s="37" t="str">
        <f>IF(MAX(F26:F53)&gt;6,"Yes",0)</f>
        <v>Yes</v>
      </c>
      <c r="H26" s="38">
        <v>365</v>
      </c>
      <c r="I26" s="38">
        <v>22.72</v>
      </c>
      <c r="J26" s="39">
        <f t="shared" si="6"/>
        <v>365</v>
      </c>
      <c r="K26" s="40">
        <f t="shared" si="7"/>
        <v>365</v>
      </c>
      <c r="L26" s="39">
        <v>0</v>
      </c>
      <c r="M26" s="39">
        <v>338.6</v>
      </c>
      <c r="N26" s="39">
        <v>704</v>
      </c>
      <c r="O26" s="41">
        <f t="shared" si="1"/>
        <v>365.4</v>
      </c>
      <c r="P26" s="41">
        <f t="shared" si="2"/>
        <v>365</v>
      </c>
      <c r="Q26" s="41">
        <f t="shared" si="3"/>
        <v>-316.27999999999997</v>
      </c>
      <c r="R26" s="113">
        <f t="shared" si="4"/>
        <v>365</v>
      </c>
      <c r="S26" s="34">
        <f t="shared" si="4"/>
        <v>0</v>
      </c>
      <c r="T26" s="34">
        <f t="shared" si="4"/>
        <v>0</v>
      </c>
      <c r="U26" s="52">
        <v>26.253</v>
      </c>
      <c r="V26" s="44">
        <f t="shared" si="5"/>
        <v>9582.3449999999993</v>
      </c>
      <c r="W26" s="45">
        <f t="shared" si="8"/>
        <v>32.454000000000001</v>
      </c>
      <c r="X26" s="50">
        <f t="shared" si="8"/>
        <v>0</v>
      </c>
      <c r="Y26" s="51">
        <f t="shared" si="8"/>
        <v>0</v>
      </c>
      <c r="Z26" s="48">
        <f t="shared" si="9"/>
        <v>11845.710000000001</v>
      </c>
      <c r="AA26" s="49">
        <f t="shared" si="10"/>
        <v>0</v>
      </c>
    </row>
    <row r="27" spans="1:27" x14ac:dyDescent="0.25">
      <c r="A27" s="123">
        <v>42095.666666666664</v>
      </c>
      <c r="B27" s="64">
        <v>0</v>
      </c>
      <c r="C27" s="34">
        <v>0</v>
      </c>
      <c r="D27" s="96">
        <v>0</v>
      </c>
      <c r="E27" s="35">
        <f t="shared" si="0"/>
        <v>0</v>
      </c>
      <c r="F27" s="36">
        <f t="shared" si="11"/>
        <v>0</v>
      </c>
      <c r="G27" s="37" t="str">
        <f>IF(MAX(F27:F53)&gt;6,"Yes",0)</f>
        <v>Yes</v>
      </c>
      <c r="H27" s="38">
        <v>367</v>
      </c>
      <c r="I27" s="38">
        <v>22.3</v>
      </c>
      <c r="J27" s="39">
        <f>MIN(E27,H27)</f>
        <v>0</v>
      </c>
      <c r="K27" s="40">
        <f>IF(J27=0,0,IF(G27&lt;&gt;"Yes",0,J27))</f>
        <v>0</v>
      </c>
      <c r="L27" s="39">
        <v>0</v>
      </c>
      <c r="M27" s="39">
        <v>325.45</v>
      </c>
      <c r="N27" s="39">
        <v>694</v>
      </c>
      <c r="O27" s="41">
        <f t="shared" si="1"/>
        <v>368.55</v>
      </c>
      <c r="P27" s="41">
        <f>MIN(K27,O27)</f>
        <v>0</v>
      </c>
      <c r="Q27" s="41">
        <f t="shared" si="3"/>
        <v>0</v>
      </c>
      <c r="R27" s="113">
        <f t="shared" si="4"/>
        <v>0</v>
      </c>
      <c r="S27" s="34">
        <f t="shared" si="4"/>
        <v>0</v>
      </c>
      <c r="T27" s="34">
        <f t="shared" si="4"/>
        <v>0</v>
      </c>
      <c r="U27" s="52">
        <v>26.058</v>
      </c>
      <c r="V27" s="44">
        <f t="shared" si="5"/>
        <v>0</v>
      </c>
      <c r="W27" s="45">
        <f t="shared" si="8"/>
        <v>0</v>
      </c>
      <c r="X27" s="50">
        <f t="shared" si="8"/>
        <v>0</v>
      </c>
      <c r="Y27" s="51">
        <f t="shared" si="8"/>
        <v>0</v>
      </c>
      <c r="Z27" s="48">
        <f t="shared" si="9"/>
        <v>0</v>
      </c>
      <c r="AA27" s="49">
        <f t="shared" si="10"/>
        <v>0</v>
      </c>
    </row>
    <row r="28" spans="1:27" x14ac:dyDescent="0.25">
      <c r="A28" s="123">
        <v>42095.708333333336</v>
      </c>
      <c r="B28" s="64">
        <v>385</v>
      </c>
      <c r="C28" s="34">
        <v>0</v>
      </c>
      <c r="D28" s="96">
        <v>0</v>
      </c>
      <c r="E28" s="35">
        <f t="shared" si="0"/>
        <v>385</v>
      </c>
      <c r="F28" s="36">
        <f t="shared" si="11"/>
        <v>1</v>
      </c>
      <c r="G28" s="37" t="str">
        <f>IF(MAX(F28:F53)&gt;6,"Yes",0)</f>
        <v>Yes</v>
      </c>
      <c r="H28" s="38">
        <v>373</v>
      </c>
      <c r="I28" s="38">
        <v>23.25</v>
      </c>
      <c r="J28" s="39">
        <f t="shared" si="6"/>
        <v>373</v>
      </c>
      <c r="K28" s="40">
        <f t="shared" si="7"/>
        <v>373</v>
      </c>
      <c r="L28" s="39">
        <v>0</v>
      </c>
      <c r="M28" s="39">
        <v>325.60000000000002</v>
      </c>
      <c r="N28" s="39">
        <v>693</v>
      </c>
      <c r="O28" s="41">
        <f>MAX(N28-M28,0)</f>
        <v>367.4</v>
      </c>
      <c r="P28" s="41">
        <f t="shared" si="2"/>
        <v>367.4</v>
      </c>
      <c r="Q28" s="41">
        <f t="shared" si="3"/>
        <v>-296.75</v>
      </c>
      <c r="R28" s="113">
        <f t="shared" si="4"/>
        <v>367.4</v>
      </c>
      <c r="S28" s="34">
        <f t="shared" si="4"/>
        <v>0</v>
      </c>
      <c r="T28" s="34">
        <f t="shared" si="4"/>
        <v>0</v>
      </c>
      <c r="U28" s="52">
        <v>24.817</v>
      </c>
      <c r="V28" s="44">
        <f t="shared" si="5"/>
        <v>9117.7657999999992</v>
      </c>
      <c r="W28" s="45">
        <f t="shared" si="8"/>
        <v>32.454000000000001</v>
      </c>
      <c r="X28" s="50">
        <f t="shared" si="8"/>
        <v>0</v>
      </c>
      <c r="Y28" s="51">
        <f t="shared" si="8"/>
        <v>0</v>
      </c>
      <c r="Z28" s="48">
        <f t="shared" si="9"/>
        <v>11923.5996</v>
      </c>
      <c r="AA28" s="49">
        <f t="shared" si="10"/>
        <v>0</v>
      </c>
    </row>
    <row r="29" spans="1:27" x14ac:dyDescent="0.25">
      <c r="A29" s="123">
        <v>42095.75</v>
      </c>
      <c r="B29" s="64">
        <v>385</v>
      </c>
      <c r="C29" s="34">
        <v>0</v>
      </c>
      <c r="D29" s="96">
        <v>0</v>
      </c>
      <c r="E29" s="35">
        <f t="shared" si="0"/>
        <v>385</v>
      </c>
      <c r="F29" s="36">
        <f t="shared" si="11"/>
        <v>2</v>
      </c>
      <c r="G29" s="37" t="str">
        <f>IF(MAX(F29:F53)&gt;6,"Yes",0)</f>
        <v>Yes</v>
      </c>
      <c r="H29" s="38">
        <v>354</v>
      </c>
      <c r="I29" s="38">
        <v>24.29</v>
      </c>
      <c r="J29" s="39">
        <f t="shared" si="6"/>
        <v>354</v>
      </c>
      <c r="K29" s="40">
        <f t="shared" si="7"/>
        <v>354</v>
      </c>
      <c r="L29" s="39">
        <v>0</v>
      </c>
      <c r="M29" s="39">
        <v>435.6</v>
      </c>
      <c r="N29" s="39">
        <v>683</v>
      </c>
      <c r="O29" s="41">
        <f t="shared" si="1"/>
        <v>247.39999999999998</v>
      </c>
      <c r="P29" s="41">
        <f t="shared" si="2"/>
        <v>247.39999999999998</v>
      </c>
      <c r="Q29" s="41">
        <f t="shared" si="3"/>
        <v>-304.70999999999998</v>
      </c>
      <c r="R29" s="113">
        <f t="shared" si="4"/>
        <v>247.39999999999998</v>
      </c>
      <c r="S29" s="34">
        <f t="shared" si="4"/>
        <v>0</v>
      </c>
      <c r="T29" s="34">
        <f t="shared" si="4"/>
        <v>0</v>
      </c>
      <c r="U29" s="52">
        <v>24.43</v>
      </c>
      <c r="V29" s="44">
        <f t="shared" si="5"/>
        <v>6043.9819999999991</v>
      </c>
      <c r="W29" s="45">
        <f t="shared" si="8"/>
        <v>32.454000000000001</v>
      </c>
      <c r="X29" s="50">
        <f t="shared" si="8"/>
        <v>0</v>
      </c>
      <c r="Y29" s="51">
        <f t="shared" si="8"/>
        <v>0</v>
      </c>
      <c r="Z29" s="48">
        <f t="shared" si="9"/>
        <v>8029.1195999999991</v>
      </c>
      <c r="AA29" s="49">
        <f t="shared" si="10"/>
        <v>0</v>
      </c>
    </row>
    <row r="30" spans="1:27" x14ac:dyDescent="0.25">
      <c r="A30" s="123">
        <v>42095.791666666664</v>
      </c>
      <c r="B30" s="64">
        <v>385</v>
      </c>
      <c r="C30" s="34">
        <v>0</v>
      </c>
      <c r="D30" s="96">
        <v>0</v>
      </c>
      <c r="E30" s="35">
        <f t="shared" si="0"/>
        <v>385</v>
      </c>
      <c r="F30" s="36">
        <f t="shared" si="11"/>
        <v>3</v>
      </c>
      <c r="G30" s="37" t="str">
        <f>IF(MAX(F30:F53)&gt;6,"Yes",0)</f>
        <v>Yes</v>
      </c>
      <c r="H30" s="38">
        <v>350</v>
      </c>
      <c r="I30" s="38">
        <v>24.75</v>
      </c>
      <c r="J30" s="39">
        <f t="shared" si="6"/>
        <v>350</v>
      </c>
      <c r="K30" s="40">
        <f t="shared" si="7"/>
        <v>350</v>
      </c>
      <c r="L30" s="39">
        <v>0</v>
      </c>
      <c r="M30" s="39">
        <v>435.75</v>
      </c>
      <c r="N30" s="39">
        <v>683</v>
      </c>
      <c r="O30" s="41">
        <f t="shared" si="1"/>
        <v>247.25</v>
      </c>
      <c r="P30" s="41">
        <f t="shared" si="2"/>
        <v>247.25</v>
      </c>
      <c r="Q30" s="41">
        <f t="shared" si="3"/>
        <v>-308.25</v>
      </c>
      <c r="R30" s="113">
        <f t="shared" si="4"/>
        <v>247.25</v>
      </c>
      <c r="S30" s="34">
        <f t="shared" si="4"/>
        <v>0</v>
      </c>
      <c r="T30" s="34">
        <f t="shared" si="4"/>
        <v>0</v>
      </c>
      <c r="U30" s="52">
        <v>21.908999999999999</v>
      </c>
      <c r="V30" s="44">
        <f t="shared" si="5"/>
        <v>5417.0002500000001</v>
      </c>
      <c r="W30" s="45">
        <f t="shared" si="8"/>
        <v>32.454000000000001</v>
      </c>
      <c r="X30" s="50">
        <f t="shared" si="8"/>
        <v>0</v>
      </c>
      <c r="Y30" s="51">
        <f t="shared" si="8"/>
        <v>0</v>
      </c>
      <c r="Z30" s="48">
        <f t="shared" si="9"/>
        <v>8024.2515000000003</v>
      </c>
      <c r="AA30" s="49">
        <f t="shared" si="10"/>
        <v>0</v>
      </c>
    </row>
    <row r="31" spans="1:27" x14ac:dyDescent="0.25">
      <c r="A31" s="123">
        <v>42095.833333333336</v>
      </c>
      <c r="B31" s="64">
        <v>385</v>
      </c>
      <c r="C31" s="34">
        <v>0</v>
      </c>
      <c r="D31" s="96">
        <v>0</v>
      </c>
      <c r="E31" s="35">
        <f t="shared" si="0"/>
        <v>385</v>
      </c>
      <c r="F31" s="36">
        <f t="shared" si="11"/>
        <v>4</v>
      </c>
      <c r="G31" s="37" t="str">
        <f t="shared" ref="G31:G53" si="12">IF(MAX(F31:F53)&gt;6,"Yes",0)</f>
        <v>Yes</v>
      </c>
      <c r="H31" s="38">
        <v>376</v>
      </c>
      <c r="I31" s="38">
        <v>25.7</v>
      </c>
      <c r="J31" s="39">
        <f t="shared" si="6"/>
        <v>376</v>
      </c>
      <c r="K31" s="40">
        <f t="shared" si="7"/>
        <v>376</v>
      </c>
      <c r="L31" s="39">
        <v>0</v>
      </c>
      <c r="M31" s="39">
        <v>435.6</v>
      </c>
      <c r="N31" s="39">
        <v>697</v>
      </c>
      <c r="O31" s="41">
        <f t="shared" si="1"/>
        <v>261.39999999999998</v>
      </c>
      <c r="P31" s="41">
        <f t="shared" si="2"/>
        <v>261.39999999999998</v>
      </c>
      <c r="Q31" s="41">
        <f t="shared" si="3"/>
        <v>-295.3</v>
      </c>
      <c r="R31" s="113">
        <f t="shared" si="4"/>
        <v>261.39999999999998</v>
      </c>
      <c r="S31" s="34">
        <f t="shared" si="4"/>
        <v>0</v>
      </c>
      <c r="T31" s="34">
        <f t="shared" si="4"/>
        <v>0</v>
      </c>
      <c r="U31" s="52">
        <v>26.97</v>
      </c>
      <c r="V31" s="44">
        <f>(R31+S31+T31)*U31</f>
        <v>7049.9579999999987</v>
      </c>
      <c r="W31" s="45">
        <f t="shared" si="8"/>
        <v>32.454000000000001</v>
      </c>
      <c r="X31" s="50">
        <f t="shared" si="8"/>
        <v>0</v>
      </c>
      <c r="Y31" s="51">
        <f t="shared" si="8"/>
        <v>0</v>
      </c>
      <c r="Z31" s="48">
        <f t="shared" si="9"/>
        <v>8483.4755999999998</v>
      </c>
      <c r="AA31" s="49">
        <f t="shared" si="10"/>
        <v>0</v>
      </c>
    </row>
    <row r="32" spans="1:27" x14ac:dyDescent="0.25">
      <c r="A32" s="123">
        <v>42095.875</v>
      </c>
      <c r="B32" s="64">
        <v>385</v>
      </c>
      <c r="C32" s="34">
        <v>0</v>
      </c>
      <c r="D32" s="96">
        <v>0</v>
      </c>
      <c r="E32" s="35">
        <f t="shared" si="0"/>
        <v>385</v>
      </c>
      <c r="F32" s="36">
        <f t="shared" si="11"/>
        <v>5</v>
      </c>
      <c r="G32" s="37" t="str">
        <f t="shared" si="12"/>
        <v>Yes</v>
      </c>
      <c r="H32" s="38">
        <v>433</v>
      </c>
      <c r="I32" s="38">
        <v>24.74</v>
      </c>
      <c r="J32" s="39">
        <f t="shared" si="6"/>
        <v>385</v>
      </c>
      <c r="K32" s="40">
        <f t="shared" si="7"/>
        <v>385</v>
      </c>
      <c r="L32" s="39">
        <v>0</v>
      </c>
      <c r="M32" s="39">
        <v>435</v>
      </c>
      <c r="N32" s="39">
        <v>741</v>
      </c>
      <c r="O32" s="41">
        <f t="shared" si="1"/>
        <v>306</v>
      </c>
      <c r="P32" s="41">
        <f t="shared" si="2"/>
        <v>306</v>
      </c>
      <c r="Q32" s="41">
        <f t="shared" si="3"/>
        <v>-283.26</v>
      </c>
      <c r="R32" s="113">
        <f t="shared" si="4"/>
        <v>306</v>
      </c>
      <c r="S32" s="34">
        <f t="shared" si="4"/>
        <v>0</v>
      </c>
      <c r="T32" s="34">
        <f t="shared" si="4"/>
        <v>0</v>
      </c>
      <c r="U32" s="52">
        <v>33.664999999999999</v>
      </c>
      <c r="V32" s="44">
        <f t="shared" si="5"/>
        <v>10301.49</v>
      </c>
      <c r="W32" s="45">
        <f t="shared" si="8"/>
        <v>32.454000000000001</v>
      </c>
      <c r="X32" s="50">
        <f t="shared" si="8"/>
        <v>0</v>
      </c>
      <c r="Y32" s="51">
        <f t="shared" si="8"/>
        <v>0</v>
      </c>
      <c r="Z32" s="48">
        <f t="shared" si="9"/>
        <v>9930.9240000000009</v>
      </c>
      <c r="AA32" s="49">
        <f t="shared" si="10"/>
        <v>370.56599999999889</v>
      </c>
    </row>
    <row r="33" spans="1:27" x14ac:dyDescent="0.25">
      <c r="A33" s="123">
        <v>42095.916666666664</v>
      </c>
      <c r="B33" s="64">
        <v>385</v>
      </c>
      <c r="C33" s="34">
        <v>0</v>
      </c>
      <c r="D33" s="96">
        <v>0</v>
      </c>
      <c r="E33" s="35">
        <f t="shared" si="0"/>
        <v>385</v>
      </c>
      <c r="F33" s="36">
        <f t="shared" si="11"/>
        <v>6</v>
      </c>
      <c r="G33" s="37" t="str">
        <f t="shared" si="12"/>
        <v>Yes</v>
      </c>
      <c r="H33" s="38">
        <v>414</v>
      </c>
      <c r="I33" s="38">
        <v>25.04</v>
      </c>
      <c r="J33" s="39">
        <f t="shared" si="6"/>
        <v>385</v>
      </c>
      <c r="K33" s="40">
        <f t="shared" si="7"/>
        <v>385</v>
      </c>
      <c r="L33" s="39">
        <v>0</v>
      </c>
      <c r="M33" s="39">
        <v>435</v>
      </c>
      <c r="N33" s="39">
        <v>750</v>
      </c>
      <c r="O33" s="41">
        <f t="shared" si="1"/>
        <v>315</v>
      </c>
      <c r="P33" s="41">
        <f t="shared" si="2"/>
        <v>315</v>
      </c>
      <c r="Q33" s="41">
        <f t="shared" si="3"/>
        <v>-310.95999999999998</v>
      </c>
      <c r="R33" s="113">
        <f t="shared" si="4"/>
        <v>315</v>
      </c>
      <c r="S33" s="34">
        <f t="shared" si="4"/>
        <v>0</v>
      </c>
      <c r="T33" s="34">
        <f t="shared" si="4"/>
        <v>0</v>
      </c>
      <c r="U33" s="52">
        <v>24.478999999999999</v>
      </c>
      <c r="V33" s="44">
        <f t="shared" si="5"/>
        <v>7710.8849999999993</v>
      </c>
      <c r="W33" s="45">
        <f t="shared" si="8"/>
        <v>32.454000000000001</v>
      </c>
      <c r="X33" s="50">
        <f t="shared" si="8"/>
        <v>0</v>
      </c>
      <c r="Y33" s="51">
        <f t="shared" si="8"/>
        <v>0</v>
      </c>
      <c r="Z33" s="48">
        <f t="shared" si="9"/>
        <v>10223.01</v>
      </c>
      <c r="AA33" s="49">
        <f t="shared" si="10"/>
        <v>0</v>
      </c>
    </row>
    <row r="34" spans="1:27" x14ac:dyDescent="0.25">
      <c r="A34" s="123">
        <v>42095.958333333336</v>
      </c>
      <c r="B34" s="64">
        <v>385</v>
      </c>
      <c r="C34" s="34">
        <v>0</v>
      </c>
      <c r="D34" s="96">
        <v>0</v>
      </c>
      <c r="E34" s="35">
        <f t="shared" si="0"/>
        <v>385</v>
      </c>
      <c r="F34" s="36">
        <f t="shared" si="11"/>
        <v>7</v>
      </c>
      <c r="G34" s="37" t="str">
        <f t="shared" si="12"/>
        <v>Yes</v>
      </c>
      <c r="H34" s="38">
        <v>472</v>
      </c>
      <c r="I34" s="38">
        <v>23.04</v>
      </c>
      <c r="J34" s="39">
        <f t="shared" si="6"/>
        <v>385</v>
      </c>
      <c r="K34" s="40">
        <f t="shared" si="7"/>
        <v>385</v>
      </c>
      <c r="L34" s="39">
        <v>0</v>
      </c>
      <c r="M34" s="39">
        <v>435</v>
      </c>
      <c r="N34" s="39">
        <v>731</v>
      </c>
      <c r="O34" s="41">
        <f t="shared" si="1"/>
        <v>296</v>
      </c>
      <c r="P34" s="41">
        <f t="shared" si="2"/>
        <v>296</v>
      </c>
      <c r="Q34" s="41">
        <f t="shared" si="3"/>
        <v>-235.95999999999998</v>
      </c>
      <c r="R34" s="113">
        <f t="shared" si="4"/>
        <v>296</v>
      </c>
      <c r="S34" s="34">
        <f t="shared" si="4"/>
        <v>0</v>
      </c>
      <c r="T34" s="34">
        <f t="shared" si="4"/>
        <v>0</v>
      </c>
      <c r="U34" s="52">
        <v>25.024999999999999</v>
      </c>
      <c r="V34" s="44">
        <f t="shared" si="5"/>
        <v>7407.4</v>
      </c>
      <c r="W34" s="45">
        <f t="shared" si="8"/>
        <v>32.454000000000001</v>
      </c>
      <c r="X34" s="50">
        <f t="shared" si="8"/>
        <v>0</v>
      </c>
      <c r="Y34" s="51">
        <f t="shared" si="8"/>
        <v>0</v>
      </c>
      <c r="Z34" s="48">
        <f t="shared" si="9"/>
        <v>9606.384</v>
      </c>
      <c r="AA34" s="49">
        <f t="shared" si="10"/>
        <v>0</v>
      </c>
    </row>
    <row r="35" spans="1:27" x14ac:dyDescent="0.25">
      <c r="A35" s="123">
        <v>42096</v>
      </c>
      <c r="B35" s="64">
        <v>385</v>
      </c>
      <c r="C35" s="34">
        <v>0</v>
      </c>
      <c r="D35" s="96">
        <v>0</v>
      </c>
      <c r="E35" s="35">
        <f t="shared" si="0"/>
        <v>385</v>
      </c>
      <c r="F35" s="36">
        <f t="shared" si="11"/>
        <v>8</v>
      </c>
      <c r="G35" s="37" t="str">
        <f t="shared" si="12"/>
        <v>Yes</v>
      </c>
      <c r="H35" s="38">
        <v>489</v>
      </c>
      <c r="I35" s="38">
        <v>21.48</v>
      </c>
      <c r="J35" s="39">
        <f t="shared" si="6"/>
        <v>385</v>
      </c>
      <c r="K35" s="40">
        <f t="shared" si="7"/>
        <v>385</v>
      </c>
      <c r="L35" s="39">
        <v>0</v>
      </c>
      <c r="M35" s="39">
        <v>306</v>
      </c>
      <c r="N35" s="39">
        <v>697</v>
      </c>
      <c r="O35" s="41">
        <f t="shared" si="1"/>
        <v>391</v>
      </c>
      <c r="P35" s="41">
        <f t="shared" si="2"/>
        <v>385</v>
      </c>
      <c r="Q35" s="41">
        <f t="shared" si="3"/>
        <v>-186.51999999999998</v>
      </c>
      <c r="R35" s="113">
        <f t="shared" si="4"/>
        <v>385</v>
      </c>
      <c r="S35" s="34">
        <f t="shared" si="4"/>
        <v>0</v>
      </c>
      <c r="T35" s="34">
        <f t="shared" si="4"/>
        <v>0</v>
      </c>
      <c r="U35" s="52">
        <v>31.477</v>
      </c>
      <c r="V35" s="44">
        <f t="shared" si="5"/>
        <v>12118.645</v>
      </c>
      <c r="W35" s="45">
        <f t="shared" si="8"/>
        <v>32.454000000000001</v>
      </c>
      <c r="X35" s="50">
        <f t="shared" si="8"/>
        <v>0</v>
      </c>
      <c r="Y35" s="51">
        <f t="shared" si="8"/>
        <v>0</v>
      </c>
      <c r="Z35" s="48">
        <f t="shared" si="9"/>
        <v>12494.79</v>
      </c>
      <c r="AA35" s="49">
        <f t="shared" si="10"/>
        <v>0</v>
      </c>
    </row>
    <row r="36" spans="1:27" x14ac:dyDescent="0.25">
      <c r="A36" s="123">
        <v>42096.041666666664</v>
      </c>
      <c r="B36" s="64">
        <v>385</v>
      </c>
      <c r="C36" s="34">
        <v>0</v>
      </c>
      <c r="D36" s="96">
        <v>0</v>
      </c>
      <c r="E36" s="35">
        <f t="shared" si="0"/>
        <v>385</v>
      </c>
      <c r="F36" s="36">
        <f t="shared" si="11"/>
        <v>9</v>
      </c>
      <c r="G36" s="37" t="str">
        <f t="shared" si="12"/>
        <v>Yes</v>
      </c>
      <c r="H36" s="38">
        <v>471</v>
      </c>
      <c r="I36" s="38">
        <v>20.71</v>
      </c>
      <c r="J36" s="39">
        <f t="shared" si="6"/>
        <v>385</v>
      </c>
      <c r="K36" s="40">
        <f t="shared" si="7"/>
        <v>385</v>
      </c>
      <c r="L36" s="39">
        <v>0</v>
      </c>
      <c r="M36" s="39">
        <v>303</v>
      </c>
      <c r="N36" s="39">
        <v>675</v>
      </c>
      <c r="O36" s="41">
        <f t="shared" si="1"/>
        <v>372</v>
      </c>
      <c r="P36" s="41">
        <f t="shared" si="2"/>
        <v>372</v>
      </c>
      <c r="Q36" s="41">
        <f t="shared" si="3"/>
        <v>-183.29000000000002</v>
      </c>
      <c r="R36" s="113">
        <f t="shared" si="4"/>
        <v>372</v>
      </c>
      <c r="S36" s="34">
        <f t="shared" si="4"/>
        <v>0</v>
      </c>
      <c r="T36" s="34">
        <f t="shared" si="4"/>
        <v>0</v>
      </c>
      <c r="U36" s="52">
        <v>25.6</v>
      </c>
      <c r="V36" s="44">
        <f t="shared" si="5"/>
        <v>9523.2000000000007</v>
      </c>
      <c r="W36" s="45">
        <f t="shared" si="8"/>
        <v>32.454000000000001</v>
      </c>
      <c r="X36" s="50">
        <f t="shared" si="8"/>
        <v>0</v>
      </c>
      <c r="Y36" s="51">
        <f t="shared" si="8"/>
        <v>0</v>
      </c>
      <c r="Z36" s="48">
        <f t="shared" si="9"/>
        <v>12072.888000000001</v>
      </c>
      <c r="AA36" s="49">
        <f t="shared" si="10"/>
        <v>0</v>
      </c>
    </row>
    <row r="37" spans="1:27" x14ac:dyDescent="0.25">
      <c r="A37" s="123">
        <v>42096.083333333336</v>
      </c>
      <c r="B37" s="64">
        <v>385</v>
      </c>
      <c r="C37" s="34">
        <v>0</v>
      </c>
      <c r="D37" s="96">
        <v>0</v>
      </c>
      <c r="E37" s="35">
        <f t="shared" si="0"/>
        <v>385</v>
      </c>
      <c r="F37" s="36">
        <f t="shared" si="11"/>
        <v>10</v>
      </c>
      <c r="G37" s="37" t="str">
        <f t="shared" si="12"/>
        <v>Yes</v>
      </c>
      <c r="H37" s="38">
        <v>457</v>
      </c>
      <c r="I37" s="38">
        <v>19.07</v>
      </c>
      <c r="J37" s="39">
        <f t="shared" si="6"/>
        <v>385</v>
      </c>
      <c r="K37" s="40">
        <f t="shared" si="7"/>
        <v>385</v>
      </c>
      <c r="L37" s="39">
        <v>0</v>
      </c>
      <c r="M37" s="39">
        <v>296</v>
      </c>
      <c r="N37" s="39">
        <v>667</v>
      </c>
      <c r="O37" s="41">
        <f t="shared" si="1"/>
        <v>371</v>
      </c>
      <c r="P37" s="41">
        <f t="shared" si="2"/>
        <v>371</v>
      </c>
      <c r="Q37" s="41">
        <f t="shared" si="3"/>
        <v>-190.93</v>
      </c>
      <c r="R37" s="113">
        <f t="shared" si="4"/>
        <v>371</v>
      </c>
      <c r="S37" s="34">
        <f t="shared" si="4"/>
        <v>0</v>
      </c>
      <c r="T37" s="34">
        <f t="shared" si="4"/>
        <v>0</v>
      </c>
      <c r="U37" s="52">
        <v>23.016999999999999</v>
      </c>
      <c r="V37" s="44">
        <f t="shared" si="5"/>
        <v>8539.3070000000007</v>
      </c>
      <c r="W37" s="45">
        <f t="shared" si="8"/>
        <v>32.454000000000001</v>
      </c>
      <c r="X37" s="50">
        <f t="shared" si="8"/>
        <v>0</v>
      </c>
      <c r="Y37" s="51">
        <f t="shared" si="8"/>
        <v>0</v>
      </c>
      <c r="Z37" s="48">
        <f t="shared" si="9"/>
        <v>12040.434000000001</v>
      </c>
      <c r="AA37" s="49">
        <f t="shared" si="10"/>
        <v>0</v>
      </c>
    </row>
    <row r="38" spans="1:27" x14ac:dyDescent="0.25">
      <c r="A38" s="123">
        <v>42096.125</v>
      </c>
      <c r="B38" s="64">
        <v>385</v>
      </c>
      <c r="C38" s="34">
        <v>0</v>
      </c>
      <c r="D38" s="96">
        <v>0</v>
      </c>
      <c r="E38" s="35">
        <f t="shared" si="0"/>
        <v>385</v>
      </c>
      <c r="F38" s="36">
        <f t="shared" si="11"/>
        <v>11</v>
      </c>
      <c r="G38" s="37" t="str">
        <f t="shared" si="12"/>
        <v>Yes</v>
      </c>
      <c r="H38" s="38">
        <v>451</v>
      </c>
      <c r="I38" s="38">
        <v>19.5</v>
      </c>
      <c r="J38" s="39">
        <f t="shared" si="6"/>
        <v>385</v>
      </c>
      <c r="K38" s="40">
        <f t="shared" si="7"/>
        <v>385</v>
      </c>
      <c r="L38" s="39">
        <v>0</v>
      </c>
      <c r="M38" s="39">
        <v>402</v>
      </c>
      <c r="N38" s="39">
        <v>675</v>
      </c>
      <c r="O38" s="41">
        <f t="shared" si="1"/>
        <v>273</v>
      </c>
      <c r="P38" s="41">
        <f t="shared" si="2"/>
        <v>273</v>
      </c>
      <c r="Q38" s="41">
        <f t="shared" si="3"/>
        <v>-204.5</v>
      </c>
      <c r="R38" s="113">
        <f t="shared" si="4"/>
        <v>273</v>
      </c>
      <c r="S38" s="34">
        <f t="shared" si="4"/>
        <v>0</v>
      </c>
      <c r="T38" s="34">
        <f t="shared" si="4"/>
        <v>0</v>
      </c>
      <c r="U38" s="52">
        <v>21.312999999999999</v>
      </c>
      <c r="V38" s="44">
        <f t="shared" si="5"/>
        <v>5818.4489999999996</v>
      </c>
      <c r="W38" s="45">
        <f t="shared" si="8"/>
        <v>32.454000000000001</v>
      </c>
      <c r="X38" s="50">
        <f t="shared" si="8"/>
        <v>0</v>
      </c>
      <c r="Y38" s="51">
        <f t="shared" si="8"/>
        <v>0</v>
      </c>
      <c r="Z38" s="48">
        <f t="shared" si="9"/>
        <v>8859.9420000000009</v>
      </c>
      <c r="AA38" s="49">
        <f t="shared" si="10"/>
        <v>0</v>
      </c>
    </row>
    <row r="39" spans="1:27" x14ac:dyDescent="0.25">
      <c r="A39" s="123">
        <v>42096.166666666664</v>
      </c>
      <c r="B39" s="64">
        <v>385</v>
      </c>
      <c r="C39" s="34">
        <v>0</v>
      </c>
      <c r="D39" s="96">
        <v>0</v>
      </c>
      <c r="E39" s="35">
        <f t="shared" si="0"/>
        <v>385</v>
      </c>
      <c r="F39" s="36">
        <f t="shared" si="11"/>
        <v>12</v>
      </c>
      <c r="G39" s="37" t="str">
        <f t="shared" si="12"/>
        <v>Yes</v>
      </c>
      <c r="H39" s="38">
        <v>486</v>
      </c>
      <c r="I39" s="38">
        <v>19.55</v>
      </c>
      <c r="J39" s="39">
        <f t="shared" si="6"/>
        <v>385</v>
      </c>
      <c r="K39" s="40">
        <f t="shared" si="7"/>
        <v>385</v>
      </c>
      <c r="L39" s="39">
        <v>0</v>
      </c>
      <c r="M39" s="39">
        <v>435</v>
      </c>
      <c r="N39" s="39">
        <v>688</v>
      </c>
      <c r="O39" s="41">
        <f t="shared" si="1"/>
        <v>253</v>
      </c>
      <c r="P39" s="41">
        <f t="shared" si="2"/>
        <v>253</v>
      </c>
      <c r="Q39" s="41">
        <f t="shared" si="3"/>
        <v>-182.45</v>
      </c>
      <c r="R39" s="113">
        <f t="shared" si="4"/>
        <v>253</v>
      </c>
      <c r="S39" s="34">
        <f t="shared" si="4"/>
        <v>0</v>
      </c>
      <c r="T39" s="34">
        <f t="shared" si="4"/>
        <v>0</v>
      </c>
      <c r="U39" s="52">
        <v>17.548999999999999</v>
      </c>
      <c r="V39" s="44">
        <f t="shared" si="5"/>
        <v>4439.8969999999999</v>
      </c>
      <c r="W39" s="45">
        <f t="shared" si="8"/>
        <v>32.454000000000001</v>
      </c>
      <c r="X39" s="50">
        <f t="shared" si="8"/>
        <v>0</v>
      </c>
      <c r="Y39" s="51">
        <f t="shared" si="8"/>
        <v>0</v>
      </c>
      <c r="Z39" s="48">
        <f t="shared" si="9"/>
        <v>8210.862000000001</v>
      </c>
      <c r="AA39" s="49">
        <f t="shared" si="10"/>
        <v>0</v>
      </c>
    </row>
    <row r="40" spans="1:27" x14ac:dyDescent="0.25">
      <c r="A40" s="123">
        <v>42096.208333333336</v>
      </c>
      <c r="B40" s="64">
        <v>385</v>
      </c>
      <c r="C40" s="34">
        <v>0</v>
      </c>
      <c r="D40" s="96">
        <v>0</v>
      </c>
      <c r="E40" s="35">
        <f t="shared" si="0"/>
        <v>385</v>
      </c>
      <c r="F40" s="36">
        <f t="shared" si="11"/>
        <v>13</v>
      </c>
      <c r="G40" s="37" t="str">
        <f t="shared" si="12"/>
        <v>Yes</v>
      </c>
      <c r="H40" s="38">
        <v>453</v>
      </c>
      <c r="I40" s="38">
        <v>21.31</v>
      </c>
      <c r="J40" s="39">
        <f t="shared" si="6"/>
        <v>385</v>
      </c>
      <c r="K40" s="40">
        <f t="shared" si="7"/>
        <v>385</v>
      </c>
      <c r="L40" s="39">
        <v>0</v>
      </c>
      <c r="M40" s="39">
        <v>435</v>
      </c>
      <c r="N40" s="39">
        <v>716</v>
      </c>
      <c r="O40" s="41">
        <f t="shared" si="1"/>
        <v>281</v>
      </c>
      <c r="P40" s="41">
        <f t="shared" si="2"/>
        <v>281</v>
      </c>
      <c r="Q40" s="41">
        <f t="shared" si="3"/>
        <v>-241.69</v>
      </c>
      <c r="R40" s="113">
        <f t="shared" si="4"/>
        <v>281</v>
      </c>
      <c r="S40" s="34">
        <f t="shared" si="4"/>
        <v>0</v>
      </c>
      <c r="T40" s="34">
        <f t="shared" si="4"/>
        <v>0</v>
      </c>
      <c r="U40" s="52">
        <v>17.7</v>
      </c>
      <c r="V40" s="44">
        <f t="shared" si="5"/>
        <v>4973.7</v>
      </c>
      <c r="W40" s="45">
        <f t="shared" si="8"/>
        <v>32.454000000000001</v>
      </c>
      <c r="X40" s="50">
        <f t="shared" si="8"/>
        <v>0</v>
      </c>
      <c r="Y40" s="51">
        <f t="shared" si="8"/>
        <v>0</v>
      </c>
      <c r="Z40" s="48">
        <f t="shared" si="9"/>
        <v>9119.5740000000005</v>
      </c>
      <c r="AA40" s="49">
        <f t="shared" si="10"/>
        <v>0</v>
      </c>
    </row>
    <row r="41" spans="1:27" x14ac:dyDescent="0.25">
      <c r="A41" s="123">
        <v>42096.25</v>
      </c>
      <c r="B41" s="64">
        <v>385</v>
      </c>
      <c r="C41" s="34">
        <v>0</v>
      </c>
      <c r="D41" s="96">
        <v>0</v>
      </c>
      <c r="E41" s="35">
        <f t="shared" si="0"/>
        <v>385</v>
      </c>
      <c r="F41" s="36">
        <f t="shared" si="11"/>
        <v>14</v>
      </c>
      <c r="G41" s="37" t="str">
        <f t="shared" si="12"/>
        <v>Yes</v>
      </c>
      <c r="H41" s="38">
        <v>431</v>
      </c>
      <c r="I41" s="38">
        <v>23.86</v>
      </c>
      <c r="J41" s="39">
        <f t="shared" si="6"/>
        <v>385</v>
      </c>
      <c r="K41" s="40">
        <f t="shared" si="7"/>
        <v>385</v>
      </c>
      <c r="L41" s="39">
        <v>0</v>
      </c>
      <c r="M41" s="39">
        <v>435</v>
      </c>
      <c r="N41" s="39">
        <v>761</v>
      </c>
      <c r="O41" s="41">
        <f t="shared" si="1"/>
        <v>326</v>
      </c>
      <c r="P41" s="41">
        <f t="shared" si="2"/>
        <v>326</v>
      </c>
      <c r="Q41" s="41">
        <f t="shared" si="3"/>
        <v>-306.14</v>
      </c>
      <c r="R41" s="113">
        <f t="shared" si="4"/>
        <v>326</v>
      </c>
      <c r="S41" s="34">
        <f t="shared" si="4"/>
        <v>0</v>
      </c>
      <c r="T41" s="34">
        <f t="shared" si="4"/>
        <v>0</v>
      </c>
      <c r="U41" s="52">
        <v>19.57</v>
      </c>
      <c r="V41" s="44">
        <f t="shared" si="5"/>
        <v>6379.82</v>
      </c>
      <c r="W41" s="45">
        <f t="shared" si="8"/>
        <v>32.454000000000001</v>
      </c>
      <c r="X41" s="50">
        <f t="shared" si="8"/>
        <v>0</v>
      </c>
      <c r="Y41" s="51">
        <f t="shared" si="8"/>
        <v>0</v>
      </c>
      <c r="Z41" s="48">
        <f t="shared" si="9"/>
        <v>10580.004000000001</v>
      </c>
      <c r="AA41" s="49">
        <f t="shared" si="10"/>
        <v>0</v>
      </c>
    </row>
    <row r="42" spans="1:27" x14ac:dyDescent="0.25">
      <c r="A42" s="123">
        <v>42096.291666666664</v>
      </c>
      <c r="B42" s="64">
        <v>385</v>
      </c>
      <c r="C42" s="34">
        <v>0</v>
      </c>
      <c r="D42" s="96">
        <v>0</v>
      </c>
      <c r="E42" s="35">
        <f t="shared" si="0"/>
        <v>385</v>
      </c>
      <c r="F42" s="36">
        <f t="shared" si="11"/>
        <v>15</v>
      </c>
      <c r="G42" s="37" t="str">
        <f t="shared" si="12"/>
        <v>Yes</v>
      </c>
      <c r="H42" s="38">
        <v>438</v>
      </c>
      <c r="I42" s="38">
        <v>28.53</v>
      </c>
      <c r="J42" s="39">
        <f t="shared" si="6"/>
        <v>385</v>
      </c>
      <c r="K42" s="40">
        <f t="shared" si="7"/>
        <v>385</v>
      </c>
      <c r="L42" s="39">
        <v>0</v>
      </c>
      <c r="M42" s="39">
        <v>436</v>
      </c>
      <c r="N42" s="39">
        <v>833</v>
      </c>
      <c r="O42" s="41">
        <f t="shared" si="1"/>
        <v>397</v>
      </c>
      <c r="P42" s="41">
        <f t="shared" si="2"/>
        <v>385</v>
      </c>
      <c r="Q42" s="41">
        <f t="shared" si="3"/>
        <v>-366.47</v>
      </c>
      <c r="R42" s="113">
        <f t="shared" si="4"/>
        <v>385</v>
      </c>
      <c r="S42" s="34">
        <f t="shared" si="4"/>
        <v>0</v>
      </c>
      <c r="T42" s="34">
        <f t="shared" si="4"/>
        <v>0</v>
      </c>
      <c r="U42" s="52">
        <v>26.864999999999998</v>
      </c>
      <c r="V42" s="44">
        <f t="shared" si="5"/>
        <v>10343.025</v>
      </c>
      <c r="W42" s="45">
        <f t="shared" si="8"/>
        <v>32.454000000000001</v>
      </c>
      <c r="X42" s="50">
        <f t="shared" si="8"/>
        <v>0</v>
      </c>
      <c r="Y42" s="51">
        <f t="shared" si="8"/>
        <v>0</v>
      </c>
      <c r="Z42" s="48">
        <f t="shared" si="9"/>
        <v>12494.79</v>
      </c>
      <c r="AA42" s="49">
        <f t="shared" si="10"/>
        <v>0</v>
      </c>
    </row>
    <row r="43" spans="1:27" x14ac:dyDescent="0.25">
      <c r="A43" s="123">
        <v>42096.333333333336</v>
      </c>
      <c r="B43" s="64">
        <v>385</v>
      </c>
      <c r="C43" s="34">
        <v>0</v>
      </c>
      <c r="D43" s="96">
        <v>0</v>
      </c>
      <c r="E43" s="35">
        <f t="shared" si="0"/>
        <v>385</v>
      </c>
      <c r="F43" s="36">
        <f t="shared" si="11"/>
        <v>16</v>
      </c>
      <c r="G43" s="37" t="str">
        <f t="shared" si="12"/>
        <v>Yes</v>
      </c>
      <c r="H43" s="38">
        <v>471</v>
      </c>
      <c r="I43" s="38">
        <v>29.57</v>
      </c>
      <c r="J43" s="39">
        <f t="shared" si="6"/>
        <v>385</v>
      </c>
      <c r="K43" s="40">
        <f t="shared" si="7"/>
        <v>385</v>
      </c>
      <c r="L43" s="39">
        <v>0</v>
      </c>
      <c r="M43" s="39">
        <v>436</v>
      </c>
      <c r="N43" s="39">
        <v>865</v>
      </c>
      <c r="O43" s="41">
        <f t="shared" si="1"/>
        <v>429</v>
      </c>
      <c r="P43" s="41">
        <f t="shared" si="2"/>
        <v>385</v>
      </c>
      <c r="Q43" s="41">
        <f t="shared" si="3"/>
        <v>-364.43</v>
      </c>
      <c r="R43" s="113">
        <f t="shared" si="4"/>
        <v>385</v>
      </c>
      <c r="S43" s="34">
        <f t="shared" si="4"/>
        <v>0</v>
      </c>
      <c r="T43" s="34">
        <f t="shared" si="4"/>
        <v>0</v>
      </c>
      <c r="U43" s="52">
        <v>26.327000000000002</v>
      </c>
      <c r="V43" s="44">
        <f t="shared" si="5"/>
        <v>10135.895</v>
      </c>
      <c r="W43" s="45">
        <f t="shared" si="8"/>
        <v>32.454000000000001</v>
      </c>
      <c r="X43" s="50">
        <f t="shared" si="8"/>
        <v>0</v>
      </c>
      <c r="Y43" s="51">
        <f t="shared" si="8"/>
        <v>0</v>
      </c>
      <c r="Z43" s="48">
        <f t="shared" si="9"/>
        <v>12494.79</v>
      </c>
      <c r="AA43" s="49">
        <f t="shared" si="10"/>
        <v>0</v>
      </c>
    </row>
    <row r="44" spans="1:27" x14ac:dyDescent="0.25">
      <c r="A44" s="123">
        <v>42096.375</v>
      </c>
      <c r="B44" s="64">
        <v>385</v>
      </c>
      <c r="C44" s="34">
        <v>0</v>
      </c>
      <c r="D44" s="96">
        <v>0</v>
      </c>
      <c r="E44" s="35">
        <f t="shared" si="0"/>
        <v>385</v>
      </c>
      <c r="F44" s="36">
        <f t="shared" si="11"/>
        <v>17</v>
      </c>
      <c r="G44" s="37" t="str">
        <f t="shared" si="12"/>
        <v>Yes</v>
      </c>
      <c r="H44" s="38">
        <v>441</v>
      </c>
      <c r="I44" s="38">
        <v>29.91</v>
      </c>
      <c r="J44" s="39">
        <f t="shared" si="6"/>
        <v>385</v>
      </c>
      <c r="K44" s="40">
        <f t="shared" si="7"/>
        <v>385</v>
      </c>
      <c r="L44" s="39">
        <v>0</v>
      </c>
      <c r="M44" s="39">
        <v>436</v>
      </c>
      <c r="N44" s="39">
        <v>858</v>
      </c>
      <c r="O44" s="41">
        <f t="shared" si="1"/>
        <v>422</v>
      </c>
      <c r="P44" s="41">
        <f t="shared" si="2"/>
        <v>385</v>
      </c>
      <c r="Q44" s="41">
        <f t="shared" si="3"/>
        <v>-387.09</v>
      </c>
      <c r="R44" s="113">
        <f t="shared" si="4"/>
        <v>385</v>
      </c>
      <c r="S44" s="34">
        <f t="shared" si="4"/>
        <v>0</v>
      </c>
      <c r="T44" s="34">
        <f t="shared" si="4"/>
        <v>0</v>
      </c>
      <c r="U44" s="52">
        <v>23.690999999999999</v>
      </c>
      <c r="V44" s="44">
        <f t="shared" si="5"/>
        <v>9121.0349999999999</v>
      </c>
      <c r="W44" s="45">
        <f t="shared" si="8"/>
        <v>32.454000000000001</v>
      </c>
      <c r="X44" s="50">
        <f t="shared" si="8"/>
        <v>0</v>
      </c>
      <c r="Y44" s="51">
        <f t="shared" si="8"/>
        <v>0</v>
      </c>
      <c r="Z44" s="48">
        <f t="shared" si="9"/>
        <v>12494.79</v>
      </c>
      <c r="AA44" s="49">
        <f t="shared" si="10"/>
        <v>0</v>
      </c>
    </row>
    <row r="45" spans="1:27" x14ac:dyDescent="0.25">
      <c r="A45" s="123">
        <v>42096.416666666664</v>
      </c>
      <c r="B45" s="64">
        <v>385</v>
      </c>
      <c r="C45" s="34">
        <v>0</v>
      </c>
      <c r="D45" s="96">
        <v>0</v>
      </c>
      <c r="E45" s="35">
        <f t="shared" si="0"/>
        <v>385</v>
      </c>
      <c r="F45" s="36">
        <f t="shared" si="11"/>
        <v>18</v>
      </c>
      <c r="G45" s="37" t="str">
        <f t="shared" si="12"/>
        <v>Yes</v>
      </c>
      <c r="H45" s="38">
        <v>392</v>
      </c>
      <c r="I45" s="38">
        <v>29.43</v>
      </c>
      <c r="J45" s="39">
        <f t="shared" si="6"/>
        <v>385</v>
      </c>
      <c r="K45" s="40">
        <f t="shared" si="7"/>
        <v>385</v>
      </c>
      <c r="L45" s="39">
        <v>0</v>
      </c>
      <c r="M45" s="39">
        <v>436</v>
      </c>
      <c r="N45" s="39">
        <v>831</v>
      </c>
      <c r="O45" s="41">
        <f t="shared" si="1"/>
        <v>395</v>
      </c>
      <c r="P45" s="41">
        <f t="shared" si="2"/>
        <v>385</v>
      </c>
      <c r="Q45" s="41">
        <f t="shared" si="3"/>
        <v>-409.57</v>
      </c>
      <c r="R45" s="113">
        <f t="shared" si="4"/>
        <v>385</v>
      </c>
      <c r="S45" s="34">
        <f t="shared" si="4"/>
        <v>0</v>
      </c>
      <c r="T45" s="34">
        <f t="shared" si="4"/>
        <v>0</v>
      </c>
      <c r="U45" s="52">
        <v>60.17</v>
      </c>
      <c r="V45" s="44">
        <f t="shared" si="5"/>
        <v>23165.45</v>
      </c>
      <c r="W45" s="45">
        <f t="shared" si="8"/>
        <v>32.454000000000001</v>
      </c>
      <c r="X45" s="50">
        <f t="shared" si="8"/>
        <v>0</v>
      </c>
      <c r="Y45" s="51">
        <f t="shared" si="8"/>
        <v>0</v>
      </c>
      <c r="Z45" s="48">
        <f t="shared" si="9"/>
        <v>12494.79</v>
      </c>
      <c r="AA45" s="49">
        <f t="shared" si="10"/>
        <v>10670.66</v>
      </c>
    </row>
    <row r="46" spans="1:27" x14ac:dyDescent="0.25">
      <c r="A46" s="123">
        <v>42096.458333333336</v>
      </c>
      <c r="B46" s="64">
        <v>385</v>
      </c>
      <c r="C46" s="34">
        <v>0</v>
      </c>
      <c r="D46" s="96">
        <v>0</v>
      </c>
      <c r="E46" s="35">
        <f t="shared" si="0"/>
        <v>385</v>
      </c>
      <c r="F46" s="36">
        <f t="shared" si="11"/>
        <v>19</v>
      </c>
      <c r="G46" s="37" t="str">
        <f t="shared" si="12"/>
        <v>Yes</v>
      </c>
      <c r="H46" s="38">
        <v>364</v>
      </c>
      <c r="I46" s="38">
        <v>28.38</v>
      </c>
      <c r="J46" s="39">
        <f t="shared" si="6"/>
        <v>364</v>
      </c>
      <c r="K46" s="40">
        <f t="shared" si="7"/>
        <v>364</v>
      </c>
      <c r="L46" s="39">
        <v>0</v>
      </c>
      <c r="M46" s="39">
        <v>436</v>
      </c>
      <c r="N46" s="39">
        <v>805</v>
      </c>
      <c r="O46" s="41">
        <f t="shared" si="1"/>
        <v>369</v>
      </c>
      <c r="P46" s="41">
        <f t="shared" si="2"/>
        <v>364</v>
      </c>
      <c r="Q46" s="41">
        <f t="shared" si="3"/>
        <v>-412.62</v>
      </c>
      <c r="R46" s="113">
        <f t="shared" si="4"/>
        <v>364</v>
      </c>
      <c r="S46" s="34">
        <f t="shared" si="4"/>
        <v>0</v>
      </c>
      <c r="T46" s="34">
        <f t="shared" si="4"/>
        <v>0</v>
      </c>
      <c r="U46" s="52">
        <v>39.619999999999997</v>
      </c>
      <c r="V46" s="44">
        <f t="shared" si="5"/>
        <v>14421.679999999998</v>
      </c>
      <c r="W46" s="45">
        <f t="shared" si="8"/>
        <v>32.454000000000001</v>
      </c>
      <c r="X46" s="50">
        <f t="shared" si="8"/>
        <v>0</v>
      </c>
      <c r="Y46" s="51">
        <f t="shared" si="8"/>
        <v>0</v>
      </c>
      <c r="Z46" s="48">
        <f t="shared" si="9"/>
        <v>11813.255999999999</v>
      </c>
      <c r="AA46" s="49">
        <f t="shared" si="10"/>
        <v>2608.4239999999991</v>
      </c>
    </row>
    <row r="47" spans="1:27" x14ac:dyDescent="0.25">
      <c r="A47" s="123">
        <v>42096.5</v>
      </c>
      <c r="B47" s="64">
        <v>385</v>
      </c>
      <c r="C47" s="34">
        <v>0</v>
      </c>
      <c r="D47" s="96">
        <v>0</v>
      </c>
      <c r="E47" s="35">
        <f t="shared" si="0"/>
        <v>385</v>
      </c>
      <c r="F47" s="36">
        <f t="shared" si="11"/>
        <v>20</v>
      </c>
      <c r="G47" s="37" t="str">
        <f t="shared" si="12"/>
        <v>Yes</v>
      </c>
      <c r="H47" s="38">
        <v>313</v>
      </c>
      <c r="I47" s="38">
        <v>25.32</v>
      </c>
      <c r="J47" s="39">
        <f t="shared" si="6"/>
        <v>313</v>
      </c>
      <c r="K47" s="40">
        <f t="shared" si="7"/>
        <v>313</v>
      </c>
      <c r="L47" s="39">
        <v>0</v>
      </c>
      <c r="M47" s="39">
        <v>437</v>
      </c>
      <c r="N47" s="39">
        <v>763</v>
      </c>
      <c r="O47" s="41">
        <f t="shared" si="1"/>
        <v>326</v>
      </c>
      <c r="P47" s="41">
        <f t="shared" si="2"/>
        <v>313</v>
      </c>
      <c r="Q47" s="41">
        <f t="shared" si="3"/>
        <v>-424.68</v>
      </c>
      <c r="R47" s="113">
        <f t="shared" si="4"/>
        <v>313</v>
      </c>
      <c r="S47" s="34">
        <f t="shared" si="4"/>
        <v>0</v>
      </c>
      <c r="T47" s="34">
        <f t="shared" si="4"/>
        <v>0</v>
      </c>
      <c r="U47" s="52">
        <v>27.39</v>
      </c>
      <c r="V47" s="44">
        <f t="shared" si="5"/>
        <v>8573.07</v>
      </c>
      <c r="W47" s="45">
        <f t="shared" si="8"/>
        <v>32.454000000000001</v>
      </c>
      <c r="X47" s="50">
        <f t="shared" si="8"/>
        <v>0</v>
      </c>
      <c r="Y47" s="51">
        <f t="shared" si="8"/>
        <v>0</v>
      </c>
      <c r="Z47" s="48">
        <f t="shared" si="9"/>
        <v>10158.102000000001</v>
      </c>
      <c r="AA47" s="49">
        <f t="shared" si="10"/>
        <v>0</v>
      </c>
    </row>
    <row r="48" spans="1:27" x14ac:dyDescent="0.25">
      <c r="A48" s="123">
        <v>42096.541666666664</v>
      </c>
      <c r="B48" s="64">
        <v>385</v>
      </c>
      <c r="C48" s="34">
        <v>0</v>
      </c>
      <c r="D48" s="96">
        <v>0</v>
      </c>
      <c r="E48" s="35">
        <f t="shared" si="0"/>
        <v>385</v>
      </c>
      <c r="F48" s="36">
        <f t="shared" si="11"/>
        <v>21</v>
      </c>
      <c r="G48" s="37" t="str">
        <f t="shared" si="12"/>
        <v>Yes</v>
      </c>
      <c r="H48" s="38">
        <v>295</v>
      </c>
      <c r="I48" s="38">
        <v>25.25</v>
      </c>
      <c r="J48" s="39">
        <f t="shared" si="6"/>
        <v>295</v>
      </c>
      <c r="K48" s="40">
        <f t="shared" si="7"/>
        <v>295</v>
      </c>
      <c r="L48" s="39">
        <v>0</v>
      </c>
      <c r="M48" s="39">
        <v>436</v>
      </c>
      <c r="N48" s="39">
        <v>747</v>
      </c>
      <c r="O48" s="41">
        <f t="shared" si="1"/>
        <v>311</v>
      </c>
      <c r="P48" s="41">
        <f t="shared" si="2"/>
        <v>295</v>
      </c>
      <c r="Q48" s="41">
        <f t="shared" si="3"/>
        <v>-426.75</v>
      </c>
      <c r="R48" s="113">
        <f t="shared" si="4"/>
        <v>295</v>
      </c>
      <c r="S48" s="34">
        <f t="shared" si="4"/>
        <v>0</v>
      </c>
      <c r="T48" s="34">
        <f t="shared" si="4"/>
        <v>0</v>
      </c>
      <c r="U48" s="52">
        <v>28.35</v>
      </c>
      <c r="V48" s="44">
        <f t="shared" si="5"/>
        <v>8363.25</v>
      </c>
      <c r="W48" s="45">
        <f t="shared" si="8"/>
        <v>32.454000000000001</v>
      </c>
      <c r="X48" s="50">
        <f t="shared" si="8"/>
        <v>0</v>
      </c>
      <c r="Y48" s="51">
        <f t="shared" si="8"/>
        <v>0</v>
      </c>
      <c r="Z48" s="48">
        <f t="shared" si="9"/>
        <v>9573.93</v>
      </c>
      <c r="AA48" s="49">
        <f t="shared" si="10"/>
        <v>0</v>
      </c>
    </row>
    <row r="49" spans="1:27" x14ac:dyDescent="0.25">
      <c r="A49" s="123">
        <v>42096.583333333336</v>
      </c>
      <c r="B49" s="64">
        <v>385</v>
      </c>
      <c r="C49" s="34">
        <v>0</v>
      </c>
      <c r="D49" s="96">
        <v>0</v>
      </c>
      <c r="E49" s="35">
        <f t="shared" si="0"/>
        <v>385</v>
      </c>
      <c r="F49" s="36">
        <f t="shared" si="11"/>
        <v>22</v>
      </c>
      <c r="G49" s="37" t="str">
        <f t="shared" si="12"/>
        <v>Yes</v>
      </c>
      <c r="H49" s="38">
        <v>283</v>
      </c>
      <c r="I49" s="38">
        <v>23.82</v>
      </c>
      <c r="J49" s="39">
        <f t="shared" si="6"/>
        <v>283</v>
      </c>
      <c r="K49" s="40">
        <f t="shared" si="7"/>
        <v>283</v>
      </c>
      <c r="L49" s="39">
        <v>0</v>
      </c>
      <c r="M49" s="39">
        <v>436</v>
      </c>
      <c r="N49" s="39">
        <v>726</v>
      </c>
      <c r="O49" s="41">
        <f t="shared" si="1"/>
        <v>290</v>
      </c>
      <c r="P49" s="41">
        <f t="shared" si="2"/>
        <v>283</v>
      </c>
      <c r="Q49" s="41">
        <f t="shared" si="3"/>
        <v>-419.18</v>
      </c>
      <c r="R49" s="113">
        <f t="shared" si="4"/>
        <v>283</v>
      </c>
      <c r="S49" s="34">
        <f t="shared" si="4"/>
        <v>0</v>
      </c>
      <c r="T49" s="34">
        <f t="shared" si="4"/>
        <v>0</v>
      </c>
      <c r="U49" s="52">
        <v>28.02</v>
      </c>
      <c r="V49" s="44">
        <f t="shared" si="5"/>
        <v>7929.66</v>
      </c>
      <c r="W49" s="45">
        <f t="shared" si="8"/>
        <v>32.454000000000001</v>
      </c>
      <c r="X49" s="50">
        <f t="shared" si="8"/>
        <v>0</v>
      </c>
      <c r="Y49" s="51">
        <f t="shared" si="8"/>
        <v>0</v>
      </c>
      <c r="Z49" s="48">
        <f t="shared" si="9"/>
        <v>9184.482</v>
      </c>
      <c r="AA49" s="49">
        <f t="shared" si="10"/>
        <v>0</v>
      </c>
    </row>
    <row r="50" spans="1:27" x14ac:dyDescent="0.25">
      <c r="A50" s="123">
        <v>42096.625</v>
      </c>
      <c r="B50" s="64">
        <v>385</v>
      </c>
      <c r="C50" s="34">
        <v>0</v>
      </c>
      <c r="D50" s="96">
        <v>0</v>
      </c>
      <c r="E50" s="35">
        <f t="shared" si="0"/>
        <v>385</v>
      </c>
      <c r="F50" s="36">
        <f t="shared" si="11"/>
        <v>23</v>
      </c>
      <c r="G50" s="37" t="str">
        <f t="shared" si="12"/>
        <v>Yes</v>
      </c>
      <c r="H50" s="38">
        <v>264</v>
      </c>
      <c r="I50" s="38">
        <v>22.89</v>
      </c>
      <c r="J50" s="39">
        <f t="shared" si="6"/>
        <v>264</v>
      </c>
      <c r="K50" s="40">
        <f t="shared" si="7"/>
        <v>264</v>
      </c>
      <c r="L50" s="39">
        <v>0</v>
      </c>
      <c r="M50" s="39">
        <v>436</v>
      </c>
      <c r="N50" s="39">
        <v>710</v>
      </c>
      <c r="O50" s="41">
        <f t="shared" si="1"/>
        <v>274</v>
      </c>
      <c r="P50" s="41">
        <f t="shared" si="2"/>
        <v>264</v>
      </c>
      <c r="Q50" s="41">
        <f t="shared" si="3"/>
        <v>-423.11</v>
      </c>
      <c r="R50" s="113">
        <f t="shared" si="4"/>
        <v>264</v>
      </c>
      <c r="S50" s="34">
        <f t="shared" si="4"/>
        <v>0</v>
      </c>
      <c r="T50" s="34">
        <f t="shared" si="4"/>
        <v>0</v>
      </c>
      <c r="U50" s="52">
        <v>27.29</v>
      </c>
      <c r="V50" s="44">
        <f t="shared" si="5"/>
        <v>7204.5599999999995</v>
      </c>
      <c r="W50" s="45">
        <f t="shared" si="8"/>
        <v>32.454000000000001</v>
      </c>
      <c r="X50" s="50">
        <f t="shared" si="8"/>
        <v>0</v>
      </c>
      <c r="Y50" s="51">
        <f t="shared" si="8"/>
        <v>0</v>
      </c>
      <c r="Z50" s="48">
        <f t="shared" si="9"/>
        <v>8567.8559999999998</v>
      </c>
      <c r="AA50" s="49">
        <f t="shared" si="10"/>
        <v>0</v>
      </c>
    </row>
    <row r="51" spans="1:27" x14ac:dyDescent="0.25">
      <c r="A51" s="123">
        <v>42096.666666666664</v>
      </c>
      <c r="B51" s="64">
        <v>385</v>
      </c>
      <c r="C51" s="34">
        <v>0</v>
      </c>
      <c r="D51" s="96">
        <v>0</v>
      </c>
      <c r="E51" s="35">
        <f t="shared" si="0"/>
        <v>385</v>
      </c>
      <c r="F51" s="36">
        <f t="shared" si="11"/>
        <v>24</v>
      </c>
      <c r="G51" s="37" t="str">
        <f t="shared" si="12"/>
        <v>Yes</v>
      </c>
      <c r="H51" s="38">
        <v>253</v>
      </c>
      <c r="I51" s="38">
        <v>22.85</v>
      </c>
      <c r="J51" s="39">
        <f t="shared" si="6"/>
        <v>253</v>
      </c>
      <c r="K51" s="40">
        <f t="shared" si="7"/>
        <v>253</v>
      </c>
      <c r="L51" s="39">
        <v>0</v>
      </c>
      <c r="M51" s="39">
        <v>436</v>
      </c>
      <c r="N51" s="39">
        <v>706</v>
      </c>
      <c r="O51" s="41">
        <f t="shared" si="1"/>
        <v>270</v>
      </c>
      <c r="P51" s="41">
        <f t="shared" si="2"/>
        <v>253</v>
      </c>
      <c r="Q51" s="41">
        <f t="shared" si="3"/>
        <v>-430.15</v>
      </c>
      <c r="R51" s="113">
        <f t="shared" si="4"/>
        <v>253</v>
      </c>
      <c r="S51" s="34">
        <f t="shared" si="4"/>
        <v>0</v>
      </c>
      <c r="T51" s="34">
        <f t="shared" si="4"/>
        <v>0</v>
      </c>
      <c r="U51" s="52">
        <v>25.01</v>
      </c>
      <c r="V51" s="44">
        <f t="shared" si="5"/>
        <v>6327.5300000000007</v>
      </c>
      <c r="W51" s="45">
        <f t="shared" si="8"/>
        <v>32.454000000000001</v>
      </c>
      <c r="X51" s="50">
        <f t="shared" si="8"/>
        <v>0</v>
      </c>
      <c r="Y51" s="51">
        <f t="shared" si="8"/>
        <v>0</v>
      </c>
      <c r="Z51" s="48">
        <f t="shared" si="9"/>
        <v>8210.862000000001</v>
      </c>
      <c r="AA51" s="49">
        <f t="shared" si="10"/>
        <v>0</v>
      </c>
    </row>
    <row r="52" spans="1:27" x14ac:dyDescent="0.25">
      <c r="A52" s="123">
        <v>42096.708333333336</v>
      </c>
      <c r="B52" s="64">
        <v>385</v>
      </c>
      <c r="C52" s="34">
        <v>0</v>
      </c>
      <c r="D52" s="96">
        <v>0</v>
      </c>
      <c r="E52" s="35">
        <f t="shared" si="0"/>
        <v>385</v>
      </c>
      <c r="F52" s="36">
        <f t="shared" si="11"/>
        <v>25</v>
      </c>
      <c r="G52" s="37" t="str">
        <f t="shared" si="12"/>
        <v>Yes</v>
      </c>
      <c r="H52" s="38">
        <v>260</v>
      </c>
      <c r="I52" s="38">
        <v>23.33</v>
      </c>
      <c r="J52" s="39">
        <f t="shared" si="6"/>
        <v>260</v>
      </c>
      <c r="K52" s="40">
        <f t="shared" si="7"/>
        <v>260</v>
      </c>
      <c r="L52" s="39">
        <v>0</v>
      </c>
      <c r="M52" s="39">
        <v>437</v>
      </c>
      <c r="N52" s="39">
        <v>709</v>
      </c>
      <c r="O52" s="41">
        <f t="shared" si="1"/>
        <v>272</v>
      </c>
      <c r="P52" s="41">
        <f t="shared" si="2"/>
        <v>260</v>
      </c>
      <c r="Q52" s="41">
        <f t="shared" si="3"/>
        <v>-425.67</v>
      </c>
      <c r="R52" s="113">
        <f t="shared" si="4"/>
        <v>260</v>
      </c>
      <c r="S52" s="34">
        <f t="shared" si="4"/>
        <v>0</v>
      </c>
      <c r="T52" s="34">
        <f t="shared" si="4"/>
        <v>0</v>
      </c>
      <c r="U52" s="52">
        <v>23.35</v>
      </c>
      <c r="V52" s="44">
        <f t="shared" si="5"/>
        <v>6071</v>
      </c>
      <c r="W52" s="45">
        <f t="shared" si="8"/>
        <v>32.454000000000001</v>
      </c>
      <c r="X52" s="50">
        <f t="shared" si="8"/>
        <v>0</v>
      </c>
      <c r="Y52" s="51">
        <f t="shared" si="8"/>
        <v>0</v>
      </c>
      <c r="Z52" s="48">
        <f t="shared" si="9"/>
        <v>8438.0400000000009</v>
      </c>
      <c r="AA52" s="49">
        <f t="shared" si="10"/>
        <v>0</v>
      </c>
    </row>
    <row r="53" spans="1:27" x14ac:dyDescent="0.25">
      <c r="A53" s="123"/>
      <c r="B53" s="64">
        <v>0</v>
      </c>
      <c r="C53" s="34">
        <v>0</v>
      </c>
      <c r="D53" s="96">
        <v>0</v>
      </c>
      <c r="E53" s="35">
        <f t="shared" si="0"/>
        <v>0</v>
      </c>
      <c r="F53" s="36">
        <f t="shared" si="11"/>
        <v>0</v>
      </c>
      <c r="G53" s="37">
        <f t="shared" si="12"/>
        <v>0</v>
      </c>
      <c r="H53" s="38"/>
      <c r="I53" s="38"/>
      <c r="J53" s="39">
        <f t="shared" si="6"/>
        <v>0</v>
      </c>
      <c r="K53" s="40">
        <f t="shared" si="7"/>
        <v>0</v>
      </c>
      <c r="L53" s="39">
        <v>0</v>
      </c>
      <c r="M53" s="39">
        <v>0</v>
      </c>
      <c r="N53" s="39">
        <v>0</v>
      </c>
      <c r="O53" s="41">
        <f t="shared" si="1"/>
        <v>0</v>
      </c>
      <c r="P53" s="41">
        <f t="shared" si="2"/>
        <v>0</v>
      </c>
      <c r="Q53" s="41">
        <f t="shared" si="3"/>
        <v>0</v>
      </c>
      <c r="R53" s="34">
        <f t="shared" si="4"/>
        <v>0</v>
      </c>
      <c r="S53" s="34">
        <f t="shared" si="4"/>
        <v>0</v>
      </c>
      <c r="T53" s="34">
        <f t="shared" si="4"/>
        <v>0</v>
      </c>
      <c r="U53" s="52">
        <f>'[6]KP Hourly Purchases'!K45</f>
        <v>0</v>
      </c>
      <c r="V53" s="44">
        <f t="shared" si="5"/>
        <v>0</v>
      </c>
      <c r="W53" s="45">
        <f t="shared" si="8"/>
        <v>0</v>
      </c>
      <c r="X53" s="50">
        <f t="shared" si="8"/>
        <v>0</v>
      </c>
      <c r="Y53" s="51">
        <f t="shared" si="8"/>
        <v>0</v>
      </c>
      <c r="Z53" s="48">
        <f t="shared" si="9"/>
        <v>0</v>
      </c>
      <c r="AA53" s="49">
        <f t="shared" si="10"/>
        <v>0</v>
      </c>
    </row>
    <row r="54" spans="1:27" ht="15.75" thickBot="1" x14ac:dyDescent="0.3">
      <c r="A54" s="65"/>
      <c r="B54" s="64">
        <v>0</v>
      </c>
      <c r="C54" s="34">
        <v>0</v>
      </c>
      <c r="D54" s="96">
        <v>0</v>
      </c>
      <c r="E54" s="35">
        <f>SUM(B54:D54)</f>
        <v>0</v>
      </c>
      <c r="F54" s="36">
        <f>IF(E54&gt;0,#REF!+1,0)</f>
        <v>0</v>
      </c>
      <c r="G54" s="37">
        <f>IF(MAX(F54:F186)&gt;6,"Yes",0)</f>
        <v>0</v>
      </c>
      <c r="H54" s="38"/>
      <c r="I54" s="38"/>
      <c r="J54" s="39">
        <f>MIN(E54,H54)</f>
        <v>0</v>
      </c>
      <c r="K54" s="40">
        <f>IF(J54=0,0,IF(G54&lt;&gt;"Yes",0,J54))</f>
        <v>0</v>
      </c>
      <c r="L54" s="39">
        <v>0</v>
      </c>
      <c r="M54" s="39">
        <v>0</v>
      </c>
      <c r="N54" s="39">
        <v>0</v>
      </c>
      <c r="O54" s="41">
        <f>MAX(N54-M54,0)</f>
        <v>0</v>
      </c>
      <c r="P54" s="41">
        <f>MIN(K54,O54)</f>
        <v>0</v>
      </c>
      <c r="Q54" s="41">
        <f>IF(P54&lt;=0,0,L54+I54+H54-N54)</f>
        <v>0</v>
      </c>
      <c r="R54" s="34">
        <f>IF($P54&gt;0,MIN($P54,$E54)*(B54/$E54),0)</f>
        <v>0</v>
      </c>
      <c r="S54" s="34">
        <f>IF($P54&gt;0,MIN($P54,$E54)*(C54/$E54),0)</f>
        <v>0</v>
      </c>
      <c r="T54" s="34">
        <f>IF($P54&gt;0,MIN($P54,$E54)*(D54/$E54),0)</f>
        <v>0</v>
      </c>
      <c r="U54" s="52">
        <f>'[6]KP Hourly Purchases'!K154</f>
        <v>0</v>
      </c>
      <c r="V54" s="44">
        <f>(R54+S54+T54)*U54</f>
        <v>0</v>
      </c>
      <c r="W54" s="45">
        <f>IF(B54&gt;0,W$9,0)</f>
        <v>0</v>
      </c>
      <c r="X54" s="50">
        <f>IF(C54&gt;0,X$9,0)</f>
        <v>0</v>
      </c>
      <c r="Y54" s="51">
        <f>IF(D54&gt;0,Y$9,0)</f>
        <v>0</v>
      </c>
      <c r="Z54" s="48">
        <f>(R54*W54)+(S54*X54)+(T54*Y54)</f>
        <v>0</v>
      </c>
      <c r="AA54" s="49">
        <f>IF(V54-Z54&lt;0,0,V54-Z54)</f>
        <v>0</v>
      </c>
    </row>
    <row r="55" spans="1:27" x14ac:dyDescent="0.25">
      <c r="A55" s="66"/>
      <c r="B55" s="67"/>
      <c r="C55" s="67"/>
      <c r="D55" s="67"/>
      <c r="E55" s="68"/>
      <c r="F55" s="69"/>
      <c r="G55" s="70"/>
      <c r="H55" s="71"/>
      <c r="I55" s="71"/>
      <c r="J55" s="72"/>
      <c r="K55" s="73"/>
      <c r="L55" s="72"/>
      <c r="M55" s="72"/>
      <c r="N55" s="72"/>
      <c r="O55" s="74"/>
      <c r="P55" s="74"/>
      <c r="Q55" s="74"/>
      <c r="R55" s="67"/>
      <c r="S55" s="67"/>
      <c r="T55" s="67"/>
      <c r="U55" s="75"/>
      <c r="V55" s="76"/>
      <c r="W55" s="77"/>
      <c r="X55" s="78"/>
      <c r="Y55" s="78"/>
      <c r="Z55" s="79"/>
      <c r="AA55" s="80"/>
    </row>
    <row r="56" spans="1:27" ht="15.75" thickBot="1" x14ac:dyDescent="0.3">
      <c r="A56" s="66"/>
      <c r="B56" s="67"/>
      <c r="C56" s="67"/>
      <c r="D56" s="81" t="s">
        <v>42</v>
      </c>
      <c r="E56" s="82">
        <f>SUM(E12:E55)</f>
        <v>15400</v>
      </c>
      <c r="F56" s="69"/>
      <c r="G56" s="70"/>
      <c r="H56" s="71"/>
      <c r="I56" s="71"/>
      <c r="J56" s="72"/>
      <c r="K56" s="73"/>
      <c r="L56" s="72"/>
      <c r="M56" s="72"/>
      <c r="N56" s="72"/>
      <c r="O56" s="74"/>
      <c r="P56" s="74"/>
      <c r="Q56" s="74"/>
      <c r="R56" s="67"/>
      <c r="S56" s="67"/>
      <c r="T56" s="67"/>
      <c r="U56" s="75"/>
      <c r="V56" s="76"/>
      <c r="W56" s="77"/>
      <c r="X56" s="78"/>
      <c r="Y56" s="78"/>
      <c r="Z56" s="79"/>
      <c r="AA56" s="80"/>
    </row>
    <row r="57" spans="1:27" ht="15.75" thickBot="1" x14ac:dyDescent="0.3">
      <c r="A57" s="22"/>
      <c r="B57" s="22"/>
      <c r="C57" s="22"/>
      <c r="D57" s="22"/>
      <c r="E57" s="22"/>
      <c r="F57" s="22"/>
      <c r="G57" s="22"/>
      <c r="H57" s="54"/>
      <c r="I57" s="54"/>
      <c r="J57" s="54"/>
      <c r="K57" s="55"/>
      <c r="L57" s="54"/>
      <c r="M57" s="54"/>
      <c r="N57" s="54"/>
      <c r="O57" s="54"/>
      <c r="P57" s="54"/>
      <c r="Q57" s="54"/>
      <c r="R57" s="116">
        <f>SUM(R12:R54)</f>
        <v>13194.449999999999</v>
      </c>
      <c r="S57" s="116">
        <f>SUM(S12:S54)</f>
        <v>0</v>
      </c>
      <c r="T57" s="115">
        <f>SUM(T12:T54)</f>
        <v>0</v>
      </c>
      <c r="U57" s="117">
        <f>IF((R57+S57+T57)=0,0,V57/(R57+S57+T57))</f>
        <v>28.132260234416748</v>
      </c>
      <c r="V57" s="61">
        <f>SUM(V12:V54)</f>
        <v>371189.70105000003</v>
      </c>
      <c r="W57" s="22"/>
      <c r="X57" s="22"/>
      <c r="Y57" s="22"/>
      <c r="Z57" s="61">
        <f>SUM(Z12:Z54)</f>
        <v>428212.68030000001</v>
      </c>
      <c r="AA57" s="61">
        <f>SUM(AA12:AA54)</f>
        <v>19651.799999999992</v>
      </c>
    </row>
  </sheetData>
  <mergeCells count="54">
    <mergeCell ref="W2:Y2"/>
    <mergeCell ref="B3:D3"/>
    <mergeCell ref="R3:T3"/>
    <mergeCell ref="W3:Y3"/>
    <mergeCell ref="J4:J5"/>
    <mergeCell ref="B1:K1"/>
    <mergeCell ref="M1:P1"/>
    <mergeCell ref="B2:D2"/>
    <mergeCell ref="R2:T2"/>
    <mergeCell ref="A4:A5"/>
    <mergeCell ref="B4:D5"/>
    <mergeCell ref="E4:E5"/>
    <mergeCell ref="H4:H5"/>
    <mergeCell ref="I4:I5"/>
    <mergeCell ref="Z4:Z5"/>
    <mergeCell ref="K4:K5"/>
    <mergeCell ref="L4:L5"/>
    <mergeCell ref="M4:M5"/>
    <mergeCell ref="N4:N5"/>
    <mergeCell ref="O4:O5"/>
    <mergeCell ref="P4:P5"/>
    <mergeCell ref="O6:O8"/>
    <mergeCell ref="AA4:AA5"/>
    <mergeCell ref="A6:A8"/>
    <mergeCell ref="B6:B8"/>
    <mergeCell ref="C6:C8"/>
    <mergeCell ref="D6:D8"/>
    <mergeCell ref="E6:E8"/>
    <mergeCell ref="F6:F8"/>
    <mergeCell ref="G6:G8"/>
    <mergeCell ref="H6:H8"/>
    <mergeCell ref="I6:I8"/>
    <mergeCell ref="Q4:Q5"/>
    <mergeCell ref="R4:T5"/>
    <mergeCell ref="U4:U5"/>
    <mergeCell ref="V4:V5"/>
    <mergeCell ref="W4:Y5"/>
    <mergeCell ref="J6:J8"/>
    <mergeCell ref="K6:K8"/>
    <mergeCell ref="L6:L8"/>
    <mergeCell ref="M6:M8"/>
    <mergeCell ref="N6:N8"/>
    <mergeCell ref="AA6:AA8"/>
    <mergeCell ref="P6:P8"/>
    <mergeCell ref="Q6:Q8"/>
    <mergeCell ref="R6:R8"/>
    <mergeCell ref="S6:S8"/>
    <mergeCell ref="T6:T8"/>
    <mergeCell ref="U6:U8"/>
    <mergeCell ref="V6:V8"/>
    <mergeCell ref="W6:W8"/>
    <mergeCell ref="X6:X8"/>
    <mergeCell ref="Y6:Y8"/>
    <mergeCell ref="Z6:Z8"/>
  </mergeCells>
  <pageMargins left="0.7" right="0.7" top="0.75" bottom="0.75" header="0.3" footer="0.3"/>
  <legacy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281"/>
  <sheetViews>
    <sheetView workbookViewId="0">
      <selection activeCell="A9" sqref="A9:A10"/>
    </sheetView>
  </sheetViews>
  <sheetFormatPr defaultRowHeight="15" x14ac:dyDescent="0.25"/>
  <cols>
    <col min="1" max="1" width="13" style="3" customWidth="1"/>
    <col min="2" max="17" width="9.140625" style="3"/>
    <col min="18" max="18" width="13.85546875" style="3" customWidth="1"/>
    <col min="19" max="21" width="9.140625" style="3"/>
    <col min="22" max="22" width="12.140625" style="3" customWidth="1"/>
    <col min="23" max="25" width="9.140625" style="3"/>
    <col min="26" max="26" width="11.5703125" style="3" customWidth="1"/>
    <col min="27" max="27" width="18" style="3" customWidth="1"/>
    <col min="28" max="16384" width="9.140625" style="3"/>
  </cols>
  <sheetData>
    <row r="1" spans="1:27" ht="15.75" thickBot="1" x14ac:dyDescent="0.3">
      <c r="A1" s="22"/>
      <c r="B1" s="162" t="s">
        <v>0</v>
      </c>
      <c r="C1" s="163"/>
      <c r="D1" s="163"/>
      <c r="E1" s="163"/>
      <c r="F1" s="163"/>
      <c r="G1" s="163"/>
      <c r="H1" s="163"/>
      <c r="I1" s="163"/>
      <c r="J1" s="163"/>
      <c r="K1" s="163"/>
      <c r="L1" s="22"/>
      <c r="M1" s="162" t="s">
        <v>1</v>
      </c>
      <c r="N1" s="163"/>
      <c r="O1" s="163"/>
      <c r="P1" s="163"/>
      <c r="Q1" s="25"/>
      <c r="R1" s="22"/>
      <c r="S1" s="22"/>
      <c r="T1" s="22"/>
      <c r="U1" s="22"/>
      <c r="V1" s="22"/>
      <c r="W1" s="22"/>
      <c r="X1" s="22"/>
      <c r="Y1" s="22"/>
      <c r="Z1" s="22"/>
      <c r="AA1" s="22"/>
    </row>
    <row r="2" spans="1:27" ht="15.75" thickBot="1" x14ac:dyDescent="0.3">
      <c r="A2" s="22"/>
      <c r="B2" s="158" t="s">
        <v>2</v>
      </c>
      <c r="C2" s="159"/>
      <c r="D2" s="160"/>
      <c r="E2" s="26"/>
      <c r="F2" s="26"/>
      <c r="G2" s="26"/>
      <c r="H2" s="27" t="s">
        <v>3</v>
      </c>
      <c r="I2" s="27"/>
      <c r="J2" s="27"/>
      <c r="K2" s="27" t="s">
        <v>4</v>
      </c>
      <c r="L2" s="27"/>
      <c r="M2" s="27" t="s">
        <v>5</v>
      </c>
      <c r="N2" s="27" t="s">
        <v>6</v>
      </c>
      <c r="O2" s="27"/>
      <c r="P2" s="27" t="s">
        <v>7</v>
      </c>
      <c r="Q2" s="27"/>
      <c r="R2" s="158" t="s">
        <v>8</v>
      </c>
      <c r="S2" s="159"/>
      <c r="T2" s="160"/>
      <c r="U2" s="27" t="s">
        <v>9</v>
      </c>
      <c r="V2" s="27" t="s">
        <v>10</v>
      </c>
      <c r="W2" s="158" t="s">
        <v>11</v>
      </c>
      <c r="X2" s="159"/>
      <c r="Y2" s="160"/>
      <c r="Z2" s="27" t="s">
        <v>12</v>
      </c>
      <c r="AA2" s="28" t="s">
        <v>13</v>
      </c>
    </row>
    <row r="3" spans="1:27" ht="15.75" thickBot="1" x14ac:dyDescent="0.3">
      <c r="A3" s="22"/>
      <c r="B3" s="158" t="s">
        <v>2</v>
      </c>
      <c r="C3" s="159"/>
      <c r="D3" s="160"/>
      <c r="E3" s="27" t="s">
        <v>5</v>
      </c>
      <c r="F3" s="27"/>
      <c r="G3" s="27"/>
      <c r="H3" s="27" t="s">
        <v>6</v>
      </c>
      <c r="I3" s="27" t="s">
        <v>14</v>
      </c>
      <c r="J3" s="27" t="s">
        <v>7</v>
      </c>
      <c r="K3" s="27" t="s">
        <v>3</v>
      </c>
      <c r="L3" s="27" t="s">
        <v>15</v>
      </c>
      <c r="M3" s="27" t="s">
        <v>8</v>
      </c>
      <c r="N3" s="27" t="s">
        <v>9</v>
      </c>
      <c r="O3" s="27" t="s">
        <v>10</v>
      </c>
      <c r="P3" s="27" t="s">
        <v>11</v>
      </c>
      <c r="Q3" s="27" t="s">
        <v>12</v>
      </c>
      <c r="R3" s="158" t="s">
        <v>4</v>
      </c>
      <c r="S3" s="159"/>
      <c r="T3" s="160"/>
      <c r="U3" s="27" t="s">
        <v>13</v>
      </c>
      <c r="V3" s="27" t="s">
        <v>16</v>
      </c>
      <c r="W3" s="158" t="s">
        <v>17</v>
      </c>
      <c r="X3" s="159"/>
      <c r="Y3" s="160"/>
      <c r="Z3" s="27" t="s">
        <v>18</v>
      </c>
      <c r="AA3" s="28" t="s">
        <v>19</v>
      </c>
    </row>
    <row r="4" spans="1:27" x14ac:dyDescent="0.25">
      <c r="A4" s="145" t="s">
        <v>20</v>
      </c>
      <c r="B4" s="147" t="s">
        <v>21</v>
      </c>
      <c r="C4" s="149"/>
      <c r="D4" s="150"/>
      <c r="E4" s="145" t="s">
        <v>22</v>
      </c>
      <c r="F4" s="29"/>
      <c r="G4" s="29"/>
      <c r="H4" s="147" t="s">
        <v>23</v>
      </c>
      <c r="I4" s="145" t="s">
        <v>24</v>
      </c>
      <c r="J4" s="145" t="s">
        <v>25</v>
      </c>
      <c r="K4" s="147" t="s">
        <v>298</v>
      </c>
      <c r="L4" s="147" t="s">
        <v>27</v>
      </c>
      <c r="M4" s="147" t="s">
        <v>28</v>
      </c>
      <c r="N4" s="147" t="s">
        <v>29</v>
      </c>
      <c r="O4" s="147" t="s">
        <v>299</v>
      </c>
      <c r="P4" s="147" t="s">
        <v>31</v>
      </c>
      <c r="Q4" s="147" t="s">
        <v>32</v>
      </c>
      <c r="R4" s="147" t="s">
        <v>33</v>
      </c>
      <c r="S4" s="149"/>
      <c r="T4" s="150"/>
      <c r="U4" s="147" t="s">
        <v>34</v>
      </c>
      <c r="V4" s="147" t="s">
        <v>35</v>
      </c>
      <c r="W4" s="147" t="s">
        <v>36</v>
      </c>
      <c r="X4" s="149"/>
      <c r="Y4" s="150"/>
      <c r="Z4" s="147" t="s">
        <v>37</v>
      </c>
      <c r="AA4" s="145" t="s">
        <v>38</v>
      </c>
    </row>
    <row r="5" spans="1:27" ht="15.75" thickBot="1" x14ac:dyDescent="0.3">
      <c r="A5" s="154"/>
      <c r="B5" s="140"/>
      <c r="C5" s="155"/>
      <c r="D5" s="156"/>
      <c r="E5" s="157"/>
      <c r="F5" s="30"/>
      <c r="G5" s="30"/>
      <c r="H5" s="151"/>
      <c r="I5" s="157"/>
      <c r="J5" s="157"/>
      <c r="K5" s="151"/>
      <c r="L5" s="151"/>
      <c r="M5" s="148"/>
      <c r="N5" s="148"/>
      <c r="O5" s="148"/>
      <c r="P5" s="148"/>
      <c r="Q5" s="148"/>
      <c r="R5" s="151"/>
      <c r="S5" s="152"/>
      <c r="T5" s="153"/>
      <c r="U5" s="151"/>
      <c r="V5" s="151"/>
      <c r="W5" s="151"/>
      <c r="X5" s="152"/>
      <c r="Y5" s="153"/>
      <c r="Z5" s="151"/>
      <c r="AA5" s="146"/>
    </row>
    <row r="6" spans="1:27" x14ac:dyDescent="0.25">
      <c r="A6" s="164"/>
      <c r="B6" s="166" t="s">
        <v>58</v>
      </c>
      <c r="C6" s="133" t="s">
        <v>59</v>
      </c>
      <c r="D6" s="133" t="s">
        <v>41</v>
      </c>
      <c r="E6" s="133" t="s">
        <v>42</v>
      </c>
      <c r="F6" s="133" t="s">
        <v>43</v>
      </c>
      <c r="G6" s="133" t="s">
        <v>44</v>
      </c>
      <c r="H6" s="133" t="s">
        <v>60</v>
      </c>
      <c r="I6" s="133" t="s">
        <v>61</v>
      </c>
      <c r="J6" s="133" t="s">
        <v>46</v>
      </c>
      <c r="K6" s="139" t="s">
        <v>47</v>
      </c>
      <c r="L6" s="133" t="s">
        <v>48</v>
      </c>
      <c r="M6" s="165" t="s">
        <v>48</v>
      </c>
      <c r="N6" s="133" t="s">
        <v>48</v>
      </c>
      <c r="O6" s="133" t="s">
        <v>49</v>
      </c>
      <c r="P6" s="133" t="s">
        <v>50</v>
      </c>
      <c r="Q6" s="133" t="s">
        <v>51</v>
      </c>
      <c r="R6" s="133" t="s">
        <v>39</v>
      </c>
      <c r="S6" s="133" t="s">
        <v>40</v>
      </c>
      <c r="T6" s="133" t="s">
        <v>41</v>
      </c>
      <c r="U6" s="133" t="s">
        <v>45</v>
      </c>
      <c r="V6" s="139" t="s">
        <v>52</v>
      </c>
      <c r="W6" s="133" t="s">
        <v>39</v>
      </c>
      <c r="X6" s="135" t="s">
        <v>40</v>
      </c>
      <c r="Y6" s="137" t="s">
        <v>53</v>
      </c>
      <c r="Z6" s="139" t="s">
        <v>54</v>
      </c>
      <c r="AA6" s="142" t="s">
        <v>55</v>
      </c>
    </row>
    <row r="7" spans="1:27" x14ac:dyDescent="0.25">
      <c r="A7" s="165"/>
      <c r="B7" s="166"/>
      <c r="C7" s="133"/>
      <c r="D7" s="133"/>
      <c r="E7" s="133"/>
      <c r="F7" s="133"/>
      <c r="G7" s="133"/>
      <c r="H7" s="133"/>
      <c r="I7" s="133"/>
      <c r="J7" s="133"/>
      <c r="K7" s="140"/>
      <c r="L7" s="133"/>
      <c r="M7" s="165"/>
      <c r="N7" s="133"/>
      <c r="O7" s="133"/>
      <c r="P7" s="133"/>
      <c r="Q7" s="133"/>
      <c r="R7" s="133"/>
      <c r="S7" s="133"/>
      <c r="T7" s="133"/>
      <c r="U7" s="133"/>
      <c r="V7" s="140"/>
      <c r="W7" s="134"/>
      <c r="X7" s="136"/>
      <c r="Y7" s="138"/>
      <c r="Z7" s="140"/>
      <c r="AA7" s="143"/>
    </row>
    <row r="8" spans="1:27" x14ac:dyDescent="0.25">
      <c r="A8" s="165"/>
      <c r="B8" s="166"/>
      <c r="C8" s="133"/>
      <c r="D8" s="168"/>
      <c r="E8" s="133"/>
      <c r="F8" s="133"/>
      <c r="G8" s="133"/>
      <c r="H8" s="133"/>
      <c r="I8" s="133"/>
      <c r="J8" s="133"/>
      <c r="K8" s="141"/>
      <c r="L8" s="133"/>
      <c r="M8" s="165"/>
      <c r="N8" s="133"/>
      <c r="O8" s="133"/>
      <c r="P8" s="133"/>
      <c r="Q8" s="133"/>
      <c r="R8" s="133"/>
      <c r="S8" s="133"/>
      <c r="T8" s="133"/>
      <c r="U8" s="133"/>
      <c r="V8" s="141"/>
      <c r="W8" s="134"/>
      <c r="X8" s="136"/>
      <c r="Y8" s="138"/>
      <c r="Z8" s="141"/>
      <c r="AA8" s="144"/>
    </row>
    <row r="9" spans="1:27" ht="30" x14ac:dyDescent="0.25">
      <c r="A9" s="83"/>
      <c r="B9" s="84"/>
      <c r="C9" s="85"/>
      <c r="D9" s="89"/>
      <c r="E9" s="87"/>
      <c r="F9" s="85"/>
      <c r="G9" s="88"/>
      <c r="H9" s="88"/>
      <c r="I9" s="88"/>
      <c r="J9" s="88"/>
      <c r="K9" s="89"/>
      <c r="L9" s="88"/>
      <c r="M9" s="102"/>
      <c r="N9" s="88"/>
      <c r="O9" s="88"/>
      <c r="P9" s="88"/>
      <c r="Q9" s="88"/>
      <c r="R9" s="85"/>
      <c r="S9" s="85"/>
      <c r="T9" s="85"/>
      <c r="U9" s="88" t="s">
        <v>607</v>
      </c>
      <c r="V9" s="89"/>
      <c r="W9" s="50">
        <v>28.373999999999999</v>
      </c>
      <c r="X9" s="50">
        <v>0</v>
      </c>
      <c r="Y9" s="50">
        <v>21.64</v>
      </c>
      <c r="Z9" s="89"/>
      <c r="AA9" s="93"/>
    </row>
    <row r="10" spans="1:27" x14ac:dyDescent="0.25">
      <c r="A10" s="103"/>
      <c r="B10" s="104"/>
      <c r="C10" s="105"/>
      <c r="D10" s="86"/>
      <c r="E10" s="106"/>
      <c r="F10" s="105"/>
      <c r="G10" s="89"/>
      <c r="H10" s="89"/>
      <c r="I10" s="89"/>
      <c r="J10" s="89"/>
      <c r="K10" s="89"/>
      <c r="L10" s="89"/>
      <c r="M10" s="89"/>
      <c r="N10" s="88"/>
      <c r="O10" s="88"/>
      <c r="P10" s="88"/>
      <c r="Q10" s="88"/>
      <c r="R10" s="85"/>
      <c r="S10" s="85"/>
      <c r="T10" s="85"/>
      <c r="U10" s="88"/>
      <c r="V10" s="89"/>
      <c r="W10" s="90"/>
      <c r="X10" s="91"/>
      <c r="Y10" s="92"/>
      <c r="Z10" s="89"/>
      <c r="AA10" s="93"/>
    </row>
    <row r="11" spans="1:27" ht="15.75" thickBot="1" x14ac:dyDescent="0.3">
      <c r="A11" s="107"/>
      <c r="B11" s="104"/>
      <c r="C11" s="105"/>
      <c r="D11" s="86"/>
      <c r="E11" s="106"/>
      <c r="F11" s="105"/>
      <c r="G11" s="89"/>
      <c r="H11" s="89"/>
      <c r="I11" s="89"/>
      <c r="J11" s="89"/>
      <c r="K11" s="89"/>
      <c r="L11" s="89"/>
      <c r="M11" s="89"/>
      <c r="N11" s="88"/>
      <c r="O11" s="88"/>
      <c r="P11" s="88"/>
      <c r="Q11" s="88"/>
      <c r="R11" s="85"/>
      <c r="S11" s="85"/>
      <c r="T11" s="85"/>
      <c r="U11" s="88"/>
      <c r="V11" s="89"/>
      <c r="W11" s="90"/>
      <c r="X11" s="91"/>
      <c r="Y11" s="92"/>
      <c r="Z11" s="89"/>
      <c r="AA11" s="93"/>
    </row>
    <row r="12" spans="1:27" x14ac:dyDescent="0.25">
      <c r="A12" s="123">
        <v>42145.083333333336</v>
      </c>
      <c r="B12" s="64">
        <v>385</v>
      </c>
      <c r="C12" s="34">
        <v>0</v>
      </c>
      <c r="D12" s="95">
        <v>0</v>
      </c>
      <c r="E12" s="35">
        <f t="shared" ref="E12:E76" si="0">SUM(B12:D12)</f>
        <v>385</v>
      </c>
      <c r="F12" s="36">
        <f>IF(E12&gt;0,F7+1,0)</f>
        <v>1</v>
      </c>
      <c r="G12" s="37" t="str">
        <f>IF(MAX(F12:F142)&gt;6,"Yes",0)</f>
        <v>Yes</v>
      </c>
      <c r="H12" s="38">
        <v>137</v>
      </c>
      <c r="I12" s="38">
        <v>12.44</v>
      </c>
      <c r="J12" s="39">
        <f>MIN(E12,H12)</f>
        <v>137</v>
      </c>
      <c r="K12" s="40">
        <f>IF(J12=0,0,IF(G12&lt;&gt;"Yes",0,J12))</f>
        <v>137</v>
      </c>
      <c r="L12" s="39">
        <v>430.25</v>
      </c>
      <c r="M12" s="39">
        <v>613</v>
      </c>
      <c r="N12" s="39">
        <v>579.67399999999998</v>
      </c>
      <c r="O12" s="41">
        <f t="shared" ref="O12:O75" si="1">MAX(N12-M12,0)</f>
        <v>0</v>
      </c>
      <c r="P12" s="41">
        <f t="shared" ref="P12:P76" si="2">MIN(K12,O12)</f>
        <v>0</v>
      </c>
      <c r="Q12" s="41">
        <f t="shared" ref="Q12:Q76" si="3">IF(P12&lt;=0,0,L12+I12+H12-N12)</f>
        <v>0</v>
      </c>
      <c r="R12" s="34">
        <f t="shared" ref="R12:T76" si="4">IF($P12&gt;0,MIN($P12,$E12)*(B12/$E12),0)</f>
        <v>0</v>
      </c>
      <c r="S12" s="34">
        <f t="shared" si="4"/>
        <v>0</v>
      </c>
      <c r="T12" s="34">
        <f t="shared" si="4"/>
        <v>0</v>
      </c>
      <c r="U12" s="43">
        <v>22.32</v>
      </c>
      <c r="V12" s="44">
        <f t="shared" ref="V12:V76" si="5">(R12+S12+T12)*U12</f>
        <v>0</v>
      </c>
      <c r="W12" s="45">
        <f>IF(B12&gt;0,W$9,0)</f>
        <v>28.373999999999999</v>
      </c>
      <c r="X12" s="50">
        <f>IF(C12&gt;0,X$9,0)</f>
        <v>0</v>
      </c>
      <c r="Y12" s="51">
        <f>IF(D12&gt;0,Y$9,0)</f>
        <v>0</v>
      </c>
      <c r="Z12" s="48">
        <f>(R12*W12)+(S12*X12)+(T12*Y12)</f>
        <v>0</v>
      </c>
      <c r="AA12" s="49">
        <f>IF(V12-Z12&lt;0,0,V12-Z12)</f>
        <v>0</v>
      </c>
    </row>
    <row r="13" spans="1:27" x14ac:dyDescent="0.25">
      <c r="A13" s="123">
        <v>42145.125</v>
      </c>
      <c r="B13" s="64">
        <v>385</v>
      </c>
      <c r="C13" s="34">
        <v>0</v>
      </c>
      <c r="D13" s="96">
        <v>0</v>
      </c>
      <c r="E13" s="35">
        <f t="shared" si="0"/>
        <v>385</v>
      </c>
      <c r="F13" s="36">
        <f>IF(E13&gt;0,F12+1,0)</f>
        <v>2</v>
      </c>
      <c r="G13" s="37" t="str">
        <f t="shared" ref="G13:G31" si="6">IF(MAX(F13:F143)&gt;6,"Yes",0)</f>
        <v>Yes</v>
      </c>
      <c r="H13" s="38">
        <v>237</v>
      </c>
      <c r="I13" s="38">
        <v>11.71</v>
      </c>
      <c r="J13" s="39">
        <f t="shared" ref="J13:J76" si="7">MIN(E13,H13)</f>
        <v>237</v>
      </c>
      <c r="K13" s="40">
        <f t="shared" ref="K13:K76" si="8">IF(J13=0,0,IF(G13&lt;&gt;"Yes",0,J13))</f>
        <v>237</v>
      </c>
      <c r="L13" s="39">
        <v>311.64999999999998</v>
      </c>
      <c r="M13" s="39">
        <v>613</v>
      </c>
      <c r="N13" s="39">
        <v>561.351</v>
      </c>
      <c r="O13" s="41">
        <f t="shared" si="1"/>
        <v>0</v>
      </c>
      <c r="P13" s="41">
        <f t="shared" si="2"/>
        <v>0</v>
      </c>
      <c r="Q13" s="41">
        <f t="shared" si="3"/>
        <v>0</v>
      </c>
      <c r="R13" s="34">
        <f t="shared" si="4"/>
        <v>0</v>
      </c>
      <c r="S13" s="34">
        <f t="shared" si="4"/>
        <v>0</v>
      </c>
      <c r="T13" s="34">
        <f t="shared" si="4"/>
        <v>0</v>
      </c>
      <c r="U13" s="43">
        <v>20.34</v>
      </c>
      <c r="V13" s="44">
        <f t="shared" si="5"/>
        <v>0</v>
      </c>
      <c r="W13" s="45">
        <f t="shared" ref="W13:Y76" si="9">IF(B13&gt;0,W$9,0)</f>
        <v>28.373999999999999</v>
      </c>
      <c r="X13" s="50">
        <f t="shared" si="9"/>
        <v>0</v>
      </c>
      <c r="Y13" s="51">
        <f t="shared" si="9"/>
        <v>0</v>
      </c>
      <c r="Z13" s="48">
        <f t="shared" ref="Z13:Z76" si="10">(R13*W13)+(S13*X13)+(T13*Y13)</f>
        <v>0</v>
      </c>
      <c r="AA13" s="49">
        <f t="shared" ref="AA13:AA76" si="11">IF(V13-Z13&lt;0,0,V13-Z13)</f>
        <v>0</v>
      </c>
    </row>
    <row r="14" spans="1:27" x14ac:dyDescent="0.25">
      <c r="A14" s="123">
        <v>42145.166666666664</v>
      </c>
      <c r="B14" s="64">
        <v>385</v>
      </c>
      <c r="C14" s="34">
        <v>0</v>
      </c>
      <c r="D14" s="96">
        <v>0</v>
      </c>
      <c r="E14" s="35">
        <f t="shared" si="0"/>
        <v>385</v>
      </c>
      <c r="F14" s="36">
        <f t="shared" ref="F14:F77" si="12">IF(E14&gt;0,F13+1,0)</f>
        <v>3</v>
      </c>
      <c r="G14" s="37" t="str">
        <f t="shared" si="6"/>
        <v>Yes</v>
      </c>
      <c r="H14" s="38">
        <v>291</v>
      </c>
      <c r="I14" s="38">
        <v>11.34</v>
      </c>
      <c r="J14" s="39">
        <f t="shared" si="7"/>
        <v>291</v>
      </c>
      <c r="K14" s="40">
        <f t="shared" si="8"/>
        <v>291</v>
      </c>
      <c r="L14" s="39">
        <v>251.25</v>
      </c>
      <c r="M14" s="39">
        <v>613</v>
      </c>
      <c r="N14" s="39">
        <v>568.29899999999998</v>
      </c>
      <c r="O14" s="41">
        <f t="shared" si="1"/>
        <v>0</v>
      </c>
      <c r="P14" s="41">
        <f t="shared" si="2"/>
        <v>0</v>
      </c>
      <c r="Q14" s="41">
        <f t="shared" si="3"/>
        <v>0</v>
      </c>
      <c r="R14" s="34">
        <f>IF($P14&gt;0,MIN($P14,$E14)*(B14/$E14),0)</f>
        <v>0</v>
      </c>
      <c r="S14" s="34">
        <f t="shared" si="4"/>
        <v>0</v>
      </c>
      <c r="T14" s="34">
        <f t="shared" si="4"/>
        <v>0</v>
      </c>
      <c r="U14" s="43">
        <v>18.670000000000002</v>
      </c>
      <c r="V14" s="44">
        <f>(R14+S14+T14)*U14</f>
        <v>0</v>
      </c>
      <c r="W14" s="45">
        <f t="shared" si="9"/>
        <v>28.373999999999999</v>
      </c>
      <c r="X14" s="50">
        <f t="shared" si="9"/>
        <v>0</v>
      </c>
      <c r="Y14" s="51">
        <f t="shared" si="9"/>
        <v>0</v>
      </c>
      <c r="Z14" s="48">
        <f>(R14*W14)+(S14*X14)+(T14*Y14)</f>
        <v>0</v>
      </c>
      <c r="AA14" s="49">
        <f>IF(V14-Z14&lt;0,0,V14-Z14)</f>
        <v>0</v>
      </c>
    </row>
    <row r="15" spans="1:27" x14ac:dyDescent="0.25">
      <c r="A15" s="123">
        <v>42145.208333333336</v>
      </c>
      <c r="B15" s="64">
        <v>385</v>
      </c>
      <c r="C15" s="34">
        <v>0</v>
      </c>
      <c r="D15" s="96">
        <v>0</v>
      </c>
      <c r="E15" s="35">
        <f t="shared" si="0"/>
        <v>385</v>
      </c>
      <c r="F15" s="36">
        <f t="shared" si="12"/>
        <v>4</v>
      </c>
      <c r="G15" s="37" t="str">
        <f t="shared" si="6"/>
        <v>Yes</v>
      </c>
      <c r="H15" s="38">
        <v>305</v>
      </c>
      <c r="I15" s="38">
        <v>11.76</v>
      </c>
      <c r="J15" s="39">
        <f t="shared" si="7"/>
        <v>305</v>
      </c>
      <c r="K15" s="40">
        <f t="shared" si="8"/>
        <v>305</v>
      </c>
      <c r="L15" s="39">
        <v>251.95</v>
      </c>
      <c r="M15" s="39">
        <v>613</v>
      </c>
      <c r="N15" s="39">
        <v>579.65200000000004</v>
      </c>
      <c r="O15" s="41">
        <f t="shared" si="1"/>
        <v>0</v>
      </c>
      <c r="P15" s="41">
        <f t="shared" si="2"/>
        <v>0</v>
      </c>
      <c r="Q15" s="41">
        <f t="shared" si="3"/>
        <v>0</v>
      </c>
      <c r="R15" s="34">
        <f t="shared" si="4"/>
        <v>0</v>
      </c>
      <c r="S15" s="34">
        <f t="shared" si="4"/>
        <v>0</v>
      </c>
      <c r="T15" s="34">
        <f t="shared" si="4"/>
        <v>0</v>
      </c>
      <c r="U15" s="43">
        <v>21.21</v>
      </c>
      <c r="V15" s="44">
        <f t="shared" si="5"/>
        <v>0</v>
      </c>
      <c r="W15" s="45">
        <f t="shared" si="9"/>
        <v>28.373999999999999</v>
      </c>
      <c r="X15" s="50">
        <f t="shared" si="9"/>
        <v>0</v>
      </c>
      <c r="Y15" s="51">
        <f t="shared" si="9"/>
        <v>0</v>
      </c>
      <c r="Z15" s="48">
        <f t="shared" si="10"/>
        <v>0</v>
      </c>
      <c r="AA15" s="49">
        <f t="shared" si="11"/>
        <v>0</v>
      </c>
    </row>
    <row r="16" spans="1:27" x14ac:dyDescent="0.25">
      <c r="A16" s="123">
        <v>42145.25</v>
      </c>
      <c r="B16" s="64">
        <v>385</v>
      </c>
      <c r="C16" s="34">
        <v>0</v>
      </c>
      <c r="D16" s="96">
        <v>0</v>
      </c>
      <c r="E16" s="35">
        <f t="shared" si="0"/>
        <v>385</v>
      </c>
      <c r="F16" s="36">
        <f t="shared" si="12"/>
        <v>5</v>
      </c>
      <c r="G16" s="37" t="str">
        <f t="shared" si="6"/>
        <v>Yes</v>
      </c>
      <c r="H16" s="38">
        <v>316</v>
      </c>
      <c r="I16" s="38">
        <v>13.15</v>
      </c>
      <c r="J16" s="39">
        <f t="shared" si="7"/>
        <v>316</v>
      </c>
      <c r="K16" s="40">
        <f t="shared" si="8"/>
        <v>316</v>
      </c>
      <c r="L16" s="39">
        <v>273.45</v>
      </c>
      <c r="M16" s="39">
        <v>494</v>
      </c>
      <c r="N16" s="39">
        <v>612.15300000000002</v>
      </c>
      <c r="O16" s="41">
        <f t="shared" si="1"/>
        <v>118.15300000000002</v>
      </c>
      <c r="P16" s="41">
        <f>MIN(K16,O16)</f>
        <v>118.15300000000002</v>
      </c>
      <c r="Q16" s="41">
        <f>IF(P16&lt;=0,0,L16+I16+H16-N16)</f>
        <v>-9.553000000000111</v>
      </c>
      <c r="R16" s="34">
        <f t="shared" si="4"/>
        <v>118.15300000000002</v>
      </c>
      <c r="S16" s="34">
        <f t="shared" si="4"/>
        <v>0</v>
      </c>
      <c r="T16" s="34">
        <f t="shared" si="4"/>
        <v>0</v>
      </c>
      <c r="U16" s="43">
        <v>24.14</v>
      </c>
      <c r="V16" s="44">
        <f t="shared" si="5"/>
        <v>2852.2134200000005</v>
      </c>
      <c r="W16" s="45">
        <f t="shared" si="9"/>
        <v>28.373999999999999</v>
      </c>
      <c r="X16" s="50">
        <f t="shared" si="9"/>
        <v>0</v>
      </c>
      <c r="Y16" s="51">
        <f t="shared" si="9"/>
        <v>0</v>
      </c>
      <c r="Z16" s="48">
        <f t="shared" si="10"/>
        <v>3352.4732220000005</v>
      </c>
      <c r="AA16" s="49">
        <f t="shared" si="11"/>
        <v>0</v>
      </c>
    </row>
    <row r="17" spans="1:27" x14ac:dyDescent="0.25">
      <c r="A17" s="123">
        <v>42145.291666666664</v>
      </c>
      <c r="B17" s="64">
        <v>385</v>
      </c>
      <c r="C17" s="34">
        <v>0</v>
      </c>
      <c r="D17" s="96">
        <v>0</v>
      </c>
      <c r="E17" s="35">
        <f t="shared" si="0"/>
        <v>385</v>
      </c>
      <c r="F17" s="36">
        <f t="shared" si="12"/>
        <v>6</v>
      </c>
      <c r="G17" s="37" t="str">
        <f t="shared" si="6"/>
        <v>Yes</v>
      </c>
      <c r="H17" s="38">
        <v>296</v>
      </c>
      <c r="I17" s="38">
        <v>15.3</v>
      </c>
      <c r="J17" s="39">
        <f t="shared" si="7"/>
        <v>296</v>
      </c>
      <c r="K17" s="40">
        <f t="shared" si="8"/>
        <v>296</v>
      </c>
      <c r="L17" s="39">
        <v>340.2</v>
      </c>
      <c r="M17" s="39">
        <v>493</v>
      </c>
      <c r="N17" s="39">
        <v>662.55600000000004</v>
      </c>
      <c r="O17" s="41">
        <f t="shared" si="1"/>
        <v>169.55600000000004</v>
      </c>
      <c r="P17" s="41">
        <f t="shared" si="2"/>
        <v>169.55600000000004</v>
      </c>
      <c r="Q17" s="41">
        <f t="shared" si="3"/>
        <v>-11.05600000000004</v>
      </c>
      <c r="R17" s="34">
        <f t="shared" si="4"/>
        <v>169.55600000000004</v>
      </c>
      <c r="S17" s="34">
        <f t="shared" si="4"/>
        <v>0</v>
      </c>
      <c r="T17" s="34">
        <f t="shared" si="4"/>
        <v>0</v>
      </c>
      <c r="U17" s="43">
        <v>28.07</v>
      </c>
      <c r="V17" s="44">
        <f t="shared" si="5"/>
        <v>4759.436920000001</v>
      </c>
      <c r="W17" s="45">
        <f t="shared" si="9"/>
        <v>28.373999999999999</v>
      </c>
      <c r="X17" s="50">
        <f t="shared" si="9"/>
        <v>0</v>
      </c>
      <c r="Y17" s="51">
        <f t="shared" si="9"/>
        <v>0</v>
      </c>
      <c r="Z17" s="48">
        <f t="shared" si="10"/>
        <v>4810.981944000001</v>
      </c>
      <c r="AA17" s="49">
        <f t="shared" si="11"/>
        <v>0</v>
      </c>
    </row>
    <row r="18" spans="1:27" x14ac:dyDescent="0.25">
      <c r="A18" s="123">
        <v>42145.333333333336</v>
      </c>
      <c r="B18" s="64">
        <v>385</v>
      </c>
      <c r="C18" s="34">
        <v>0</v>
      </c>
      <c r="D18" s="96">
        <v>0</v>
      </c>
      <c r="E18" s="35">
        <f t="shared" si="0"/>
        <v>385</v>
      </c>
      <c r="F18" s="36">
        <f t="shared" si="12"/>
        <v>7</v>
      </c>
      <c r="G18" s="37" t="str">
        <f t="shared" si="6"/>
        <v>Yes</v>
      </c>
      <c r="H18" s="38">
        <v>238</v>
      </c>
      <c r="I18" s="38">
        <v>16.829999999999998</v>
      </c>
      <c r="J18" s="39">
        <f t="shared" si="7"/>
        <v>238</v>
      </c>
      <c r="K18" s="40">
        <f t="shared" si="8"/>
        <v>238</v>
      </c>
      <c r="L18" s="39">
        <v>416.1</v>
      </c>
      <c r="M18" s="39">
        <v>490</v>
      </c>
      <c r="N18" s="39">
        <v>682.86</v>
      </c>
      <c r="O18" s="41">
        <f t="shared" si="1"/>
        <v>192.86</v>
      </c>
      <c r="P18" s="41">
        <f t="shared" si="2"/>
        <v>192.86</v>
      </c>
      <c r="Q18" s="41">
        <f t="shared" si="3"/>
        <v>-11.92999999999995</v>
      </c>
      <c r="R18" s="34">
        <f t="shared" si="4"/>
        <v>192.86</v>
      </c>
      <c r="S18" s="34">
        <f t="shared" si="4"/>
        <v>0</v>
      </c>
      <c r="T18" s="34">
        <f t="shared" si="4"/>
        <v>0</v>
      </c>
      <c r="U18" s="43">
        <v>30.74</v>
      </c>
      <c r="V18" s="44">
        <f t="shared" si="5"/>
        <v>5928.5164000000004</v>
      </c>
      <c r="W18" s="45">
        <f t="shared" si="9"/>
        <v>28.373999999999999</v>
      </c>
      <c r="X18" s="50">
        <f t="shared" si="9"/>
        <v>0</v>
      </c>
      <c r="Y18" s="51">
        <f t="shared" si="9"/>
        <v>0</v>
      </c>
      <c r="Z18" s="48">
        <f t="shared" si="10"/>
        <v>5472.20964</v>
      </c>
      <c r="AA18" s="49">
        <f t="shared" si="11"/>
        <v>456.30676000000039</v>
      </c>
    </row>
    <row r="19" spans="1:27" x14ac:dyDescent="0.25">
      <c r="A19" s="123">
        <v>42145.375</v>
      </c>
      <c r="B19" s="64">
        <v>385</v>
      </c>
      <c r="C19" s="34">
        <v>0</v>
      </c>
      <c r="D19" s="96">
        <v>0</v>
      </c>
      <c r="E19" s="35">
        <f t="shared" si="0"/>
        <v>385</v>
      </c>
      <c r="F19" s="36">
        <f t="shared" si="12"/>
        <v>8</v>
      </c>
      <c r="G19" s="37" t="str">
        <f t="shared" si="6"/>
        <v>Yes</v>
      </c>
      <c r="H19" s="38">
        <v>194</v>
      </c>
      <c r="I19" s="38">
        <v>17.86</v>
      </c>
      <c r="J19" s="39">
        <f t="shared" si="7"/>
        <v>194</v>
      </c>
      <c r="K19" s="40">
        <f t="shared" si="8"/>
        <v>194</v>
      </c>
      <c r="L19" s="39">
        <v>475</v>
      </c>
      <c r="M19" s="39">
        <v>492</v>
      </c>
      <c r="N19" s="39">
        <v>695.17499999999995</v>
      </c>
      <c r="O19" s="41">
        <f t="shared" si="1"/>
        <v>203.17499999999995</v>
      </c>
      <c r="P19" s="41">
        <f t="shared" si="2"/>
        <v>194</v>
      </c>
      <c r="Q19" s="41">
        <f t="shared" si="3"/>
        <v>-8.3149999999999409</v>
      </c>
      <c r="R19" s="34">
        <f t="shared" si="4"/>
        <v>194</v>
      </c>
      <c r="S19" s="34">
        <f t="shared" si="4"/>
        <v>0</v>
      </c>
      <c r="T19" s="34">
        <f t="shared" si="4"/>
        <v>0</v>
      </c>
      <c r="U19" s="43">
        <v>32.25</v>
      </c>
      <c r="V19" s="44">
        <f t="shared" si="5"/>
        <v>6256.5</v>
      </c>
      <c r="W19" s="45">
        <f t="shared" si="9"/>
        <v>28.373999999999999</v>
      </c>
      <c r="X19" s="50">
        <f t="shared" si="9"/>
        <v>0</v>
      </c>
      <c r="Y19" s="51">
        <f t="shared" si="9"/>
        <v>0</v>
      </c>
      <c r="Z19" s="48">
        <f t="shared" si="10"/>
        <v>5504.5559999999996</v>
      </c>
      <c r="AA19" s="49">
        <f t="shared" si="11"/>
        <v>751.94400000000041</v>
      </c>
    </row>
    <row r="20" spans="1:27" x14ac:dyDescent="0.25">
      <c r="A20" s="123">
        <v>42145.416666666664</v>
      </c>
      <c r="B20" s="64">
        <v>385</v>
      </c>
      <c r="C20" s="34">
        <v>0</v>
      </c>
      <c r="D20" s="96">
        <v>0</v>
      </c>
      <c r="E20" s="35">
        <f t="shared" si="0"/>
        <v>385</v>
      </c>
      <c r="F20" s="36">
        <f t="shared" si="12"/>
        <v>9</v>
      </c>
      <c r="G20" s="37" t="str">
        <f t="shared" si="6"/>
        <v>Yes</v>
      </c>
      <c r="H20" s="38">
        <v>151</v>
      </c>
      <c r="I20" s="38">
        <v>18.02</v>
      </c>
      <c r="J20" s="39">
        <f t="shared" si="7"/>
        <v>151</v>
      </c>
      <c r="K20" s="40">
        <f t="shared" si="8"/>
        <v>151</v>
      </c>
      <c r="L20" s="39">
        <v>522.79999999999995</v>
      </c>
      <c r="M20" s="39">
        <v>610</v>
      </c>
      <c r="N20" s="39">
        <v>702.23099999999999</v>
      </c>
      <c r="O20" s="41">
        <f t="shared" si="1"/>
        <v>92.230999999999995</v>
      </c>
      <c r="P20" s="41">
        <f t="shared" si="2"/>
        <v>92.230999999999995</v>
      </c>
      <c r="Q20" s="41">
        <f t="shared" si="3"/>
        <v>-10.411000000000058</v>
      </c>
      <c r="R20" s="34">
        <f t="shared" si="4"/>
        <v>92.230999999999995</v>
      </c>
      <c r="S20" s="34">
        <f t="shared" si="4"/>
        <v>0</v>
      </c>
      <c r="T20" s="34">
        <f t="shared" si="4"/>
        <v>0</v>
      </c>
      <c r="U20" s="43">
        <v>32.840000000000003</v>
      </c>
      <c r="V20" s="44">
        <f t="shared" si="5"/>
        <v>3028.8660400000003</v>
      </c>
      <c r="W20" s="45">
        <f t="shared" si="9"/>
        <v>28.373999999999999</v>
      </c>
      <c r="X20" s="50">
        <f t="shared" si="9"/>
        <v>0</v>
      </c>
      <c r="Y20" s="51">
        <f t="shared" si="9"/>
        <v>0</v>
      </c>
      <c r="Z20" s="48">
        <f t="shared" si="10"/>
        <v>2616.9623939999997</v>
      </c>
      <c r="AA20" s="49">
        <f t="shared" si="11"/>
        <v>411.90364600000066</v>
      </c>
    </row>
    <row r="21" spans="1:27" x14ac:dyDescent="0.25">
      <c r="A21" s="123">
        <v>42145.458333333336</v>
      </c>
      <c r="B21" s="64">
        <v>385</v>
      </c>
      <c r="C21" s="34">
        <v>0</v>
      </c>
      <c r="D21" s="96">
        <v>0</v>
      </c>
      <c r="E21" s="35">
        <f t="shared" si="0"/>
        <v>385</v>
      </c>
      <c r="F21" s="36">
        <f t="shared" si="12"/>
        <v>10</v>
      </c>
      <c r="G21" s="37" t="str">
        <f t="shared" si="6"/>
        <v>Yes</v>
      </c>
      <c r="H21" s="38">
        <v>92</v>
      </c>
      <c r="I21" s="38">
        <v>18.739999999999998</v>
      </c>
      <c r="J21" s="39">
        <f t="shared" si="7"/>
        <v>92</v>
      </c>
      <c r="K21" s="40">
        <f t="shared" si="8"/>
        <v>92</v>
      </c>
      <c r="L21" s="39">
        <v>594.65</v>
      </c>
      <c r="M21" s="39">
        <v>610</v>
      </c>
      <c r="N21" s="39">
        <v>714.19799999999998</v>
      </c>
      <c r="O21" s="41">
        <f t="shared" si="1"/>
        <v>104.19799999999998</v>
      </c>
      <c r="P21" s="41">
        <f t="shared" si="2"/>
        <v>92</v>
      </c>
      <c r="Q21" s="41">
        <f t="shared" si="3"/>
        <v>-8.8079999999999927</v>
      </c>
      <c r="R21" s="34">
        <f t="shared" si="4"/>
        <v>92</v>
      </c>
      <c r="S21" s="34">
        <f t="shared" si="4"/>
        <v>0</v>
      </c>
      <c r="T21" s="34">
        <f t="shared" si="4"/>
        <v>0</v>
      </c>
      <c r="U21" s="43">
        <v>32.89</v>
      </c>
      <c r="V21" s="44">
        <f t="shared" si="5"/>
        <v>3025.88</v>
      </c>
      <c r="W21" s="45">
        <f t="shared" si="9"/>
        <v>28.373999999999999</v>
      </c>
      <c r="X21" s="50">
        <f t="shared" si="9"/>
        <v>0</v>
      </c>
      <c r="Y21" s="51">
        <f t="shared" si="9"/>
        <v>0</v>
      </c>
      <c r="Z21" s="48">
        <f t="shared" si="10"/>
        <v>2610.4079999999999</v>
      </c>
      <c r="AA21" s="49">
        <f t="shared" si="11"/>
        <v>415.47200000000021</v>
      </c>
    </row>
    <row r="22" spans="1:27" x14ac:dyDescent="0.25">
      <c r="A22" s="123">
        <v>42145.5</v>
      </c>
      <c r="B22" s="64">
        <v>385</v>
      </c>
      <c r="C22" s="34">
        <v>0</v>
      </c>
      <c r="D22" s="96">
        <v>0</v>
      </c>
      <c r="E22" s="35">
        <f t="shared" si="0"/>
        <v>385</v>
      </c>
      <c r="F22" s="36">
        <f t="shared" si="12"/>
        <v>11</v>
      </c>
      <c r="G22" s="37" t="str">
        <f t="shared" si="6"/>
        <v>Yes</v>
      </c>
      <c r="H22" s="38">
        <v>85</v>
      </c>
      <c r="I22" s="38">
        <v>18.489999999999998</v>
      </c>
      <c r="J22" s="39">
        <f t="shared" si="7"/>
        <v>85</v>
      </c>
      <c r="K22" s="40">
        <f t="shared" si="8"/>
        <v>85</v>
      </c>
      <c r="L22" s="39">
        <v>599.79999999999995</v>
      </c>
      <c r="M22" s="39">
        <v>610</v>
      </c>
      <c r="N22" s="39">
        <v>713.43600000000004</v>
      </c>
      <c r="O22" s="41">
        <f t="shared" si="1"/>
        <v>103.43600000000004</v>
      </c>
      <c r="P22" s="41">
        <f t="shared" si="2"/>
        <v>85</v>
      </c>
      <c r="Q22" s="41">
        <f t="shared" si="3"/>
        <v>-10.146000000000072</v>
      </c>
      <c r="R22" s="34">
        <f t="shared" si="4"/>
        <v>85</v>
      </c>
      <c r="S22" s="34">
        <f t="shared" si="4"/>
        <v>0</v>
      </c>
      <c r="T22" s="34">
        <f t="shared" si="4"/>
        <v>0</v>
      </c>
      <c r="U22" s="43">
        <v>34.33</v>
      </c>
      <c r="V22" s="44">
        <f t="shared" si="5"/>
        <v>2918.0499999999997</v>
      </c>
      <c r="W22" s="45">
        <f t="shared" si="9"/>
        <v>28.373999999999999</v>
      </c>
      <c r="X22" s="50">
        <f t="shared" si="9"/>
        <v>0</v>
      </c>
      <c r="Y22" s="51">
        <f t="shared" si="9"/>
        <v>0</v>
      </c>
      <c r="Z22" s="48">
        <f t="shared" si="10"/>
        <v>2411.79</v>
      </c>
      <c r="AA22" s="49">
        <f t="shared" si="11"/>
        <v>506.25999999999976</v>
      </c>
    </row>
    <row r="23" spans="1:27" x14ac:dyDescent="0.25">
      <c r="A23" s="123">
        <v>42145.541666666664</v>
      </c>
      <c r="B23" s="64">
        <v>385</v>
      </c>
      <c r="C23" s="34">
        <v>0</v>
      </c>
      <c r="D23" s="96">
        <v>0</v>
      </c>
      <c r="E23" s="35">
        <f t="shared" si="0"/>
        <v>385</v>
      </c>
      <c r="F23" s="36">
        <f>IF(E23&gt;0,F22+1,0)</f>
        <v>12</v>
      </c>
      <c r="G23" s="37" t="str">
        <f t="shared" si="6"/>
        <v>Yes</v>
      </c>
      <c r="H23" s="38">
        <v>82</v>
      </c>
      <c r="I23" s="38">
        <v>18.489999999999998</v>
      </c>
      <c r="J23" s="39">
        <f t="shared" si="7"/>
        <v>82</v>
      </c>
      <c r="K23" s="40">
        <f t="shared" si="8"/>
        <v>82</v>
      </c>
      <c r="L23" s="39">
        <v>604.95000000000005</v>
      </c>
      <c r="M23" s="39">
        <v>610</v>
      </c>
      <c r="N23" s="39">
        <v>714.68499999999995</v>
      </c>
      <c r="O23" s="41">
        <f t="shared" si="1"/>
        <v>104.68499999999995</v>
      </c>
      <c r="P23" s="41">
        <f t="shared" si="2"/>
        <v>82</v>
      </c>
      <c r="Q23" s="41">
        <f t="shared" si="3"/>
        <v>-9.2449999999998909</v>
      </c>
      <c r="R23" s="34">
        <f t="shared" si="4"/>
        <v>82</v>
      </c>
      <c r="S23" s="34">
        <f t="shared" si="4"/>
        <v>0</v>
      </c>
      <c r="T23" s="34">
        <f t="shared" si="4"/>
        <v>0</v>
      </c>
      <c r="U23" s="43">
        <v>33.17</v>
      </c>
      <c r="V23" s="44">
        <f t="shared" si="5"/>
        <v>2719.94</v>
      </c>
      <c r="W23" s="45">
        <f t="shared" si="9"/>
        <v>28.373999999999999</v>
      </c>
      <c r="X23" s="50">
        <f t="shared" si="9"/>
        <v>0</v>
      </c>
      <c r="Y23" s="51">
        <f t="shared" si="9"/>
        <v>0</v>
      </c>
      <c r="Z23" s="48">
        <f t="shared" si="10"/>
        <v>2326.6680000000001</v>
      </c>
      <c r="AA23" s="49">
        <f t="shared" si="11"/>
        <v>393.27199999999993</v>
      </c>
    </row>
    <row r="24" spans="1:27" x14ac:dyDescent="0.25">
      <c r="A24" s="123">
        <v>42145.583333333336</v>
      </c>
      <c r="B24" s="64">
        <v>385</v>
      </c>
      <c r="C24" s="34">
        <v>0</v>
      </c>
      <c r="D24" s="96">
        <v>0</v>
      </c>
      <c r="E24" s="35">
        <f t="shared" si="0"/>
        <v>385</v>
      </c>
      <c r="F24" s="36">
        <f t="shared" si="12"/>
        <v>13</v>
      </c>
      <c r="G24" s="37" t="str">
        <f t="shared" si="6"/>
        <v>Yes</v>
      </c>
      <c r="H24" s="38">
        <v>85</v>
      </c>
      <c r="I24" s="38">
        <v>18.39</v>
      </c>
      <c r="J24" s="39">
        <f t="shared" si="7"/>
        <v>85</v>
      </c>
      <c r="K24" s="40">
        <f t="shared" si="8"/>
        <v>85</v>
      </c>
      <c r="L24" s="39">
        <v>600.79999999999995</v>
      </c>
      <c r="M24" s="39">
        <v>610</v>
      </c>
      <c r="N24" s="39">
        <v>712.63900000000001</v>
      </c>
      <c r="O24" s="41">
        <f t="shared" si="1"/>
        <v>102.63900000000001</v>
      </c>
      <c r="P24" s="41">
        <f t="shared" si="2"/>
        <v>85</v>
      </c>
      <c r="Q24" s="41">
        <f t="shared" si="3"/>
        <v>-8.4490000000000691</v>
      </c>
      <c r="R24" s="34">
        <f t="shared" si="4"/>
        <v>85</v>
      </c>
      <c r="S24" s="34">
        <f t="shared" si="4"/>
        <v>0</v>
      </c>
      <c r="T24" s="34">
        <f t="shared" si="4"/>
        <v>0</v>
      </c>
      <c r="U24" s="43">
        <v>32.630000000000003</v>
      </c>
      <c r="V24" s="44">
        <f t="shared" si="5"/>
        <v>2773.55</v>
      </c>
      <c r="W24" s="45">
        <f t="shared" si="9"/>
        <v>28.373999999999999</v>
      </c>
      <c r="X24" s="50">
        <f t="shared" si="9"/>
        <v>0</v>
      </c>
      <c r="Y24" s="51">
        <f t="shared" si="9"/>
        <v>0</v>
      </c>
      <c r="Z24" s="48">
        <f t="shared" si="10"/>
        <v>2411.79</v>
      </c>
      <c r="AA24" s="49">
        <f t="shared" si="11"/>
        <v>361.76000000000022</v>
      </c>
    </row>
    <row r="25" spans="1:27" x14ac:dyDescent="0.25">
      <c r="A25" s="123">
        <v>42145.625</v>
      </c>
      <c r="B25" s="64">
        <v>385</v>
      </c>
      <c r="C25" s="34">
        <v>0</v>
      </c>
      <c r="D25" s="96">
        <v>0</v>
      </c>
      <c r="E25" s="35">
        <f t="shared" si="0"/>
        <v>385</v>
      </c>
      <c r="F25" s="36">
        <f t="shared" si="12"/>
        <v>14</v>
      </c>
      <c r="G25" s="37" t="str">
        <f t="shared" si="6"/>
        <v>Yes</v>
      </c>
      <c r="H25" s="38">
        <v>80</v>
      </c>
      <c r="I25" s="38">
        <v>18.32</v>
      </c>
      <c r="J25" s="39">
        <f t="shared" si="7"/>
        <v>80</v>
      </c>
      <c r="K25" s="40">
        <f t="shared" si="8"/>
        <v>80</v>
      </c>
      <c r="L25" s="39">
        <v>603.1</v>
      </c>
      <c r="M25" s="39">
        <v>610</v>
      </c>
      <c r="N25" s="39">
        <v>709</v>
      </c>
      <c r="O25" s="41">
        <f t="shared" si="1"/>
        <v>99</v>
      </c>
      <c r="P25" s="41">
        <f t="shared" si="2"/>
        <v>80</v>
      </c>
      <c r="Q25" s="41">
        <f t="shared" si="3"/>
        <v>-7.5799999999999272</v>
      </c>
      <c r="R25" s="34">
        <f t="shared" si="4"/>
        <v>80</v>
      </c>
      <c r="S25" s="34">
        <f t="shared" si="4"/>
        <v>0</v>
      </c>
      <c r="T25" s="34">
        <f t="shared" si="4"/>
        <v>0</v>
      </c>
      <c r="U25" s="43">
        <v>32.26</v>
      </c>
      <c r="V25" s="44">
        <f t="shared" si="5"/>
        <v>2580.7999999999997</v>
      </c>
      <c r="W25" s="45">
        <f t="shared" si="9"/>
        <v>28.373999999999999</v>
      </c>
      <c r="X25" s="50">
        <f t="shared" si="9"/>
        <v>0</v>
      </c>
      <c r="Y25" s="51">
        <f t="shared" si="9"/>
        <v>0</v>
      </c>
      <c r="Z25" s="48">
        <f t="shared" si="10"/>
        <v>2269.92</v>
      </c>
      <c r="AA25" s="49">
        <f t="shared" si="11"/>
        <v>310.87999999999965</v>
      </c>
    </row>
    <row r="26" spans="1:27" x14ac:dyDescent="0.25">
      <c r="A26" s="123">
        <v>42145.666666666664</v>
      </c>
      <c r="B26" s="64">
        <v>385</v>
      </c>
      <c r="C26" s="34">
        <v>0</v>
      </c>
      <c r="D26" s="96">
        <v>0</v>
      </c>
      <c r="E26" s="35">
        <f t="shared" si="0"/>
        <v>385</v>
      </c>
      <c r="F26" s="36">
        <f t="shared" si="12"/>
        <v>15</v>
      </c>
      <c r="G26" s="37" t="str">
        <f t="shared" si="6"/>
        <v>Yes</v>
      </c>
      <c r="H26" s="38">
        <v>83</v>
      </c>
      <c r="I26" s="38">
        <v>17.309999999999999</v>
      </c>
      <c r="J26" s="39">
        <f t="shared" si="7"/>
        <v>83</v>
      </c>
      <c r="K26" s="40">
        <f t="shared" si="8"/>
        <v>83</v>
      </c>
      <c r="L26" s="39">
        <v>598.04999999999995</v>
      </c>
      <c r="M26" s="39">
        <v>611.95000000000005</v>
      </c>
      <c r="N26" s="39">
        <v>704.37699999999995</v>
      </c>
      <c r="O26" s="41">
        <f t="shared" si="1"/>
        <v>92.426999999999907</v>
      </c>
      <c r="P26" s="41">
        <f t="shared" si="2"/>
        <v>83</v>
      </c>
      <c r="Q26" s="41">
        <f t="shared" si="3"/>
        <v>-6.0170000000000528</v>
      </c>
      <c r="R26" s="34">
        <f t="shared" si="4"/>
        <v>83</v>
      </c>
      <c r="S26" s="34">
        <f t="shared" si="4"/>
        <v>0</v>
      </c>
      <c r="T26" s="34">
        <f t="shared" si="4"/>
        <v>0</v>
      </c>
      <c r="U26" s="43">
        <v>32.92</v>
      </c>
      <c r="V26" s="44">
        <f t="shared" si="5"/>
        <v>2732.36</v>
      </c>
      <c r="W26" s="45">
        <f t="shared" si="9"/>
        <v>28.373999999999999</v>
      </c>
      <c r="X26" s="50">
        <f t="shared" si="9"/>
        <v>0</v>
      </c>
      <c r="Y26" s="51">
        <f t="shared" si="9"/>
        <v>0</v>
      </c>
      <c r="Z26" s="48">
        <f t="shared" si="10"/>
        <v>2355.0419999999999</v>
      </c>
      <c r="AA26" s="49">
        <f t="shared" si="11"/>
        <v>377.31800000000021</v>
      </c>
    </row>
    <row r="27" spans="1:27" x14ac:dyDescent="0.25">
      <c r="A27" s="123">
        <v>42145.708333333336</v>
      </c>
      <c r="B27" s="64">
        <v>385</v>
      </c>
      <c r="C27" s="34">
        <v>0</v>
      </c>
      <c r="D27" s="96">
        <v>0</v>
      </c>
      <c r="E27" s="35">
        <f t="shared" si="0"/>
        <v>385</v>
      </c>
      <c r="F27" s="36">
        <f t="shared" si="12"/>
        <v>16</v>
      </c>
      <c r="G27" s="37" t="str">
        <f t="shared" si="6"/>
        <v>Yes</v>
      </c>
      <c r="H27" s="38">
        <v>145</v>
      </c>
      <c r="I27" s="38">
        <v>16.68</v>
      </c>
      <c r="J27" s="39">
        <f t="shared" si="7"/>
        <v>145</v>
      </c>
      <c r="K27" s="40">
        <f t="shared" si="8"/>
        <v>145</v>
      </c>
      <c r="L27" s="39">
        <v>538.59999999999991</v>
      </c>
      <c r="M27" s="39">
        <v>613</v>
      </c>
      <c r="N27" s="39">
        <v>704.73199999999997</v>
      </c>
      <c r="O27" s="41">
        <f t="shared" si="1"/>
        <v>91.731999999999971</v>
      </c>
      <c r="P27" s="41">
        <f t="shared" si="2"/>
        <v>91.731999999999971</v>
      </c>
      <c r="Q27" s="41">
        <f t="shared" si="3"/>
        <v>-4.4520000000001119</v>
      </c>
      <c r="R27" s="34">
        <f t="shared" si="4"/>
        <v>91.731999999999971</v>
      </c>
      <c r="S27" s="34">
        <f t="shared" si="4"/>
        <v>0</v>
      </c>
      <c r="T27" s="34">
        <f t="shared" si="4"/>
        <v>0</v>
      </c>
      <c r="U27" s="43">
        <v>32.659999999999997</v>
      </c>
      <c r="V27" s="44">
        <f t="shared" si="5"/>
        <v>2995.9671199999989</v>
      </c>
      <c r="W27" s="45">
        <f t="shared" si="9"/>
        <v>28.373999999999999</v>
      </c>
      <c r="X27" s="50">
        <f t="shared" si="9"/>
        <v>0</v>
      </c>
      <c r="Y27" s="51">
        <f t="shared" si="9"/>
        <v>0</v>
      </c>
      <c r="Z27" s="48">
        <f t="shared" si="10"/>
        <v>2602.8037679999989</v>
      </c>
      <c r="AA27" s="49">
        <f t="shared" si="11"/>
        <v>393.16335200000003</v>
      </c>
    </row>
    <row r="28" spans="1:27" x14ac:dyDescent="0.25">
      <c r="A28" s="123">
        <v>42145.75</v>
      </c>
      <c r="B28" s="64">
        <v>385</v>
      </c>
      <c r="C28" s="34">
        <v>0</v>
      </c>
      <c r="D28" s="96">
        <v>0</v>
      </c>
      <c r="E28" s="35">
        <f t="shared" si="0"/>
        <v>385</v>
      </c>
      <c r="F28" s="36">
        <f t="shared" si="12"/>
        <v>17</v>
      </c>
      <c r="G28" s="37" t="str">
        <f t="shared" si="6"/>
        <v>Yes</v>
      </c>
      <c r="H28" s="38">
        <v>156</v>
      </c>
      <c r="I28" s="38">
        <v>16.989999999999998</v>
      </c>
      <c r="J28" s="39">
        <f t="shared" si="7"/>
        <v>156</v>
      </c>
      <c r="K28" s="40">
        <f t="shared" si="8"/>
        <v>156</v>
      </c>
      <c r="L28" s="39">
        <v>523.29999999999995</v>
      </c>
      <c r="M28" s="39">
        <v>613</v>
      </c>
      <c r="N28" s="39">
        <v>702.39700000000005</v>
      </c>
      <c r="O28" s="41">
        <f>MAX(N28-M28,0)</f>
        <v>89.397000000000048</v>
      </c>
      <c r="P28" s="41">
        <f t="shared" si="2"/>
        <v>89.397000000000048</v>
      </c>
      <c r="Q28" s="41">
        <f t="shared" si="3"/>
        <v>-6.1070000000000846</v>
      </c>
      <c r="R28" s="34">
        <f t="shared" si="4"/>
        <v>89.397000000000048</v>
      </c>
      <c r="S28" s="34">
        <f t="shared" si="4"/>
        <v>0</v>
      </c>
      <c r="T28" s="34">
        <f t="shared" si="4"/>
        <v>0</v>
      </c>
      <c r="U28" s="43">
        <v>28.58</v>
      </c>
      <c r="V28" s="44">
        <f t="shared" si="5"/>
        <v>2554.9662600000011</v>
      </c>
      <c r="W28" s="45">
        <f t="shared" si="9"/>
        <v>28.373999999999999</v>
      </c>
      <c r="X28" s="50">
        <f t="shared" si="9"/>
        <v>0</v>
      </c>
      <c r="Y28" s="51">
        <f t="shared" si="9"/>
        <v>0</v>
      </c>
      <c r="Z28" s="48">
        <f t="shared" si="10"/>
        <v>2536.5504780000015</v>
      </c>
      <c r="AA28" s="49">
        <f t="shared" si="11"/>
        <v>18.415781999999581</v>
      </c>
    </row>
    <row r="29" spans="1:27" x14ac:dyDescent="0.25">
      <c r="A29" s="123">
        <v>42145.791666666664</v>
      </c>
      <c r="B29" s="64">
        <v>385</v>
      </c>
      <c r="C29" s="34">
        <v>0</v>
      </c>
      <c r="D29" s="96">
        <v>0</v>
      </c>
      <c r="E29" s="35">
        <f t="shared" si="0"/>
        <v>385</v>
      </c>
      <c r="F29" s="36">
        <f t="shared" si="12"/>
        <v>18</v>
      </c>
      <c r="G29" s="37" t="str">
        <f t="shared" si="6"/>
        <v>Yes</v>
      </c>
      <c r="H29" s="38">
        <v>199</v>
      </c>
      <c r="I29" s="38">
        <v>17.03</v>
      </c>
      <c r="J29" s="39">
        <f t="shared" si="7"/>
        <v>199</v>
      </c>
      <c r="K29" s="40">
        <f t="shared" si="8"/>
        <v>199</v>
      </c>
      <c r="L29" s="39">
        <v>490</v>
      </c>
      <c r="M29" s="39">
        <v>613</v>
      </c>
      <c r="N29" s="39">
        <v>711.58500000000004</v>
      </c>
      <c r="O29" s="41">
        <f t="shared" si="1"/>
        <v>98.585000000000036</v>
      </c>
      <c r="P29" s="41">
        <f t="shared" si="2"/>
        <v>98.585000000000036</v>
      </c>
      <c r="Q29" s="41">
        <f t="shared" si="3"/>
        <v>-5.5550000000000637</v>
      </c>
      <c r="R29" s="34">
        <f t="shared" si="4"/>
        <v>98.585000000000036</v>
      </c>
      <c r="S29" s="34">
        <f t="shared" si="4"/>
        <v>0</v>
      </c>
      <c r="T29" s="34">
        <f t="shared" si="4"/>
        <v>0</v>
      </c>
      <c r="U29" s="43">
        <v>26.57</v>
      </c>
      <c r="V29" s="44">
        <f t="shared" si="5"/>
        <v>2619.4034500000012</v>
      </c>
      <c r="W29" s="45">
        <f t="shared" si="9"/>
        <v>28.373999999999999</v>
      </c>
      <c r="X29" s="50">
        <f t="shared" si="9"/>
        <v>0</v>
      </c>
      <c r="Y29" s="51">
        <f t="shared" si="9"/>
        <v>0</v>
      </c>
      <c r="Z29" s="48">
        <f t="shared" si="10"/>
        <v>2797.250790000001</v>
      </c>
      <c r="AA29" s="49">
        <f t="shared" si="11"/>
        <v>0</v>
      </c>
    </row>
    <row r="30" spans="1:27" x14ac:dyDescent="0.25">
      <c r="A30" s="123">
        <v>42145.833333333336</v>
      </c>
      <c r="B30" s="64">
        <v>385</v>
      </c>
      <c r="C30" s="34">
        <v>0</v>
      </c>
      <c r="D30" s="96">
        <v>0</v>
      </c>
      <c r="E30" s="35">
        <f t="shared" si="0"/>
        <v>385</v>
      </c>
      <c r="F30" s="36">
        <f t="shared" si="12"/>
        <v>19</v>
      </c>
      <c r="G30" s="37" t="str">
        <f t="shared" si="6"/>
        <v>Yes</v>
      </c>
      <c r="H30" s="38">
        <v>199</v>
      </c>
      <c r="I30" s="38">
        <v>17.09</v>
      </c>
      <c r="J30" s="39">
        <f t="shared" si="7"/>
        <v>199</v>
      </c>
      <c r="K30" s="40">
        <f t="shared" si="8"/>
        <v>199</v>
      </c>
      <c r="L30" s="39">
        <v>491.8</v>
      </c>
      <c r="M30" s="39">
        <v>613</v>
      </c>
      <c r="N30" s="39">
        <v>716.61199999999997</v>
      </c>
      <c r="O30" s="41">
        <f t="shared" si="1"/>
        <v>103.61199999999997</v>
      </c>
      <c r="P30" s="41">
        <f t="shared" si="2"/>
        <v>103.61199999999997</v>
      </c>
      <c r="Q30" s="41">
        <f t="shared" si="3"/>
        <v>-8.72199999999998</v>
      </c>
      <c r="R30" s="34">
        <f t="shared" si="4"/>
        <v>103.61199999999997</v>
      </c>
      <c r="S30" s="34">
        <f t="shared" si="4"/>
        <v>0</v>
      </c>
      <c r="T30" s="34">
        <f t="shared" si="4"/>
        <v>0</v>
      </c>
      <c r="U30" s="43">
        <v>25.88</v>
      </c>
      <c r="V30" s="44">
        <f t="shared" si="5"/>
        <v>2681.4785599999991</v>
      </c>
      <c r="W30" s="45">
        <f t="shared" si="9"/>
        <v>28.373999999999999</v>
      </c>
      <c r="X30" s="50">
        <f t="shared" si="9"/>
        <v>0</v>
      </c>
      <c r="Y30" s="51">
        <f t="shared" si="9"/>
        <v>0</v>
      </c>
      <c r="Z30" s="48">
        <f t="shared" si="10"/>
        <v>2939.8868879999991</v>
      </c>
      <c r="AA30" s="49">
        <f t="shared" si="11"/>
        <v>0</v>
      </c>
    </row>
    <row r="31" spans="1:27" x14ac:dyDescent="0.25">
      <c r="A31" s="123">
        <v>42145.875</v>
      </c>
      <c r="B31" s="64">
        <v>385</v>
      </c>
      <c r="C31" s="34">
        <v>0</v>
      </c>
      <c r="D31" s="96">
        <v>0</v>
      </c>
      <c r="E31" s="35">
        <f t="shared" si="0"/>
        <v>385</v>
      </c>
      <c r="F31" s="36">
        <f t="shared" si="12"/>
        <v>20</v>
      </c>
      <c r="G31" s="37" t="str">
        <f t="shared" si="6"/>
        <v>Yes</v>
      </c>
      <c r="H31" s="38">
        <v>217</v>
      </c>
      <c r="I31" s="38">
        <v>17.25</v>
      </c>
      <c r="J31" s="39">
        <f t="shared" si="7"/>
        <v>217</v>
      </c>
      <c r="K31" s="40">
        <f t="shared" si="8"/>
        <v>217</v>
      </c>
      <c r="L31" s="39">
        <v>490.85</v>
      </c>
      <c r="M31" s="39">
        <v>613</v>
      </c>
      <c r="N31" s="39">
        <v>733.97</v>
      </c>
      <c r="O31" s="41">
        <f t="shared" si="1"/>
        <v>120.97000000000003</v>
      </c>
      <c r="P31" s="41">
        <f t="shared" si="2"/>
        <v>120.97000000000003</v>
      </c>
      <c r="Q31" s="41">
        <f t="shared" si="3"/>
        <v>-8.8700000000000045</v>
      </c>
      <c r="R31" s="34">
        <f t="shared" si="4"/>
        <v>120.97000000000003</v>
      </c>
      <c r="S31" s="34">
        <f t="shared" si="4"/>
        <v>0</v>
      </c>
      <c r="T31" s="34">
        <f t="shared" si="4"/>
        <v>0</v>
      </c>
      <c r="U31" s="43">
        <v>27.35</v>
      </c>
      <c r="V31" s="44">
        <f>(R31+S31+T31)*U31</f>
        <v>3308.529500000001</v>
      </c>
      <c r="W31" s="45">
        <f t="shared" si="9"/>
        <v>28.373999999999999</v>
      </c>
      <c r="X31" s="50">
        <f t="shared" si="9"/>
        <v>0</v>
      </c>
      <c r="Y31" s="51">
        <f t="shared" si="9"/>
        <v>0</v>
      </c>
      <c r="Z31" s="48">
        <f t="shared" si="10"/>
        <v>3432.4027800000008</v>
      </c>
      <c r="AA31" s="49">
        <f t="shared" si="11"/>
        <v>0</v>
      </c>
    </row>
    <row r="32" spans="1:27" x14ac:dyDescent="0.25">
      <c r="A32" s="123">
        <v>42145.916666666664</v>
      </c>
      <c r="B32" s="64">
        <v>385</v>
      </c>
      <c r="C32" s="34">
        <v>0</v>
      </c>
      <c r="D32" s="96">
        <v>0</v>
      </c>
      <c r="E32" s="35">
        <f t="shared" si="0"/>
        <v>385</v>
      </c>
      <c r="F32" s="36">
        <f t="shared" si="12"/>
        <v>21</v>
      </c>
      <c r="G32" s="37" t="str">
        <f t="shared" ref="G32:G95" si="13">IF(MAX(F32:F278)&gt;6,"Yes",0)</f>
        <v>Yes</v>
      </c>
      <c r="H32" s="38">
        <v>196</v>
      </c>
      <c r="I32" s="38">
        <v>16.760000000000002</v>
      </c>
      <c r="J32" s="39">
        <f t="shared" si="7"/>
        <v>196</v>
      </c>
      <c r="K32" s="40">
        <f t="shared" si="8"/>
        <v>196</v>
      </c>
      <c r="L32" s="39">
        <v>511.84999999999997</v>
      </c>
      <c r="M32" s="39">
        <v>613</v>
      </c>
      <c r="N32" s="39">
        <v>732.21100000000001</v>
      </c>
      <c r="O32" s="41">
        <f t="shared" si="1"/>
        <v>119.21100000000001</v>
      </c>
      <c r="P32" s="41">
        <f t="shared" si="2"/>
        <v>119.21100000000001</v>
      </c>
      <c r="Q32" s="41">
        <f t="shared" si="3"/>
        <v>-7.6009999999999991</v>
      </c>
      <c r="R32" s="34">
        <f t="shared" si="4"/>
        <v>119.21100000000001</v>
      </c>
      <c r="S32" s="34">
        <f t="shared" si="4"/>
        <v>0</v>
      </c>
      <c r="T32" s="34">
        <f t="shared" si="4"/>
        <v>0</v>
      </c>
      <c r="U32" s="43">
        <v>27.72</v>
      </c>
      <c r="V32" s="44">
        <f t="shared" si="5"/>
        <v>3304.5289200000002</v>
      </c>
      <c r="W32" s="45">
        <f t="shared" si="9"/>
        <v>28.373999999999999</v>
      </c>
      <c r="X32" s="50">
        <f t="shared" si="9"/>
        <v>0</v>
      </c>
      <c r="Y32" s="51">
        <f t="shared" si="9"/>
        <v>0</v>
      </c>
      <c r="Z32" s="48">
        <f t="shared" si="10"/>
        <v>3382.4929140000004</v>
      </c>
      <c r="AA32" s="49">
        <f t="shared" si="11"/>
        <v>0</v>
      </c>
    </row>
    <row r="33" spans="1:27" x14ac:dyDescent="0.25">
      <c r="A33" s="123">
        <v>42145.958333333336</v>
      </c>
      <c r="B33" s="64">
        <v>385</v>
      </c>
      <c r="C33" s="34">
        <v>0</v>
      </c>
      <c r="D33" s="96">
        <v>0</v>
      </c>
      <c r="E33" s="35">
        <f t="shared" si="0"/>
        <v>385</v>
      </c>
      <c r="F33" s="36">
        <f t="shared" si="12"/>
        <v>22</v>
      </c>
      <c r="G33" s="37" t="str">
        <f t="shared" si="13"/>
        <v>Yes</v>
      </c>
      <c r="H33" s="38">
        <v>232</v>
      </c>
      <c r="I33" s="38">
        <v>14.8</v>
      </c>
      <c r="J33" s="39">
        <f t="shared" si="7"/>
        <v>232</v>
      </c>
      <c r="K33" s="40">
        <f t="shared" si="8"/>
        <v>232</v>
      </c>
      <c r="L33" s="39">
        <v>440.35</v>
      </c>
      <c r="M33" s="39">
        <v>613</v>
      </c>
      <c r="N33" s="39">
        <v>696.86300000000006</v>
      </c>
      <c r="O33" s="41">
        <f t="shared" si="1"/>
        <v>83.863000000000056</v>
      </c>
      <c r="P33" s="41">
        <f t="shared" si="2"/>
        <v>83.863000000000056</v>
      </c>
      <c r="Q33" s="41">
        <f t="shared" si="3"/>
        <v>-9.7129999999999654</v>
      </c>
      <c r="R33" s="34">
        <f t="shared" si="4"/>
        <v>83.863000000000056</v>
      </c>
      <c r="S33" s="34">
        <f t="shared" si="4"/>
        <v>0</v>
      </c>
      <c r="T33" s="34">
        <f t="shared" si="4"/>
        <v>0</v>
      </c>
      <c r="U33" s="43">
        <v>23.55</v>
      </c>
      <c r="V33" s="44">
        <f t="shared" si="5"/>
        <v>1974.9736500000015</v>
      </c>
      <c r="W33" s="45">
        <f t="shared" si="9"/>
        <v>28.373999999999999</v>
      </c>
      <c r="X33" s="50">
        <f t="shared" si="9"/>
        <v>0</v>
      </c>
      <c r="Y33" s="51">
        <f t="shared" si="9"/>
        <v>0</v>
      </c>
      <c r="Z33" s="48">
        <f t="shared" si="10"/>
        <v>2379.5287620000013</v>
      </c>
      <c r="AA33" s="49">
        <f t="shared" si="11"/>
        <v>0</v>
      </c>
    </row>
    <row r="34" spans="1:27" x14ac:dyDescent="0.25">
      <c r="A34" s="123">
        <v>42146</v>
      </c>
      <c r="B34" s="64">
        <v>385</v>
      </c>
      <c r="C34" s="34">
        <v>0</v>
      </c>
      <c r="D34" s="96">
        <v>0</v>
      </c>
      <c r="E34" s="35">
        <f t="shared" si="0"/>
        <v>385</v>
      </c>
      <c r="F34" s="36">
        <f t="shared" si="12"/>
        <v>23</v>
      </c>
      <c r="G34" s="37" t="str">
        <f t="shared" si="13"/>
        <v>Yes</v>
      </c>
      <c r="H34" s="38">
        <v>250</v>
      </c>
      <c r="I34" s="38">
        <v>13.75</v>
      </c>
      <c r="J34" s="39">
        <f t="shared" si="7"/>
        <v>250</v>
      </c>
      <c r="K34" s="40">
        <f t="shared" si="8"/>
        <v>250</v>
      </c>
      <c r="L34" s="39">
        <v>372.55</v>
      </c>
      <c r="M34" s="39">
        <v>613</v>
      </c>
      <c r="N34" s="39">
        <v>647.05600000000004</v>
      </c>
      <c r="O34" s="41">
        <f t="shared" si="1"/>
        <v>34.05600000000004</v>
      </c>
      <c r="P34" s="41">
        <f t="shared" si="2"/>
        <v>34.05600000000004</v>
      </c>
      <c r="Q34" s="41">
        <f t="shared" si="3"/>
        <v>-10.756000000000085</v>
      </c>
      <c r="R34" s="34">
        <f t="shared" si="4"/>
        <v>34.05600000000004</v>
      </c>
      <c r="S34" s="34">
        <f t="shared" si="4"/>
        <v>0</v>
      </c>
      <c r="T34" s="34">
        <f t="shared" si="4"/>
        <v>0</v>
      </c>
      <c r="U34" s="43">
        <v>23.99</v>
      </c>
      <c r="V34" s="44">
        <f t="shared" si="5"/>
        <v>817.00344000000086</v>
      </c>
      <c r="W34" s="45">
        <f t="shared" si="9"/>
        <v>28.373999999999999</v>
      </c>
      <c r="X34" s="50">
        <f t="shared" si="9"/>
        <v>0</v>
      </c>
      <c r="Y34" s="51">
        <f t="shared" si="9"/>
        <v>0</v>
      </c>
      <c r="Z34" s="48">
        <f t="shared" si="10"/>
        <v>966.30494400000111</v>
      </c>
      <c r="AA34" s="49">
        <f t="shared" si="11"/>
        <v>0</v>
      </c>
    </row>
    <row r="35" spans="1:27" x14ac:dyDescent="0.25">
      <c r="A35" s="123">
        <v>42146.041666666664</v>
      </c>
      <c r="B35" s="64">
        <v>385</v>
      </c>
      <c r="C35" s="34">
        <v>0</v>
      </c>
      <c r="D35" s="96">
        <v>0</v>
      </c>
      <c r="E35" s="35">
        <f t="shared" si="0"/>
        <v>385</v>
      </c>
      <c r="F35" s="36">
        <f t="shared" si="12"/>
        <v>24</v>
      </c>
      <c r="G35" s="37" t="str">
        <f t="shared" si="13"/>
        <v>Yes</v>
      </c>
      <c r="H35" s="38">
        <v>271</v>
      </c>
      <c r="I35" s="38">
        <v>13.8</v>
      </c>
      <c r="J35" s="39">
        <f t="shared" si="7"/>
        <v>271</v>
      </c>
      <c r="K35" s="40">
        <f t="shared" si="8"/>
        <v>271</v>
      </c>
      <c r="L35" s="39">
        <v>315.10000000000002</v>
      </c>
      <c r="M35" s="39">
        <v>613</v>
      </c>
      <c r="N35" s="39">
        <v>610.67399999999998</v>
      </c>
      <c r="O35" s="41">
        <f t="shared" si="1"/>
        <v>0</v>
      </c>
      <c r="P35" s="41">
        <f t="shared" si="2"/>
        <v>0</v>
      </c>
      <c r="Q35" s="41">
        <f t="shared" si="3"/>
        <v>0</v>
      </c>
      <c r="R35" s="34">
        <f t="shared" si="4"/>
        <v>0</v>
      </c>
      <c r="S35" s="34">
        <f t="shared" si="4"/>
        <v>0</v>
      </c>
      <c r="T35" s="34">
        <f t="shared" si="4"/>
        <v>0</v>
      </c>
      <c r="U35" s="43">
        <v>22.25</v>
      </c>
      <c r="V35" s="44">
        <f t="shared" si="5"/>
        <v>0</v>
      </c>
      <c r="W35" s="45">
        <f t="shared" si="9"/>
        <v>28.373999999999999</v>
      </c>
      <c r="X35" s="50">
        <f t="shared" si="9"/>
        <v>0</v>
      </c>
      <c r="Y35" s="51">
        <f t="shared" si="9"/>
        <v>0</v>
      </c>
      <c r="Z35" s="48">
        <f t="shared" si="10"/>
        <v>0</v>
      </c>
      <c r="AA35" s="49">
        <f t="shared" si="11"/>
        <v>0</v>
      </c>
    </row>
    <row r="36" spans="1:27" x14ac:dyDescent="0.25">
      <c r="A36" s="123">
        <v>42146.083333333336</v>
      </c>
      <c r="B36" s="64">
        <v>385</v>
      </c>
      <c r="C36" s="34">
        <v>0</v>
      </c>
      <c r="D36" s="96">
        <v>0</v>
      </c>
      <c r="E36" s="35">
        <f t="shared" si="0"/>
        <v>385</v>
      </c>
      <c r="F36" s="36">
        <f t="shared" si="12"/>
        <v>25</v>
      </c>
      <c r="G36" s="37" t="str">
        <f t="shared" si="13"/>
        <v>Yes</v>
      </c>
      <c r="H36" s="38">
        <v>304</v>
      </c>
      <c r="I36" s="38">
        <v>12.2</v>
      </c>
      <c r="J36" s="39">
        <f t="shared" si="7"/>
        <v>304</v>
      </c>
      <c r="K36" s="40">
        <f t="shared" si="8"/>
        <v>304</v>
      </c>
      <c r="L36" s="39">
        <v>258.25</v>
      </c>
      <c r="M36" s="39">
        <v>613</v>
      </c>
      <c r="N36" s="39">
        <v>584.12800000000004</v>
      </c>
      <c r="O36" s="41">
        <f t="shared" si="1"/>
        <v>0</v>
      </c>
      <c r="P36" s="41">
        <f t="shared" si="2"/>
        <v>0</v>
      </c>
      <c r="Q36" s="41">
        <f t="shared" si="3"/>
        <v>0</v>
      </c>
      <c r="R36" s="34">
        <f t="shared" si="4"/>
        <v>0</v>
      </c>
      <c r="S36" s="34">
        <f t="shared" si="4"/>
        <v>0</v>
      </c>
      <c r="T36" s="34">
        <f t="shared" si="4"/>
        <v>0</v>
      </c>
      <c r="U36" s="43">
        <v>21.16</v>
      </c>
      <c r="V36" s="44">
        <f t="shared" si="5"/>
        <v>0</v>
      </c>
      <c r="W36" s="45">
        <f t="shared" si="9"/>
        <v>28.373999999999999</v>
      </c>
      <c r="X36" s="50">
        <f t="shared" si="9"/>
        <v>0</v>
      </c>
      <c r="Y36" s="51">
        <f t="shared" si="9"/>
        <v>0</v>
      </c>
      <c r="Z36" s="48">
        <f t="shared" si="10"/>
        <v>0</v>
      </c>
      <c r="AA36" s="49">
        <f t="shared" si="11"/>
        <v>0</v>
      </c>
    </row>
    <row r="37" spans="1:27" x14ac:dyDescent="0.25">
      <c r="A37" s="123">
        <v>42146.125</v>
      </c>
      <c r="B37" s="64">
        <v>385</v>
      </c>
      <c r="C37" s="34">
        <v>0</v>
      </c>
      <c r="D37" s="96">
        <v>0</v>
      </c>
      <c r="E37" s="35">
        <f t="shared" si="0"/>
        <v>385</v>
      </c>
      <c r="F37" s="36">
        <f t="shared" si="12"/>
        <v>26</v>
      </c>
      <c r="G37" s="37" t="str">
        <f t="shared" si="13"/>
        <v>Yes</v>
      </c>
      <c r="H37" s="38">
        <v>303</v>
      </c>
      <c r="I37" s="38">
        <v>11.82</v>
      </c>
      <c r="J37" s="39">
        <f t="shared" si="7"/>
        <v>303</v>
      </c>
      <c r="K37" s="40">
        <f t="shared" si="8"/>
        <v>303</v>
      </c>
      <c r="L37" s="39">
        <v>252.14999999999998</v>
      </c>
      <c r="M37" s="39">
        <v>613</v>
      </c>
      <c r="N37" s="39">
        <v>575.73</v>
      </c>
      <c r="O37" s="41">
        <f t="shared" si="1"/>
        <v>0</v>
      </c>
      <c r="P37" s="41">
        <f t="shared" si="2"/>
        <v>0</v>
      </c>
      <c r="Q37" s="41">
        <f t="shared" si="3"/>
        <v>0</v>
      </c>
      <c r="R37" s="34">
        <f t="shared" si="4"/>
        <v>0</v>
      </c>
      <c r="S37" s="34">
        <f t="shared" si="4"/>
        <v>0</v>
      </c>
      <c r="T37" s="34">
        <f t="shared" si="4"/>
        <v>0</v>
      </c>
      <c r="U37" s="43">
        <v>18.03</v>
      </c>
      <c r="V37" s="44">
        <f t="shared" si="5"/>
        <v>0</v>
      </c>
      <c r="W37" s="45">
        <f t="shared" si="9"/>
        <v>28.373999999999999</v>
      </c>
      <c r="X37" s="50">
        <f t="shared" si="9"/>
        <v>0</v>
      </c>
      <c r="Y37" s="51">
        <f t="shared" si="9"/>
        <v>0</v>
      </c>
      <c r="Z37" s="48">
        <f t="shared" si="10"/>
        <v>0</v>
      </c>
      <c r="AA37" s="49">
        <f t="shared" si="11"/>
        <v>0</v>
      </c>
    </row>
    <row r="38" spans="1:27" x14ac:dyDescent="0.25">
      <c r="A38" s="123">
        <v>42146.166666666664</v>
      </c>
      <c r="B38" s="64">
        <v>385</v>
      </c>
      <c r="C38" s="34">
        <v>0</v>
      </c>
      <c r="D38" s="96">
        <v>0</v>
      </c>
      <c r="E38" s="35">
        <f t="shared" si="0"/>
        <v>385</v>
      </c>
      <c r="F38" s="36">
        <f t="shared" si="12"/>
        <v>27</v>
      </c>
      <c r="G38" s="37" t="str">
        <f t="shared" si="13"/>
        <v>Yes</v>
      </c>
      <c r="H38" s="38">
        <v>300</v>
      </c>
      <c r="I38" s="38">
        <v>11.35</v>
      </c>
      <c r="J38" s="39">
        <f t="shared" si="7"/>
        <v>300</v>
      </c>
      <c r="K38" s="40">
        <f t="shared" si="8"/>
        <v>300</v>
      </c>
      <c r="L38" s="39">
        <v>253.15</v>
      </c>
      <c r="M38" s="39">
        <v>664</v>
      </c>
      <c r="N38" s="39">
        <v>572.28599999999994</v>
      </c>
      <c r="O38" s="41">
        <f t="shared" si="1"/>
        <v>0</v>
      </c>
      <c r="P38" s="41">
        <f t="shared" si="2"/>
        <v>0</v>
      </c>
      <c r="Q38" s="41">
        <f t="shared" si="3"/>
        <v>0</v>
      </c>
      <c r="R38" s="34">
        <f t="shared" si="4"/>
        <v>0</v>
      </c>
      <c r="S38" s="34">
        <f t="shared" si="4"/>
        <v>0</v>
      </c>
      <c r="T38" s="34">
        <f t="shared" si="4"/>
        <v>0</v>
      </c>
      <c r="U38" s="43">
        <v>16.84</v>
      </c>
      <c r="V38" s="44">
        <f t="shared" si="5"/>
        <v>0</v>
      </c>
      <c r="W38" s="45">
        <f t="shared" si="9"/>
        <v>28.373999999999999</v>
      </c>
      <c r="X38" s="50">
        <f t="shared" si="9"/>
        <v>0</v>
      </c>
      <c r="Y38" s="51">
        <f t="shared" si="9"/>
        <v>0</v>
      </c>
      <c r="Z38" s="48">
        <f t="shared" si="10"/>
        <v>0</v>
      </c>
      <c r="AA38" s="49">
        <f t="shared" si="11"/>
        <v>0</v>
      </c>
    </row>
    <row r="39" spans="1:27" x14ac:dyDescent="0.25">
      <c r="A39" s="123">
        <v>42146.208333333336</v>
      </c>
      <c r="B39" s="64">
        <v>385</v>
      </c>
      <c r="C39" s="34">
        <v>0</v>
      </c>
      <c r="D39" s="96">
        <v>0</v>
      </c>
      <c r="E39" s="35">
        <f t="shared" si="0"/>
        <v>385</v>
      </c>
      <c r="F39" s="36">
        <f t="shared" si="12"/>
        <v>28</v>
      </c>
      <c r="G39" s="37" t="str">
        <f t="shared" si="13"/>
        <v>Yes</v>
      </c>
      <c r="H39" s="38">
        <v>313</v>
      </c>
      <c r="I39" s="38">
        <v>11.11</v>
      </c>
      <c r="J39" s="39">
        <f t="shared" si="7"/>
        <v>313</v>
      </c>
      <c r="K39" s="40">
        <f t="shared" si="8"/>
        <v>313</v>
      </c>
      <c r="L39" s="39">
        <v>253.3</v>
      </c>
      <c r="M39" s="39">
        <v>1097</v>
      </c>
      <c r="N39" s="39">
        <v>586.65499999999997</v>
      </c>
      <c r="O39" s="41">
        <f t="shared" si="1"/>
        <v>0</v>
      </c>
      <c r="P39" s="41">
        <f t="shared" si="2"/>
        <v>0</v>
      </c>
      <c r="Q39" s="41">
        <f t="shared" si="3"/>
        <v>0</v>
      </c>
      <c r="R39" s="34">
        <f t="shared" si="4"/>
        <v>0</v>
      </c>
      <c r="S39" s="34">
        <f t="shared" si="4"/>
        <v>0</v>
      </c>
      <c r="T39" s="34">
        <f t="shared" si="4"/>
        <v>0</v>
      </c>
      <c r="U39" s="43">
        <v>18.66</v>
      </c>
      <c r="V39" s="44">
        <f t="shared" si="5"/>
        <v>0</v>
      </c>
      <c r="W39" s="45">
        <f t="shared" si="9"/>
        <v>28.373999999999999</v>
      </c>
      <c r="X39" s="50">
        <f t="shared" si="9"/>
        <v>0</v>
      </c>
      <c r="Y39" s="51">
        <f t="shared" si="9"/>
        <v>0</v>
      </c>
      <c r="Z39" s="48">
        <f t="shared" si="10"/>
        <v>0</v>
      </c>
      <c r="AA39" s="49">
        <f t="shared" si="11"/>
        <v>0</v>
      </c>
    </row>
    <row r="40" spans="1:27" x14ac:dyDescent="0.25">
      <c r="A40" s="123"/>
      <c r="B40" s="64">
        <v>0</v>
      </c>
      <c r="C40" s="34">
        <v>0</v>
      </c>
      <c r="D40" s="96">
        <v>0</v>
      </c>
      <c r="E40" s="35">
        <f t="shared" si="0"/>
        <v>0</v>
      </c>
      <c r="F40" s="36">
        <f t="shared" si="12"/>
        <v>0</v>
      </c>
      <c r="G40" s="37" t="str">
        <f t="shared" si="13"/>
        <v>Yes</v>
      </c>
      <c r="H40" s="38">
        <v>0</v>
      </c>
      <c r="I40" s="38">
        <v>0</v>
      </c>
      <c r="J40" s="39">
        <f t="shared" si="7"/>
        <v>0</v>
      </c>
      <c r="K40" s="40">
        <f t="shared" si="8"/>
        <v>0</v>
      </c>
      <c r="L40" s="39">
        <v>0</v>
      </c>
      <c r="M40" s="39">
        <v>0</v>
      </c>
      <c r="N40" s="39">
        <v>0</v>
      </c>
      <c r="O40" s="41">
        <f t="shared" si="1"/>
        <v>0</v>
      </c>
      <c r="P40" s="41">
        <f t="shared" si="2"/>
        <v>0</v>
      </c>
      <c r="Q40" s="41">
        <f t="shared" si="3"/>
        <v>0</v>
      </c>
      <c r="R40" s="34">
        <f t="shared" si="4"/>
        <v>0</v>
      </c>
      <c r="S40" s="34">
        <f t="shared" si="4"/>
        <v>0</v>
      </c>
      <c r="T40" s="34">
        <f t="shared" si="4"/>
        <v>0</v>
      </c>
      <c r="U40" s="52">
        <v>0</v>
      </c>
      <c r="V40" s="44">
        <f t="shared" si="5"/>
        <v>0</v>
      </c>
      <c r="W40" s="45">
        <f t="shared" si="9"/>
        <v>0</v>
      </c>
      <c r="X40" s="50">
        <f t="shared" si="9"/>
        <v>0</v>
      </c>
      <c r="Y40" s="51">
        <f t="shared" si="9"/>
        <v>0</v>
      </c>
      <c r="Z40" s="48">
        <f t="shared" si="10"/>
        <v>0</v>
      </c>
      <c r="AA40" s="49">
        <f t="shared" si="11"/>
        <v>0</v>
      </c>
    </row>
    <row r="41" spans="1:27" x14ac:dyDescent="0.25">
      <c r="A41" s="123">
        <v>42148.791666666664</v>
      </c>
      <c r="B41" s="64">
        <v>0</v>
      </c>
      <c r="C41" s="34">
        <v>0</v>
      </c>
      <c r="D41" s="96">
        <v>278</v>
      </c>
      <c r="E41" s="35">
        <f t="shared" si="0"/>
        <v>278</v>
      </c>
      <c r="F41" s="36">
        <f t="shared" si="12"/>
        <v>1</v>
      </c>
      <c r="G41" s="37" t="str">
        <f t="shared" si="13"/>
        <v>Yes</v>
      </c>
      <c r="H41" s="38">
        <v>153</v>
      </c>
      <c r="I41" s="38">
        <v>16.75</v>
      </c>
      <c r="J41" s="39">
        <f t="shared" si="7"/>
        <v>153</v>
      </c>
      <c r="K41" s="40">
        <f t="shared" si="8"/>
        <v>153</v>
      </c>
      <c r="L41" s="39">
        <v>605.20000000000005</v>
      </c>
      <c r="M41" s="39">
        <v>1188</v>
      </c>
      <c r="N41" s="39">
        <v>773.23500000000001</v>
      </c>
      <c r="O41" s="41">
        <f t="shared" si="1"/>
        <v>0</v>
      </c>
      <c r="P41" s="41">
        <f t="shared" si="2"/>
        <v>0</v>
      </c>
      <c r="Q41" s="41">
        <f t="shared" si="3"/>
        <v>0</v>
      </c>
      <c r="R41" s="34">
        <f t="shared" si="4"/>
        <v>0</v>
      </c>
      <c r="S41" s="34">
        <f t="shared" si="4"/>
        <v>0</v>
      </c>
      <c r="T41" s="34">
        <f t="shared" si="4"/>
        <v>0</v>
      </c>
      <c r="U41" s="43">
        <v>23.23</v>
      </c>
      <c r="V41" s="44">
        <f t="shared" si="5"/>
        <v>0</v>
      </c>
      <c r="W41" s="45">
        <f t="shared" si="9"/>
        <v>0</v>
      </c>
      <c r="X41" s="50">
        <f t="shared" si="9"/>
        <v>0</v>
      </c>
      <c r="Y41" s="51">
        <f t="shared" si="9"/>
        <v>21.64</v>
      </c>
      <c r="Z41" s="48">
        <f t="shared" si="10"/>
        <v>0</v>
      </c>
      <c r="AA41" s="49">
        <f t="shared" si="11"/>
        <v>0</v>
      </c>
    </row>
    <row r="42" spans="1:27" x14ac:dyDescent="0.25">
      <c r="A42" s="123">
        <v>42148.833333333336</v>
      </c>
      <c r="B42" s="64">
        <v>0</v>
      </c>
      <c r="C42" s="34">
        <v>0</v>
      </c>
      <c r="D42" s="96">
        <v>278</v>
      </c>
      <c r="E42" s="35">
        <f t="shared" si="0"/>
        <v>278</v>
      </c>
      <c r="F42" s="36">
        <f t="shared" si="12"/>
        <v>2</v>
      </c>
      <c r="G42" s="37" t="str">
        <f t="shared" si="13"/>
        <v>Yes</v>
      </c>
      <c r="H42" s="38">
        <v>173</v>
      </c>
      <c r="I42" s="38">
        <v>15.13</v>
      </c>
      <c r="J42" s="39">
        <f t="shared" si="7"/>
        <v>173</v>
      </c>
      <c r="K42" s="40">
        <f t="shared" si="8"/>
        <v>173</v>
      </c>
      <c r="L42" s="39">
        <v>559</v>
      </c>
      <c r="M42" s="39">
        <v>1188</v>
      </c>
      <c r="N42" s="39">
        <v>745.72400000000005</v>
      </c>
      <c r="O42" s="41">
        <f t="shared" si="1"/>
        <v>0</v>
      </c>
      <c r="P42" s="41">
        <f t="shared" si="2"/>
        <v>0</v>
      </c>
      <c r="Q42" s="41">
        <f t="shared" si="3"/>
        <v>0</v>
      </c>
      <c r="R42" s="34">
        <f t="shared" si="4"/>
        <v>0</v>
      </c>
      <c r="S42" s="34">
        <f t="shared" si="4"/>
        <v>0</v>
      </c>
      <c r="T42" s="34">
        <f t="shared" si="4"/>
        <v>0</v>
      </c>
      <c r="U42" s="43">
        <v>22.38</v>
      </c>
      <c r="V42" s="44">
        <f t="shared" si="5"/>
        <v>0</v>
      </c>
      <c r="W42" s="45">
        <f t="shared" si="9"/>
        <v>0</v>
      </c>
      <c r="X42" s="50">
        <f t="shared" si="9"/>
        <v>0</v>
      </c>
      <c r="Y42" s="51">
        <f t="shared" si="9"/>
        <v>21.64</v>
      </c>
      <c r="Z42" s="48">
        <f t="shared" si="10"/>
        <v>0</v>
      </c>
      <c r="AA42" s="49">
        <f t="shared" si="11"/>
        <v>0</v>
      </c>
    </row>
    <row r="43" spans="1:27" x14ac:dyDescent="0.25">
      <c r="A43" s="123">
        <v>42148.875</v>
      </c>
      <c r="B43" s="64">
        <v>0</v>
      </c>
      <c r="C43" s="34">
        <v>0</v>
      </c>
      <c r="D43" s="96">
        <v>278</v>
      </c>
      <c r="E43" s="35">
        <f t="shared" si="0"/>
        <v>278</v>
      </c>
      <c r="F43" s="36">
        <f t="shared" si="12"/>
        <v>3</v>
      </c>
      <c r="G43" s="37" t="str">
        <f t="shared" si="13"/>
        <v>Yes</v>
      </c>
      <c r="H43" s="38">
        <v>305</v>
      </c>
      <c r="I43" s="38">
        <v>14.26</v>
      </c>
      <c r="J43" s="39">
        <f t="shared" si="7"/>
        <v>278</v>
      </c>
      <c r="K43" s="40">
        <f t="shared" si="8"/>
        <v>278</v>
      </c>
      <c r="L43" s="39">
        <v>398.65</v>
      </c>
      <c r="M43" s="39">
        <v>1018</v>
      </c>
      <c r="N43" s="39">
        <v>719.35500000000002</v>
      </c>
      <c r="O43" s="41">
        <f t="shared" si="1"/>
        <v>0</v>
      </c>
      <c r="P43" s="41">
        <f t="shared" si="2"/>
        <v>0</v>
      </c>
      <c r="Q43" s="41">
        <f t="shared" si="3"/>
        <v>0</v>
      </c>
      <c r="R43" s="34">
        <f t="shared" si="4"/>
        <v>0</v>
      </c>
      <c r="S43" s="34">
        <f t="shared" si="4"/>
        <v>0</v>
      </c>
      <c r="T43" s="34">
        <f t="shared" si="4"/>
        <v>0</v>
      </c>
      <c r="U43" s="43">
        <v>20.91</v>
      </c>
      <c r="V43" s="44">
        <f t="shared" si="5"/>
        <v>0</v>
      </c>
      <c r="W43" s="45">
        <f t="shared" si="9"/>
        <v>0</v>
      </c>
      <c r="X43" s="50">
        <f t="shared" si="9"/>
        <v>0</v>
      </c>
      <c r="Y43" s="51">
        <f t="shared" si="9"/>
        <v>21.64</v>
      </c>
      <c r="Z43" s="48">
        <f t="shared" si="10"/>
        <v>0</v>
      </c>
      <c r="AA43" s="49">
        <f t="shared" si="11"/>
        <v>0</v>
      </c>
    </row>
    <row r="44" spans="1:27" x14ac:dyDescent="0.25">
      <c r="A44" s="123">
        <v>42148.916666666664</v>
      </c>
      <c r="B44" s="64">
        <v>0</v>
      </c>
      <c r="C44" s="34">
        <v>0</v>
      </c>
      <c r="D44" s="96">
        <v>278</v>
      </c>
      <c r="E44" s="35">
        <f t="shared" si="0"/>
        <v>278</v>
      </c>
      <c r="F44" s="36">
        <f t="shared" si="12"/>
        <v>4</v>
      </c>
      <c r="G44" s="37" t="str">
        <f t="shared" si="13"/>
        <v>Yes</v>
      </c>
      <c r="H44" s="38">
        <v>292</v>
      </c>
      <c r="I44" s="38">
        <v>14.15</v>
      </c>
      <c r="J44" s="39">
        <f t="shared" si="7"/>
        <v>278</v>
      </c>
      <c r="K44" s="40">
        <f t="shared" si="8"/>
        <v>278</v>
      </c>
      <c r="L44" s="39">
        <v>404.5</v>
      </c>
      <c r="M44" s="39">
        <v>968</v>
      </c>
      <c r="N44" s="39">
        <v>707.87800000000004</v>
      </c>
      <c r="O44" s="41">
        <f t="shared" si="1"/>
        <v>0</v>
      </c>
      <c r="P44" s="41">
        <f t="shared" si="2"/>
        <v>0</v>
      </c>
      <c r="Q44" s="41">
        <f t="shared" si="3"/>
        <v>0</v>
      </c>
      <c r="R44" s="34">
        <f t="shared" si="4"/>
        <v>0</v>
      </c>
      <c r="S44" s="34">
        <f t="shared" si="4"/>
        <v>0</v>
      </c>
      <c r="T44" s="34">
        <f t="shared" si="4"/>
        <v>0</v>
      </c>
      <c r="U44" s="43">
        <v>24.22</v>
      </c>
      <c r="V44" s="44">
        <f t="shared" si="5"/>
        <v>0</v>
      </c>
      <c r="W44" s="45">
        <f t="shared" si="9"/>
        <v>0</v>
      </c>
      <c r="X44" s="50">
        <f t="shared" si="9"/>
        <v>0</v>
      </c>
      <c r="Y44" s="51">
        <f t="shared" si="9"/>
        <v>21.64</v>
      </c>
      <c r="Z44" s="48">
        <f t="shared" si="10"/>
        <v>0</v>
      </c>
      <c r="AA44" s="49">
        <f t="shared" si="11"/>
        <v>0</v>
      </c>
    </row>
    <row r="45" spans="1:27" x14ac:dyDescent="0.25">
      <c r="A45" s="123">
        <v>42148.958333333336</v>
      </c>
      <c r="B45" s="64">
        <v>0</v>
      </c>
      <c r="C45" s="34">
        <v>0</v>
      </c>
      <c r="D45" s="96">
        <v>278</v>
      </c>
      <c r="E45" s="35">
        <f t="shared" si="0"/>
        <v>278</v>
      </c>
      <c r="F45" s="36">
        <f t="shared" si="12"/>
        <v>5</v>
      </c>
      <c r="G45" s="37" t="str">
        <f t="shared" si="13"/>
        <v>Yes</v>
      </c>
      <c r="H45" s="38">
        <v>295</v>
      </c>
      <c r="I45" s="38">
        <v>12.86</v>
      </c>
      <c r="J45" s="39">
        <f t="shared" si="7"/>
        <v>278</v>
      </c>
      <c r="K45" s="40">
        <f t="shared" si="8"/>
        <v>278</v>
      </c>
      <c r="L45" s="39">
        <v>370.7</v>
      </c>
      <c r="M45" s="39">
        <v>968</v>
      </c>
      <c r="N45" s="39">
        <v>677.53200000000004</v>
      </c>
      <c r="O45" s="41">
        <f t="shared" si="1"/>
        <v>0</v>
      </c>
      <c r="P45" s="41">
        <f t="shared" si="2"/>
        <v>0</v>
      </c>
      <c r="Q45" s="41">
        <f t="shared" si="3"/>
        <v>0</v>
      </c>
      <c r="R45" s="34">
        <f t="shared" si="4"/>
        <v>0</v>
      </c>
      <c r="S45" s="34">
        <f t="shared" si="4"/>
        <v>0</v>
      </c>
      <c r="T45" s="34">
        <f t="shared" si="4"/>
        <v>0</v>
      </c>
      <c r="U45" s="43">
        <v>22.15</v>
      </c>
      <c r="V45" s="44">
        <f t="shared" si="5"/>
        <v>0</v>
      </c>
      <c r="W45" s="45">
        <f t="shared" si="9"/>
        <v>0</v>
      </c>
      <c r="X45" s="50">
        <f t="shared" si="9"/>
        <v>0</v>
      </c>
      <c r="Y45" s="51">
        <f t="shared" si="9"/>
        <v>21.64</v>
      </c>
      <c r="Z45" s="48">
        <f t="shared" si="10"/>
        <v>0</v>
      </c>
      <c r="AA45" s="49">
        <f t="shared" si="11"/>
        <v>0</v>
      </c>
    </row>
    <row r="46" spans="1:27" x14ac:dyDescent="0.25">
      <c r="A46" s="123">
        <v>42149</v>
      </c>
      <c r="B46" s="64">
        <v>0</v>
      </c>
      <c r="C46" s="34">
        <v>0</v>
      </c>
      <c r="D46" s="96">
        <v>278</v>
      </c>
      <c r="E46" s="35">
        <f t="shared" si="0"/>
        <v>278</v>
      </c>
      <c r="F46" s="36">
        <f t="shared" si="12"/>
        <v>6</v>
      </c>
      <c r="G46" s="37" t="str">
        <f t="shared" si="13"/>
        <v>Yes</v>
      </c>
      <c r="H46" s="38">
        <v>274</v>
      </c>
      <c r="I46" s="38">
        <v>11.04</v>
      </c>
      <c r="J46" s="39">
        <f t="shared" si="7"/>
        <v>274</v>
      </c>
      <c r="K46" s="40">
        <f t="shared" si="8"/>
        <v>274</v>
      </c>
      <c r="L46" s="39">
        <v>341.3</v>
      </c>
      <c r="M46" s="39">
        <v>968</v>
      </c>
      <c r="N46" s="39">
        <v>629.64800000000002</v>
      </c>
      <c r="O46" s="41">
        <f t="shared" si="1"/>
        <v>0</v>
      </c>
      <c r="P46" s="41">
        <f t="shared" si="2"/>
        <v>0</v>
      </c>
      <c r="Q46" s="41">
        <f t="shared" si="3"/>
        <v>0</v>
      </c>
      <c r="R46" s="34">
        <f t="shared" si="4"/>
        <v>0</v>
      </c>
      <c r="S46" s="34">
        <f t="shared" si="4"/>
        <v>0</v>
      </c>
      <c r="T46" s="34">
        <f t="shared" si="4"/>
        <v>0</v>
      </c>
      <c r="U46" s="43">
        <v>19.21</v>
      </c>
      <c r="V46" s="44">
        <f t="shared" si="5"/>
        <v>0</v>
      </c>
      <c r="W46" s="45">
        <f t="shared" si="9"/>
        <v>0</v>
      </c>
      <c r="X46" s="50">
        <f t="shared" si="9"/>
        <v>0</v>
      </c>
      <c r="Y46" s="51">
        <f t="shared" si="9"/>
        <v>21.64</v>
      </c>
      <c r="Z46" s="48">
        <f t="shared" si="10"/>
        <v>0</v>
      </c>
      <c r="AA46" s="49">
        <f t="shared" si="11"/>
        <v>0</v>
      </c>
    </row>
    <row r="47" spans="1:27" x14ac:dyDescent="0.25">
      <c r="A47" s="123">
        <v>42149.041666666664</v>
      </c>
      <c r="B47" s="64">
        <v>0</v>
      </c>
      <c r="C47" s="34">
        <v>0</v>
      </c>
      <c r="D47" s="96">
        <v>278</v>
      </c>
      <c r="E47" s="35">
        <f t="shared" si="0"/>
        <v>278</v>
      </c>
      <c r="F47" s="36">
        <f t="shared" si="12"/>
        <v>7</v>
      </c>
      <c r="G47" s="37" t="str">
        <f t="shared" si="13"/>
        <v>Yes</v>
      </c>
      <c r="H47" s="38">
        <v>269</v>
      </c>
      <c r="I47" s="38">
        <v>9.1999999999999993</v>
      </c>
      <c r="J47" s="39">
        <f t="shared" si="7"/>
        <v>269</v>
      </c>
      <c r="K47" s="40">
        <f t="shared" si="8"/>
        <v>269</v>
      </c>
      <c r="L47" s="39">
        <v>306.8</v>
      </c>
      <c r="M47" s="39">
        <v>968</v>
      </c>
      <c r="N47" s="39">
        <v>583.56600000000003</v>
      </c>
      <c r="O47" s="41">
        <f t="shared" si="1"/>
        <v>0</v>
      </c>
      <c r="P47" s="41">
        <f t="shared" si="2"/>
        <v>0</v>
      </c>
      <c r="Q47" s="41">
        <f t="shared" si="3"/>
        <v>0</v>
      </c>
      <c r="R47" s="34">
        <f t="shared" si="4"/>
        <v>0</v>
      </c>
      <c r="S47" s="34">
        <f t="shared" si="4"/>
        <v>0</v>
      </c>
      <c r="T47" s="34">
        <f t="shared" si="4"/>
        <v>0</v>
      </c>
      <c r="U47" s="43">
        <v>14.73</v>
      </c>
      <c r="V47" s="44">
        <f t="shared" si="5"/>
        <v>0</v>
      </c>
      <c r="W47" s="45">
        <f t="shared" si="9"/>
        <v>0</v>
      </c>
      <c r="X47" s="50">
        <f t="shared" si="9"/>
        <v>0</v>
      </c>
      <c r="Y47" s="51">
        <f t="shared" si="9"/>
        <v>21.64</v>
      </c>
      <c r="Z47" s="48">
        <f t="shared" si="10"/>
        <v>0</v>
      </c>
      <c r="AA47" s="49">
        <f t="shared" si="11"/>
        <v>0</v>
      </c>
    </row>
    <row r="48" spans="1:27" x14ac:dyDescent="0.25">
      <c r="A48" s="123">
        <v>42149.083333333336</v>
      </c>
      <c r="B48" s="64">
        <v>0</v>
      </c>
      <c r="C48" s="34">
        <v>0</v>
      </c>
      <c r="D48" s="96">
        <v>278</v>
      </c>
      <c r="E48" s="35">
        <f t="shared" si="0"/>
        <v>278</v>
      </c>
      <c r="F48" s="36">
        <f t="shared" si="12"/>
        <v>8</v>
      </c>
      <c r="G48" s="37" t="str">
        <f t="shared" si="13"/>
        <v>Yes</v>
      </c>
      <c r="H48" s="38">
        <v>249</v>
      </c>
      <c r="I48" s="38">
        <v>8.18</v>
      </c>
      <c r="J48" s="39">
        <f t="shared" si="7"/>
        <v>249</v>
      </c>
      <c r="K48" s="40">
        <f t="shared" si="8"/>
        <v>249</v>
      </c>
      <c r="L48" s="39">
        <v>296.3</v>
      </c>
      <c r="M48" s="39">
        <v>968</v>
      </c>
      <c r="N48" s="39">
        <v>556.89700000000005</v>
      </c>
      <c r="O48" s="41">
        <f t="shared" si="1"/>
        <v>0</v>
      </c>
      <c r="P48" s="41">
        <f t="shared" si="2"/>
        <v>0</v>
      </c>
      <c r="Q48" s="41">
        <f t="shared" si="3"/>
        <v>0</v>
      </c>
      <c r="R48" s="34">
        <f t="shared" si="4"/>
        <v>0</v>
      </c>
      <c r="S48" s="34">
        <f t="shared" si="4"/>
        <v>0</v>
      </c>
      <c r="T48" s="34">
        <f t="shared" si="4"/>
        <v>0</v>
      </c>
      <c r="U48" s="43">
        <v>13.81</v>
      </c>
      <c r="V48" s="44">
        <f t="shared" si="5"/>
        <v>0</v>
      </c>
      <c r="W48" s="45">
        <f t="shared" si="9"/>
        <v>0</v>
      </c>
      <c r="X48" s="50">
        <f t="shared" si="9"/>
        <v>0</v>
      </c>
      <c r="Y48" s="51">
        <f t="shared" si="9"/>
        <v>21.64</v>
      </c>
      <c r="Z48" s="48">
        <f t="shared" si="10"/>
        <v>0</v>
      </c>
      <c r="AA48" s="49">
        <f t="shared" si="11"/>
        <v>0</v>
      </c>
    </row>
    <row r="49" spans="1:27" x14ac:dyDescent="0.25">
      <c r="A49" s="123">
        <v>42149.125</v>
      </c>
      <c r="B49" s="64">
        <v>0</v>
      </c>
      <c r="C49" s="34">
        <v>0</v>
      </c>
      <c r="D49" s="96">
        <v>278</v>
      </c>
      <c r="E49" s="35">
        <f t="shared" si="0"/>
        <v>278</v>
      </c>
      <c r="F49" s="36">
        <f t="shared" si="12"/>
        <v>9</v>
      </c>
      <c r="G49" s="37" t="str">
        <f t="shared" si="13"/>
        <v>Yes</v>
      </c>
      <c r="H49" s="38">
        <v>247</v>
      </c>
      <c r="I49" s="38">
        <v>7.73</v>
      </c>
      <c r="J49" s="39">
        <f t="shared" si="7"/>
        <v>247</v>
      </c>
      <c r="K49" s="40">
        <f t="shared" si="8"/>
        <v>247</v>
      </c>
      <c r="L49" s="39">
        <v>281.05</v>
      </c>
      <c r="M49" s="39">
        <v>968</v>
      </c>
      <c r="N49" s="39">
        <v>539.82899999999995</v>
      </c>
      <c r="O49" s="41">
        <f t="shared" si="1"/>
        <v>0</v>
      </c>
      <c r="P49" s="41">
        <f t="shared" si="2"/>
        <v>0</v>
      </c>
      <c r="Q49" s="41">
        <f t="shared" si="3"/>
        <v>0</v>
      </c>
      <c r="R49" s="34">
        <f t="shared" si="4"/>
        <v>0</v>
      </c>
      <c r="S49" s="34">
        <f t="shared" si="4"/>
        <v>0</v>
      </c>
      <c r="T49" s="34">
        <f t="shared" si="4"/>
        <v>0</v>
      </c>
      <c r="U49" s="43">
        <v>11.32</v>
      </c>
      <c r="V49" s="44">
        <f t="shared" si="5"/>
        <v>0</v>
      </c>
      <c r="W49" s="45">
        <f t="shared" si="9"/>
        <v>0</v>
      </c>
      <c r="X49" s="50">
        <f t="shared" si="9"/>
        <v>0</v>
      </c>
      <c r="Y49" s="51">
        <f t="shared" si="9"/>
        <v>21.64</v>
      </c>
      <c r="Z49" s="48">
        <f t="shared" si="10"/>
        <v>0</v>
      </c>
      <c r="AA49" s="49">
        <f t="shared" si="11"/>
        <v>0</v>
      </c>
    </row>
    <row r="50" spans="1:27" x14ac:dyDescent="0.25">
      <c r="A50" s="123">
        <v>42149.166666666664</v>
      </c>
      <c r="B50" s="64">
        <v>0</v>
      </c>
      <c r="C50" s="34">
        <v>0</v>
      </c>
      <c r="D50" s="96">
        <v>278</v>
      </c>
      <c r="E50" s="35">
        <f t="shared" si="0"/>
        <v>278</v>
      </c>
      <c r="F50" s="36">
        <f t="shared" si="12"/>
        <v>10</v>
      </c>
      <c r="G50" s="37" t="str">
        <f t="shared" si="13"/>
        <v>Yes</v>
      </c>
      <c r="H50" s="38">
        <v>264</v>
      </c>
      <c r="I50" s="38">
        <v>7.79</v>
      </c>
      <c r="J50" s="39">
        <f t="shared" si="7"/>
        <v>264</v>
      </c>
      <c r="K50" s="40">
        <f t="shared" si="8"/>
        <v>264</v>
      </c>
      <c r="L50" s="39">
        <v>260.8</v>
      </c>
      <c r="M50" s="39">
        <v>968</v>
      </c>
      <c r="N50" s="39">
        <v>535.07299999999998</v>
      </c>
      <c r="O50" s="41">
        <f t="shared" si="1"/>
        <v>0</v>
      </c>
      <c r="P50" s="41">
        <f t="shared" si="2"/>
        <v>0</v>
      </c>
      <c r="Q50" s="41">
        <f t="shared" si="3"/>
        <v>0</v>
      </c>
      <c r="R50" s="34">
        <f t="shared" si="4"/>
        <v>0</v>
      </c>
      <c r="S50" s="34">
        <f t="shared" si="4"/>
        <v>0</v>
      </c>
      <c r="T50" s="34">
        <f t="shared" si="4"/>
        <v>0</v>
      </c>
      <c r="U50" s="43">
        <v>6.59</v>
      </c>
      <c r="V50" s="44">
        <f t="shared" si="5"/>
        <v>0</v>
      </c>
      <c r="W50" s="45">
        <f t="shared" si="9"/>
        <v>0</v>
      </c>
      <c r="X50" s="50">
        <f t="shared" si="9"/>
        <v>0</v>
      </c>
      <c r="Y50" s="51">
        <f t="shared" si="9"/>
        <v>21.64</v>
      </c>
      <c r="Z50" s="48">
        <f t="shared" si="10"/>
        <v>0</v>
      </c>
      <c r="AA50" s="49">
        <f t="shared" si="11"/>
        <v>0</v>
      </c>
    </row>
    <row r="51" spans="1:27" x14ac:dyDescent="0.25">
      <c r="A51" s="123">
        <v>42149.208333333336</v>
      </c>
      <c r="B51" s="64">
        <v>0</v>
      </c>
      <c r="C51" s="34">
        <v>0</v>
      </c>
      <c r="D51" s="96">
        <v>278</v>
      </c>
      <c r="E51" s="35">
        <f t="shared" si="0"/>
        <v>278</v>
      </c>
      <c r="F51" s="36">
        <f t="shared" si="12"/>
        <v>11</v>
      </c>
      <c r="G51" s="37" t="str">
        <f t="shared" si="13"/>
        <v>Yes</v>
      </c>
      <c r="H51" s="38">
        <v>255</v>
      </c>
      <c r="I51" s="38">
        <v>7.56</v>
      </c>
      <c r="J51" s="39">
        <f t="shared" si="7"/>
        <v>255</v>
      </c>
      <c r="K51" s="40">
        <f t="shared" si="8"/>
        <v>255</v>
      </c>
      <c r="L51" s="39">
        <v>260.2</v>
      </c>
      <c r="M51" s="39">
        <v>968</v>
      </c>
      <c r="N51" s="39">
        <v>526.13900000000001</v>
      </c>
      <c r="O51" s="41">
        <f t="shared" si="1"/>
        <v>0</v>
      </c>
      <c r="P51" s="41">
        <f t="shared" si="2"/>
        <v>0</v>
      </c>
      <c r="Q51" s="41">
        <f t="shared" si="3"/>
        <v>0</v>
      </c>
      <c r="R51" s="34">
        <f t="shared" si="4"/>
        <v>0</v>
      </c>
      <c r="S51" s="34">
        <f t="shared" si="4"/>
        <v>0</v>
      </c>
      <c r="T51" s="34">
        <f t="shared" si="4"/>
        <v>0</v>
      </c>
      <c r="U51" s="43">
        <v>-12.78</v>
      </c>
      <c r="V51" s="44">
        <f t="shared" si="5"/>
        <v>0</v>
      </c>
      <c r="W51" s="45">
        <f t="shared" si="9"/>
        <v>0</v>
      </c>
      <c r="X51" s="50">
        <f t="shared" si="9"/>
        <v>0</v>
      </c>
      <c r="Y51" s="51">
        <f t="shared" si="9"/>
        <v>21.64</v>
      </c>
      <c r="Z51" s="48">
        <f t="shared" si="10"/>
        <v>0</v>
      </c>
      <c r="AA51" s="49">
        <f t="shared" si="11"/>
        <v>0</v>
      </c>
    </row>
    <row r="52" spans="1:27" x14ac:dyDescent="0.25">
      <c r="A52" s="123">
        <v>42149.25</v>
      </c>
      <c r="B52" s="64">
        <v>0</v>
      </c>
      <c r="C52" s="34">
        <v>0</v>
      </c>
      <c r="D52" s="96">
        <v>278</v>
      </c>
      <c r="E52" s="35">
        <f t="shared" si="0"/>
        <v>278</v>
      </c>
      <c r="F52" s="36">
        <f t="shared" si="12"/>
        <v>12</v>
      </c>
      <c r="G52" s="37" t="str">
        <f t="shared" si="13"/>
        <v>Yes</v>
      </c>
      <c r="H52" s="38">
        <v>254</v>
      </c>
      <c r="I52" s="38">
        <v>7.93</v>
      </c>
      <c r="J52" s="39">
        <f t="shared" si="7"/>
        <v>254</v>
      </c>
      <c r="K52" s="40">
        <f t="shared" si="8"/>
        <v>254</v>
      </c>
      <c r="L52" s="39">
        <v>266.85000000000002</v>
      </c>
      <c r="M52" s="39">
        <v>968</v>
      </c>
      <c r="N52" s="39">
        <v>534.45600000000002</v>
      </c>
      <c r="O52" s="41">
        <f t="shared" si="1"/>
        <v>0</v>
      </c>
      <c r="P52" s="41">
        <f t="shared" si="2"/>
        <v>0</v>
      </c>
      <c r="Q52" s="41">
        <f t="shared" si="3"/>
        <v>0</v>
      </c>
      <c r="R52" s="34">
        <f t="shared" si="4"/>
        <v>0</v>
      </c>
      <c r="S52" s="34">
        <f t="shared" si="4"/>
        <v>0</v>
      </c>
      <c r="T52" s="34">
        <f t="shared" si="4"/>
        <v>0</v>
      </c>
      <c r="U52" s="43">
        <v>-2.97</v>
      </c>
      <c r="V52" s="44">
        <f t="shared" si="5"/>
        <v>0</v>
      </c>
      <c r="W52" s="45">
        <f t="shared" si="9"/>
        <v>0</v>
      </c>
      <c r="X52" s="50">
        <f t="shared" si="9"/>
        <v>0</v>
      </c>
      <c r="Y52" s="51">
        <f t="shared" si="9"/>
        <v>21.64</v>
      </c>
      <c r="Z52" s="48">
        <f t="shared" si="10"/>
        <v>0</v>
      </c>
      <c r="AA52" s="49">
        <f t="shared" si="11"/>
        <v>0</v>
      </c>
    </row>
    <row r="53" spans="1:27" x14ac:dyDescent="0.25">
      <c r="A53" s="123">
        <v>42149.291666666664</v>
      </c>
      <c r="B53" s="64">
        <v>0</v>
      </c>
      <c r="C53" s="34">
        <v>0</v>
      </c>
      <c r="D53" s="96">
        <v>278</v>
      </c>
      <c r="E53" s="35">
        <f t="shared" si="0"/>
        <v>278</v>
      </c>
      <c r="F53" s="36">
        <f t="shared" si="12"/>
        <v>13</v>
      </c>
      <c r="G53" s="37" t="str">
        <f t="shared" si="13"/>
        <v>Yes</v>
      </c>
      <c r="H53" s="38">
        <v>229</v>
      </c>
      <c r="I53" s="38">
        <v>7.75</v>
      </c>
      <c r="J53" s="39">
        <f t="shared" si="7"/>
        <v>229</v>
      </c>
      <c r="K53" s="40">
        <f t="shared" si="8"/>
        <v>229</v>
      </c>
      <c r="L53" s="39">
        <v>291.95</v>
      </c>
      <c r="M53" s="39">
        <v>968</v>
      </c>
      <c r="N53" s="39">
        <v>530.45899999999995</v>
      </c>
      <c r="O53" s="41">
        <f t="shared" si="1"/>
        <v>0</v>
      </c>
      <c r="P53" s="41">
        <f t="shared" si="2"/>
        <v>0</v>
      </c>
      <c r="Q53" s="41">
        <f t="shared" si="3"/>
        <v>0</v>
      </c>
      <c r="R53" s="34">
        <f t="shared" si="4"/>
        <v>0</v>
      </c>
      <c r="S53" s="34">
        <f t="shared" si="4"/>
        <v>0</v>
      </c>
      <c r="T53" s="34">
        <f t="shared" si="4"/>
        <v>0</v>
      </c>
      <c r="U53" s="43">
        <v>-32.700000000000003</v>
      </c>
      <c r="V53" s="44">
        <f t="shared" si="5"/>
        <v>0</v>
      </c>
      <c r="W53" s="45">
        <f t="shared" si="9"/>
        <v>0</v>
      </c>
      <c r="X53" s="50">
        <f t="shared" si="9"/>
        <v>0</v>
      </c>
      <c r="Y53" s="51">
        <f t="shared" si="9"/>
        <v>21.64</v>
      </c>
      <c r="Z53" s="48">
        <f t="shared" si="10"/>
        <v>0</v>
      </c>
      <c r="AA53" s="49">
        <f t="shared" si="11"/>
        <v>0</v>
      </c>
    </row>
    <row r="54" spans="1:27" x14ac:dyDescent="0.25">
      <c r="A54" s="123">
        <v>42149.333333333336</v>
      </c>
      <c r="B54" s="64">
        <v>0</v>
      </c>
      <c r="C54" s="34">
        <v>0</v>
      </c>
      <c r="D54" s="96">
        <v>278</v>
      </c>
      <c r="E54" s="35">
        <f t="shared" si="0"/>
        <v>278</v>
      </c>
      <c r="F54" s="36">
        <f t="shared" si="12"/>
        <v>14</v>
      </c>
      <c r="G54" s="37" t="str">
        <f t="shared" si="13"/>
        <v>Yes</v>
      </c>
      <c r="H54" s="38">
        <v>234</v>
      </c>
      <c r="I54" s="38">
        <v>8.33</v>
      </c>
      <c r="J54" s="39">
        <f t="shared" si="7"/>
        <v>234</v>
      </c>
      <c r="K54" s="40">
        <f t="shared" si="8"/>
        <v>234</v>
      </c>
      <c r="L54" s="39">
        <v>293.55</v>
      </c>
      <c r="M54" s="39">
        <v>968</v>
      </c>
      <c r="N54" s="39">
        <v>539.077</v>
      </c>
      <c r="O54" s="41">
        <f t="shared" si="1"/>
        <v>0</v>
      </c>
      <c r="P54" s="41">
        <f t="shared" si="2"/>
        <v>0</v>
      </c>
      <c r="Q54" s="41">
        <f t="shared" si="3"/>
        <v>0</v>
      </c>
      <c r="R54" s="34">
        <f t="shared" si="4"/>
        <v>0</v>
      </c>
      <c r="S54" s="34">
        <f t="shared" si="4"/>
        <v>0</v>
      </c>
      <c r="T54" s="34">
        <f t="shared" si="4"/>
        <v>0</v>
      </c>
      <c r="U54" s="43">
        <v>-23.49</v>
      </c>
      <c r="V54" s="44">
        <f t="shared" si="5"/>
        <v>0</v>
      </c>
      <c r="W54" s="45">
        <f t="shared" si="9"/>
        <v>0</v>
      </c>
      <c r="X54" s="50">
        <f t="shared" si="9"/>
        <v>0</v>
      </c>
      <c r="Y54" s="51">
        <f t="shared" si="9"/>
        <v>21.64</v>
      </c>
      <c r="Z54" s="48">
        <f t="shared" si="10"/>
        <v>0</v>
      </c>
      <c r="AA54" s="49">
        <f t="shared" si="11"/>
        <v>0</v>
      </c>
    </row>
    <row r="55" spans="1:27" x14ac:dyDescent="0.25">
      <c r="A55" s="123">
        <v>42149.375</v>
      </c>
      <c r="B55" s="64">
        <v>0</v>
      </c>
      <c r="C55" s="34">
        <v>0</v>
      </c>
      <c r="D55" s="96">
        <v>278</v>
      </c>
      <c r="E55" s="35">
        <f t="shared" si="0"/>
        <v>278</v>
      </c>
      <c r="F55" s="36">
        <f t="shared" si="12"/>
        <v>15</v>
      </c>
      <c r="G55" s="37" t="str">
        <f t="shared" si="13"/>
        <v>Yes</v>
      </c>
      <c r="H55" s="38">
        <v>262</v>
      </c>
      <c r="I55" s="38">
        <v>9.7100000000000009</v>
      </c>
      <c r="J55" s="39">
        <f t="shared" si="7"/>
        <v>262</v>
      </c>
      <c r="K55" s="40">
        <f t="shared" si="8"/>
        <v>262</v>
      </c>
      <c r="L55" s="39">
        <v>290.64999999999998</v>
      </c>
      <c r="M55" s="39">
        <v>968</v>
      </c>
      <c r="N55" s="39">
        <v>566.95299999999997</v>
      </c>
      <c r="O55" s="41">
        <f t="shared" si="1"/>
        <v>0</v>
      </c>
      <c r="P55" s="41">
        <f t="shared" si="2"/>
        <v>0</v>
      </c>
      <c r="Q55" s="41">
        <f t="shared" si="3"/>
        <v>0</v>
      </c>
      <c r="R55" s="34">
        <f t="shared" si="4"/>
        <v>0</v>
      </c>
      <c r="S55" s="34">
        <f t="shared" si="4"/>
        <v>0</v>
      </c>
      <c r="T55" s="34">
        <f t="shared" si="4"/>
        <v>0</v>
      </c>
      <c r="U55" s="43">
        <v>19.29</v>
      </c>
      <c r="V55" s="44">
        <f t="shared" si="5"/>
        <v>0</v>
      </c>
      <c r="W55" s="45">
        <f t="shared" si="9"/>
        <v>0</v>
      </c>
      <c r="X55" s="50">
        <f t="shared" si="9"/>
        <v>0</v>
      </c>
      <c r="Y55" s="51">
        <f t="shared" si="9"/>
        <v>21.64</v>
      </c>
      <c r="Z55" s="48">
        <f t="shared" si="10"/>
        <v>0</v>
      </c>
      <c r="AA55" s="49">
        <f t="shared" si="11"/>
        <v>0</v>
      </c>
    </row>
    <row r="56" spans="1:27" x14ac:dyDescent="0.25">
      <c r="A56" s="123">
        <v>42149.416666666664</v>
      </c>
      <c r="B56" s="64">
        <v>0</v>
      </c>
      <c r="C56" s="34">
        <v>0</v>
      </c>
      <c r="D56" s="96">
        <v>278</v>
      </c>
      <c r="E56" s="35">
        <f t="shared" si="0"/>
        <v>278</v>
      </c>
      <c r="F56" s="36">
        <f t="shared" si="12"/>
        <v>16</v>
      </c>
      <c r="G56" s="37" t="str">
        <f t="shared" si="13"/>
        <v>Yes</v>
      </c>
      <c r="H56" s="38">
        <v>250</v>
      </c>
      <c r="I56" s="38">
        <v>11.17</v>
      </c>
      <c r="J56" s="39">
        <f t="shared" si="7"/>
        <v>250</v>
      </c>
      <c r="K56" s="40">
        <f t="shared" si="8"/>
        <v>250</v>
      </c>
      <c r="L56" s="39">
        <v>340.1</v>
      </c>
      <c r="M56" s="39">
        <v>968</v>
      </c>
      <c r="N56" s="39">
        <v>602.68100000000004</v>
      </c>
      <c r="O56" s="41">
        <f t="shared" si="1"/>
        <v>0</v>
      </c>
      <c r="P56" s="41">
        <f t="shared" si="2"/>
        <v>0</v>
      </c>
      <c r="Q56" s="41">
        <f t="shared" si="3"/>
        <v>0</v>
      </c>
      <c r="R56" s="34">
        <f t="shared" si="4"/>
        <v>0</v>
      </c>
      <c r="S56" s="34">
        <f t="shared" si="4"/>
        <v>0</v>
      </c>
      <c r="T56" s="34">
        <f t="shared" si="4"/>
        <v>0</v>
      </c>
      <c r="U56" s="43">
        <v>20.41</v>
      </c>
      <c r="V56" s="44">
        <f t="shared" si="5"/>
        <v>0</v>
      </c>
      <c r="W56" s="45">
        <f t="shared" si="9"/>
        <v>0</v>
      </c>
      <c r="X56" s="50">
        <f t="shared" si="9"/>
        <v>0</v>
      </c>
      <c r="Y56" s="51">
        <f t="shared" si="9"/>
        <v>21.64</v>
      </c>
      <c r="Z56" s="48">
        <f t="shared" si="10"/>
        <v>0</v>
      </c>
      <c r="AA56" s="49">
        <f t="shared" si="11"/>
        <v>0</v>
      </c>
    </row>
    <row r="57" spans="1:27" x14ac:dyDescent="0.25">
      <c r="A57" s="123">
        <v>42149.458333333336</v>
      </c>
      <c r="B57" s="64">
        <v>0</v>
      </c>
      <c r="C57" s="34">
        <v>0</v>
      </c>
      <c r="D57" s="96">
        <v>278</v>
      </c>
      <c r="E57" s="35">
        <f t="shared" si="0"/>
        <v>278</v>
      </c>
      <c r="F57" s="36">
        <f t="shared" si="12"/>
        <v>17</v>
      </c>
      <c r="G57" s="37" t="str">
        <f t="shared" si="13"/>
        <v>Yes</v>
      </c>
      <c r="H57" s="38">
        <v>274</v>
      </c>
      <c r="I57" s="38">
        <v>12.95</v>
      </c>
      <c r="J57" s="39">
        <f t="shared" si="7"/>
        <v>274</v>
      </c>
      <c r="K57" s="40">
        <f t="shared" si="8"/>
        <v>274</v>
      </c>
      <c r="L57" s="39">
        <v>355.2</v>
      </c>
      <c r="M57" s="39">
        <v>968</v>
      </c>
      <c r="N57" s="39">
        <v>645.50400000000002</v>
      </c>
      <c r="O57" s="41">
        <f t="shared" si="1"/>
        <v>0</v>
      </c>
      <c r="P57" s="41">
        <f t="shared" si="2"/>
        <v>0</v>
      </c>
      <c r="Q57" s="41">
        <f t="shared" si="3"/>
        <v>0</v>
      </c>
      <c r="R57" s="34">
        <f t="shared" si="4"/>
        <v>0</v>
      </c>
      <c r="S57" s="34">
        <f t="shared" si="4"/>
        <v>0</v>
      </c>
      <c r="T57" s="34">
        <f t="shared" si="4"/>
        <v>0</v>
      </c>
      <c r="U57" s="43">
        <v>23.01</v>
      </c>
      <c r="V57" s="44">
        <f t="shared" si="5"/>
        <v>0</v>
      </c>
      <c r="W57" s="45">
        <f t="shared" si="9"/>
        <v>0</v>
      </c>
      <c r="X57" s="50">
        <f t="shared" si="9"/>
        <v>0</v>
      </c>
      <c r="Y57" s="51">
        <f t="shared" si="9"/>
        <v>21.64</v>
      </c>
      <c r="Z57" s="48">
        <f t="shared" si="10"/>
        <v>0</v>
      </c>
      <c r="AA57" s="49">
        <f t="shared" si="11"/>
        <v>0</v>
      </c>
    </row>
    <row r="58" spans="1:27" x14ac:dyDescent="0.25">
      <c r="A58" s="123">
        <v>42149.5</v>
      </c>
      <c r="B58" s="64">
        <v>0</v>
      </c>
      <c r="C58" s="34">
        <v>0</v>
      </c>
      <c r="D58" s="96">
        <v>278</v>
      </c>
      <c r="E58" s="35">
        <f t="shared" si="0"/>
        <v>278</v>
      </c>
      <c r="F58" s="36">
        <f t="shared" si="12"/>
        <v>18</v>
      </c>
      <c r="G58" s="37" t="str">
        <f t="shared" si="13"/>
        <v>Yes</v>
      </c>
      <c r="H58" s="38">
        <v>292</v>
      </c>
      <c r="I58" s="38">
        <v>15.09</v>
      </c>
      <c r="J58" s="39">
        <f t="shared" si="7"/>
        <v>278</v>
      </c>
      <c r="K58" s="40">
        <f t="shared" si="8"/>
        <v>278</v>
      </c>
      <c r="L58" s="39">
        <v>384.2</v>
      </c>
      <c r="M58" s="39">
        <v>968</v>
      </c>
      <c r="N58" s="39">
        <v>692.31700000000001</v>
      </c>
      <c r="O58" s="41">
        <f t="shared" si="1"/>
        <v>0</v>
      </c>
      <c r="P58" s="41">
        <f t="shared" si="2"/>
        <v>0</v>
      </c>
      <c r="Q58" s="41">
        <f t="shared" si="3"/>
        <v>0</v>
      </c>
      <c r="R58" s="34">
        <f t="shared" si="4"/>
        <v>0</v>
      </c>
      <c r="S58" s="34">
        <f t="shared" si="4"/>
        <v>0</v>
      </c>
      <c r="T58" s="34">
        <f t="shared" si="4"/>
        <v>0</v>
      </c>
      <c r="U58" s="43">
        <v>25.76</v>
      </c>
      <c r="V58" s="44">
        <f t="shared" si="5"/>
        <v>0</v>
      </c>
      <c r="W58" s="45">
        <f t="shared" si="9"/>
        <v>0</v>
      </c>
      <c r="X58" s="50">
        <f t="shared" si="9"/>
        <v>0</v>
      </c>
      <c r="Y58" s="51">
        <f t="shared" si="9"/>
        <v>21.64</v>
      </c>
      <c r="Z58" s="48">
        <f t="shared" si="10"/>
        <v>0</v>
      </c>
      <c r="AA58" s="49">
        <f t="shared" si="11"/>
        <v>0</v>
      </c>
    </row>
    <row r="59" spans="1:27" x14ac:dyDescent="0.25">
      <c r="A59" s="123">
        <v>42149.541666666664</v>
      </c>
      <c r="B59" s="64">
        <v>0</v>
      </c>
      <c r="C59" s="34">
        <v>0</v>
      </c>
      <c r="D59" s="96">
        <v>278</v>
      </c>
      <c r="E59" s="35">
        <f t="shared" si="0"/>
        <v>278</v>
      </c>
      <c r="F59" s="36">
        <f t="shared" si="12"/>
        <v>19</v>
      </c>
      <c r="G59" s="37" t="str">
        <f t="shared" si="13"/>
        <v>Yes</v>
      </c>
      <c r="H59" s="38">
        <v>286</v>
      </c>
      <c r="I59" s="38">
        <v>15.98</v>
      </c>
      <c r="J59" s="39">
        <f t="shared" si="7"/>
        <v>278</v>
      </c>
      <c r="K59" s="40">
        <f t="shared" si="8"/>
        <v>278</v>
      </c>
      <c r="L59" s="39">
        <v>428.85</v>
      </c>
      <c r="M59" s="39">
        <v>968</v>
      </c>
      <c r="N59" s="39">
        <v>734.71600000000001</v>
      </c>
      <c r="O59" s="41">
        <f t="shared" si="1"/>
        <v>0</v>
      </c>
      <c r="P59" s="41">
        <f t="shared" si="2"/>
        <v>0</v>
      </c>
      <c r="Q59" s="41">
        <f t="shared" si="3"/>
        <v>0</v>
      </c>
      <c r="R59" s="34">
        <f t="shared" si="4"/>
        <v>0</v>
      </c>
      <c r="S59" s="34">
        <f t="shared" si="4"/>
        <v>0</v>
      </c>
      <c r="T59" s="34">
        <f t="shared" si="4"/>
        <v>0</v>
      </c>
      <c r="U59" s="43">
        <v>27.69</v>
      </c>
      <c r="V59" s="44">
        <f t="shared" si="5"/>
        <v>0</v>
      </c>
      <c r="W59" s="45">
        <f t="shared" si="9"/>
        <v>0</v>
      </c>
      <c r="X59" s="50">
        <f t="shared" si="9"/>
        <v>0</v>
      </c>
      <c r="Y59" s="51">
        <f t="shared" si="9"/>
        <v>21.64</v>
      </c>
      <c r="Z59" s="48">
        <f t="shared" si="10"/>
        <v>0</v>
      </c>
      <c r="AA59" s="49">
        <f t="shared" si="11"/>
        <v>0</v>
      </c>
    </row>
    <row r="60" spans="1:27" x14ac:dyDescent="0.25">
      <c r="A60" s="123">
        <v>42149.583333333336</v>
      </c>
      <c r="B60" s="64">
        <v>0</v>
      </c>
      <c r="C60" s="34">
        <v>0</v>
      </c>
      <c r="D60" s="96">
        <v>278</v>
      </c>
      <c r="E60" s="35">
        <f t="shared" si="0"/>
        <v>278</v>
      </c>
      <c r="F60" s="36">
        <f t="shared" si="12"/>
        <v>20</v>
      </c>
      <c r="G60" s="37" t="str">
        <f t="shared" si="13"/>
        <v>Yes</v>
      </c>
      <c r="H60" s="38">
        <v>282</v>
      </c>
      <c r="I60" s="38">
        <v>16.88</v>
      </c>
      <c r="J60" s="39">
        <f t="shared" si="7"/>
        <v>278</v>
      </c>
      <c r="K60" s="40">
        <f t="shared" si="8"/>
        <v>278</v>
      </c>
      <c r="L60" s="39">
        <v>476.45</v>
      </c>
      <c r="M60" s="39">
        <v>968</v>
      </c>
      <c r="N60" s="39">
        <v>778.62599999999998</v>
      </c>
      <c r="O60" s="41">
        <f t="shared" si="1"/>
        <v>0</v>
      </c>
      <c r="P60" s="41">
        <f t="shared" si="2"/>
        <v>0</v>
      </c>
      <c r="Q60" s="41">
        <f t="shared" si="3"/>
        <v>0</v>
      </c>
      <c r="R60" s="34">
        <f t="shared" si="4"/>
        <v>0</v>
      </c>
      <c r="S60" s="34">
        <f t="shared" si="4"/>
        <v>0</v>
      </c>
      <c r="T60" s="34">
        <f t="shared" si="4"/>
        <v>0</v>
      </c>
      <c r="U60" s="43">
        <v>29.68</v>
      </c>
      <c r="V60" s="44">
        <f t="shared" si="5"/>
        <v>0</v>
      </c>
      <c r="W60" s="45">
        <f t="shared" si="9"/>
        <v>0</v>
      </c>
      <c r="X60" s="50">
        <f t="shared" si="9"/>
        <v>0</v>
      </c>
      <c r="Y60" s="51">
        <f t="shared" si="9"/>
        <v>21.64</v>
      </c>
      <c r="Z60" s="48">
        <f t="shared" si="10"/>
        <v>0</v>
      </c>
      <c r="AA60" s="49">
        <f t="shared" si="11"/>
        <v>0</v>
      </c>
    </row>
    <row r="61" spans="1:27" x14ac:dyDescent="0.25">
      <c r="A61" s="123">
        <v>42149.625</v>
      </c>
      <c r="B61" s="64">
        <v>0</v>
      </c>
      <c r="C61" s="34">
        <v>0</v>
      </c>
      <c r="D61" s="96">
        <v>278</v>
      </c>
      <c r="E61" s="35">
        <f t="shared" si="0"/>
        <v>278</v>
      </c>
      <c r="F61" s="36">
        <f t="shared" si="12"/>
        <v>21</v>
      </c>
      <c r="G61" s="37" t="str">
        <f t="shared" si="13"/>
        <v>Yes</v>
      </c>
      <c r="H61" s="38">
        <v>301</v>
      </c>
      <c r="I61" s="38">
        <v>17.04</v>
      </c>
      <c r="J61" s="39">
        <f t="shared" si="7"/>
        <v>278</v>
      </c>
      <c r="K61" s="40">
        <f t="shared" si="8"/>
        <v>278</v>
      </c>
      <c r="L61" s="39">
        <v>484.15</v>
      </c>
      <c r="M61" s="39">
        <v>968</v>
      </c>
      <c r="N61" s="39">
        <v>805.05499999999995</v>
      </c>
      <c r="O61" s="41">
        <f t="shared" si="1"/>
        <v>0</v>
      </c>
      <c r="P61" s="41">
        <f t="shared" si="2"/>
        <v>0</v>
      </c>
      <c r="Q61" s="41">
        <f t="shared" si="3"/>
        <v>0</v>
      </c>
      <c r="R61" s="34">
        <f t="shared" si="4"/>
        <v>0</v>
      </c>
      <c r="S61" s="34">
        <f t="shared" si="4"/>
        <v>0</v>
      </c>
      <c r="T61" s="34">
        <f t="shared" si="4"/>
        <v>0</v>
      </c>
      <c r="U61" s="43">
        <v>28.62</v>
      </c>
      <c r="V61" s="44">
        <f t="shared" si="5"/>
        <v>0</v>
      </c>
      <c r="W61" s="45">
        <f t="shared" si="9"/>
        <v>0</v>
      </c>
      <c r="X61" s="50">
        <f t="shared" si="9"/>
        <v>0</v>
      </c>
      <c r="Y61" s="51">
        <f t="shared" si="9"/>
        <v>21.64</v>
      </c>
      <c r="Z61" s="48">
        <f t="shared" si="10"/>
        <v>0</v>
      </c>
      <c r="AA61" s="49">
        <f t="shared" si="11"/>
        <v>0</v>
      </c>
    </row>
    <row r="62" spans="1:27" x14ac:dyDescent="0.25">
      <c r="A62" s="123">
        <v>42149.666666666664</v>
      </c>
      <c r="B62" s="64">
        <v>0</v>
      </c>
      <c r="C62" s="34">
        <v>0</v>
      </c>
      <c r="D62" s="96">
        <v>278</v>
      </c>
      <c r="E62" s="35">
        <f t="shared" si="0"/>
        <v>278</v>
      </c>
      <c r="F62" s="36">
        <f t="shared" si="12"/>
        <v>22</v>
      </c>
      <c r="G62" s="37" t="str">
        <f t="shared" si="13"/>
        <v>Yes</v>
      </c>
      <c r="H62" s="38">
        <v>320</v>
      </c>
      <c r="I62" s="38">
        <v>16.5</v>
      </c>
      <c r="J62" s="39">
        <f t="shared" si="7"/>
        <v>278</v>
      </c>
      <c r="K62" s="40">
        <f t="shared" si="8"/>
        <v>278</v>
      </c>
      <c r="L62" s="39">
        <v>478.85</v>
      </c>
      <c r="M62" s="39">
        <v>968</v>
      </c>
      <c r="N62" s="39">
        <v>816.83</v>
      </c>
      <c r="O62" s="41">
        <f t="shared" si="1"/>
        <v>0</v>
      </c>
      <c r="P62" s="41">
        <f t="shared" si="2"/>
        <v>0</v>
      </c>
      <c r="Q62" s="41">
        <f t="shared" si="3"/>
        <v>0</v>
      </c>
      <c r="R62" s="34">
        <f t="shared" si="4"/>
        <v>0</v>
      </c>
      <c r="S62" s="34">
        <f t="shared" si="4"/>
        <v>0</v>
      </c>
      <c r="T62" s="34">
        <f t="shared" si="4"/>
        <v>0</v>
      </c>
      <c r="U62" s="43">
        <v>26.83</v>
      </c>
      <c r="V62" s="44">
        <f t="shared" si="5"/>
        <v>0</v>
      </c>
      <c r="W62" s="45">
        <f t="shared" si="9"/>
        <v>0</v>
      </c>
      <c r="X62" s="50">
        <f t="shared" si="9"/>
        <v>0</v>
      </c>
      <c r="Y62" s="51">
        <f t="shared" si="9"/>
        <v>21.64</v>
      </c>
      <c r="Z62" s="48">
        <f t="shared" si="10"/>
        <v>0</v>
      </c>
      <c r="AA62" s="49">
        <f t="shared" si="11"/>
        <v>0</v>
      </c>
    </row>
    <row r="63" spans="1:27" x14ac:dyDescent="0.25">
      <c r="A63" s="123">
        <v>42149.708333333336</v>
      </c>
      <c r="B63" s="64">
        <v>0</v>
      </c>
      <c r="C63" s="34">
        <v>0</v>
      </c>
      <c r="D63" s="96">
        <v>278</v>
      </c>
      <c r="E63" s="35">
        <f t="shared" si="0"/>
        <v>278</v>
      </c>
      <c r="F63" s="36">
        <f t="shared" si="12"/>
        <v>23</v>
      </c>
      <c r="G63" s="37" t="str">
        <f t="shared" si="13"/>
        <v>Yes</v>
      </c>
      <c r="H63" s="38">
        <v>324</v>
      </c>
      <c r="I63" s="38">
        <v>15.99</v>
      </c>
      <c r="J63" s="39">
        <f t="shared" si="7"/>
        <v>278</v>
      </c>
      <c r="K63" s="40">
        <f t="shared" si="8"/>
        <v>278</v>
      </c>
      <c r="L63" s="39">
        <v>476.4</v>
      </c>
      <c r="M63" s="39">
        <v>954</v>
      </c>
      <c r="N63" s="39">
        <v>819.78399999999999</v>
      </c>
      <c r="O63" s="41">
        <f t="shared" si="1"/>
        <v>0</v>
      </c>
      <c r="P63" s="41">
        <f t="shared" si="2"/>
        <v>0</v>
      </c>
      <c r="Q63" s="41">
        <f t="shared" si="3"/>
        <v>0</v>
      </c>
      <c r="R63" s="34">
        <f t="shared" si="4"/>
        <v>0</v>
      </c>
      <c r="S63" s="34">
        <f t="shared" si="4"/>
        <v>0</v>
      </c>
      <c r="T63" s="34">
        <f t="shared" si="4"/>
        <v>0</v>
      </c>
      <c r="U63" s="43">
        <v>35.64</v>
      </c>
      <c r="V63" s="44">
        <f t="shared" si="5"/>
        <v>0</v>
      </c>
      <c r="W63" s="45">
        <f t="shared" si="9"/>
        <v>0</v>
      </c>
      <c r="X63" s="50">
        <f t="shared" si="9"/>
        <v>0</v>
      </c>
      <c r="Y63" s="51">
        <f t="shared" si="9"/>
        <v>21.64</v>
      </c>
      <c r="Z63" s="48">
        <f t="shared" si="10"/>
        <v>0</v>
      </c>
      <c r="AA63" s="49">
        <f t="shared" si="11"/>
        <v>0</v>
      </c>
    </row>
    <row r="64" spans="1:27" x14ac:dyDescent="0.25">
      <c r="A64" s="123">
        <v>42149.75</v>
      </c>
      <c r="B64" s="64">
        <v>0</v>
      </c>
      <c r="C64" s="34">
        <v>0</v>
      </c>
      <c r="D64" s="96">
        <v>278</v>
      </c>
      <c r="E64" s="35">
        <f t="shared" si="0"/>
        <v>278</v>
      </c>
      <c r="F64" s="36">
        <f t="shared" si="12"/>
        <v>24</v>
      </c>
      <c r="G64" s="37" t="str">
        <f t="shared" si="13"/>
        <v>Yes</v>
      </c>
      <c r="H64" s="38">
        <v>300</v>
      </c>
      <c r="I64" s="38">
        <v>16.809999999999999</v>
      </c>
      <c r="J64" s="39">
        <f t="shared" si="7"/>
        <v>278</v>
      </c>
      <c r="K64" s="40">
        <f t="shared" si="8"/>
        <v>278</v>
      </c>
      <c r="L64" s="39">
        <v>506</v>
      </c>
      <c r="M64" s="39">
        <v>948</v>
      </c>
      <c r="N64" s="39">
        <v>824.63099999999997</v>
      </c>
      <c r="O64" s="41">
        <f t="shared" si="1"/>
        <v>0</v>
      </c>
      <c r="P64" s="41">
        <f t="shared" si="2"/>
        <v>0</v>
      </c>
      <c r="Q64" s="41">
        <f t="shared" si="3"/>
        <v>0</v>
      </c>
      <c r="R64" s="34">
        <f t="shared" si="4"/>
        <v>0</v>
      </c>
      <c r="S64" s="34">
        <f t="shared" si="4"/>
        <v>0</v>
      </c>
      <c r="T64" s="34">
        <f t="shared" si="4"/>
        <v>0</v>
      </c>
      <c r="U64" s="43">
        <v>34.94</v>
      </c>
      <c r="V64" s="44">
        <f t="shared" si="5"/>
        <v>0</v>
      </c>
      <c r="W64" s="45">
        <f t="shared" si="9"/>
        <v>0</v>
      </c>
      <c r="X64" s="50">
        <f t="shared" si="9"/>
        <v>0</v>
      </c>
      <c r="Y64" s="51">
        <f t="shared" si="9"/>
        <v>21.64</v>
      </c>
      <c r="Z64" s="48">
        <f t="shared" si="10"/>
        <v>0</v>
      </c>
      <c r="AA64" s="49">
        <f t="shared" si="11"/>
        <v>0</v>
      </c>
    </row>
    <row r="65" spans="1:27" x14ac:dyDescent="0.25">
      <c r="A65" s="123">
        <v>42149.791666666664</v>
      </c>
      <c r="B65" s="64">
        <v>0</v>
      </c>
      <c r="C65" s="34">
        <v>0</v>
      </c>
      <c r="D65" s="96">
        <v>278</v>
      </c>
      <c r="E65" s="35">
        <f t="shared" si="0"/>
        <v>278</v>
      </c>
      <c r="F65" s="36">
        <f t="shared" si="12"/>
        <v>25</v>
      </c>
      <c r="G65" s="37" t="str">
        <f t="shared" si="13"/>
        <v>Yes</v>
      </c>
      <c r="H65" s="38">
        <v>279</v>
      </c>
      <c r="I65" s="38">
        <v>17.37</v>
      </c>
      <c r="J65" s="39">
        <f t="shared" si="7"/>
        <v>278</v>
      </c>
      <c r="K65" s="40">
        <f t="shared" si="8"/>
        <v>278</v>
      </c>
      <c r="L65" s="39">
        <v>511.3</v>
      </c>
      <c r="M65" s="39">
        <v>948</v>
      </c>
      <c r="N65" s="39">
        <v>808.96199999999999</v>
      </c>
      <c r="O65" s="41">
        <f t="shared" si="1"/>
        <v>0</v>
      </c>
      <c r="P65" s="41">
        <f t="shared" si="2"/>
        <v>0</v>
      </c>
      <c r="Q65" s="41">
        <f t="shared" si="3"/>
        <v>0</v>
      </c>
      <c r="R65" s="34">
        <f t="shared" si="4"/>
        <v>0</v>
      </c>
      <c r="S65" s="34">
        <f t="shared" si="4"/>
        <v>0</v>
      </c>
      <c r="T65" s="34">
        <f t="shared" si="4"/>
        <v>0</v>
      </c>
      <c r="U65" s="43">
        <v>29.79</v>
      </c>
      <c r="V65" s="44">
        <f t="shared" si="5"/>
        <v>0</v>
      </c>
      <c r="W65" s="45">
        <f t="shared" si="9"/>
        <v>0</v>
      </c>
      <c r="X65" s="50">
        <f t="shared" si="9"/>
        <v>0</v>
      </c>
      <c r="Y65" s="51">
        <f t="shared" si="9"/>
        <v>21.64</v>
      </c>
      <c r="Z65" s="48">
        <f t="shared" si="10"/>
        <v>0</v>
      </c>
      <c r="AA65" s="49">
        <f t="shared" si="11"/>
        <v>0</v>
      </c>
    </row>
    <row r="66" spans="1:27" x14ac:dyDescent="0.25">
      <c r="A66" s="123">
        <v>42149.833333333336</v>
      </c>
      <c r="B66" s="64">
        <v>0</v>
      </c>
      <c r="C66" s="34">
        <v>0</v>
      </c>
      <c r="D66" s="96">
        <v>278</v>
      </c>
      <c r="E66" s="35">
        <f t="shared" si="0"/>
        <v>278</v>
      </c>
      <c r="F66" s="36">
        <f t="shared" si="12"/>
        <v>26</v>
      </c>
      <c r="G66" s="37" t="str">
        <f t="shared" si="13"/>
        <v>Yes</v>
      </c>
      <c r="H66" s="38">
        <v>248</v>
      </c>
      <c r="I66" s="38">
        <v>17.55</v>
      </c>
      <c r="J66" s="39">
        <f t="shared" si="7"/>
        <v>248</v>
      </c>
      <c r="K66" s="40">
        <f t="shared" si="8"/>
        <v>248</v>
      </c>
      <c r="L66" s="39">
        <v>525.9</v>
      </c>
      <c r="M66" s="39">
        <v>960</v>
      </c>
      <c r="N66" s="39">
        <v>794.74</v>
      </c>
      <c r="O66" s="41">
        <f t="shared" si="1"/>
        <v>0</v>
      </c>
      <c r="P66" s="41">
        <f t="shared" si="2"/>
        <v>0</v>
      </c>
      <c r="Q66" s="41">
        <f t="shared" si="3"/>
        <v>0</v>
      </c>
      <c r="R66" s="34">
        <f t="shared" si="4"/>
        <v>0</v>
      </c>
      <c r="S66" s="34">
        <f t="shared" si="4"/>
        <v>0</v>
      </c>
      <c r="T66" s="34">
        <f t="shared" si="4"/>
        <v>0</v>
      </c>
      <c r="U66" s="43">
        <v>27.95</v>
      </c>
      <c r="V66" s="44">
        <f t="shared" si="5"/>
        <v>0</v>
      </c>
      <c r="W66" s="45">
        <f t="shared" si="9"/>
        <v>0</v>
      </c>
      <c r="X66" s="50">
        <f t="shared" si="9"/>
        <v>0</v>
      </c>
      <c r="Y66" s="51">
        <f t="shared" si="9"/>
        <v>21.64</v>
      </c>
      <c r="Z66" s="48">
        <f t="shared" si="10"/>
        <v>0</v>
      </c>
      <c r="AA66" s="49">
        <f t="shared" si="11"/>
        <v>0</v>
      </c>
    </row>
    <row r="67" spans="1:27" x14ac:dyDescent="0.25">
      <c r="A67" s="123">
        <v>42149.875</v>
      </c>
      <c r="B67" s="64">
        <v>0</v>
      </c>
      <c r="C67" s="34">
        <v>0</v>
      </c>
      <c r="D67" s="96">
        <v>278</v>
      </c>
      <c r="E67" s="35">
        <f t="shared" si="0"/>
        <v>278</v>
      </c>
      <c r="F67" s="36">
        <f t="shared" si="12"/>
        <v>27</v>
      </c>
      <c r="G67" s="37" t="str">
        <f t="shared" si="13"/>
        <v>Yes</v>
      </c>
      <c r="H67" s="38">
        <v>229</v>
      </c>
      <c r="I67" s="38">
        <v>17.27</v>
      </c>
      <c r="J67" s="39">
        <f t="shared" si="7"/>
        <v>229</v>
      </c>
      <c r="K67" s="40">
        <f t="shared" si="8"/>
        <v>229</v>
      </c>
      <c r="L67" s="39">
        <v>532.9</v>
      </c>
      <c r="M67" s="39">
        <v>950</v>
      </c>
      <c r="N67" s="39">
        <v>782.8</v>
      </c>
      <c r="O67" s="41">
        <f t="shared" si="1"/>
        <v>0</v>
      </c>
      <c r="P67" s="41">
        <f t="shared" si="2"/>
        <v>0</v>
      </c>
      <c r="Q67" s="41">
        <f t="shared" si="3"/>
        <v>0</v>
      </c>
      <c r="R67" s="34">
        <f t="shared" si="4"/>
        <v>0</v>
      </c>
      <c r="S67" s="34">
        <f t="shared" si="4"/>
        <v>0</v>
      </c>
      <c r="T67" s="34">
        <f t="shared" si="4"/>
        <v>0</v>
      </c>
      <c r="U67" s="43">
        <v>29.56</v>
      </c>
      <c r="V67" s="44">
        <f t="shared" si="5"/>
        <v>0</v>
      </c>
      <c r="W67" s="45">
        <f t="shared" si="9"/>
        <v>0</v>
      </c>
      <c r="X67" s="50">
        <f t="shared" si="9"/>
        <v>0</v>
      </c>
      <c r="Y67" s="51">
        <f t="shared" si="9"/>
        <v>21.64</v>
      </c>
      <c r="Z67" s="48">
        <f t="shared" si="10"/>
        <v>0</v>
      </c>
      <c r="AA67" s="49">
        <f t="shared" si="11"/>
        <v>0</v>
      </c>
    </row>
    <row r="68" spans="1:27" x14ac:dyDescent="0.25">
      <c r="A68" s="123">
        <v>42149.916666666664</v>
      </c>
      <c r="B68" s="64">
        <v>0</v>
      </c>
      <c r="C68" s="34">
        <v>0</v>
      </c>
      <c r="D68" s="96">
        <v>278</v>
      </c>
      <c r="E68" s="35">
        <f t="shared" si="0"/>
        <v>278</v>
      </c>
      <c r="F68" s="36">
        <f t="shared" si="12"/>
        <v>28</v>
      </c>
      <c r="G68" s="37" t="str">
        <f t="shared" si="13"/>
        <v>Yes</v>
      </c>
      <c r="H68" s="38">
        <v>223</v>
      </c>
      <c r="I68" s="38">
        <v>17.39</v>
      </c>
      <c r="J68" s="39">
        <f t="shared" si="7"/>
        <v>223</v>
      </c>
      <c r="K68" s="40">
        <f t="shared" si="8"/>
        <v>223</v>
      </c>
      <c r="L68" s="39">
        <v>540.65</v>
      </c>
      <c r="M68" s="39">
        <v>898</v>
      </c>
      <c r="N68" s="39">
        <v>784.36900000000003</v>
      </c>
      <c r="O68" s="41">
        <f t="shared" si="1"/>
        <v>0</v>
      </c>
      <c r="P68" s="41">
        <f t="shared" si="2"/>
        <v>0</v>
      </c>
      <c r="Q68" s="41">
        <f t="shared" si="3"/>
        <v>0</v>
      </c>
      <c r="R68" s="34">
        <f t="shared" si="4"/>
        <v>0</v>
      </c>
      <c r="S68" s="34">
        <f t="shared" si="4"/>
        <v>0</v>
      </c>
      <c r="T68" s="34">
        <f t="shared" si="4"/>
        <v>0</v>
      </c>
      <c r="U68" s="43">
        <v>29.68</v>
      </c>
      <c r="V68" s="44">
        <f t="shared" si="5"/>
        <v>0</v>
      </c>
      <c r="W68" s="45">
        <f t="shared" si="9"/>
        <v>0</v>
      </c>
      <c r="X68" s="50">
        <f t="shared" si="9"/>
        <v>0</v>
      </c>
      <c r="Y68" s="51">
        <f t="shared" si="9"/>
        <v>21.64</v>
      </c>
      <c r="Z68" s="48">
        <f t="shared" si="10"/>
        <v>0</v>
      </c>
      <c r="AA68" s="49">
        <f t="shared" si="11"/>
        <v>0</v>
      </c>
    </row>
    <row r="69" spans="1:27" x14ac:dyDescent="0.25">
      <c r="A69" s="123">
        <v>42149.958333333336</v>
      </c>
      <c r="B69" s="64">
        <v>0</v>
      </c>
      <c r="C69" s="34">
        <v>0</v>
      </c>
      <c r="D69" s="96">
        <v>278</v>
      </c>
      <c r="E69" s="35">
        <f t="shared" si="0"/>
        <v>278</v>
      </c>
      <c r="F69" s="36">
        <f t="shared" si="12"/>
        <v>29</v>
      </c>
      <c r="G69" s="37" t="str">
        <f t="shared" si="13"/>
        <v>Yes</v>
      </c>
      <c r="H69" s="38">
        <v>201</v>
      </c>
      <c r="I69" s="38">
        <v>14.84</v>
      </c>
      <c r="J69" s="39">
        <f t="shared" si="7"/>
        <v>201</v>
      </c>
      <c r="K69" s="40">
        <f t="shared" si="8"/>
        <v>201</v>
      </c>
      <c r="L69" s="39">
        <v>507.65</v>
      </c>
      <c r="M69" s="39">
        <v>898</v>
      </c>
      <c r="N69" s="39">
        <v>725.62099999999998</v>
      </c>
      <c r="O69" s="41">
        <f t="shared" si="1"/>
        <v>0</v>
      </c>
      <c r="P69" s="41">
        <f t="shared" si="2"/>
        <v>0</v>
      </c>
      <c r="Q69" s="41">
        <f t="shared" si="3"/>
        <v>0</v>
      </c>
      <c r="R69" s="34">
        <f t="shared" si="4"/>
        <v>0</v>
      </c>
      <c r="S69" s="34">
        <f t="shared" si="4"/>
        <v>0</v>
      </c>
      <c r="T69" s="34">
        <f t="shared" si="4"/>
        <v>0</v>
      </c>
      <c r="U69" s="43">
        <v>21.17</v>
      </c>
      <c r="V69" s="44">
        <f t="shared" si="5"/>
        <v>0</v>
      </c>
      <c r="W69" s="45">
        <f t="shared" si="9"/>
        <v>0</v>
      </c>
      <c r="X69" s="50">
        <f t="shared" si="9"/>
        <v>0</v>
      </c>
      <c r="Y69" s="51">
        <f t="shared" si="9"/>
        <v>21.64</v>
      </c>
      <c r="Z69" s="48">
        <f t="shared" si="10"/>
        <v>0</v>
      </c>
      <c r="AA69" s="49">
        <f t="shared" si="11"/>
        <v>0</v>
      </c>
    </row>
    <row r="70" spans="1:27" x14ac:dyDescent="0.25">
      <c r="A70" s="123">
        <v>42150</v>
      </c>
      <c r="B70" s="64">
        <v>0</v>
      </c>
      <c r="C70" s="34">
        <v>0</v>
      </c>
      <c r="D70" s="96">
        <v>278</v>
      </c>
      <c r="E70" s="35">
        <f t="shared" si="0"/>
        <v>278</v>
      </c>
      <c r="F70" s="36">
        <f t="shared" si="12"/>
        <v>30</v>
      </c>
      <c r="G70" s="37" t="str">
        <f t="shared" si="13"/>
        <v>Yes</v>
      </c>
      <c r="H70" s="38">
        <v>190</v>
      </c>
      <c r="I70" s="38">
        <v>12.73</v>
      </c>
      <c r="J70" s="39">
        <f t="shared" si="7"/>
        <v>190</v>
      </c>
      <c r="K70" s="40">
        <f t="shared" si="8"/>
        <v>190</v>
      </c>
      <c r="L70" s="39">
        <v>457.4</v>
      </c>
      <c r="M70" s="39">
        <v>919</v>
      </c>
      <c r="N70" s="39">
        <v>664.04399999999998</v>
      </c>
      <c r="O70" s="41">
        <f t="shared" si="1"/>
        <v>0</v>
      </c>
      <c r="P70" s="41">
        <f t="shared" si="2"/>
        <v>0</v>
      </c>
      <c r="Q70" s="41">
        <f t="shared" si="3"/>
        <v>0</v>
      </c>
      <c r="R70" s="34">
        <f t="shared" si="4"/>
        <v>0</v>
      </c>
      <c r="S70" s="34">
        <f t="shared" si="4"/>
        <v>0</v>
      </c>
      <c r="T70" s="34">
        <f t="shared" si="4"/>
        <v>0</v>
      </c>
      <c r="U70" s="43">
        <v>19.22</v>
      </c>
      <c r="V70" s="44">
        <f t="shared" si="5"/>
        <v>0</v>
      </c>
      <c r="W70" s="45">
        <f t="shared" si="9"/>
        <v>0</v>
      </c>
      <c r="X70" s="50">
        <f t="shared" si="9"/>
        <v>0</v>
      </c>
      <c r="Y70" s="51">
        <f t="shared" si="9"/>
        <v>21.64</v>
      </c>
      <c r="Z70" s="48">
        <f t="shared" si="10"/>
        <v>0</v>
      </c>
      <c r="AA70" s="49">
        <f t="shared" si="11"/>
        <v>0</v>
      </c>
    </row>
    <row r="71" spans="1:27" x14ac:dyDescent="0.25">
      <c r="A71" s="123">
        <v>42150.041666666664</v>
      </c>
      <c r="B71" s="64">
        <v>0</v>
      </c>
      <c r="C71" s="34">
        <v>0</v>
      </c>
      <c r="D71" s="96">
        <v>278</v>
      </c>
      <c r="E71" s="35">
        <f t="shared" si="0"/>
        <v>278</v>
      </c>
      <c r="F71" s="36">
        <f t="shared" si="12"/>
        <v>31</v>
      </c>
      <c r="G71" s="37" t="str">
        <f t="shared" si="13"/>
        <v>Yes</v>
      </c>
      <c r="H71" s="38">
        <v>240</v>
      </c>
      <c r="I71" s="38">
        <v>10.93</v>
      </c>
      <c r="J71" s="39">
        <f t="shared" si="7"/>
        <v>240</v>
      </c>
      <c r="K71" s="40">
        <f t="shared" si="8"/>
        <v>240</v>
      </c>
      <c r="L71" s="39">
        <v>366.7</v>
      </c>
      <c r="M71" s="39">
        <v>603</v>
      </c>
      <c r="N71" s="39">
        <v>619.47799999999995</v>
      </c>
      <c r="O71" s="41">
        <f t="shared" si="1"/>
        <v>16.477999999999952</v>
      </c>
      <c r="P71" s="41">
        <f t="shared" si="2"/>
        <v>16.477999999999952</v>
      </c>
      <c r="Q71" s="41">
        <f t="shared" si="3"/>
        <v>-1.8479999999999563</v>
      </c>
      <c r="R71" s="34">
        <f t="shared" si="4"/>
        <v>0</v>
      </c>
      <c r="S71" s="34">
        <f t="shared" si="4"/>
        <v>0</v>
      </c>
      <c r="T71" s="34">
        <f t="shared" si="4"/>
        <v>16.477999999999952</v>
      </c>
      <c r="U71" s="43">
        <v>21.88</v>
      </c>
      <c r="V71" s="44">
        <f t="shared" si="5"/>
        <v>360.53863999999891</v>
      </c>
      <c r="W71" s="45">
        <f t="shared" si="9"/>
        <v>0</v>
      </c>
      <c r="X71" s="50">
        <f t="shared" si="9"/>
        <v>0</v>
      </c>
      <c r="Y71" s="51">
        <f t="shared" si="9"/>
        <v>21.64</v>
      </c>
      <c r="Z71" s="48">
        <f t="shared" si="10"/>
        <v>356.58391999999895</v>
      </c>
      <c r="AA71" s="49">
        <f t="shared" si="11"/>
        <v>3.9547199999999521</v>
      </c>
    </row>
    <row r="72" spans="1:27" x14ac:dyDescent="0.25">
      <c r="A72" s="123">
        <v>42150.083333333336</v>
      </c>
      <c r="B72" s="64">
        <v>0</v>
      </c>
      <c r="C72" s="34">
        <v>0</v>
      </c>
      <c r="D72" s="96">
        <v>278</v>
      </c>
      <c r="E72" s="35">
        <f t="shared" si="0"/>
        <v>278</v>
      </c>
      <c r="F72" s="36">
        <f t="shared" si="12"/>
        <v>32</v>
      </c>
      <c r="G72" s="37" t="str">
        <f t="shared" si="13"/>
        <v>Yes</v>
      </c>
      <c r="H72" s="38">
        <v>289</v>
      </c>
      <c r="I72" s="38">
        <v>9.52</v>
      </c>
      <c r="J72" s="39">
        <f t="shared" si="7"/>
        <v>278</v>
      </c>
      <c r="K72" s="40">
        <f t="shared" si="8"/>
        <v>278</v>
      </c>
      <c r="L72" s="39">
        <v>287.75</v>
      </c>
      <c r="M72" s="39">
        <v>568</v>
      </c>
      <c r="N72" s="39">
        <v>585.57299999999998</v>
      </c>
      <c r="O72" s="41">
        <f t="shared" si="1"/>
        <v>17.572999999999979</v>
      </c>
      <c r="P72" s="41">
        <f t="shared" si="2"/>
        <v>17.572999999999979</v>
      </c>
      <c r="Q72" s="41">
        <f t="shared" si="3"/>
        <v>0.69700000000000273</v>
      </c>
      <c r="R72" s="34">
        <f t="shared" si="4"/>
        <v>0</v>
      </c>
      <c r="S72" s="34">
        <f t="shared" si="4"/>
        <v>0</v>
      </c>
      <c r="T72" s="34">
        <f t="shared" si="4"/>
        <v>17.572999999999979</v>
      </c>
      <c r="U72" s="43">
        <v>18.71</v>
      </c>
      <c r="V72" s="44">
        <f t="shared" si="5"/>
        <v>328.79082999999963</v>
      </c>
      <c r="W72" s="45">
        <f t="shared" si="9"/>
        <v>0</v>
      </c>
      <c r="X72" s="50">
        <f t="shared" si="9"/>
        <v>0</v>
      </c>
      <c r="Y72" s="51">
        <f t="shared" si="9"/>
        <v>21.64</v>
      </c>
      <c r="Z72" s="48">
        <f t="shared" si="10"/>
        <v>380.27971999999954</v>
      </c>
      <c r="AA72" s="49">
        <f t="shared" si="11"/>
        <v>0</v>
      </c>
    </row>
    <row r="73" spans="1:27" x14ac:dyDescent="0.25">
      <c r="A73" s="123">
        <v>42150.125</v>
      </c>
      <c r="B73" s="64">
        <v>0</v>
      </c>
      <c r="C73" s="34">
        <v>0</v>
      </c>
      <c r="D73" s="96">
        <v>278</v>
      </c>
      <c r="E73" s="35">
        <f t="shared" si="0"/>
        <v>278</v>
      </c>
      <c r="F73" s="36">
        <f t="shared" si="12"/>
        <v>33</v>
      </c>
      <c r="G73" s="37" t="str">
        <f t="shared" si="13"/>
        <v>Yes</v>
      </c>
      <c r="H73" s="38">
        <v>303</v>
      </c>
      <c r="I73" s="38">
        <v>9.01</v>
      </c>
      <c r="J73" s="39">
        <f t="shared" si="7"/>
        <v>278</v>
      </c>
      <c r="K73" s="40">
        <f t="shared" si="8"/>
        <v>278</v>
      </c>
      <c r="L73" s="39">
        <v>261.25</v>
      </c>
      <c r="M73" s="39">
        <v>568</v>
      </c>
      <c r="N73" s="39">
        <v>573.82500000000005</v>
      </c>
      <c r="O73" s="41">
        <f t="shared" si="1"/>
        <v>5.8250000000000455</v>
      </c>
      <c r="P73" s="41">
        <f t="shared" si="2"/>
        <v>5.8250000000000455</v>
      </c>
      <c r="Q73" s="41">
        <f t="shared" si="3"/>
        <v>-0.56500000000005457</v>
      </c>
      <c r="R73" s="34">
        <f t="shared" si="4"/>
        <v>0</v>
      </c>
      <c r="S73" s="34">
        <f t="shared" si="4"/>
        <v>0</v>
      </c>
      <c r="T73" s="34">
        <f t="shared" si="4"/>
        <v>5.8250000000000455</v>
      </c>
      <c r="U73" s="43">
        <v>15.02</v>
      </c>
      <c r="V73" s="44">
        <f t="shared" si="5"/>
        <v>87.491500000000684</v>
      </c>
      <c r="W73" s="45">
        <f t="shared" si="9"/>
        <v>0</v>
      </c>
      <c r="X73" s="50">
        <f t="shared" si="9"/>
        <v>0</v>
      </c>
      <c r="Y73" s="51">
        <f t="shared" si="9"/>
        <v>21.64</v>
      </c>
      <c r="Z73" s="48">
        <f t="shared" si="10"/>
        <v>126.05300000000099</v>
      </c>
      <c r="AA73" s="49">
        <f>IF(V73-Z73&lt;0,0,V73-Z73)</f>
        <v>0</v>
      </c>
    </row>
    <row r="74" spans="1:27" x14ac:dyDescent="0.25">
      <c r="A74" s="123">
        <v>42150.166666666664</v>
      </c>
      <c r="B74" s="64">
        <v>0</v>
      </c>
      <c r="C74" s="34">
        <v>0</v>
      </c>
      <c r="D74" s="96">
        <v>278</v>
      </c>
      <c r="E74" s="35">
        <f t="shared" si="0"/>
        <v>278</v>
      </c>
      <c r="F74" s="36">
        <f t="shared" si="12"/>
        <v>34</v>
      </c>
      <c r="G74" s="37" t="str">
        <f t="shared" si="13"/>
        <v>Yes</v>
      </c>
      <c r="H74" s="38">
        <v>301</v>
      </c>
      <c r="I74" s="38">
        <v>8.65</v>
      </c>
      <c r="J74" s="39">
        <f t="shared" si="7"/>
        <v>278</v>
      </c>
      <c r="K74" s="40">
        <f t="shared" si="8"/>
        <v>278</v>
      </c>
      <c r="L74" s="39">
        <v>260.89999999999998</v>
      </c>
      <c r="M74" s="39">
        <v>568</v>
      </c>
      <c r="N74" s="39">
        <v>570.66499999999996</v>
      </c>
      <c r="O74" s="41">
        <f t="shared" si="1"/>
        <v>2.6649999999999636</v>
      </c>
      <c r="P74" s="41">
        <f>MIN(K74,O74)</f>
        <v>2.6649999999999636</v>
      </c>
      <c r="Q74" s="41">
        <f t="shared" si="3"/>
        <v>-0.11500000000000909</v>
      </c>
      <c r="R74" s="34">
        <f t="shared" si="4"/>
        <v>0</v>
      </c>
      <c r="S74" s="34">
        <f t="shared" si="4"/>
        <v>0</v>
      </c>
      <c r="T74" s="34">
        <f t="shared" si="4"/>
        <v>2.6649999999999636</v>
      </c>
      <c r="U74" s="43">
        <v>13.03</v>
      </c>
      <c r="V74" s="44">
        <f t="shared" si="5"/>
        <v>34.724949999999524</v>
      </c>
      <c r="W74" s="45">
        <f t="shared" si="9"/>
        <v>0</v>
      </c>
      <c r="X74" s="50">
        <f t="shared" si="9"/>
        <v>0</v>
      </c>
      <c r="Y74" s="51">
        <f t="shared" si="9"/>
        <v>21.64</v>
      </c>
      <c r="Z74" s="48">
        <f t="shared" si="10"/>
        <v>57.670599999999212</v>
      </c>
      <c r="AA74" s="49">
        <f t="shared" si="11"/>
        <v>0</v>
      </c>
    </row>
    <row r="75" spans="1:27" x14ac:dyDescent="0.25">
      <c r="A75" s="123">
        <v>42150.208333333336</v>
      </c>
      <c r="B75" s="64">
        <v>0</v>
      </c>
      <c r="C75" s="34">
        <v>0</v>
      </c>
      <c r="D75" s="96">
        <v>278</v>
      </c>
      <c r="E75" s="35">
        <f t="shared" si="0"/>
        <v>278</v>
      </c>
      <c r="F75" s="36">
        <f t="shared" si="12"/>
        <v>35</v>
      </c>
      <c r="G75" s="37" t="str">
        <f t="shared" si="13"/>
        <v>Yes</v>
      </c>
      <c r="H75" s="38">
        <v>296</v>
      </c>
      <c r="I75" s="38">
        <v>8.8800000000000008</v>
      </c>
      <c r="J75" s="39">
        <f t="shared" si="7"/>
        <v>278</v>
      </c>
      <c r="K75" s="40">
        <f t="shared" si="8"/>
        <v>278</v>
      </c>
      <c r="L75" s="39">
        <v>261.25</v>
      </c>
      <c r="M75" s="39">
        <v>568</v>
      </c>
      <c r="N75" s="39">
        <v>568.86599999999999</v>
      </c>
      <c r="O75" s="41">
        <f t="shared" si="1"/>
        <v>0.86599999999998545</v>
      </c>
      <c r="P75" s="41">
        <f t="shared" si="2"/>
        <v>0.86599999999998545</v>
      </c>
      <c r="Q75" s="41">
        <f t="shared" si="3"/>
        <v>-2.73599999999999</v>
      </c>
      <c r="R75" s="34">
        <f t="shared" si="4"/>
        <v>0</v>
      </c>
      <c r="S75" s="34">
        <f t="shared" si="4"/>
        <v>0</v>
      </c>
      <c r="T75" s="34">
        <f t="shared" si="4"/>
        <v>0.86599999999998545</v>
      </c>
      <c r="U75" s="43">
        <v>15.06</v>
      </c>
      <c r="V75" s="44">
        <f t="shared" si="5"/>
        <v>13.041959999999781</v>
      </c>
      <c r="W75" s="45">
        <f t="shared" si="9"/>
        <v>0</v>
      </c>
      <c r="X75" s="50">
        <f t="shared" si="9"/>
        <v>0</v>
      </c>
      <c r="Y75" s="51">
        <f t="shared" si="9"/>
        <v>21.64</v>
      </c>
      <c r="Z75" s="48">
        <f t="shared" si="10"/>
        <v>18.740239999999684</v>
      </c>
      <c r="AA75" s="49">
        <f t="shared" si="11"/>
        <v>0</v>
      </c>
    </row>
    <row r="76" spans="1:27" x14ac:dyDescent="0.25">
      <c r="A76" s="123">
        <v>42150.25</v>
      </c>
      <c r="B76" s="64">
        <v>0</v>
      </c>
      <c r="C76" s="34">
        <v>0</v>
      </c>
      <c r="D76" s="96">
        <v>278</v>
      </c>
      <c r="E76" s="35">
        <f t="shared" si="0"/>
        <v>278</v>
      </c>
      <c r="F76" s="36">
        <f t="shared" si="12"/>
        <v>36</v>
      </c>
      <c r="G76" s="37" t="str">
        <f t="shared" si="13"/>
        <v>Yes</v>
      </c>
      <c r="H76" s="38">
        <v>317</v>
      </c>
      <c r="I76" s="38">
        <v>9.7899999999999991</v>
      </c>
      <c r="J76" s="39">
        <f t="shared" si="7"/>
        <v>278</v>
      </c>
      <c r="K76" s="40">
        <f t="shared" si="8"/>
        <v>278</v>
      </c>
      <c r="L76" s="39">
        <v>261.39999999999998</v>
      </c>
      <c r="M76" s="39">
        <v>966</v>
      </c>
      <c r="N76" s="39">
        <v>590.93499999999995</v>
      </c>
      <c r="O76" s="41">
        <f t="shared" ref="O76:O139" si="14">MAX(N76-M76,0)</f>
        <v>0</v>
      </c>
      <c r="P76" s="41">
        <f t="shared" si="2"/>
        <v>0</v>
      </c>
      <c r="Q76" s="41">
        <f t="shared" si="3"/>
        <v>0</v>
      </c>
      <c r="R76" s="34">
        <f t="shared" si="4"/>
        <v>0</v>
      </c>
      <c r="S76" s="34">
        <f t="shared" si="4"/>
        <v>0</v>
      </c>
      <c r="T76" s="34">
        <f t="shared" si="4"/>
        <v>0</v>
      </c>
      <c r="U76" s="43">
        <v>19.95</v>
      </c>
      <c r="V76" s="44">
        <f t="shared" si="5"/>
        <v>0</v>
      </c>
      <c r="W76" s="45">
        <f t="shared" si="9"/>
        <v>0</v>
      </c>
      <c r="X76" s="50">
        <f t="shared" si="9"/>
        <v>0</v>
      </c>
      <c r="Y76" s="51">
        <f t="shared" si="9"/>
        <v>21.64</v>
      </c>
      <c r="Z76" s="48">
        <f t="shared" si="10"/>
        <v>0</v>
      </c>
      <c r="AA76" s="49">
        <f t="shared" si="11"/>
        <v>0</v>
      </c>
    </row>
    <row r="77" spans="1:27" x14ac:dyDescent="0.25">
      <c r="A77" s="123">
        <v>42150.291666666664</v>
      </c>
      <c r="B77" s="64">
        <v>0</v>
      </c>
      <c r="C77" s="34">
        <v>0</v>
      </c>
      <c r="D77" s="96">
        <v>278</v>
      </c>
      <c r="E77" s="35">
        <f t="shared" ref="E77:E140" si="15">SUM(B77:D77)</f>
        <v>278</v>
      </c>
      <c r="F77" s="36">
        <f t="shared" si="12"/>
        <v>37</v>
      </c>
      <c r="G77" s="37" t="str">
        <f t="shared" si="13"/>
        <v>Yes</v>
      </c>
      <c r="H77" s="38">
        <v>312</v>
      </c>
      <c r="I77" s="38">
        <v>11.3</v>
      </c>
      <c r="J77" s="39">
        <f t="shared" ref="J77:J140" si="16">MIN(E77,H77)</f>
        <v>278</v>
      </c>
      <c r="K77" s="40">
        <f t="shared" ref="K77:K140" si="17">IF(J77=0,0,IF(G77&lt;&gt;"Yes",0,J77))</f>
        <v>278</v>
      </c>
      <c r="L77" s="39">
        <v>317.75</v>
      </c>
      <c r="M77" s="39">
        <v>968</v>
      </c>
      <c r="N77" s="39">
        <v>642.48199999999997</v>
      </c>
      <c r="O77" s="41">
        <f t="shared" si="14"/>
        <v>0</v>
      </c>
      <c r="P77" s="41">
        <f t="shared" ref="P77:P140" si="18">MIN(K77,O77)</f>
        <v>0</v>
      </c>
      <c r="Q77" s="41">
        <f t="shared" ref="Q77:Q140" si="19">IF(P77&lt;=0,0,L77+I77+H77-N77)</f>
        <v>0</v>
      </c>
      <c r="R77" s="34">
        <f t="shared" ref="R77:T129" si="20">IF($P77&gt;0,MIN($P77,$E77)*(B77/$E77),0)</f>
        <v>0</v>
      </c>
      <c r="S77" s="34">
        <f t="shared" si="20"/>
        <v>0</v>
      </c>
      <c r="T77" s="34">
        <f t="shared" si="20"/>
        <v>0</v>
      </c>
      <c r="U77" s="43">
        <v>23.24</v>
      </c>
      <c r="V77" s="44">
        <f t="shared" ref="V77:V140" si="21">(R77+S77+T77)*U77</f>
        <v>0</v>
      </c>
      <c r="W77" s="45">
        <f t="shared" ref="W77:Y140" si="22">IF(B77&gt;0,W$9,0)</f>
        <v>0</v>
      </c>
      <c r="X77" s="50">
        <f t="shared" si="22"/>
        <v>0</v>
      </c>
      <c r="Y77" s="51">
        <f t="shared" si="22"/>
        <v>21.64</v>
      </c>
      <c r="Z77" s="48">
        <f t="shared" ref="Z77:Z140" si="23">(R77*W77)+(S77*X77)+(T77*Y77)</f>
        <v>0</v>
      </c>
      <c r="AA77" s="49">
        <f t="shared" ref="AA77:AA140" si="24">IF(V77-Z77&lt;0,0,V77-Z77)</f>
        <v>0</v>
      </c>
    </row>
    <row r="78" spans="1:27" x14ac:dyDescent="0.25">
      <c r="A78" s="123">
        <v>42150.333333333336</v>
      </c>
      <c r="B78" s="64">
        <v>0</v>
      </c>
      <c r="C78" s="34">
        <v>0</v>
      </c>
      <c r="D78" s="96">
        <v>278</v>
      </c>
      <c r="E78" s="35">
        <f t="shared" si="15"/>
        <v>278</v>
      </c>
      <c r="F78" s="36">
        <f t="shared" ref="F78:F141" si="25">IF(E78&gt;0,F77+1,0)</f>
        <v>38</v>
      </c>
      <c r="G78" s="37" t="str">
        <f t="shared" si="13"/>
        <v>Yes</v>
      </c>
      <c r="H78" s="38">
        <v>302</v>
      </c>
      <c r="I78" s="38">
        <v>12.8</v>
      </c>
      <c r="J78" s="39">
        <f t="shared" si="16"/>
        <v>278</v>
      </c>
      <c r="K78" s="40">
        <f t="shared" si="17"/>
        <v>278</v>
      </c>
      <c r="L78" s="39">
        <v>364.65</v>
      </c>
      <c r="M78" s="39">
        <v>968</v>
      </c>
      <c r="N78" s="39">
        <v>681.67600000000004</v>
      </c>
      <c r="O78" s="41">
        <f t="shared" si="14"/>
        <v>0</v>
      </c>
      <c r="P78" s="41">
        <f t="shared" si="18"/>
        <v>0</v>
      </c>
      <c r="Q78" s="41">
        <f t="shared" si="19"/>
        <v>0</v>
      </c>
      <c r="R78" s="34">
        <f t="shared" si="20"/>
        <v>0</v>
      </c>
      <c r="S78" s="34">
        <f t="shared" si="20"/>
        <v>0</v>
      </c>
      <c r="T78" s="34">
        <f t="shared" si="20"/>
        <v>0</v>
      </c>
      <c r="U78" s="43">
        <v>24.23</v>
      </c>
      <c r="V78" s="44">
        <f t="shared" si="21"/>
        <v>0</v>
      </c>
      <c r="W78" s="45">
        <f t="shared" si="22"/>
        <v>0</v>
      </c>
      <c r="X78" s="50">
        <f t="shared" si="22"/>
        <v>0</v>
      </c>
      <c r="Y78" s="51">
        <f t="shared" si="22"/>
        <v>21.64</v>
      </c>
      <c r="Z78" s="48">
        <f t="shared" si="23"/>
        <v>0</v>
      </c>
      <c r="AA78" s="49">
        <f t="shared" si="24"/>
        <v>0</v>
      </c>
    </row>
    <row r="79" spans="1:27" x14ac:dyDescent="0.25">
      <c r="A79" s="123">
        <v>42150.375</v>
      </c>
      <c r="B79" s="64">
        <v>0</v>
      </c>
      <c r="C79" s="34">
        <v>0</v>
      </c>
      <c r="D79" s="96">
        <v>278</v>
      </c>
      <c r="E79" s="35">
        <f t="shared" si="15"/>
        <v>278</v>
      </c>
      <c r="F79" s="36">
        <f t="shared" si="25"/>
        <v>39</v>
      </c>
      <c r="G79" s="37" t="str">
        <f t="shared" si="13"/>
        <v>Yes</v>
      </c>
      <c r="H79" s="38">
        <v>241</v>
      </c>
      <c r="I79" s="38">
        <v>14.39</v>
      </c>
      <c r="J79" s="39">
        <f t="shared" si="16"/>
        <v>241</v>
      </c>
      <c r="K79" s="40">
        <f t="shared" si="17"/>
        <v>241</v>
      </c>
      <c r="L79" s="39">
        <v>444.9</v>
      </c>
      <c r="M79" s="39">
        <v>968</v>
      </c>
      <c r="N79" s="39">
        <v>702.53099999999995</v>
      </c>
      <c r="O79" s="41">
        <f t="shared" si="14"/>
        <v>0</v>
      </c>
      <c r="P79" s="41">
        <f t="shared" si="18"/>
        <v>0</v>
      </c>
      <c r="Q79" s="41">
        <f t="shared" si="19"/>
        <v>0</v>
      </c>
      <c r="R79" s="34">
        <f t="shared" si="20"/>
        <v>0</v>
      </c>
      <c r="S79" s="34">
        <f t="shared" si="20"/>
        <v>0</v>
      </c>
      <c r="T79" s="34">
        <f t="shared" si="20"/>
        <v>0</v>
      </c>
      <c r="U79" s="43">
        <v>27.73</v>
      </c>
      <c r="V79" s="44">
        <f t="shared" si="21"/>
        <v>0</v>
      </c>
      <c r="W79" s="45">
        <f t="shared" si="22"/>
        <v>0</v>
      </c>
      <c r="X79" s="50">
        <f t="shared" si="22"/>
        <v>0</v>
      </c>
      <c r="Y79" s="51">
        <f t="shared" si="22"/>
        <v>21.64</v>
      </c>
      <c r="Z79" s="48">
        <f t="shared" si="23"/>
        <v>0</v>
      </c>
      <c r="AA79" s="49">
        <f t="shared" si="24"/>
        <v>0</v>
      </c>
    </row>
    <row r="80" spans="1:27" x14ac:dyDescent="0.25">
      <c r="A80" s="123">
        <v>42150.416666666664</v>
      </c>
      <c r="B80" s="64">
        <v>0</v>
      </c>
      <c r="C80" s="34">
        <v>0</v>
      </c>
      <c r="D80" s="96">
        <v>278</v>
      </c>
      <c r="E80" s="35">
        <f t="shared" si="15"/>
        <v>278</v>
      </c>
      <c r="F80" s="36">
        <f t="shared" si="25"/>
        <v>40</v>
      </c>
      <c r="G80" s="37" t="str">
        <f t="shared" si="13"/>
        <v>Yes</v>
      </c>
      <c r="H80" s="38">
        <v>185</v>
      </c>
      <c r="I80" s="38">
        <v>16.28</v>
      </c>
      <c r="J80" s="39">
        <f t="shared" si="16"/>
        <v>185</v>
      </c>
      <c r="K80" s="40">
        <f t="shared" si="17"/>
        <v>185</v>
      </c>
      <c r="L80" s="39">
        <v>540.45000000000005</v>
      </c>
      <c r="M80" s="39">
        <v>968</v>
      </c>
      <c r="N80" s="39">
        <v>742.07799999999997</v>
      </c>
      <c r="O80" s="41">
        <f t="shared" si="14"/>
        <v>0</v>
      </c>
      <c r="P80" s="41">
        <f t="shared" si="18"/>
        <v>0</v>
      </c>
      <c r="Q80" s="41">
        <f t="shared" si="19"/>
        <v>0</v>
      </c>
      <c r="R80" s="34">
        <f t="shared" si="20"/>
        <v>0</v>
      </c>
      <c r="S80" s="34">
        <f t="shared" si="20"/>
        <v>0</v>
      </c>
      <c r="T80" s="34">
        <f t="shared" si="20"/>
        <v>0</v>
      </c>
      <c r="U80" s="43">
        <v>31.09</v>
      </c>
      <c r="V80" s="44">
        <f t="shared" si="21"/>
        <v>0</v>
      </c>
      <c r="W80" s="45">
        <f t="shared" si="22"/>
        <v>0</v>
      </c>
      <c r="X80" s="50">
        <f t="shared" si="22"/>
        <v>0</v>
      </c>
      <c r="Y80" s="51">
        <f t="shared" si="22"/>
        <v>21.64</v>
      </c>
      <c r="Z80" s="48">
        <f t="shared" si="23"/>
        <v>0</v>
      </c>
      <c r="AA80" s="49">
        <f t="shared" si="24"/>
        <v>0</v>
      </c>
    </row>
    <row r="81" spans="1:27" x14ac:dyDescent="0.25">
      <c r="A81" s="123">
        <v>42150.458333333336</v>
      </c>
      <c r="B81" s="64">
        <v>0</v>
      </c>
      <c r="C81" s="34">
        <v>0</v>
      </c>
      <c r="D81" s="96">
        <v>278</v>
      </c>
      <c r="E81" s="35">
        <f t="shared" si="15"/>
        <v>278</v>
      </c>
      <c r="F81" s="36">
        <f t="shared" si="25"/>
        <v>41</v>
      </c>
      <c r="G81" s="37" t="str">
        <f t="shared" si="13"/>
        <v>Yes</v>
      </c>
      <c r="H81" s="38">
        <v>191</v>
      </c>
      <c r="I81" s="38">
        <v>17.760000000000002</v>
      </c>
      <c r="J81" s="39">
        <f t="shared" si="16"/>
        <v>191</v>
      </c>
      <c r="K81" s="40">
        <f t="shared" si="17"/>
        <v>191</v>
      </c>
      <c r="L81" s="39">
        <v>570.04999999999995</v>
      </c>
      <c r="M81" s="39">
        <v>968</v>
      </c>
      <c r="N81" s="39">
        <v>779.072</v>
      </c>
      <c r="O81" s="41">
        <f t="shared" si="14"/>
        <v>0</v>
      </c>
      <c r="P81" s="41">
        <f t="shared" si="18"/>
        <v>0</v>
      </c>
      <c r="Q81" s="41">
        <f t="shared" si="19"/>
        <v>0</v>
      </c>
      <c r="R81" s="34">
        <f t="shared" si="20"/>
        <v>0</v>
      </c>
      <c r="S81" s="34">
        <f t="shared" si="20"/>
        <v>0</v>
      </c>
      <c r="T81" s="34">
        <f t="shared" si="20"/>
        <v>0</v>
      </c>
      <c r="U81" s="43">
        <v>36.270000000000003</v>
      </c>
      <c r="V81" s="44">
        <f t="shared" si="21"/>
        <v>0</v>
      </c>
      <c r="W81" s="45">
        <f t="shared" si="22"/>
        <v>0</v>
      </c>
      <c r="X81" s="50">
        <f t="shared" si="22"/>
        <v>0</v>
      </c>
      <c r="Y81" s="51">
        <f t="shared" si="22"/>
        <v>21.64</v>
      </c>
      <c r="Z81" s="48">
        <f t="shared" si="23"/>
        <v>0</v>
      </c>
      <c r="AA81" s="49">
        <f t="shared" si="24"/>
        <v>0</v>
      </c>
    </row>
    <row r="82" spans="1:27" x14ac:dyDescent="0.25">
      <c r="A82" s="123">
        <v>42150.5</v>
      </c>
      <c r="B82" s="64">
        <v>0</v>
      </c>
      <c r="C82" s="34">
        <v>0</v>
      </c>
      <c r="D82" s="96">
        <v>278</v>
      </c>
      <c r="E82" s="35">
        <f t="shared" si="15"/>
        <v>278</v>
      </c>
      <c r="F82" s="36">
        <f t="shared" si="25"/>
        <v>42</v>
      </c>
      <c r="G82" s="37" t="str">
        <f t="shared" si="13"/>
        <v>Yes</v>
      </c>
      <c r="H82" s="38">
        <v>229</v>
      </c>
      <c r="I82" s="38">
        <v>19.73</v>
      </c>
      <c r="J82" s="39">
        <f t="shared" si="16"/>
        <v>229</v>
      </c>
      <c r="K82" s="40">
        <f t="shared" si="17"/>
        <v>229</v>
      </c>
      <c r="L82" s="39">
        <v>572.79999999999995</v>
      </c>
      <c r="M82" s="39">
        <v>968</v>
      </c>
      <c r="N82" s="39">
        <v>822.92499999999995</v>
      </c>
      <c r="O82" s="41">
        <f t="shared" si="14"/>
        <v>0</v>
      </c>
      <c r="P82" s="41">
        <f t="shared" si="18"/>
        <v>0</v>
      </c>
      <c r="Q82" s="41">
        <f t="shared" si="19"/>
        <v>0</v>
      </c>
      <c r="R82" s="34">
        <f t="shared" si="20"/>
        <v>0</v>
      </c>
      <c r="S82" s="34">
        <f t="shared" si="20"/>
        <v>0</v>
      </c>
      <c r="T82" s="34">
        <f t="shared" si="20"/>
        <v>0</v>
      </c>
      <c r="U82" s="43">
        <v>40.43</v>
      </c>
      <c r="V82" s="44">
        <f t="shared" si="21"/>
        <v>0</v>
      </c>
      <c r="W82" s="45">
        <f t="shared" si="22"/>
        <v>0</v>
      </c>
      <c r="X82" s="50">
        <f t="shared" si="22"/>
        <v>0</v>
      </c>
      <c r="Y82" s="51">
        <f t="shared" si="22"/>
        <v>21.64</v>
      </c>
      <c r="Z82" s="48">
        <f t="shared" si="23"/>
        <v>0</v>
      </c>
      <c r="AA82" s="49">
        <f t="shared" si="24"/>
        <v>0</v>
      </c>
    </row>
    <row r="83" spans="1:27" x14ac:dyDescent="0.25">
      <c r="A83" s="123">
        <v>42150.541666666664</v>
      </c>
      <c r="B83" s="64">
        <v>0</v>
      </c>
      <c r="C83" s="34">
        <v>0</v>
      </c>
      <c r="D83" s="96">
        <v>278</v>
      </c>
      <c r="E83" s="35">
        <f t="shared" si="15"/>
        <v>278</v>
      </c>
      <c r="F83" s="36">
        <f t="shared" si="25"/>
        <v>43</v>
      </c>
      <c r="G83" s="37" t="str">
        <f t="shared" si="13"/>
        <v>Yes</v>
      </c>
      <c r="H83" s="38">
        <v>291</v>
      </c>
      <c r="I83" s="38">
        <v>21.06</v>
      </c>
      <c r="J83" s="39">
        <f t="shared" si="16"/>
        <v>278</v>
      </c>
      <c r="K83" s="40">
        <f t="shared" si="17"/>
        <v>278</v>
      </c>
      <c r="L83" s="39">
        <v>553.54999999999995</v>
      </c>
      <c r="M83" s="39">
        <v>968</v>
      </c>
      <c r="N83" s="39">
        <v>867.11800000000005</v>
      </c>
      <c r="O83" s="41">
        <f t="shared" si="14"/>
        <v>0</v>
      </c>
      <c r="P83" s="41">
        <f t="shared" si="18"/>
        <v>0</v>
      </c>
      <c r="Q83" s="41">
        <f t="shared" si="19"/>
        <v>0</v>
      </c>
      <c r="R83" s="34">
        <f t="shared" si="20"/>
        <v>0</v>
      </c>
      <c r="S83" s="34">
        <f t="shared" si="20"/>
        <v>0</v>
      </c>
      <c r="T83" s="34">
        <f t="shared" si="20"/>
        <v>0</v>
      </c>
      <c r="U83" s="43">
        <v>45.49</v>
      </c>
      <c r="V83" s="44">
        <f t="shared" si="21"/>
        <v>0</v>
      </c>
      <c r="W83" s="45">
        <f t="shared" si="22"/>
        <v>0</v>
      </c>
      <c r="X83" s="50">
        <f t="shared" si="22"/>
        <v>0</v>
      </c>
      <c r="Y83" s="51">
        <f t="shared" si="22"/>
        <v>21.64</v>
      </c>
      <c r="Z83" s="48">
        <f t="shared" si="23"/>
        <v>0</v>
      </c>
      <c r="AA83" s="49">
        <f t="shared" si="24"/>
        <v>0</v>
      </c>
    </row>
    <row r="84" spans="1:27" x14ac:dyDescent="0.25">
      <c r="A84" s="123">
        <v>42150.583333333336</v>
      </c>
      <c r="B84" s="64">
        <v>0</v>
      </c>
      <c r="C84" s="34">
        <v>0</v>
      </c>
      <c r="D84" s="96">
        <v>278</v>
      </c>
      <c r="E84" s="35">
        <f t="shared" si="15"/>
        <v>278</v>
      </c>
      <c r="F84" s="36">
        <f t="shared" si="25"/>
        <v>44</v>
      </c>
      <c r="G84" s="37" t="str">
        <f t="shared" si="13"/>
        <v>Yes</v>
      </c>
      <c r="H84" s="38">
        <v>309</v>
      </c>
      <c r="I84" s="38">
        <v>22.51</v>
      </c>
      <c r="J84" s="39">
        <f t="shared" si="16"/>
        <v>278</v>
      </c>
      <c r="K84" s="40">
        <f t="shared" si="17"/>
        <v>278</v>
      </c>
      <c r="L84" s="39">
        <v>556.4</v>
      </c>
      <c r="M84" s="39">
        <v>968</v>
      </c>
      <c r="N84" s="39">
        <v>889.83699999999999</v>
      </c>
      <c r="O84" s="41">
        <f t="shared" si="14"/>
        <v>0</v>
      </c>
      <c r="P84" s="41">
        <f t="shared" si="18"/>
        <v>0</v>
      </c>
      <c r="Q84" s="41">
        <f t="shared" si="19"/>
        <v>0</v>
      </c>
      <c r="R84" s="34">
        <f t="shared" si="20"/>
        <v>0</v>
      </c>
      <c r="S84" s="34">
        <f t="shared" si="20"/>
        <v>0</v>
      </c>
      <c r="T84" s="34">
        <f t="shared" si="20"/>
        <v>0</v>
      </c>
      <c r="U84" s="43">
        <v>54.17</v>
      </c>
      <c r="V84" s="44">
        <f t="shared" si="21"/>
        <v>0</v>
      </c>
      <c r="W84" s="45">
        <f t="shared" si="22"/>
        <v>0</v>
      </c>
      <c r="X84" s="50">
        <f t="shared" si="22"/>
        <v>0</v>
      </c>
      <c r="Y84" s="51">
        <f t="shared" si="22"/>
        <v>21.64</v>
      </c>
      <c r="Z84" s="48">
        <f t="shared" si="23"/>
        <v>0</v>
      </c>
      <c r="AA84" s="49">
        <f t="shared" si="24"/>
        <v>0</v>
      </c>
    </row>
    <row r="85" spans="1:27" x14ac:dyDescent="0.25">
      <c r="A85" s="123">
        <v>42150.625</v>
      </c>
      <c r="B85" s="64">
        <v>0</v>
      </c>
      <c r="C85" s="34">
        <v>0</v>
      </c>
      <c r="D85" s="96">
        <v>278</v>
      </c>
      <c r="E85" s="35">
        <f t="shared" si="15"/>
        <v>278</v>
      </c>
      <c r="F85" s="36">
        <f t="shared" si="25"/>
        <v>45</v>
      </c>
      <c r="G85" s="37" t="str">
        <f t="shared" si="13"/>
        <v>Yes</v>
      </c>
      <c r="H85" s="38">
        <v>329</v>
      </c>
      <c r="I85" s="38">
        <v>24.44</v>
      </c>
      <c r="J85" s="39">
        <f t="shared" si="16"/>
        <v>278</v>
      </c>
      <c r="K85" s="40">
        <f t="shared" si="17"/>
        <v>278</v>
      </c>
      <c r="L85" s="39">
        <v>566.15</v>
      </c>
      <c r="M85" s="39">
        <v>968</v>
      </c>
      <c r="N85" s="39">
        <v>920.78</v>
      </c>
      <c r="O85" s="41">
        <f t="shared" si="14"/>
        <v>0</v>
      </c>
      <c r="P85" s="41">
        <f t="shared" si="18"/>
        <v>0</v>
      </c>
      <c r="Q85" s="41">
        <f t="shared" si="19"/>
        <v>0</v>
      </c>
      <c r="R85" s="34">
        <f t="shared" si="20"/>
        <v>0</v>
      </c>
      <c r="S85" s="34">
        <f t="shared" si="20"/>
        <v>0</v>
      </c>
      <c r="T85" s="34">
        <f t="shared" si="20"/>
        <v>0</v>
      </c>
      <c r="U85" s="43">
        <v>67.459999999999994</v>
      </c>
      <c r="V85" s="44">
        <f t="shared" si="21"/>
        <v>0</v>
      </c>
      <c r="W85" s="45">
        <f t="shared" si="22"/>
        <v>0</v>
      </c>
      <c r="X85" s="50">
        <f t="shared" si="22"/>
        <v>0</v>
      </c>
      <c r="Y85" s="51">
        <f t="shared" si="22"/>
        <v>21.64</v>
      </c>
      <c r="Z85" s="48">
        <f t="shared" si="23"/>
        <v>0</v>
      </c>
      <c r="AA85" s="49">
        <f t="shared" si="24"/>
        <v>0</v>
      </c>
    </row>
    <row r="86" spans="1:27" x14ac:dyDescent="0.25">
      <c r="A86" s="123">
        <v>42150.666666666664</v>
      </c>
      <c r="B86" s="64">
        <v>0</v>
      </c>
      <c r="C86" s="34">
        <v>0</v>
      </c>
      <c r="D86" s="96">
        <v>278</v>
      </c>
      <c r="E86" s="35">
        <f t="shared" si="15"/>
        <v>278</v>
      </c>
      <c r="F86" s="36">
        <f t="shared" si="25"/>
        <v>46</v>
      </c>
      <c r="G86" s="37" t="str">
        <f t="shared" si="13"/>
        <v>Yes</v>
      </c>
      <c r="H86" s="38">
        <v>345</v>
      </c>
      <c r="I86" s="38">
        <v>25.77</v>
      </c>
      <c r="J86" s="39">
        <f t="shared" si="16"/>
        <v>278</v>
      </c>
      <c r="K86" s="40">
        <f t="shared" si="17"/>
        <v>278</v>
      </c>
      <c r="L86" s="39">
        <v>563.15</v>
      </c>
      <c r="M86" s="39">
        <v>962</v>
      </c>
      <c r="N86" s="39">
        <v>938.10699999999997</v>
      </c>
      <c r="O86" s="41">
        <f t="shared" si="14"/>
        <v>0</v>
      </c>
      <c r="P86" s="41">
        <f t="shared" si="18"/>
        <v>0</v>
      </c>
      <c r="Q86" s="41">
        <f t="shared" si="19"/>
        <v>0</v>
      </c>
      <c r="R86" s="34">
        <f t="shared" si="20"/>
        <v>0</v>
      </c>
      <c r="S86" s="34">
        <f t="shared" si="20"/>
        <v>0</v>
      </c>
      <c r="T86" s="34">
        <f t="shared" si="20"/>
        <v>0</v>
      </c>
      <c r="U86" s="43">
        <v>83.07</v>
      </c>
      <c r="V86" s="44">
        <f t="shared" si="21"/>
        <v>0</v>
      </c>
      <c r="W86" s="45">
        <f t="shared" si="22"/>
        <v>0</v>
      </c>
      <c r="X86" s="50">
        <f t="shared" si="22"/>
        <v>0</v>
      </c>
      <c r="Y86" s="51">
        <f t="shared" si="22"/>
        <v>21.64</v>
      </c>
      <c r="Z86" s="48">
        <f t="shared" si="23"/>
        <v>0</v>
      </c>
      <c r="AA86" s="49">
        <f t="shared" si="24"/>
        <v>0</v>
      </c>
    </row>
    <row r="87" spans="1:27" x14ac:dyDescent="0.25">
      <c r="A87" s="123">
        <v>42150.708333333336</v>
      </c>
      <c r="B87" s="64">
        <v>0</v>
      </c>
      <c r="C87" s="34">
        <v>0</v>
      </c>
      <c r="D87" s="96">
        <v>278</v>
      </c>
      <c r="E87" s="35">
        <f t="shared" si="15"/>
        <v>278</v>
      </c>
      <c r="F87" s="36">
        <f t="shared" si="25"/>
        <v>47</v>
      </c>
      <c r="G87" s="37" t="str">
        <f t="shared" si="13"/>
        <v>Yes</v>
      </c>
      <c r="H87" s="38">
        <v>365</v>
      </c>
      <c r="I87" s="38">
        <v>26.15</v>
      </c>
      <c r="J87" s="39">
        <f t="shared" si="16"/>
        <v>278</v>
      </c>
      <c r="K87" s="40">
        <f t="shared" si="17"/>
        <v>278</v>
      </c>
      <c r="L87" s="39">
        <v>560</v>
      </c>
      <c r="M87" s="39">
        <v>950</v>
      </c>
      <c r="N87" s="39">
        <v>951.11300000000006</v>
      </c>
      <c r="O87" s="41">
        <f t="shared" si="14"/>
        <v>1.1130000000000564</v>
      </c>
      <c r="P87" s="41">
        <f t="shared" si="18"/>
        <v>1.1130000000000564</v>
      </c>
      <c r="Q87" s="41">
        <f t="shared" si="19"/>
        <v>3.6999999999920874E-2</v>
      </c>
      <c r="R87" s="34">
        <f t="shared" si="20"/>
        <v>0</v>
      </c>
      <c r="S87" s="34">
        <f t="shared" si="20"/>
        <v>0</v>
      </c>
      <c r="T87" s="34">
        <f t="shared" si="20"/>
        <v>1.1130000000000564</v>
      </c>
      <c r="U87" s="43">
        <v>91.41</v>
      </c>
      <c r="V87" s="44">
        <f t="shared" si="21"/>
        <v>101.73933000000515</v>
      </c>
      <c r="W87" s="45">
        <f t="shared" si="22"/>
        <v>0</v>
      </c>
      <c r="X87" s="50">
        <f t="shared" si="22"/>
        <v>0</v>
      </c>
      <c r="Y87" s="51">
        <f t="shared" si="22"/>
        <v>21.64</v>
      </c>
      <c r="Z87" s="48">
        <f t="shared" si="23"/>
        <v>24.085320000001222</v>
      </c>
      <c r="AA87" s="49">
        <f t="shared" si="24"/>
        <v>77.654010000003936</v>
      </c>
    </row>
    <row r="88" spans="1:27" x14ac:dyDescent="0.25">
      <c r="A88" s="123">
        <v>42150.75</v>
      </c>
      <c r="B88" s="64">
        <v>0</v>
      </c>
      <c r="C88" s="34">
        <v>0</v>
      </c>
      <c r="D88" s="96">
        <v>278</v>
      </c>
      <c r="E88" s="35">
        <f t="shared" si="15"/>
        <v>278</v>
      </c>
      <c r="F88" s="36">
        <f t="shared" si="25"/>
        <v>48</v>
      </c>
      <c r="G88" s="37" t="str">
        <f t="shared" si="13"/>
        <v>Yes</v>
      </c>
      <c r="H88" s="38">
        <v>357</v>
      </c>
      <c r="I88" s="38">
        <v>25.5</v>
      </c>
      <c r="J88" s="39">
        <f t="shared" si="16"/>
        <v>278</v>
      </c>
      <c r="K88" s="40">
        <f t="shared" si="17"/>
        <v>278</v>
      </c>
      <c r="L88" s="39">
        <v>557.5</v>
      </c>
      <c r="M88" s="39">
        <v>938</v>
      </c>
      <c r="N88" s="39">
        <v>943.25099999999998</v>
      </c>
      <c r="O88" s="41">
        <f t="shared" si="14"/>
        <v>5.2509999999999764</v>
      </c>
      <c r="P88" s="41">
        <f t="shared" si="18"/>
        <v>5.2509999999999764</v>
      </c>
      <c r="Q88" s="41">
        <f t="shared" si="19"/>
        <v>-3.2509999999999764</v>
      </c>
      <c r="R88" s="34">
        <f t="shared" si="20"/>
        <v>0</v>
      </c>
      <c r="S88" s="34">
        <f t="shared" si="20"/>
        <v>0</v>
      </c>
      <c r="T88" s="34">
        <f t="shared" si="20"/>
        <v>5.2509999999999764</v>
      </c>
      <c r="U88" s="43">
        <v>84.22</v>
      </c>
      <c r="V88" s="44">
        <f t="shared" si="21"/>
        <v>442.239219999998</v>
      </c>
      <c r="W88" s="45">
        <f t="shared" si="22"/>
        <v>0</v>
      </c>
      <c r="X88" s="50">
        <f t="shared" si="22"/>
        <v>0</v>
      </c>
      <c r="Y88" s="51">
        <f t="shared" si="22"/>
        <v>21.64</v>
      </c>
      <c r="Z88" s="48">
        <f t="shared" si="23"/>
        <v>113.63163999999949</v>
      </c>
      <c r="AA88" s="49">
        <f t="shared" si="24"/>
        <v>328.60757999999851</v>
      </c>
    </row>
    <row r="89" spans="1:27" x14ac:dyDescent="0.25">
      <c r="A89" s="123">
        <v>42150.791666666664</v>
      </c>
      <c r="B89" s="64">
        <v>0</v>
      </c>
      <c r="C89" s="34">
        <v>0</v>
      </c>
      <c r="D89" s="96">
        <v>278</v>
      </c>
      <c r="E89" s="35">
        <f t="shared" si="15"/>
        <v>278</v>
      </c>
      <c r="F89" s="36">
        <f t="shared" si="25"/>
        <v>49</v>
      </c>
      <c r="G89" s="37" t="str">
        <f t="shared" si="13"/>
        <v>Yes</v>
      </c>
      <c r="H89" s="38">
        <v>329</v>
      </c>
      <c r="I89" s="38">
        <v>24.17</v>
      </c>
      <c r="J89" s="39">
        <f t="shared" si="16"/>
        <v>278</v>
      </c>
      <c r="K89" s="40">
        <f t="shared" si="17"/>
        <v>278</v>
      </c>
      <c r="L89" s="39">
        <v>557.15</v>
      </c>
      <c r="M89" s="39">
        <v>938</v>
      </c>
      <c r="N89" s="39">
        <v>912.25900000000001</v>
      </c>
      <c r="O89" s="41">
        <f t="shared" si="14"/>
        <v>0</v>
      </c>
      <c r="P89" s="41">
        <f t="shared" si="18"/>
        <v>0</v>
      </c>
      <c r="Q89" s="41">
        <f t="shared" si="19"/>
        <v>0</v>
      </c>
      <c r="R89" s="34">
        <f t="shared" si="20"/>
        <v>0</v>
      </c>
      <c r="S89" s="34">
        <f t="shared" si="20"/>
        <v>0</v>
      </c>
      <c r="T89" s="34">
        <f t="shared" si="20"/>
        <v>0</v>
      </c>
      <c r="U89" s="43">
        <v>55.56</v>
      </c>
      <c r="V89" s="44">
        <f t="shared" si="21"/>
        <v>0</v>
      </c>
      <c r="W89" s="45">
        <f t="shared" si="22"/>
        <v>0</v>
      </c>
      <c r="X89" s="50">
        <f t="shared" si="22"/>
        <v>0</v>
      </c>
      <c r="Y89" s="51">
        <f t="shared" si="22"/>
        <v>21.64</v>
      </c>
      <c r="Z89" s="48">
        <f t="shared" si="23"/>
        <v>0</v>
      </c>
      <c r="AA89" s="49">
        <f t="shared" si="24"/>
        <v>0</v>
      </c>
    </row>
    <row r="90" spans="1:27" x14ac:dyDescent="0.25">
      <c r="A90" s="123">
        <v>42150.833333333336</v>
      </c>
      <c r="B90" s="64">
        <v>0</v>
      </c>
      <c r="C90" s="34">
        <v>0</v>
      </c>
      <c r="D90" s="96">
        <v>278</v>
      </c>
      <c r="E90" s="35">
        <f t="shared" si="15"/>
        <v>278</v>
      </c>
      <c r="F90" s="36">
        <f t="shared" si="25"/>
        <v>50</v>
      </c>
      <c r="G90" s="37" t="str">
        <f t="shared" si="13"/>
        <v>Yes</v>
      </c>
      <c r="H90" s="38">
        <v>300</v>
      </c>
      <c r="I90" s="38">
        <v>21.92</v>
      </c>
      <c r="J90" s="39">
        <f t="shared" si="16"/>
        <v>278</v>
      </c>
      <c r="K90" s="40">
        <f t="shared" si="17"/>
        <v>278</v>
      </c>
      <c r="L90" s="39">
        <v>549.65</v>
      </c>
      <c r="M90" s="39">
        <v>938</v>
      </c>
      <c r="N90" s="39">
        <v>876.178</v>
      </c>
      <c r="O90" s="41">
        <f t="shared" si="14"/>
        <v>0</v>
      </c>
      <c r="P90" s="41">
        <f t="shared" si="18"/>
        <v>0</v>
      </c>
      <c r="Q90" s="41">
        <f t="shared" si="19"/>
        <v>0</v>
      </c>
      <c r="R90" s="34">
        <f t="shared" si="20"/>
        <v>0</v>
      </c>
      <c r="S90" s="34">
        <f t="shared" si="20"/>
        <v>0</v>
      </c>
      <c r="T90" s="34">
        <f t="shared" si="20"/>
        <v>0</v>
      </c>
      <c r="U90" s="43">
        <v>40.33</v>
      </c>
      <c r="V90" s="44">
        <f t="shared" si="21"/>
        <v>0</v>
      </c>
      <c r="W90" s="45">
        <f t="shared" si="22"/>
        <v>0</v>
      </c>
      <c r="X90" s="50">
        <f t="shared" si="22"/>
        <v>0</v>
      </c>
      <c r="Y90" s="51">
        <f t="shared" si="22"/>
        <v>21.64</v>
      </c>
      <c r="Z90" s="48">
        <f t="shared" si="23"/>
        <v>0</v>
      </c>
      <c r="AA90" s="49">
        <f t="shared" si="24"/>
        <v>0</v>
      </c>
    </row>
    <row r="91" spans="1:27" x14ac:dyDescent="0.25">
      <c r="A91" s="123">
        <v>42150.875</v>
      </c>
      <c r="B91" s="64">
        <v>0</v>
      </c>
      <c r="C91" s="34">
        <v>0</v>
      </c>
      <c r="D91" s="96">
        <v>278</v>
      </c>
      <c r="E91" s="35">
        <f t="shared" si="15"/>
        <v>278</v>
      </c>
      <c r="F91" s="36">
        <f t="shared" si="25"/>
        <v>51</v>
      </c>
      <c r="G91" s="37" t="str">
        <f t="shared" si="13"/>
        <v>Yes</v>
      </c>
      <c r="H91" s="38">
        <v>275</v>
      </c>
      <c r="I91" s="38">
        <v>22.06</v>
      </c>
      <c r="J91" s="39">
        <f t="shared" si="16"/>
        <v>275</v>
      </c>
      <c r="K91" s="40">
        <f t="shared" si="17"/>
        <v>275</v>
      </c>
      <c r="L91" s="39">
        <v>557.15</v>
      </c>
      <c r="M91" s="39">
        <v>938</v>
      </c>
      <c r="N91" s="39">
        <v>855.77499999999998</v>
      </c>
      <c r="O91" s="41">
        <f t="shared" si="14"/>
        <v>0</v>
      </c>
      <c r="P91" s="41">
        <f t="shared" si="18"/>
        <v>0</v>
      </c>
      <c r="Q91" s="41">
        <f t="shared" si="19"/>
        <v>0</v>
      </c>
      <c r="R91" s="34">
        <f t="shared" si="20"/>
        <v>0</v>
      </c>
      <c r="S91" s="34">
        <f t="shared" si="20"/>
        <v>0</v>
      </c>
      <c r="T91" s="34">
        <f t="shared" si="20"/>
        <v>0</v>
      </c>
      <c r="U91" s="43">
        <v>41.09</v>
      </c>
      <c r="V91" s="44">
        <f t="shared" si="21"/>
        <v>0</v>
      </c>
      <c r="W91" s="45">
        <f t="shared" si="22"/>
        <v>0</v>
      </c>
      <c r="X91" s="50">
        <f t="shared" si="22"/>
        <v>0</v>
      </c>
      <c r="Y91" s="51">
        <f t="shared" si="22"/>
        <v>21.64</v>
      </c>
      <c r="Z91" s="48">
        <f t="shared" si="23"/>
        <v>0</v>
      </c>
      <c r="AA91" s="49">
        <f t="shared" si="24"/>
        <v>0</v>
      </c>
    </row>
    <row r="92" spans="1:27" x14ac:dyDescent="0.25">
      <c r="A92" s="123">
        <v>42150.916666666664</v>
      </c>
      <c r="B92" s="64">
        <v>0</v>
      </c>
      <c r="C92" s="34">
        <v>0</v>
      </c>
      <c r="D92" s="96">
        <v>278</v>
      </c>
      <c r="E92" s="35">
        <f t="shared" si="15"/>
        <v>278</v>
      </c>
      <c r="F92" s="36">
        <f t="shared" si="25"/>
        <v>52</v>
      </c>
      <c r="G92" s="37" t="str">
        <f t="shared" si="13"/>
        <v>Yes</v>
      </c>
      <c r="H92" s="38">
        <v>271</v>
      </c>
      <c r="I92" s="38">
        <v>19.75</v>
      </c>
      <c r="J92" s="39">
        <f t="shared" si="16"/>
        <v>271</v>
      </c>
      <c r="K92" s="40">
        <f t="shared" si="17"/>
        <v>271</v>
      </c>
      <c r="L92" s="39">
        <v>551.79999999999995</v>
      </c>
      <c r="M92" s="39">
        <v>938</v>
      </c>
      <c r="N92" s="39">
        <v>846.11500000000001</v>
      </c>
      <c r="O92" s="41">
        <f t="shared" si="14"/>
        <v>0</v>
      </c>
      <c r="P92" s="41">
        <f t="shared" si="18"/>
        <v>0</v>
      </c>
      <c r="Q92" s="41">
        <f t="shared" si="19"/>
        <v>0</v>
      </c>
      <c r="R92" s="34">
        <f t="shared" si="20"/>
        <v>0</v>
      </c>
      <c r="S92" s="34">
        <f t="shared" si="20"/>
        <v>0</v>
      </c>
      <c r="T92" s="34">
        <f t="shared" si="20"/>
        <v>0</v>
      </c>
      <c r="U92" s="43">
        <v>36.76</v>
      </c>
      <c r="V92" s="44">
        <f t="shared" si="21"/>
        <v>0</v>
      </c>
      <c r="W92" s="45">
        <f t="shared" si="22"/>
        <v>0</v>
      </c>
      <c r="X92" s="50">
        <f t="shared" si="22"/>
        <v>0</v>
      </c>
      <c r="Y92" s="51">
        <f t="shared" si="22"/>
        <v>21.64</v>
      </c>
      <c r="Z92" s="48">
        <f t="shared" si="23"/>
        <v>0</v>
      </c>
      <c r="AA92" s="49">
        <f t="shared" si="24"/>
        <v>0</v>
      </c>
    </row>
    <row r="93" spans="1:27" x14ac:dyDescent="0.25">
      <c r="A93" s="123">
        <v>42150.958333333336</v>
      </c>
      <c r="B93" s="64">
        <v>0</v>
      </c>
      <c r="C93" s="34">
        <v>0</v>
      </c>
      <c r="D93" s="96">
        <v>278</v>
      </c>
      <c r="E93" s="35">
        <f t="shared" si="15"/>
        <v>278</v>
      </c>
      <c r="F93" s="36">
        <f t="shared" si="25"/>
        <v>53</v>
      </c>
      <c r="G93" s="37" t="str">
        <f t="shared" si="13"/>
        <v>Yes</v>
      </c>
      <c r="H93" s="38">
        <v>268</v>
      </c>
      <c r="I93" s="38">
        <v>17.899999999999999</v>
      </c>
      <c r="J93" s="39">
        <f t="shared" si="16"/>
        <v>268</v>
      </c>
      <c r="K93" s="40">
        <f t="shared" si="17"/>
        <v>268</v>
      </c>
      <c r="L93" s="39">
        <v>499.4</v>
      </c>
      <c r="M93" s="39">
        <v>938</v>
      </c>
      <c r="N93" s="39">
        <v>791.077</v>
      </c>
      <c r="O93" s="41">
        <f t="shared" si="14"/>
        <v>0</v>
      </c>
      <c r="P93" s="41">
        <f t="shared" si="18"/>
        <v>0</v>
      </c>
      <c r="Q93" s="41">
        <f t="shared" si="19"/>
        <v>0</v>
      </c>
      <c r="R93" s="34">
        <f t="shared" si="20"/>
        <v>0</v>
      </c>
      <c r="S93" s="34">
        <f t="shared" si="20"/>
        <v>0</v>
      </c>
      <c r="T93" s="34">
        <f t="shared" si="20"/>
        <v>0</v>
      </c>
      <c r="U93" s="43">
        <v>26.9</v>
      </c>
      <c r="V93" s="44">
        <f t="shared" si="21"/>
        <v>0</v>
      </c>
      <c r="W93" s="45">
        <f t="shared" si="22"/>
        <v>0</v>
      </c>
      <c r="X93" s="50">
        <f t="shared" si="22"/>
        <v>0</v>
      </c>
      <c r="Y93" s="51">
        <f t="shared" si="22"/>
        <v>21.64</v>
      </c>
      <c r="Z93" s="48">
        <f t="shared" si="23"/>
        <v>0</v>
      </c>
      <c r="AA93" s="49">
        <f t="shared" si="24"/>
        <v>0</v>
      </c>
    </row>
    <row r="94" spans="1:27" x14ac:dyDescent="0.25">
      <c r="A94" s="123">
        <v>42151</v>
      </c>
      <c r="B94" s="64">
        <v>0</v>
      </c>
      <c r="C94" s="34">
        <v>0</v>
      </c>
      <c r="D94" s="96">
        <v>278</v>
      </c>
      <c r="E94" s="35">
        <f t="shared" si="15"/>
        <v>278</v>
      </c>
      <c r="F94" s="36">
        <f t="shared" si="25"/>
        <v>54</v>
      </c>
      <c r="G94" s="37" t="str">
        <f t="shared" si="13"/>
        <v>Yes</v>
      </c>
      <c r="H94" s="38">
        <v>275</v>
      </c>
      <c r="I94" s="38">
        <v>16.82</v>
      </c>
      <c r="J94" s="39">
        <f t="shared" si="16"/>
        <v>275</v>
      </c>
      <c r="K94" s="40">
        <f t="shared" si="17"/>
        <v>275</v>
      </c>
      <c r="L94" s="39">
        <v>432.2</v>
      </c>
      <c r="M94" s="39">
        <v>938</v>
      </c>
      <c r="N94" s="39">
        <v>725.55499999999995</v>
      </c>
      <c r="O94" s="41">
        <f t="shared" si="14"/>
        <v>0</v>
      </c>
      <c r="P94" s="41">
        <f t="shared" si="18"/>
        <v>0</v>
      </c>
      <c r="Q94" s="41">
        <f t="shared" si="19"/>
        <v>0</v>
      </c>
      <c r="R94" s="34">
        <f t="shared" si="20"/>
        <v>0</v>
      </c>
      <c r="S94" s="34">
        <f t="shared" si="20"/>
        <v>0</v>
      </c>
      <c r="T94" s="34">
        <f t="shared" si="20"/>
        <v>0</v>
      </c>
      <c r="U94" s="43">
        <v>25.2</v>
      </c>
      <c r="V94" s="44">
        <f t="shared" si="21"/>
        <v>0</v>
      </c>
      <c r="W94" s="45">
        <f t="shared" si="22"/>
        <v>0</v>
      </c>
      <c r="X94" s="50">
        <f t="shared" si="22"/>
        <v>0</v>
      </c>
      <c r="Y94" s="51">
        <f t="shared" si="22"/>
        <v>21.64</v>
      </c>
      <c r="Z94" s="48">
        <f t="shared" si="23"/>
        <v>0</v>
      </c>
      <c r="AA94" s="49">
        <f t="shared" si="24"/>
        <v>0</v>
      </c>
    </row>
    <row r="95" spans="1:27" x14ac:dyDescent="0.25">
      <c r="A95" s="123">
        <v>42151.041666666664</v>
      </c>
      <c r="B95" s="64">
        <v>0</v>
      </c>
      <c r="C95" s="34">
        <v>0</v>
      </c>
      <c r="D95" s="96">
        <v>278</v>
      </c>
      <c r="E95" s="35">
        <f t="shared" si="15"/>
        <v>278</v>
      </c>
      <c r="F95" s="36">
        <f t="shared" si="25"/>
        <v>55</v>
      </c>
      <c r="G95" s="37" t="str">
        <f t="shared" si="13"/>
        <v>Yes</v>
      </c>
      <c r="H95" s="38">
        <v>317</v>
      </c>
      <c r="I95" s="38">
        <v>15.28</v>
      </c>
      <c r="J95" s="39">
        <f t="shared" si="16"/>
        <v>278</v>
      </c>
      <c r="K95" s="40">
        <f t="shared" si="17"/>
        <v>278</v>
      </c>
      <c r="L95" s="39">
        <v>332</v>
      </c>
      <c r="M95" s="39">
        <v>968</v>
      </c>
      <c r="N95" s="39">
        <v>669.76499999999999</v>
      </c>
      <c r="O95" s="41">
        <f t="shared" si="14"/>
        <v>0</v>
      </c>
      <c r="P95" s="41">
        <f t="shared" si="18"/>
        <v>0</v>
      </c>
      <c r="Q95" s="41">
        <f t="shared" si="19"/>
        <v>0</v>
      </c>
      <c r="R95" s="34">
        <f t="shared" si="20"/>
        <v>0</v>
      </c>
      <c r="S95" s="34">
        <f t="shared" si="20"/>
        <v>0</v>
      </c>
      <c r="T95" s="34">
        <f t="shared" si="20"/>
        <v>0</v>
      </c>
      <c r="U95" s="43">
        <v>22.31</v>
      </c>
      <c r="V95" s="44">
        <f t="shared" si="21"/>
        <v>0</v>
      </c>
      <c r="W95" s="45">
        <f t="shared" si="22"/>
        <v>0</v>
      </c>
      <c r="X95" s="50">
        <f t="shared" si="22"/>
        <v>0</v>
      </c>
      <c r="Y95" s="51">
        <f t="shared" si="22"/>
        <v>21.64</v>
      </c>
      <c r="Z95" s="48">
        <f t="shared" si="23"/>
        <v>0</v>
      </c>
      <c r="AA95" s="49">
        <f t="shared" si="24"/>
        <v>0</v>
      </c>
    </row>
    <row r="96" spans="1:27" x14ac:dyDescent="0.25">
      <c r="A96" s="123">
        <v>42151.083333333336</v>
      </c>
      <c r="B96" s="64">
        <v>0</v>
      </c>
      <c r="C96" s="34">
        <v>0</v>
      </c>
      <c r="D96" s="96">
        <v>278</v>
      </c>
      <c r="E96" s="35">
        <f t="shared" si="15"/>
        <v>278</v>
      </c>
      <c r="F96" s="36">
        <f t="shared" si="25"/>
        <v>56</v>
      </c>
      <c r="G96" s="37" t="str">
        <f>IF(MAX(F96:F342)&gt;6,"Yes",0)</f>
        <v>Yes</v>
      </c>
      <c r="H96" s="38">
        <v>318</v>
      </c>
      <c r="I96" s="38">
        <v>12.64</v>
      </c>
      <c r="J96" s="39">
        <f t="shared" si="16"/>
        <v>278</v>
      </c>
      <c r="K96" s="40">
        <f t="shared" si="17"/>
        <v>278</v>
      </c>
      <c r="L96" s="39">
        <v>288.8</v>
      </c>
      <c r="M96" s="39">
        <v>968</v>
      </c>
      <c r="N96" s="39">
        <v>625.58000000000004</v>
      </c>
      <c r="O96" s="41">
        <f t="shared" si="14"/>
        <v>0</v>
      </c>
      <c r="P96" s="41">
        <f t="shared" si="18"/>
        <v>0</v>
      </c>
      <c r="Q96" s="41">
        <f t="shared" si="19"/>
        <v>0</v>
      </c>
      <c r="R96" s="34">
        <f t="shared" si="20"/>
        <v>0</v>
      </c>
      <c r="S96" s="34">
        <f t="shared" si="20"/>
        <v>0</v>
      </c>
      <c r="T96" s="34">
        <f t="shared" si="20"/>
        <v>0</v>
      </c>
      <c r="U96" s="43">
        <v>21.46</v>
      </c>
      <c r="V96" s="44">
        <f t="shared" si="21"/>
        <v>0</v>
      </c>
      <c r="W96" s="45">
        <f t="shared" si="22"/>
        <v>0</v>
      </c>
      <c r="X96" s="50">
        <f t="shared" si="22"/>
        <v>0</v>
      </c>
      <c r="Y96" s="51">
        <f t="shared" si="22"/>
        <v>21.64</v>
      </c>
      <c r="Z96" s="48">
        <f t="shared" si="23"/>
        <v>0</v>
      </c>
      <c r="AA96" s="49">
        <f t="shared" si="24"/>
        <v>0</v>
      </c>
    </row>
    <row r="97" spans="1:27" x14ac:dyDescent="0.25">
      <c r="A97" s="123">
        <v>42151.125</v>
      </c>
      <c r="B97" s="64">
        <v>0</v>
      </c>
      <c r="C97" s="34">
        <v>0</v>
      </c>
      <c r="D97" s="96">
        <v>278</v>
      </c>
      <c r="E97" s="35">
        <f t="shared" si="15"/>
        <v>278</v>
      </c>
      <c r="F97" s="36">
        <f t="shared" si="25"/>
        <v>57</v>
      </c>
      <c r="G97" s="37" t="str">
        <f t="shared" ref="G97:G160" si="26">IF(MAX(F97:F345)&gt;6,"Yes",0)</f>
        <v>Yes</v>
      </c>
      <c r="H97" s="38">
        <v>308</v>
      </c>
      <c r="I97" s="38">
        <v>11.62</v>
      </c>
      <c r="J97" s="39">
        <f t="shared" si="16"/>
        <v>278</v>
      </c>
      <c r="K97" s="40">
        <f t="shared" si="17"/>
        <v>278</v>
      </c>
      <c r="L97" s="39">
        <v>270.45</v>
      </c>
      <c r="M97" s="39">
        <v>968</v>
      </c>
      <c r="N97" s="39">
        <v>596.18399999999997</v>
      </c>
      <c r="O97" s="41">
        <f t="shared" si="14"/>
        <v>0</v>
      </c>
      <c r="P97" s="41">
        <f t="shared" si="18"/>
        <v>0</v>
      </c>
      <c r="Q97" s="41">
        <f t="shared" si="19"/>
        <v>0</v>
      </c>
      <c r="R97" s="34">
        <f t="shared" si="20"/>
        <v>0</v>
      </c>
      <c r="S97" s="34">
        <f t="shared" si="20"/>
        <v>0</v>
      </c>
      <c r="T97" s="34">
        <f t="shared" si="20"/>
        <v>0</v>
      </c>
      <c r="U97" s="43">
        <v>19.190000000000001</v>
      </c>
      <c r="V97" s="44">
        <f t="shared" si="21"/>
        <v>0</v>
      </c>
      <c r="W97" s="45">
        <f t="shared" si="22"/>
        <v>0</v>
      </c>
      <c r="X97" s="50">
        <f t="shared" si="22"/>
        <v>0</v>
      </c>
      <c r="Y97" s="51">
        <f t="shared" si="22"/>
        <v>21.64</v>
      </c>
      <c r="Z97" s="48">
        <f t="shared" si="23"/>
        <v>0</v>
      </c>
      <c r="AA97" s="49">
        <f t="shared" si="24"/>
        <v>0</v>
      </c>
    </row>
    <row r="98" spans="1:27" x14ac:dyDescent="0.25">
      <c r="A98" s="123">
        <v>42151.166666666664</v>
      </c>
      <c r="B98" s="64">
        <v>0</v>
      </c>
      <c r="C98" s="34">
        <v>0</v>
      </c>
      <c r="D98" s="96">
        <v>278</v>
      </c>
      <c r="E98" s="35">
        <f t="shared" si="15"/>
        <v>278</v>
      </c>
      <c r="F98" s="36">
        <f t="shared" si="25"/>
        <v>58</v>
      </c>
      <c r="G98" s="37" t="str">
        <f t="shared" si="26"/>
        <v>Yes</v>
      </c>
      <c r="H98" s="38">
        <v>306</v>
      </c>
      <c r="I98" s="38">
        <v>10.98</v>
      </c>
      <c r="J98" s="39">
        <f t="shared" si="16"/>
        <v>278</v>
      </c>
      <c r="K98" s="40">
        <f t="shared" si="17"/>
        <v>278</v>
      </c>
      <c r="L98" s="39">
        <v>262.95</v>
      </c>
      <c r="M98" s="39">
        <v>968</v>
      </c>
      <c r="N98" s="39">
        <v>585.21100000000001</v>
      </c>
      <c r="O98" s="41">
        <f t="shared" si="14"/>
        <v>0</v>
      </c>
      <c r="P98" s="41">
        <f t="shared" si="18"/>
        <v>0</v>
      </c>
      <c r="Q98" s="41">
        <f t="shared" si="19"/>
        <v>0</v>
      </c>
      <c r="R98" s="34">
        <f t="shared" si="20"/>
        <v>0</v>
      </c>
      <c r="S98" s="34">
        <f t="shared" si="20"/>
        <v>0</v>
      </c>
      <c r="T98" s="34">
        <f t="shared" si="20"/>
        <v>0</v>
      </c>
      <c r="U98" s="43">
        <v>16.37</v>
      </c>
      <c r="V98" s="44">
        <f t="shared" si="21"/>
        <v>0</v>
      </c>
      <c r="W98" s="45">
        <f t="shared" si="22"/>
        <v>0</v>
      </c>
      <c r="X98" s="50">
        <f t="shared" si="22"/>
        <v>0</v>
      </c>
      <c r="Y98" s="51">
        <f t="shared" si="22"/>
        <v>21.64</v>
      </c>
      <c r="Z98" s="48">
        <f t="shared" si="23"/>
        <v>0</v>
      </c>
      <c r="AA98" s="49">
        <f t="shared" si="24"/>
        <v>0</v>
      </c>
    </row>
    <row r="99" spans="1:27" x14ac:dyDescent="0.25">
      <c r="A99" s="123">
        <v>42151.208333333336</v>
      </c>
      <c r="B99" s="64">
        <v>0</v>
      </c>
      <c r="C99" s="34">
        <v>0</v>
      </c>
      <c r="D99" s="96">
        <v>278</v>
      </c>
      <c r="E99" s="35">
        <f t="shared" si="15"/>
        <v>278</v>
      </c>
      <c r="F99" s="36">
        <f t="shared" si="25"/>
        <v>59</v>
      </c>
      <c r="G99" s="37" t="str">
        <f t="shared" si="26"/>
        <v>Yes</v>
      </c>
      <c r="H99" s="38">
        <v>302</v>
      </c>
      <c r="I99" s="38">
        <v>10.76</v>
      </c>
      <c r="J99" s="39">
        <f t="shared" si="16"/>
        <v>278</v>
      </c>
      <c r="K99" s="40">
        <f t="shared" si="17"/>
        <v>278</v>
      </c>
      <c r="L99" s="39">
        <v>263.75</v>
      </c>
      <c r="M99" s="39">
        <v>968</v>
      </c>
      <c r="N99" s="39">
        <v>585.06700000000001</v>
      </c>
      <c r="O99" s="41">
        <f t="shared" si="14"/>
        <v>0</v>
      </c>
      <c r="P99" s="41">
        <f t="shared" si="18"/>
        <v>0</v>
      </c>
      <c r="Q99" s="41">
        <f t="shared" si="19"/>
        <v>0</v>
      </c>
      <c r="R99" s="34">
        <f t="shared" si="20"/>
        <v>0</v>
      </c>
      <c r="S99" s="34">
        <f t="shared" si="20"/>
        <v>0</v>
      </c>
      <c r="T99" s="34">
        <f t="shared" si="20"/>
        <v>0</v>
      </c>
      <c r="U99" s="43">
        <v>18.04</v>
      </c>
      <c r="V99" s="44">
        <f t="shared" si="21"/>
        <v>0</v>
      </c>
      <c r="W99" s="45">
        <f t="shared" si="22"/>
        <v>0</v>
      </c>
      <c r="X99" s="50">
        <f t="shared" si="22"/>
        <v>0</v>
      </c>
      <c r="Y99" s="51">
        <f t="shared" si="22"/>
        <v>21.64</v>
      </c>
      <c r="Z99" s="48">
        <f t="shared" si="23"/>
        <v>0</v>
      </c>
      <c r="AA99" s="49">
        <f t="shared" si="24"/>
        <v>0</v>
      </c>
    </row>
    <row r="100" spans="1:27" x14ac:dyDescent="0.25">
      <c r="A100" s="123">
        <v>42151.25</v>
      </c>
      <c r="B100" s="64">
        <v>0</v>
      </c>
      <c r="C100" s="34">
        <v>0</v>
      </c>
      <c r="D100" s="96">
        <v>278</v>
      </c>
      <c r="E100" s="35">
        <f t="shared" si="15"/>
        <v>278</v>
      </c>
      <c r="F100" s="36">
        <f t="shared" si="25"/>
        <v>60</v>
      </c>
      <c r="G100" s="37" t="str">
        <f t="shared" si="26"/>
        <v>Yes</v>
      </c>
      <c r="H100" s="38">
        <v>291</v>
      </c>
      <c r="I100" s="38">
        <v>11.92</v>
      </c>
      <c r="J100" s="39">
        <f t="shared" si="16"/>
        <v>278</v>
      </c>
      <c r="K100" s="40">
        <f t="shared" si="17"/>
        <v>278</v>
      </c>
      <c r="L100" s="39">
        <v>295.85000000000002</v>
      </c>
      <c r="M100" s="39">
        <v>968</v>
      </c>
      <c r="N100" s="39">
        <v>602.91700000000003</v>
      </c>
      <c r="O100" s="41">
        <f t="shared" si="14"/>
        <v>0</v>
      </c>
      <c r="P100" s="41">
        <f t="shared" si="18"/>
        <v>0</v>
      </c>
      <c r="Q100" s="41">
        <f t="shared" si="19"/>
        <v>0</v>
      </c>
      <c r="R100" s="34">
        <f t="shared" si="20"/>
        <v>0</v>
      </c>
      <c r="S100" s="34">
        <f t="shared" si="20"/>
        <v>0</v>
      </c>
      <c r="T100" s="34">
        <f t="shared" si="20"/>
        <v>0</v>
      </c>
      <c r="U100" s="43">
        <v>22.52</v>
      </c>
      <c r="V100" s="44">
        <f t="shared" si="21"/>
        <v>0</v>
      </c>
      <c r="W100" s="45">
        <f t="shared" si="22"/>
        <v>0</v>
      </c>
      <c r="X100" s="50">
        <f t="shared" si="22"/>
        <v>0</v>
      </c>
      <c r="Y100" s="51">
        <f t="shared" si="22"/>
        <v>21.64</v>
      </c>
      <c r="Z100" s="48">
        <f t="shared" si="23"/>
        <v>0</v>
      </c>
      <c r="AA100" s="49">
        <f t="shared" si="24"/>
        <v>0</v>
      </c>
    </row>
    <row r="101" spans="1:27" x14ac:dyDescent="0.25">
      <c r="A101" s="123">
        <v>42151.291666666664</v>
      </c>
      <c r="B101" s="64">
        <v>0</v>
      </c>
      <c r="C101" s="34">
        <v>0</v>
      </c>
      <c r="D101" s="96">
        <v>278</v>
      </c>
      <c r="E101" s="35">
        <f t="shared" si="15"/>
        <v>278</v>
      </c>
      <c r="F101" s="36">
        <f t="shared" si="25"/>
        <v>61</v>
      </c>
      <c r="G101" s="37" t="str">
        <f t="shared" si="26"/>
        <v>Yes</v>
      </c>
      <c r="H101" s="38">
        <v>259</v>
      </c>
      <c r="I101" s="38">
        <v>13.74</v>
      </c>
      <c r="J101" s="39">
        <f t="shared" si="16"/>
        <v>259</v>
      </c>
      <c r="K101" s="40">
        <f t="shared" si="17"/>
        <v>259</v>
      </c>
      <c r="L101" s="39">
        <v>368.2</v>
      </c>
      <c r="M101" s="39">
        <v>968</v>
      </c>
      <c r="N101" s="39">
        <v>646.97400000000005</v>
      </c>
      <c r="O101" s="41">
        <f t="shared" si="14"/>
        <v>0</v>
      </c>
      <c r="P101" s="41">
        <f t="shared" si="18"/>
        <v>0</v>
      </c>
      <c r="Q101" s="41">
        <f t="shared" si="19"/>
        <v>0</v>
      </c>
      <c r="R101" s="34">
        <f t="shared" si="20"/>
        <v>0</v>
      </c>
      <c r="S101" s="34">
        <f t="shared" si="20"/>
        <v>0</v>
      </c>
      <c r="T101" s="34">
        <f t="shared" si="20"/>
        <v>0</v>
      </c>
      <c r="U101" s="43">
        <v>25.21</v>
      </c>
      <c r="V101" s="44">
        <f t="shared" si="21"/>
        <v>0</v>
      </c>
      <c r="W101" s="45">
        <f t="shared" si="22"/>
        <v>0</v>
      </c>
      <c r="X101" s="50">
        <f t="shared" si="22"/>
        <v>0</v>
      </c>
      <c r="Y101" s="51">
        <f t="shared" si="22"/>
        <v>21.64</v>
      </c>
      <c r="Z101" s="48">
        <f t="shared" si="23"/>
        <v>0</v>
      </c>
      <c r="AA101" s="49">
        <f t="shared" si="24"/>
        <v>0</v>
      </c>
    </row>
    <row r="102" spans="1:27" x14ac:dyDescent="0.25">
      <c r="A102" s="123">
        <v>42151.333333333336</v>
      </c>
      <c r="B102" s="64">
        <v>0</v>
      </c>
      <c r="C102" s="34">
        <v>0</v>
      </c>
      <c r="D102" s="96">
        <v>278</v>
      </c>
      <c r="E102" s="35">
        <f t="shared" si="15"/>
        <v>278</v>
      </c>
      <c r="F102" s="36">
        <f t="shared" si="25"/>
        <v>62</v>
      </c>
      <c r="G102" s="37" t="str">
        <f t="shared" si="26"/>
        <v>Yes</v>
      </c>
      <c r="H102" s="38">
        <v>212</v>
      </c>
      <c r="I102" s="38">
        <v>15.63</v>
      </c>
      <c r="J102" s="39">
        <f t="shared" si="16"/>
        <v>212</v>
      </c>
      <c r="K102" s="40">
        <f t="shared" si="17"/>
        <v>212</v>
      </c>
      <c r="L102" s="39">
        <v>453.3</v>
      </c>
      <c r="M102" s="39">
        <v>968</v>
      </c>
      <c r="N102" s="39">
        <v>687.57</v>
      </c>
      <c r="O102" s="41">
        <f t="shared" si="14"/>
        <v>0</v>
      </c>
      <c r="P102" s="41">
        <f t="shared" si="18"/>
        <v>0</v>
      </c>
      <c r="Q102" s="41">
        <f t="shared" si="19"/>
        <v>0</v>
      </c>
      <c r="R102" s="34">
        <f t="shared" si="20"/>
        <v>0</v>
      </c>
      <c r="S102" s="34">
        <f t="shared" si="20"/>
        <v>0</v>
      </c>
      <c r="T102" s="34">
        <f t="shared" si="20"/>
        <v>0</v>
      </c>
      <c r="U102" s="43">
        <v>27.44</v>
      </c>
      <c r="V102" s="44">
        <f t="shared" si="21"/>
        <v>0</v>
      </c>
      <c r="W102" s="45">
        <f t="shared" si="22"/>
        <v>0</v>
      </c>
      <c r="X102" s="50">
        <f t="shared" si="22"/>
        <v>0</v>
      </c>
      <c r="Y102" s="51">
        <f t="shared" si="22"/>
        <v>21.64</v>
      </c>
      <c r="Z102" s="48">
        <f t="shared" si="23"/>
        <v>0</v>
      </c>
      <c r="AA102" s="49">
        <f t="shared" si="24"/>
        <v>0</v>
      </c>
    </row>
    <row r="103" spans="1:27" x14ac:dyDescent="0.25">
      <c r="A103" s="123">
        <v>42151.375</v>
      </c>
      <c r="B103" s="64">
        <v>0</v>
      </c>
      <c r="C103" s="34">
        <v>0</v>
      </c>
      <c r="D103" s="96">
        <v>278</v>
      </c>
      <c r="E103" s="35">
        <f t="shared" si="15"/>
        <v>278</v>
      </c>
      <c r="F103" s="36">
        <f t="shared" si="25"/>
        <v>63</v>
      </c>
      <c r="G103" s="37" t="str">
        <f t="shared" si="26"/>
        <v>Yes</v>
      </c>
      <c r="H103" s="38">
        <v>231</v>
      </c>
      <c r="I103" s="38">
        <v>16.11</v>
      </c>
      <c r="J103" s="39">
        <f t="shared" si="16"/>
        <v>231</v>
      </c>
      <c r="K103" s="40">
        <f t="shared" si="17"/>
        <v>231</v>
      </c>
      <c r="L103" s="39">
        <v>474.2</v>
      </c>
      <c r="M103" s="39">
        <v>968</v>
      </c>
      <c r="N103" s="39">
        <v>726.43700000000001</v>
      </c>
      <c r="O103" s="41">
        <f t="shared" si="14"/>
        <v>0</v>
      </c>
      <c r="P103" s="41">
        <f t="shared" si="18"/>
        <v>0</v>
      </c>
      <c r="Q103" s="41">
        <f t="shared" si="19"/>
        <v>0</v>
      </c>
      <c r="R103" s="34">
        <f t="shared" si="20"/>
        <v>0</v>
      </c>
      <c r="S103" s="34">
        <f t="shared" si="20"/>
        <v>0</v>
      </c>
      <c r="T103" s="34">
        <f t="shared" si="20"/>
        <v>0</v>
      </c>
      <c r="U103" s="43">
        <v>28.31</v>
      </c>
      <c r="V103" s="44">
        <f t="shared" si="21"/>
        <v>0</v>
      </c>
      <c r="W103" s="45">
        <f t="shared" si="22"/>
        <v>0</v>
      </c>
      <c r="X103" s="50">
        <f t="shared" si="22"/>
        <v>0</v>
      </c>
      <c r="Y103" s="51">
        <f t="shared" si="22"/>
        <v>21.64</v>
      </c>
      <c r="Z103" s="48">
        <f t="shared" si="23"/>
        <v>0</v>
      </c>
      <c r="AA103" s="49">
        <f t="shared" si="24"/>
        <v>0</v>
      </c>
    </row>
    <row r="104" spans="1:27" x14ac:dyDescent="0.25">
      <c r="A104" s="123">
        <v>42151.416666666664</v>
      </c>
      <c r="B104" s="64">
        <v>0</v>
      </c>
      <c r="C104" s="34">
        <v>0</v>
      </c>
      <c r="D104" s="96">
        <v>278</v>
      </c>
      <c r="E104" s="35">
        <f t="shared" si="15"/>
        <v>278</v>
      </c>
      <c r="F104" s="36">
        <f t="shared" si="25"/>
        <v>64</v>
      </c>
      <c r="G104" s="37" t="str">
        <f t="shared" si="26"/>
        <v>Yes</v>
      </c>
      <c r="H104" s="38">
        <v>254</v>
      </c>
      <c r="I104" s="38">
        <v>16.989999999999998</v>
      </c>
      <c r="J104" s="39">
        <f t="shared" si="16"/>
        <v>254</v>
      </c>
      <c r="K104" s="40">
        <f t="shared" si="17"/>
        <v>254</v>
      </c>
      <c r="L104" s="39">
        <v>485.1</v>
      </c>
      <c r="M104" s="39">
        <v>968</v>
      </c>
      <c r="N104" s="39">
        <v>763.92200000000003</v>
      </c>
      <c r="O104" s="41">
        <f t="shared" si="14"/>
        <v>0</v>
      </c>
      <c r="P104" s="41">
        <f t="shared" si="18"/>
        <v>0</v>
      </c>
      <c r="Q104" s="41">
        <f t="shared" si="19"/>
        <v>0</v>
      </c>
      <c r="R104" s="34">
        <f t="shared" si="20"/>
        <v>0</v>
      </c>
      <c r="S104" s="34">
        <f t="shared" si="20"/>
        <v>0</v>
      </c>
      <c r="T104" s="34">
        <f t="shared" si="20"/>
        <v>0</v>
      </c>
      <c r="U104" s="43">
        <v>31.68</v>
      </c>
      <c r="V104" s="44">
        <f t="shared" si="21"/>
        <v>0</v>
      </c>
      <c r="W104" s="45">
        <f t="shared" si="22"/>
        <v>0</v>
      </c>
      <c r="X104" s="50">
        <f t="shared" si="22"/>
        <v>0</v>
      </c>
      <c r="Y104" s="51">
        <f t="shared" si="22"/>
        <v>21.64</v>
      </c>
      <c r="Z104" s="48">
        <f t="shared" si="23"/>
        <v>0</v>
      </c>
      <c r="AA104" s="49">
        <f t="shared" si="24"/>
        <v>0</v>
      </c>
    </row>
    <row r="105" spans="1:27" x14ac:dyDescent="0.25">
      <c r="A105" s="123">
        <v>42151.458333333336</v>
      </c>
      <c r="B105" s="64">
        <v>0</v>
      </c>
      <c r="C105" s="34">
        <v>0</v>
      </c>
      <c r="D105" s="96">
        <v>278</v>
      </c>
      <c r="E105" s="35">
        <f t="shared" si="15"/>
        <v>278</v>
      </c>
      <c r="F105" s="36">
        <f t="shared" si="25"/>
        <v>65</v>
      </c>
      <c r="G105" s="37" t="str">
        <f t="shared" si="26"/>
        <v>Yes</v>
      </c>
      <c r="H105" s="38">
        <v>252</v>
      </c>
      <c r="I105" s="38">
        <v>18.440000000000001</v>
      </c>
      <c r="J105" s="39">
        <f t="shared" si="16"/>
        <v>252</v>
      </c>
      <c r="K105" s="40">
        <f t="shared" si="17"/>
        <v>252</v>
      </c>
      <c r="L105" s="39">
        <v>515.54999999999995</v>
      </c>
      <c r="M105" s="39">
        <v>968</v>
      </c>
      <c r="N105" s="39">
        <v>791.32500000000005</v>
      </c>
      <c r="O105" s="41">
        <f t="shared" si="14"/>
        <v>0</v>
      </c>
      <c r="P105" s="41">
        <f t="shared" si="18"/>
        <v>0</v>
      </c>
      <c r="Q105" s="41">
        <f t="shared" si="19"/>
        <v>0</v>
      </c>
      <c r="R105" s="34">
        <f t="shared" si="20"/>
        <v>0</v>
      </c>
      <c r="S105" s="34">
        <f t="shared" si="20"/>
        <v>0</v>
      </c>
      <c r="T105" s="34">
        <f t="shared" si="20"/>
        <v>0</v>
      </c>
      <c r="U105" s="43">
        <v>35.78</v>
      </c>
      <c r="V105" s="44">
        <f t="shared" si="21"/>
        <v>0</v>
      </c>
      <c r="W105" s="45">
        <f t="shared" si="22"/>
        <v>0</v>
      </c>
      <c r="X105" s="50">
        <f t="shared" si="22"/>
        <v>0</v>
      </c>
      <c r="Y105" s="51">
        <f t="shared" si="22"/>
        <v>21.64</v>
      </c>
      <c r="Z105" s="48">
        <f t="shared" si="23"/>
        <v>0</v>
      </c>
      <c r="AA105" s="49">
        <f t="shared" si="24"/>
        <v>0</v>
      </c>
    </row>
    <row r="106" spans="1:27" x14ac:dyDescent="0.25">
      <c r="A106" s="123">
        <v>42151.5</v>
      </c>
      <c r="B106" s="64">
        <v>0</v>
      </c>
      <c r="C106" s="34">
        <v>0</v>
      </c>
      <c r="D106" s="96">
        <v>278</v>
      </c>
      <c r="E106" s="35">
        <f t="shared" si="15"/>
        <v>278</v>
      </c>
      <c r="F106" s="36">
        <f t="shared" si="25"/>
        <v>66</v>
      </c>
      <c r="G106" s="37" t="str">
        <f t="shared" si="26"/>
        <v>Yes</v>
      </c>
      <c r="H106" s="38">
        <v>239</v>
      </c>
      <c r="I106" s="38">
        <v>19.75</v>
      </c>
      <c r="J106" s="39">
        <f t="shared" si="16"/>
        <v>239</v>
      </c>
      <c r="K106" s="40">
        <f t="shared" si="17"/>
        <v>239</v>
      </c>
      <c r="L106" s="39">
        <v>554.79999999999995</v>
      </c>
      <c r="M106" s="39">
        <v>960</v>
      </c>
      <c r="N106" s="39">
        <v>822.14800000000002</v>
      </c>
      <c r="O106" s="41">
        <f t="shared" si="14"/>
        <v>0</v>
      </c>
      <c r="P106" s="41">
        <f t="shared" si="18"/>
        <v>0</v>
      </c>
      <c r="Q106" s="41">
        <f t="shared" si="19"/>
        <v>0</v>
      </c>
      <c r="R106" s="34">
        <f t="shared" si="20"/>
        <v>0</v>
      </c>
      <c r="S106" s="34">
        <f t="shared" si="20"/>
        <v>0</v>
      </c>
      <c r="T106" s="34">
        <f t="shared" si="20"/>
        <v>0</v>
      </c>
      <c r="U106" s="43">
        <v>40.479999999999997</v>
      </c>
      <c r="V106" s="44">
        <f t="shared" si="21"/>
        <v>0</v>
      </c>
      <c r="W106" s="45">
        <f t="shared" si="22"/>
        <v>0</v>
      </c>
      <c r="X106" s="50">
        <f t="shared" si="22"/>
        <v>0</v>
      </c>
      <c r="Y106" s="51">
        <f t="shared" si="22"/>
        <v>21.64</v>
      </c>
      <c r="Z106" s="48">
        <f t="shared" si="23"/>
        <v>0</v>
      </c>
      <c r="AA106" s="49">
        <f t="shared" si="24"/>
        <v>0</v>
      </c>
    </row>
    <row r="107" spans="1:27" x14ac:dyDescent="0.25">
      <c r="A107" s="123">
        <v>42151.541666666664</v>
      </c>
      <c r="B107" s="64">
        <v>0</v>
      </c>
      <c r="C107" s="34">
        <v>0</v>
      </c>
      <c r="D107" s="96">
        <v>278</v>
      </c>
      <c r="E107" s="35">
        <f t="shared" si="15"/>
        <v>278</v>
      </c>
      <c r="F107" s="36">
        <f t="shared" si="25"/>
        <v>67</v>
      </c>
      <c r="G107" s="37" t="str">
        <f t="shared" si="26"/>
        <v>Yes</v>
      </c>
      <c r="H107" s="38">
        <v>274</v>
      </c>
      <c r="I107" s="38">
        <v>21.82</v>
      </c>
      <c r="J107" s="39">
        <f t="shared" si="16"/>
        <v>274</v>
      </c>
      <c r="K107" s="40">
        <f t="shared" si="17"/>
        <v>274</v>
      </c>
      <c r="L107" s="39">
        <v>555.20000000000005</v>
      </c>
      <c r="M107" s="39">
        <v>938</v>
      </c>
      <c r="N107" s="39">
        <v>857.59799999999996</v>
      </c>
      <c r="O107" s="41">
        <f t="shared" si="14"/>
        <v>0</v>
      </c>
      <c r="P107" s="41">
        <f t="shared" si="18"/>
        <v>0</v>
      </c>
      <c r="Q107" s="41">
        <f t="shared" si="19"/>
        <v>0</v>
      </c>
      <c r="R107" s="34">
        <f t="shared" si="20"/>
        <v>0</v>
      </c>
      <c r="S107" s="34">
        <f t="shared" si="20"/>
        <v>0</v>
      </c>
      <c r="T107" s="34">
        <f t="shared" si="20"/>
        <v>0</v>
      </c>
      <c r="U107" s="43">
        <v>48.14</v>
      </c>
      <c r="V107" s="44">
        <f t="shared" si="21"/>
        <v>0</v>
      </c>
      <c r="W107" s="45">
        <f t="shared" si="22"/>
        <v>0</v>
      </c>
      <c r="X107" s="50">
        <f t="shared" si="22"/>
        <v>0</v>
      </c>
      <c r="Y107" s="51">
        <f t="shared" si="22"/>
        <v>21.64</v>
      </c>
      <c r="Z107" s="48">
        <f t="shared" si="23"/>
        <v>0</v>
      </c>
      <c r="AA107" s="49">
        <f t="shared" si="24"/>
        <v>0</v>
      </c>
    </row>
    <row r="108" spans="1:27" x14ac:dyDescent="0.25">
      <c r="A108" s="123">
        <v>42151.583333333336</v>
      </c>
      <c r="B108" s="64">
        <v>0</v>
      </c>
      <c r="C108" s="34">
        <v>0</v>
      </c>
      <c r="D108" s="96">
        <v>278</v>
      </c>
      <c r="E108" s="35">
        <f t="shared" si="15"/>
        <v>278</v>
      </c>
      <c r="F108" s="36">
        <f t="shared" si="25"/>
        <v>68</v>
      </c>
      <c r="G108" s="37" t="str">
        <f t="shared" si="26"/>
        <v>Yes</v>
      </c>
      <c r="H108" s="38">
        <v>316</v>
      </c>
      <c r="I108" s="38">
        <v>23.21</v>
      </c>
      <c r="J108" s="39">
        <f t="shared" si="16"/>
        <v>278</v>
      </c>
      <c r="K108" s="40">
        <f t="shared" si="17"/>
        <v>278</v>
      </c>
      <c r="L108" s="39">
        <v>550.9</v>
      </c>
      <c r="M108" s="39">
        <v>938</v>
      </c>
      <c r="N108" s="39">
        <v>896.62699999999995</v>
      </c>
      <c r="O108" s="41">
        <f t="shared" si="14"/>
        <v>0</v>
      </c>
      <c r="P108" s="41">
        <f t="shared" si="18"/>
        <v>0</v>
      </c>
      <c r="Q108" s="41">
        <f t="shared" si="19"/>
        <v>0</v>
      </c>
      <c r="R108" s="34">
        <f t="shared" si="20"/>
        <v>0</v>
      </c>
      <c r="S108" s="34">
        <f t="shared" si="20"/>
        <v>0</v>
      </c>
      <c r="T108" s="34">
        <f t="shared" si="20"/>
        <v>0</v>
      </c>
      <c r="U108" s="43">
        <v>52.26</v>
      </c>
      <c r="V108" s="44">
        <f t="shared" si="21"/>
        <v>0</v>
      </c>
      <c r="W108" s="45">
        <f t="shared" si="22"/>
        <v>0</v>
      </c>
      <c r="X108" s="50">
        <f t="shared" si="22"/>
        <v>0</v>
      </c>
      <c r="Y108" s="51">
        <f t="shared" si="22"/>
        <v>21.64</v>
      </c>
      <c r="Z108" s="48">
        <f t="shared" si="23"/>
        <v>0</v>
      </c>
      <c r="AA108" s="49">
        <f t="shared" si="24"/>
        <v>0</v>
      </c>
    </row>
    <row r="109" spans="1:27" x14ac:dyDescent="0.25">
      <c r="A109" s="123">
        <v>42151.625</v>
      </c>
      <c r="B109" s="64">
        <v>0</v>
      </c>
      <c r="C109" s="34">
        <v>0</v>
      </c>
      <c r="D109" s="96">
        <v>278</v>
      </c>
      <c r="E109" s="35">
        <f t="shared" si="15"/>
        <v>278</v>
      </c>
      <c r="F109" s="36">
        <f t="shared" si="25"/>
        <v>69</v>
      </c>
      <c r="G109" s="37" t="str">
        <f t="shared" si="26"/>
        <v>Yes</v>
      </c>
      <c r="H109" s="38">
        <v>342</v>
      </c>
      <c r="I109" s="38">
        <v>23.81</v>
      </c>
      <c r="J109" s="39">
        <f t="shared" si="16"/>
        <v>278</v>
      </c>
      <c r="K109" s="40">
        <f t="shared" si="17"/>
        <v>278</v>
      </c>
      <c r="L109" s="39">
        <v>549.29999999999995</v>
      </c>
      <c r="M109" s="39">
        <v>938</v>
      </c>
      <c r="N109" s="39">
        <v>925.18899999999996</v>
      </c>
      <c r="O109" s="41">
        <f t="shared" si="14"/>
        <v>0</v>
      </c>
      <c r="P109" s="41">
        <f t="shared" si="18"/>
        <v>0</v>
      </c>
      <c r="Q109" s="41">
        <f t="shared" si="19"/>
        <v>0</v>
      </c>
      <c r="R109" s="34">
        <f t="shared" si="20"/>
        <v>0</v>
      </c>
      <c r="S109" s="34">
        <f t="shared" si="20"/>
        <v>0</v>
      </c>
      <c r="T109" s="34">
        <f t="shared" si="20"/>
        <v>0</v>
      </c>
      <c r="U109" s="43">
        <v>59.95</v>
      </c>
      <c r="V109" s="44">
        <f t="shared" si="21"/>
        <v>0</v>
      </c>
      <c r="W109" s="45">
        <f t="shared" si="22"/>
        <v>0</v>
      </c>
      <c r="X109" s="50">
        <f t="shared" si="22"/>
        <v>0</v>
      </c>
      <c r="Y109" s="51">
        <f t="shared" si="22"/>
        <v>21.64</v>
      </c>
      <c r="Z109" s="48">
        <f t="shared" si="23"/>
        <v>0</v>
      </c>
      <c r="AA109" s="49">
        <f t="shared" si="24"/>
        <v>0</v>
      </c>
    </row>
    <row r="110" spans="1:27" x14ac:dyDescent="0.25">
      <c r="A110" s="123">
        <v>42151.666666666664</v>
      </c>
      <c r="B110" s="64">
        <v>0</v>
      </c>
      <c r="C110" s="34">
        <v>0</v>
      </c>
      <c r="D110" s="96">
        <v>278</v>
      </c>
      <c r="E110" s="35">
        <f t="shared" si="15"/>
        <v>278</v>
      </c>
      <c r="F110" s="36">
        <f t="shared" si="25"/>
        <v>70</v>
      </c>
      <c r="G110" s="37" t="str">
        <f t="shared" si="26"/>
        <v>Yes</v>
      </c>
      <c r="H110" s="38">
        <v>365</v>
      </c>
      <c r="I110" s="38">
        <v>25.17</v>
      </c>
      <c r="J110" s="39">
        <f t="shared" si="16"/>
        <v>278</v>
      </c>
      <c r="K110" s="40">
        <f t="shared" si="17"/>
        <v>278</v>
      </c>
      <c r="L110" s="39">
        <v>557.9</v>
      </c>
      <c r="M110" s="39">
        <v>938</v>
      </c>
      <c r="N110" s="39">
        <v>956.85199999999998</v>
      </c>
      <c r="O110" s="41">
        <f t="shared" si="14"/>
        <v>18.851999999999975</v>
      </c>
      <c r="P110" s="41">
        <f t="shared" si="18"/>
        <v>18.851999999999975</v>
      </c>
      <c r="Q110" s="41">
        <f t="shared" si="19"/>
        <v>-8.7820000000000391</v>
      </c>
      <c r="R110" s="34">
        <f t="shared" si="20"/>
        <v>0</v>
      </c>
      <c r="S110" s="34">
        <f t="shared" si="20"/>
        <v>0</v>
      </c>
      <c r="T110" s="34">
        <f t="shared" si="20"/>
        <v>18.851999999999975</v>
      </c>
      <c r="U110" s="43">
        <v>72.819999999999993</v>
      </c>
      <c r="V110" s="44">
        <f t="shared" si="21"/>
        <v>1372.8026399999981</v>
      </c>
      <c r="W110" s="45">
        <f t="shared" si="22"/>
        <v>0</v>
      </c>
      <c r="X110" s="50">
        <f t="shared" si="22"/>
        <v>0</v>
      </c>
      <c r="Y110" s="51">
        <f t="shared" si="22"/>
        <v>21.64</v>
      </c>
      <c r="Z110" s="48">
        <f t="shared" si="23"/>
        <v>407.95727999999946</v>
      </c>
      <c r="AA110" s="49">
        <f t="shared" si="24"/>
        <v>964.84535999999866</v>
      </c>
    </row>
    <row r="111" spans="1:27" x14ac:dyDescent="0.25">
      <c r="A111" s="123">
        <v>42151.708333333336</v>
      </c>
      <c r="B111" s="64">
        <v>0</v>
      </c>
      <c r="C111" s="34">
        <v>0</v>
      </c>
      <c r="D111" s="96">
        <v>278</v>
      </c>
      <c r="E111" s="35">
        <f t="shared" si="15"/>
        <v>278</v>
      </c>
      <c r="F111" s="36">
        <f t="shared" si="25"/>
        <v>71</v>
      </c>
      <c r="G111" s="37" t="str">
        <f t="shared" si="26"/>
        <v>Yes</v>
      </c>
      <c r="H111" s="38">
        <v>400</v>
      </c>
      <c r="I111" s="38">
        <v>26.56</v>
      </c>
      <c r="J111" s="39">
        <f t="shared" si="16"/>
        <v>278</v>
      </c>
      <c r="K111" s="40">
        <f t="shared" si="17"/>
        <v>278</v>
      </c>
      <c r="L111" s="39">
        <v>552.04999999999995</v>
      </c>
      <c r="M111" s="39">
        <v>938</v>
      </c>
      <c r="N111" s="39">
        <v>987.67499999999995</v>
      </c>
      <c r="O111" s="41">
        <f t="shared" si="14"/>
        <v>49.674999999999955</v>
      </c>
      <c r="P111" s="41">
        <f t="shared" si="18"/>
        <v>49.674999999999955</v>
      </c>
      <c r="Q111" s="41">
        <f t="shared" si="19"/>
        <v>-9.0650000000000546</v>
      </c>
      <c r="R111" s="34">
        <f t="shared" si="20"/>
        <v>0</v>
      </c>
      <c r="S111" s="34">
        <f t="shared" si="20"/>
        <v>0</v>
      </c>
      <c r="T111" s="34">
        <f t="shared" si="20"/>
        <v>49.674999999999955</v>
      </c>
      <c r="U111" s="43">
        <v>79.31</v>
      </c>
      <c r="V111" s="44">
        <f t="shared" si="21"/>
        <v>3939.7242499999966</v>
      </c>
      <c r="W111" s="45">
        <f t="shared" si="22"/>
        <v>0</v>
      </c>
      <c r="X111" s="50">
        <f t="shared" si="22"/>
        <v>0</v>
      </c>
      <c r="Y111" s="51">
        <f t="shared" si="22"/>
        <v>21.64</v>
      </c>
      <c r="Z111" s="48">
        <f t="shared" si="23"/>
        <v>1074.966999999999</v>
      </c>
      <c r="AA111" s="49">
        <f t="shared" si="24"/>
        <v>2864.7572499999978</v>
      </c>
    </row>
    <row r="112" spans="1:27" x14ac:dyDescent="0.25">
      <c r="A112" s="123">
        <v>42151.75</v>
      </c>
      <c r="B112" s="64">
        <v>0</v>
      </c>
      <c r="C112" s="34">
        <v>0</v>
      </c>
      <c r="D112" s="96">
        <v>278</v>
      </c>
      <c r="E112" s="35">
        <f t="shared" si="15"/>
        <v>278</v>
      </c>
      <c r="F112" s="36">
        <f t="shared" si="25"/>
        <v>72</v>
      </c>
      <c r="G112" s="37" t="str">
        <f t="shared" si="26"/>
        <v>Yes</v>
      </c>
      <c r="H112" s="38">
        <v>379</v>
      </c>
      <c r="I112" s="38">
        <v>23.47</v>
      </c>
      <c r="J112" s="39">
        <f t="shared" si="16"/>
        <v>278</v>
      </c>
      <c r="K112" s="40">
        <f t="shared" si="17"/>
        <v>278</v>
      </c>
      <c r="L112" s="39">
        <v>551.9</v>
      </c>
      <c r="M112" s="39">
        <v>938</v>
      </c>
      <c r="N112" s="39">
        <v>963.15599999999995</v>
      </c>
      <c r="O112" s="41">
        <f t="shared" si="14"/>
        <v>25.155999999999949</v>
      </c>
      <c r="P112" s="41">
        <f t="shared" si="18"/>
        <v>25.155999999999949</v>
      </c>
      <c r="Q112" s="41">
        <f t="shared" si="19"/>
        <v>-8.7859999999999445</v>
      </c>
      <c r="R112" s="34">
        <f t="shared" si="20"/>
        <v>0</v>
      </c>
      <c r="S112" s="34">
        <f t="shared" si="20"/>
        <v>0</v>
      </c>
      <c r="T112" s="34">
        <f t="shared" si="20"/>
        <v>25.155999999999949</v>
      </c>
      <c r="U112" s="43">
        <v>66.569999999999993</v>
      </c>
      <c r="V112" s="44">
        <f t="shared" si="21"/>
        <v>1674.6349199999963</v>
      </c>
      <c r="W112" s="45">
        <f t="shared" si="22"/>
        <v>0</v>
      </c>
      <c r="X112" s="50">
        <f t="shared" si="22"/>
        <v>0</v>
      </c>
      <c r="Y112" s="51">
        <f t="shared" si="22"/>
        <v>21.64</v>
      </c>
      <c r="Z112" s="48">
        <f t="shared" si="23"/>
        <v>544.3758399999989</v>
      </c>
      <c r="AA112" s="49">
        <f t="shared" si="24"/>
        <v>1130.2590799999975</v>
      </c>
    </row>
    <row r="113" spans="1:27" x14ac:dyDescent="0.25">
      <c r="A113" s="123">
        <v>42151.791666666664</v>
      </c>
      <c r="B113" s="64">
        <v>0</v>
      </c>
      <c r="C113" s="34">
        <v>0</v>
      </c>
      <c r="D113" s="96">
        <v>278</v>
      </c>
      <c r="E113" s="35">
        <f t="shared" si="15"/>
        <v>278</v>
      </c>
      <c r="F113" s="36">
        <f t="shared" si="25"/>
        <v>73</v>
      </c>
      <c r="G113" s="37" t="str">
        <f t="shared" si="26"/>
        <v>Yes</v>
      </c>
      <c r="H113" s="38">
        <v>338</v>
      </c>
      <c r="I113" s="38">
        <v>19.3</v>
      </c>
      <c r="J113" s="39">
        <f t="shared" si="16"/>
        <v>278</v>
      </c>
      <c r="K113" s="40">
        <f t="shared" si="17"/>
        <v>278</v>
      </c>
      <c r="L113" s="39">
        <v>556.85</v>
      </c>
      <c r="M113" s="39">
        <v>938</v>
      </c>
      <c r="N113" s="39">
        <v>921.77099999999996</v>
      </c>
      <c r="O113" s="41">
        <f t="shared" si="14"/>
        <v>0</v>
      </c>
      <c r="P113" s="41">
        <f t="shared" si="18"/>
        <v>0</v>
      </c>
      <c r="Q113" s="41">
        <f t="shared" si="19"/>
        <v>0</v>
      </c>
      <c r="R113" s="34">
        <f t="shared" si="20"/>
        <v>0</v>
      </c>
      <c r="S113" s="34">
        <f t="shared" si="20"/>
        <v>0</v>
      </c>
      <c r="T113" s="34">
        <f t="shared" si="20"/>
        <v>0</v>
      </c>
      <c r="U113" s="43">
        <v>47</v>
      </c>
      <c r="V113" s="44">
        <f t="shared" si="21"/>
        <v>0</v>
      </c>
      <c r="W113" s="45">
        <f t="shared" si="22"/>
        <v>0</v>
      </c>
      <c r="X113" s="50">
        <f t="shared" si="22"/>
        <v>0</v>
      </c>
      <c r="Y113" s="51">
        <f t="shared" si="22"/>
        <v>21.64</v>
      </c>
      <c r="Z113" s="48">
        <f t="shared" si="23"/>
        <v>0</v>
      </c>
      <c r="AA113" s="49">
        <f t="shared" si="24"/>
        <v>0</v>
      </c>
    </row>
    <row r="114" spans="1:27" x14ac:dyDescent="0.25">
      <c r="A114" s="123">
        <v>42151.833333333336</v>
      </c>
      <c r="B114" s="64">
        <v>0</v>
      </c>
      <c r="C114" s="34">
        <v>0</v>
      </c>
      <c r="D114" s="96">
        <v>278</v>
      </c>
      <c r="E114" s="35">
        <f t="shared" si="15"/>
        <v>278</v>
      </c>
      <c r="F114" s="36">
        <f t="shared" si="25"/>
        <v>74</v>
      </c>
      <c r="G114" s="37" t="str">
        <f t="shared" si="26"/>
        <v>Yes</v>
      </c>
      <c r="H114" s="38">
        <v>353</v>
      </c>
      <c r="I114" s="38">
        <v>17.79</v>
      </c>
      <c r="J114" s="39">
        <f t="shared" si="16"/>
        <v>278</v>
      </c>
      <c r="K114" s="40">
        <f t="shared" si="17"/>
        <v>278</v>
      </c>
      <c r="L114" s="39">
        <v>512.45000000000005</v>
      </c>
      <c r="M114" s="39">
        <v>938</v>
      </c>
      <c r="N114" s="39">
        <v>893.53899999999999</v>
      </c>
      <c r="O114" s="41">
        <f t="shared" si="14"/>
        <v>0</v>
      </c>
      <c r="P114" s="41">
        <f t="shared" si="18"/>
        <v>0</v>
      </c>
      <c r="Q114" s="41">
        <f t="shared" si="19"/>
        <v>0</v>
      </c>
      <c r="R114" s="34">
        <f t="shared" si="20"/>
        <v>0</v>
      </c>
      <c r="S114" s="34">
        <f t="shared" si="20"/>
        <v>0</v>
      </c>
      <c r="T114" s="34">
        <f t="shared" si="20"/>
        <v>0</v>
      </c>
      <c r="U114" s="43">
        <v>37.979999999999997</v>
      </c>
      <c r="V114" s="44">
        <f t="shared" si="21"/>
        <v>0</v>
      </c>
      <c r="W114" s="45">
        <f t="shared" si="22"/>
        <v>0</v>
      </c>
      <c r="X114" s="50">
        <f t="shared" si="22"/>
        <v>0</v>
      </c>
      <c r="Y114" s="51">
        <f t="shared" si="22"/>
        <v>21.64</v>
      </c>
      <c r="Z114" s="48">
        <f t="shared" si="23"/>
        <v>0</v>
      </c>
      <c r="AA114" s="49">
        <f t="shared" si="24"/>
        <v>0</v>
      </c>
    </row>
    <row r="115" spans="1:27" x14ac:dyDescent="0.25">
      <c r="A115" s="123">
        <v>42151.875</v>
      </c>
      <c r="B115" s="64">
        <v>0</v>
      </c>
      <c r="C115" s="34">
        <v>0</v>
      </c>
      <c r="D115" s="96">
        <v>278</v>
      </c>
      <c r="E115" s="112">
        <f>SUM(B115:D115)</f>
        <v>278</v>
      </c>
      <c r="F115" s="36">
        <f t="shared" si="25"/>
        <v>75</v>
      </c>
      <c r="G115" s="37" t="str">
        <f t="shared" si="26"/>
        <v>Yes</v>
      </c>
      <c r="H115" s="38">
        <v>409</v>
      </c>
      <c r="I115" s="38">
        <v>16.8</v>
      </c>
      <c r="J115" s="39">
        <f t="shared" si="16"/>
        <v>278</v>
      </c>
      <c r="K115" s="40">
        <f t="shared" si="17"/>
        <v>278</v>
      </c>
      <c r="L115" s="39">
        <v>432.1</v>
      </c>
      <c r="M115" s="39">
        <v>938</v>
      </c>
      <c r="N115" s="39">
        <v>868.04200000000003</v>
      </c>
      <c r="O115" s="41">
        <f t="shared" si="14"/>
        <v>0</v>
      </c>
      <c r="P115" s="41">
        <f t="shared" si="18"/>
        <v>0</v>
      </c>
      <c r="Q115" s="41">
        <f t="shared" si="19"/>
        <v>0</v>
      </c>
      <c r="R115" s="34">
        <f t="shared" si="20"/>
        <v>0</v>
      </c>
      <c r="S115" s="34">
        <f t="shared" si="20"/>
        <v>0</v>
      </c>
      <c r="T115" s="34">
        <f t="shared" si="20"/>
        <v>0</v>
      </c>
      <c r="U115" s="43">
        <v>38.549999999999997</v>
      </c>
      <c r="V115" s="44">
        <f t="shared" si="21"/>
        <v>0</v>
      </c>
      <c r="W115" s="45">
        <f t="shared" si="22"/>
        <v>0</v>
      </c>
      <c r="X115" s="50">
        <f t="shared" si="22"/>
        <v>0</v>
      </c>
      <c r="Y115" s="51">
        <f t="shared" si="22"/>
        <v>21.64</v>
      </c>
      <c r="Z115" s="48">
        <f t="shared" si="23"/>
        <v>0</v>
      </c>
      <c r="AA115" s="49">
        <f t="shared" si="24"/>
        <v>0</v>
      </c>
    </row>
    <row r="116" spans="1:27" x14ac:dyDescent="0.25">
      <c r="A116" s="123">
        <v>42151.916666666664</v>
      </c>
      <c r="B116" s="64">
        <v>0</v>
      </c>
      <c r="C116" s="34">
        <v>0</v>
      </c>
      <c r="D116" s="96">
        <v>278</v>
      </c>
      <c r="E116" s="35">
        <f t="shared" si="15"/>
        <v>278</v>
      </c>
      <c r="F116" s="36">
        <f t="shared" si="25"/>
        <v>76</v>
      </c>
      <c r="G116" s="37" t="str">
        <f t="shared" si="26"/>
        <v>Yes</v>
      </c>
      <c r="H116" s="38">
        <v>412</v>
      </c>
      <c r="I116" s="38">
        <v>16.46</v>
      </c>
      <c r="J116" s="39">
        <f t="shared" si="16"/>
        <v>278</v>
      </c>
      <c r="K116" s="40">
        <f t="shared" si="17"/>
        <v>278</v>
      </c>
      <c r="L116" s="39">
        <v>426.35</v>
      </c>
      <c r="M116" s="39">
        <v>938</v>
      </c>
      <c r="N116" s="39">
        <v>861.52800000000002</v>
      </c>
      <c r="O116" s="41">
        <f t="shared" si="14"/>
        <v>0</v>
      </c>
      <c r="P116" s="41">
        <f t="shared" si="18"/>
        <v>0</v>
      </c>
      <c r="Q116" s="41">
        <f t="shared" si="19"/>
        <v>0</v>
      </c>
      <c r="R116" s="34">
        <f t="shared" si="20"/>
        <v>0</v>
      </c>
      <c r="S116" s="34">
        <f t="shared" si="20"/>
        <v>0</v>
      </c>
      <c r="T116" s="34">
        <f t="shared" si="20"/>
        <v>0</v>
      </c>
      <c r="U116" s="43">
        <v>37.729999999999997</v>
      </c>
      <c r="V116" s="44">
        <f t="shared" si="21"/>
        <v>0</v>
      </c>
      <c r="W116" s="45">
        <f t="shared" si="22"/>
        <v>0</v>
      </c>
      <c r="X116" s="50">
        <f t="shared" si="22"/>
        <v>0</v>
      </c>
      <c r="Y116" s="51">
        <f t="shared" si="22"/>
        <v>21.64</v>
      </c>
      <c r="Z116" s="48">
        <f t="shared" si="23"/>
        <v>0</v>
      </c>
      <c r="AA116" s="49">
        <f t="shared" si="24"/>
        <v>0</v>
      </c>
    </row>
    <row r="117" spans="1:27" x14ac:dyDescent="0.25">
      <c r="A117" s="123">
        <v>42151.958333333336</v>
      </c>
      <c r="B117" s="64">
        <v>0</v>
      </c>
      <c r="C117" s="34">
        <v>0</v>
      </c>
      <c r="D117" s="96">
        <v>278</v>
      </c>
      <c r="E117" s="35">
        <f t="shared" si="15"/>
        <v>278</v>
      </c>
      <c r="F117" s="36">
        <f t="shared" si="25"/>
        <v>77</v>
      </c>
      <c r="G117" s="37" t="str">
        <f t="shared" si="26"/>
        <v>Yes</v>
      </c>
      <c r="H117" s="38">
        <v>322</v>
      </c>
      <c r="I117" s="38">
        <v>14.79</v>
      </c>
      <c r="J117" s="39">
        <f t="shared" si="16"/>
        <v>278</v>
      </c>
      <c r="K117" s="40">
        <f t="shared" si="17"/>
        <v>278</v>
      </c>
      <c r="L117" s="39">
        <v>452.3</v>
      </c>
      <c r="M117" s="39">
        <v>938</v>
      </c>
      <c r="N117" s="39">
        <v>797.05100000000004</v>
      </c>
      <c r="O117" s="41">
        <f t="shared" si="14"/>
        <v>0</v>
      </c>
      <c r="P117" s="41">
        <f t="shared" si="18"/>
        <v>0</v>
      </c>
      <c r="Q117" s="41">
        <f t="shared" si="19"/>
        <v>0</v>
      </c>
      <c r="R117" s="34">
        <f t="shared" si="20"/>
        <v>0</v>
      </c>
      <c r="S117" s="34">
        <f t="shared" si="20"/>
        <v>0</v>
      </c>
      <c r="T117" s="34">
        <f t="shared" si="20"/>
        <v>0</v>
      </c>
      <c r="U117" s="43">
        <v>28.19</v>
      </c>
      <c r="V117" s="44">
        <f t="shared" si="21"/>
        <v>0</v>
      </c>
      <c r="W117" s="45">
        <f t="shared" si="22"/>
        <v>0</v>
      </c>
      <c r="X117" s="50">
        <f t="shared" si="22"/>
        <v>0</v>
      </c>
      <c r="Y117" s="51">
        <f t="shared" si="22"/>
        <v>21.64</v>
      </c>
      <c r="Z117" s="48">
        <f t="shared" si="23"/>
        <v>0</v>
      </c>
      <c r="AA117" s="49">
        <f t="shared" si="24"/>
        <v>0</v>
      </c>
    </row>
    <row r="118" spans="1:27" x14ac:dyDescent="0.25">
      <c r="A118" s="123">
        <v>42152</v>
      </c>
      <c r="B118" s="64">
        <v>0</v>
      </c>
      <c r="C118" s="34">
        <v>0</v>
      </c>
      <c r="D118" s="96">
        <v>278</v>
      </c>
      <c r="E118" s="35">
        <f t="shared" si="15"/>
        <v>278</v>
      </c>
      <c r="F118" s="36">
        <f t="shared" si="25"/>
        <v>78</v>
      </c>
      <c r="G118" s="37" t="str">
        <f t="shared" si="26"/>
        <v>Yes</v>
      </c>
      <c r="H118" s="38">
        <v>267</v>
      </c>
      <c r="I118" s="38">
        <v>14.19</v>
      </c>
      <c r="J118" s="39">
        <f t="shared" si="16"/>
        <v>267</v>
      </c>
      <c r="K118" s="40">
        <f t="shared" si="17"/>
        <v>267</v>
      </c>
      <c r="L118" s="39">
        <v>436.7</v>
      </c>
      <c r="M118" s="39">
        <v>940</v>
      </c>
      <c r="N118" s="39">
        <v>726.23599999999999</v>
      </c>
      <c r="O118" s="41">
        <f t="shared" si="14"/>
        <v>0</v>
      </c>
      <c r="P118" s="41">
        <f t="shared" si="18"/>
        <v>0</v>
      </c>
      <c r="Q118" s="41">
        <f t="shared" si="19"/>
        <v>0</v>
      </c>
      <c r="R118" s="34">
        <f t="shared" si="20"/>
        <v>0</v>
      </c>
      <c r="S118" s="34">
        <f t="shared" si="20"/>
        <v>0</v>
      </c>
      <c r="T118" s="34">
        <f t="shared" si="20"/>
        <v>0</v>
      </c>
      <c r="U118" s="43">
        <v>25.15</v>
      </c>
      <c r="V118" s="44">
        <f t="shared" si="21"/>
        <v>0</v>
      </c>
      <c r="W118" s="45">
        <f t="shared" si="22"/>
        <v>0</v>
      </c>
      <c r="X118" s="50">
        <f t="shared" si="22"/>
        <v>0</v>
      </c>
      <c r="Y118" s="51">
        <f t="shared" si="22"/>
        <v>21.64</v>
      </c>
      <c r="Z118" s="48">
        <f t="shared" si="23"/>
        <v>0</v>
      </c>
      <c r="AA118" s="49">
        <f t="shared" si="24"/>
        <v>0</v>
      </c>
    </row>
    <row r="119" spans="1:27" x14ac:dyDescent="0.25">
      <c r="A119" s="123">
        <v>42152.041666666664</v>
      </c>
      <c r="B119" s="64">
        <v>0</v>
      </c>
      <c r="C119" s="34">
        <v>0</v>
      </c>
      <c r="D119" s="96">
        <v>278</v>
      </c>
      <c r="E119" s="35">
        <f t="shared" si="15"/>
        <v>278</v>
      </c>
      <c r="F119" s="36">
        <f t="shared" si="25"/>
        <v>79</v>
      </c>
      <c r="G119" s="37" t="str">
        <f t="shared" si="26"/>
        <v>Yes</v>
      </c>
      <c r="H119" s="38">
        <v>270</v>
      </c>
      <c r="I119" s="38">
        <v>12.62</v>
      </c>
      <c r="J119" s="39">
        <f t="shared" si="16"/>
        <v>270</v>
      </c>
      <c r="K119" s="40">
        <f t="shared" si="17"/>
        <v>270</v>
      </c>
      <c r="L119" s="39">
        <v>373.2</v>
      </c>
      <c r="M119" s="39">
        <v>938</v>
      </c>
      <c r="N119" s="39">
        <v>662.33799999999997</v>
      </c>
      <c r="O119" s="41">
        <f t="shared" si="14"/>
        <v>0</v>
      </c>
      <c r="P119" s="41">
        <f t="shared" si="18"/>
        <v>0</v>
      </c>
      <c r="Q119" s="41">
        <f t="shared" si="19"/>
        <v>0</v>
      </c>
      <c r="R119" s="34">
        <f t="shared" si="20"/>
        <v>0</v>
      </c>
      <c r="S119" s="34">
        <f t="shared" si="20"/>
        <v>0</v>
      </c>
      <c r="T119" s="34">
        <f t="shared" si="20"/>
        <v>0</v>
      </c>
      <c r="U119" s="43">
        <v>23.18</v>
      </c>
      <c r="V119" s="44">
        <f t="shared" si="21"/>
        <v>0</v>
      </c>
      <c r="W119" s="45">
        <f t="shared" si="22"/>
        <v>0</v>
      </c>
      <c r="X119" s="50">
        <f t="shared" si="22"/>
        <v>0</v>
      </c>
      <c r="Y119" s="51">
        <f t="shared" si="22"/>
        <v>21.64</v>
      </c>
      <c r="Z119" s="48">
        <f t="shared" si="23"/>
        <v>0</v>
      </c>
      <c r="AA119" s="49">
        <f t="shared" si="24"/>
        <v>0</v>
      </c>
    </row>
    <row r="120" spans="1:27" x14ac:dyDescent="0.25">
      <c r="A120" s="123">
        <v>42152.083333333336</v>
      </c>
      <c r="B120" s="64">
        <v>0</v>
      </c>
      <c r="C120" s="34">
        <v>0</v>
      </c>
      <c r="D120" s="96">
        <v>278</v>
      </c>
      <c r="E120" s="35">
        <f t="shared" si="15"/>
        <v>278</v>
      </c>
      <c r="F120" s="36">
        <f t="shared" si="25"/>
        <v>80</v>
      </c>
      <c r="G120" s="37" t="str">
        <f t="shared" si="26"/>
        <v>Yes</v>
      </c>
      <c r="H120" s="38">
        <v>307</v>
      </c>
      <c r="I120" s="38">
        <v>11.41</v>
      </c>
      <c r="J120" s="39">
        <f t="shared" si="16"/>
        <v>278</v>
      </c>
      <c r="K120" s="40">
        <f t="shared" si="17"/>
        <v>278</v>
      </c>
      <c r="L120" s="39">
        <v>299.60000000000002</v>
      </c>
      <c r="M120" s="39">
        <v>938</v>
      </c>
      <c r="N120" s="39">
        <v>620.71699999999998</v>
      </c>
      <c r="O120" s="41">
        <f t="shared" si="14"/>
        <v>0</v>
      </c>
      <c r="P120" s="41">
        <f t="shared" si="18"/>
        <v>0</v>
      </c>
      <c r="Q120" s="41">
        <f t="shared" si="19"/>
        <v>0</v>
      </c>
      <c r="R120" s="34">
        <f t="shared" si="20"/>
        <v>0</v>
      </c>
      <c r="S120" s="34">
        <f t="shared" si="20"/>
        <v>0</v>
      </c>
      <c r="T120" s="34">
        <f t="shared" si="20"/>
        <v>0</v>
      </c>
      <c r="U120" s="43">
        <v>20.59</v>
      </c>
      <c r="V120" s="44">
        <f t="shared" si="21"/>
        <v>0</v>
      </c>
      <c r="W120" s="45">
        <f t="shared" si="22"/>
        <v>0</v>
      </c>
      <c r="X120" s="50">
        <f t="shared" si="22"/>
        <v>0</v>
      </c>
      <c r="Y120" s="51">
        <f t="shared" si="22"/>
        <v>21.64</v>
      </c>
      <c r="Z120" s="48">
        <f t="shared" si="23"/>
        <v>0</v>
      </c>
      <c r="AA120" s="49">
        <f t="shared" si="24"/>
        <v>0</v>
      </c>
    </row>
    <row r="121" spans="1:27" x14ac:dyDescent="0.25">
      <c r="A121" s="123">
        <v>42152.125</v>
      </c>
      <c r="B121" s="64">
        <v>0</v>
      </c>
      <c r="C121" s="34">
        <v>0</v>
      </c>
      <c r="D121" s="96">
        <v>278</v>
      </c>
      <c r="E121" s="35">
        <f t="shared" si="15"/>
        <v>278</v>
      </c>
      <c r="F121" s="36">
        <f t="shared" si="25"/>
        <v>81</v>
      </c>
      <c r="G121" s="37" t="str">
        <f t="shared" si="26"/>
        <v>Yes</v>
      </c>
      <c r="H121" s="38">
        <v>305</v>
      </c>
      <c r="I121" s="38">
        <v>10.130000000000001</v>
      </c>
      <c r="J121" s="39">
        <f t="shared" si="16"/>
        <v>278</v>
      </c>
      <c r="K121" s="40">
        <f t="shared" si="17"/>
        <v>278</v>
      </c>
      <c r="L121" s="39">
        <v>270.5</v>
      </c>
      <c r="M121" s="39">
        <v>938</v>
      </c>
      <c r="N121" s="39">
        <v>589.95399999999995</v>
      </c>
      <c r="O121" s="41">
        <f t="shared" si="14"/>
        <v>0</v>
      </c>
      <c r="P121" s="41">
        <f t="shared" si="18"/>
        <v>0</v>
      </c>
      <c r="Q121" s="41">
        <f t="shared" si="19"/>
        <v>0</v>
      </c>
      <c r="R121" s="34">
        <f t="shared" si="20"/>
        <v>0</v>
      </c>
      <c r="S121" s="34">
        <f t="shared" si="20"/>
        <v>0</v>
      </c>
      <c r="T121" s="34">
        <f t="shared" si="20"/>
        <v>0</v>
      </c>
      <c r="U121" s="43">
        <v>15.93</v>
      </c>
      <c r="V121" s="44">
        <f t="shared" si="21"/>
        <v>0</v>
      </c>
      <c r="W121" s="45">
        <f t="shared" si="22"/>
        <v>0</v>
      </c>
      <c r="X121" s="50">
        <f t="shared" si="22"/>
        <v>0</v>
      </c>
      <c r="Y121" s="51">
        <f t="shared" si="22"/>
        <v>21.64</v>
      </c>
      <c r="Z121" s="48">
        <f t="shared" si="23"/>
        <v>0</v>
      </c>
      <c r="AA121" s="49">
        <f t="shared" si="24"/>
        <v>0</v>
      </c>
    </row>
    <row r="122" spans="1:27" x14ac:dyDescent="0.25">
      <c r="A122" s="123">
        <v>42152.166666666664</v>
      </c>
      <c r="B122" s="64">
        <v>0</v>
      </c>
      <c r="C122" s="34">
        <v>0</v>
      </c>
      <c r="D122" s="96">
        <v>278</v>
      </c>
      <c r="E122" s="35">
        <f t="shared" si="15"/>
        <v>278</v>
      </c>
      <c r="F122" s="36">
        <f t="shared" si="25"/>
        <v>82</v>
      </c>
      <c r="G122" s="37" t="str">
        <f t="shared" si="26"/>
        <v>Yes</v>
      </c>
      <c r="H122" s="38">
        <v>273</v>
      </c>
      <c r="I122" s="38">
        <v>9.2799999999999994</v>
      </c>
      <c r="J122" s="39">
        <f t="shared" si="16"/>
        <v>273</v>
      </c>
      <c r="K122" s="40">
        <f t="shared" si="17"/>
        <v>273</v>
      </c>
      <c r="L122" s="39">
        <v>291.14999999999998</v>
      </c>
      <c r="M122" s="39">
        <v>938</v>
      </c>
      <c r="N122" s="39">
        <v>577</v>
      </c>
      <c r="O122" s="41">
        <f t="shared" si="14"/>
        <v>0</v>
      </c>
      <c r="P122" s="41">
        <f t="shared" si="18"/>
        <v>0</v>
      </c>
      <c r="Q122" s="41">
        <f t="shared" si="19"/>
        <v>0</v>
      </c>
      <c r="R122" s="34">
        <f t="shared" si="20"/>
        <v>0</v>
      </c>
      <c r="S122" s="34">
        <f t="shared" si="20"/>
        <v>0</v>
      </c>
      <c r="T122" s="34">
        <f t="shared" si="20"/>
        <v>0</v>
      </c>
      <c r="U122" s="43">
        <v>11.96</v>
      </c>
      <c r="V122" s="44">
        <f t="shared" si="21"/>
        <v>0</v>
      </c>
      <c r="W122" s="45">
        <f t="shared" si="22"/>
        <v>0</v>
      </c>
      <c r="X122" s="50">
        <f t="shared" si="22"/>
        <v>0</v>
      </c>
      <c r="Y122" s="51">
        <f t="shared" si="22"/>
        <v>21.64</v>
      </c>
      <c r="Z122" s="48">
        <f t="shared" si="23"/>
        <v>0</v>
      </c>
      <c r="AA122" s="49">
        <f t="shared" si="24"/>
        <v>0</v>
      </c>
    </row>
    <row r="123" spans="1:27" x14ac:dyDescent="0.25">
      <c r="A123" s="123">
        <v>42152.208333333336</v>
      </c>
      <c r="B123" s="64">
        <v>0</v>
      </c>
      <c r="C123" s="34">
        <v>0</v>
      </c>
      <c r="D123" s="96">
        <v>278</v>
      </c>
      <c r="E123" s="35">
        <f t="shared" si="15"/>
        <v>278</v>
      </c>
      <c r="F123" s="36">
        <f t="shared" si="25"/>
        <v>83</v>
      </c>
      <c r="G123" s="37" t="str">
        <f t="shared" si="26"/>
        <v>Yes</v>
      </c>
      <c r="H123" s="38">
        <v>295</v>
      </c>
      <c r="I123" s="38">
        <v>9.74</v>
      </c>
      <c r="J123" s="39">
        <f t="shared" si="16"/>
        <v>278</v>
      </c>
      <c r="K123" s="40">
        <f t="shared" si="17"/>
        <v>278</v>
      </c>
      <c r="L123" s="39">
        <v>277.8</v>
      </c>
      <c r="M123" s="39">
        <v>938</v>
      </c>
      <c r="N123" s="39">
        <v>588.68200000000002</v>
      </c>
      <c r="O123" s="41">
        <f t="shared" si="14"/>
        <v>0</v>
      </c>
      <c r="P123" s="41">
        <f t="shared" si="18"/>
        <v>0</v>
      </c>
      <c r="Q123" s="41">
        <f t="shared" si="19"/>
        <v>0</v>
      </c>
      <c r="R123" s="34">
        <f t="shared" si="20"/>
        <v>0</v>
      </c>
      <c r="S123" s="34">
        <f t="shared" si="20"/>
        <v>0</v>
      </c>
      <c r="T123" s="34">
        <f t="shared" si="20"/>
        <v>0</v>
      </c>
      <c r="U123" s="43">
        <v>13.24</v>
      </c>
      <c r="V123" s="44">
        <f t="shared" si="21"/>
        <v>0</v>
      </c>
      <c r="W123" s="45">
        <f t="shared" si="22"/>
        <v>0</v>
      </c>
      <c r="X123" s="50">
        <f t="shared" si="22"/>
        <v>0</v>
      </c>
      <c r="Y123" s="51">
        <f t="shared" si="22"/>
        <v>21.64</v>
      </c>
      <c r="Z123" s="48">
        <f t="shared" si="23"/>
        <v>0</v>
      </c>
      <c r="AA123" s="49">
        <f t="shared" si="24"/>
        <v>0</v>
      </c>
    </row>
    <row r="124" spans="1:27" x14ac:dyDescent="0.25">
      <c r="A124" s="123">
        <v>42152.25</v>
      </c>
      <c r="B124" s="64">
        <v>0</v>
      </c>
      <c r="C124" s="34">
        <v>0</v>
      </c>
      <c r="D124" s="96">
        <v>278</v>
      </c>
      <c r="E124" s="35">
        <f t="shared" si="15"/>
        <v>278</v>
      </c>
      <c r="F124" s="36">
        <f t="shared" si="25"/>
        <v>84</v>
      </c>
      <c r="G124" s="37" t="str">
        <f t="shared" si="26"/>
        <v>Yes</v>
      </c>
      <c r="H124" s="38">
        <v>326</v>
      </c>
      <c r="I124" s="38">
        <v>10.65</v>
      </c>
      <c r="J124" s="39">
        <f t="shared" si="16"/>
        <v>278</v>
      </c>
      <c r="K124" s="40">
        <f t="shared" si="17"/>
        <v>278</v>
      </c>
      <c r="L124" s="39">
        <v>265.10000000000002</v>
      </c>
      <c r="M124" s="39">
        <v>958</v>
      </c>
      <c r="N124" s="39">
        <v>604.04999999999995</v>
      </c>
      <c r="O124" s="41">
        <f t="shared" si="14"/>
        <v>0</v>
      </c>
      <c r="P124" s="41">
        <f t="shared" si="18"/>
        <v>0</v>
      </c>
      <c r="Q124" s="41">
        <f t="shared" si="19"/>
        <v>0</v>
      </c>
      <c r="R124" s="34">
        <f t="shared" si="20"/>
        <v>0</v>
      </c>
      <c r="S124" s="34">
        <f t="shared" si="20"/>
        <v>0</v>
      </c>
      <c r="T124" s="34">
        <f t="shared" si="20"/>
        <v>0</v>
      </c>
      <c r="U124" s="43">
        <v>20.46</v>
      </c>
      <c r="V124" s="44">
        <f t="shared" si="21"/>
        <v>0</v>
      </c>
      <c r="W124" s="45">
        <f t="shared" si="22"/>
        <v>0</v>
      </c>
      <c r="X124" s="50">
        <f t="shared" si="22"/>
        <v>0</v>
      </c>
      <c r="Y124" s="51">
        <f t="shared" si="22"/>
        <v>21.64</v>
      </c>
      <c r="Z124" s="48">
        <f t="shared" si="23"/>
        <v>0</v>
      </c>
      <c r="AA124" s="49">
        <f t="shared" si="24"/>
        <v>0</v>
      </c>
    </row>
    <row r="125" spans="1:27" x14ac:dyDescent="0.25">
      <c r="A125" s="123">
        <v>42152.291666666664</v>
      </c>
      <c r="B125" s="64">
        <v>0</v>
      </c>
      <c r="C125" s="34">
        <v>0</v>
      </c>
      <c r="D125" s="96">
        <v>278</v>
      </c>
      <c r="E125" s="35">
        <f t="shared" si="15"/>
        <v>278</v>
      </c>
      <c r="F125" s="36">
        <f t="shared" si="25"/>
        <v>85</v>
      </c>
      <c r="G125" s="37" t="str">
        <f t="shared" si="26"/>
        <v>Yes</v>
      </c>
      <c r="H125" s="38">
        <v>286</v>
      </c>
      <c r="I125" s="38">
        <v>12.6</v>
      </c>
      <c r="J125" s="39">
        <f t="shared" si="16"/>
        <v>278</v>
      </c>
      <c r="K125" s="40">
        <f t="shared" si="17"/>
        <v>278</v>
      </c>
      <c r="L125" s="39">
        <v>345</v>
      </c>
      <c r="M125" s="39">
        <v>968</v>
      </c>
      <c r="N125" s="39">
        <v>646.91600000000005</v>
      </c>
      <c r="O125" s="41">
        <f t="shared" si="14"/>
        <v>0</v>
      </c>
      <c r="P125" s="41">
        <f t="shared" si="18"/>
        <v>0</v>
      </c>
      <c r="Q125" s="41">
        <f t="shared" si="19"/>
        <v>0</v>
      </c>
      <c r="R125" s="34">
        <f t="shared" si="20"/>
        <v>0</v>
      </c>
      <c r="S125" s="34">
        <f t="shared" si="20"/>
        <v>0</v>
      </c>
      <c r="T125" s="34">
        <f t="shared" si="20"/>
        <v>0</v>
      </c>
      <c r="U125" s="43">
        <v>24.09</v>
      </c>
      <c r="V125" s="44">
        <f t="shared" si="21"/>
        <v>0</v>
      </c>
      <c r="W125" s="45">
        <f>IF(B125&gt;0,W$9,0)</f>
        <v>0</v>
      </c>
      <c r="X125" s="50">
        <f t="shared" si="22"/>
        <v>0</v>
      </c>
      <c r="Y125" s="51">
        <f t="shared" si="22"/>
        <v>21.64</v>
      </c>
      <c r="Z125" s="48">
        <f t="shared" si="23"/>
        <v>0</v>
      </c>
      <c r="AA125" s="49">
        <f t="shared" si="24"/>
        <v>0</v>
      </c>
    </row>
    <row r="126" spans="1:27" x14ac:dyDescent="0.25">
      <c r="A126" s="123">
        <v>42152.333333333336</v>
      </c>
      <c r="B126" s="64">
        <v>0</v>
      </c>
      <c r="C126" s="34">
        <v>0</v>
      </c>
      <c r="D126" s="96">
        <v>278</v>
      </c>
      <c r="E126" s="35">
        <f t="shared" si="15"/>
        <v>278</v>
      </c>
      <c r="F126" s="36">
        <f t="shared" si="25"/>
        <v>86</v>
      </c>
      <c r="G126" s="37" t="str">
        <f t="shared" si="26"/>
        <v>Yes</v>
      </c>
      <c r="H126" s="38">
        <v>276</v>
      </c>
      <c r="I126" s="38">
        <v>14.43</v>
      </c>
      <c r="J126" s="39">
        <f t="shared" si="16"/>
        <v>276</v>
      </c>
      <c r="K126" s="40">
        <f t="shared" si="17"/>
        <v>276</v>
      </c>
      <c r="L126" s="39">
        <v>388.4</v>
      </c>
      <c r="M126" s="39">
        <v>968</v>
      </c>
      <c r="N126" s="39">
        <v>681.90700000000004</v>
      </c>
      <c r="O126" s="41">
        <f t="shared" si="14"/>
        <v>0</v>
      </c>
      <c r="P126" s="41">
        <f t="shared" si="18"/>
        <v>0</v>
      </c>
      <c r="Q126" s="41">
        <f>IF(P126&lt;=0,0,L126+I126+H126-N126)</f>
        <v>0</v>
      </c>
      <c r="R126" s="34">
        <f>IF($P126&gt;0,MIN($P126,$E126)*(B126/$E126),0)</f>
        <v>0</v>
      </c>
      <c r="S126" s="34">
        <f t="shared" si="20"/>
        <v>0</v>
      </c>
      <c r="T126" s="34">
        <f>IF($P126&gt;0,MIN($P126,$E126)*(D126/$E126),0)</f>
        <v>0</v>
      </c>
      <c r="U126" s="43">
        <v>25.9</v>
      </c>
      <c r="V126" s="44">
        <f>(R126+S126+T126)*U126</f>
        <v>0</v>
      </c>
      <c r="W126" s="45">
        <f>IF(B126&gt;0,W$9,0)</f>
        <v>0</v>
      </c>
      <c r="X126" s="50">
        <f t="shared" si="22"/>
        <v>0</v>
      </c>
      <c r="Y126" s="51">
        <f t="shared" si="22"/>
        <v>21.64</v>
      </c>
      <c r="Z126" s="48">
        <f>(R126*W126)+(S126*X126)+(T126*Y126)</f>
        <v>0</v>
      </c>
      <c r="AA126" s="49">
        <f>IF(V126-Z126&lt;0,0,V126-Z126)</f>
        <v>0</v>
      </c>
    </row>
    <row r="127" spans="1:27" x14ac:dyDescent="0.25">
      <c r="A127" s="123">
        <v>42152.375</v>
      </c>
      <c r="B127" s="64">
        <v>0</v>
      </c>
      <c r="C127" s="34">
        <v>0</v>
      </c>
      <c r="D127" s="96">
        <v>278</v>
      </c>
      <c r="E127" s="35">
        <f t="shared" si="15"/>
        <v>278</v>
      </c>
      <c r="F127" s="36">
        <f t="shared" si="25"/>
        <v>87</v>
      </c>
      <c r="G127" s="37" t="str">
        <f t="shared" si="26"/>
        <v>Yes</v>
      </c>
      <c r="H127" s="38">
        <v>303</v>
      </c>
      <c r="I127" s="38">
        <v>14.74</v>
      </c>
      <c r="J127" s="39">
        <f t="shared" si="16"/>
        <v>278</v>
      </c>
      <c r="K127" s="40">
        <f t="shared" si="17"/>
        <v>278</v>
      </c>
      <c r="L127" s="39">
        <v>399.6</v>
      </c>
      <c r="M127" s="39">
        <v>968</v>
      </c>
      <c r="N127" s="39">
        <v>721.13</v>
      </c>
      <c r="O127" s="41">
        <f t="shared" si="14"/>
        <v>0</v>
      </c>
      <c r="P127" s="41">
        <f t="shared" si="18"/>
        <v>0</v>
      </c>
      <c r="Q127" s="41">
        <f t="shared" si="19"/>
        <v>0</v>
      </c>
      <c r="R127" s="34">
        <f t="shared" si="20"/>
        <v>0</v>
      </c>
      <c r="S127" s="34">
        <f t="shared" si="20"/>
        <v>0</v>
      </c>
      <c r="T127" s="34">
        <f t="shared" si="20"/>
        <v>0</v>
      </c>
      <c r="U127" s="43">
        <v>27.25</v>
      </c>
      <c r="V127" s="44">
        <f t="shared" si="21"/>
        <v>0</v>
      </c>
      <c r="W127" s="45">
        <f t="shared" si="22"/>
        <v>0</v>
      </c>
      <c r="X127" s="50">
        <f t="shared" si="22"/>
        <v>0</v>
      </c>
      <c r="Y127" s="51">
        <f t="shared" si="22"/>
        <v>21.64</v>
      </c>
      <c r="Z127" s="48">
        <f t="shared" si="23"/>
        <v>0</v>
      </c>
      <c r="AA127" s="49">
        <f t="shared" si="24"/>
        <v>0</v>
      </c>
    </row>
    <row r="128" spans="1:27" x14ac:dyDescent="0.25">
      <c r="A128" s="123">
        <v>42152.416666666664</v>
      </c>
      <c r="B128" s="64">
        <v>0</v>
      </c>
      <c r="C128" s="34">
        <v>0</v>
      </c>
      <c r="D128" s="96">
        <v>278</v>
      </c>
      <c r="E128" s="35">
        <f t="shared" si="15"/>
        <v>278</v>
      </c>
      <c r="F128" s="36">
        <f t="shared" si="25"/>
        <v>88</v>
      </c>
      <c r="G128" s="37" t="str">
        <f t="shared" si="26"/>
        <v>Yes</v>
      </c>
      <c r="H128" s="38">
        <v>282</v>
      </c>
      <c r="I128" s="38">
        <v>16.29</v>
      </c>
      <c r="J128" s="39">
        <f t="shared" si="16"/>
        <v>278</v>
      </c>
      <c r="K128" s="40">
        <f t="shared" si="17"/>
        <v>278</v>
      </c>
      <c r="L128" s="39">
        <v>461.45</v>
      </c>
      <c r="M128" s="39">
        <v>968</v>
      </c>
      <c r="N128" s="39">
        <v>762.39599999999996</v>
      </c>
      <c r="O128" s="41">
        <f t="shared" si="14"/>
        <v>0</v>
      </c>
      <c r="P128" s="41">
        <f t="shared" si="18"/>
        <v>0</v>
      </c>
      <c r="Q128" s="41">
        <f t="shared" si="19"/>
        <v>0</v>
      </c>
      <c r="R128" s="34">
        <f t="shared" si="20"/>
        <v>0</v>
      </c>
      <c r="S128" s="34">
        <f t="shared" si="20"/>
        <v>0</v>
      </c>
      <c r="T128" s="34">
        <f t="shared" si="20"/>
        <v>0</v>
      </c>
      <c r="U128" s="43">
        <v>30.77</v>
      </c>
      <c r="V128" s="44">
        <f t="shared" si="21"/>
        <v>0</v>
      </c>
      <c r="W128" s="45">
        <f t="shared" si="22"/>
        <v>0</v>
      </c>
      <c r="X128" s="50">
        <f t="shared" si="22"/>
        <v>0</v>
      </c>
      <c r="Y128" s="51">
        <f t="shared" si="22"/>
        <v>21.64</v>
      </c>
      <c r="Z128" s="48">
        <f t="shared" si="23"/>
        <v>0</v>
      </c>
      <c r="AA128" s="49">
        <f t="shared" si="24"/>
        <v>0</v>
      </c>
    </row>
    <row r="129" spans="1:27" x14ac:dyDescent="0.25">
      <c r="A129" s="123">
        <v>42152.458333333336</v>
      </c>
      <c r="B129" s="64">
        <v>0</v>
      </c>
      <c r="C129" s="34">
        <v>0</v>
      </c>
      <c r="D129" s="96">
        <v>278</v>
      </c>
      <c r="E129" s="35">
        <f t="shared" si="15"/>
        <v>278</v>
      </c>
      <c r="F129" s="36">
        <f t="shared" si="25"/>
        <v>89</v>
      </c>
      <c r="G129" s="37" t="str">
        <f t="shared" si="26"/>
        <v>Yes</v>
      </c>
      <c r="H129" s="38">
        <v>302</v>
      </c>
      <c r="I129" s="38">
        <v>17.7</v>
      </c>
      <c r="J129" s="39">
        <f t="shared" si="16"/>
        <v>278</v>
      </c>
      <c r="K129" s="40">
        <f t="shared" si="17"/>
        <v>278</v>
      </c>
      <c r="L129" s="39">
        <v>464.85</v>
      </c>
      <c r="M129" s="39">
        <v>968</v>
      </c>
      <c r="N129" s="39">
        <v>786.01099999999997</v>
      </c>
      <c r="O129" s="41">
        <f t="shared" si="14"/>
        <v>0</v>
      </c>
      <c r="P129" s="41">
        <f t="shared" si="18"/>
        <v>0</v>
      </c>
      <c r="Q129" s="41">
        <f t="shared" si="19"/>
        <v>0</v>
      </c>
      <c r="R129" s="34">
        <f t="shared" si="20"/>
        <v>0</v>
      </c>
      <c r="S129" s="34">
        <f t="shared" si="20"/>
        <v>0</v>
      </c>
      <c r="T129" s="34">
        <f t="shared" si="20"/>
        <v>0</v>
      </c>
      <c r="U129" s="43">
        <v>38.64</v>
      </c>
      <c r="V129" s="44">
        <f t="shared" si="21"/>
        <v>0</v>
      </c>
      <c r="W129" s="45">
        <f t="shared" si="22"/>
        <v>0</v>
      </c>
      <c r="X129" s="50">
        <f t="shared" si="22"/>
        <v>0</v>
      </c>
      <c r="Y129" s="51">
        <f t="shared" si="22"/>
        <v>21.64</v>
      </c>
      <c r="Z129" s="48">
        <f t="shared" si="23"/>
        <v>0</v>
      </c>
      <c r="AA129" s="49">
        <f t="shared" si="24"/>
        <v>0</v>
      </c>
    </row>
    <row r="130" spans="1:27" x14ac:dyDescent="0.25">
      <c r="A130" s="123">
        <v>42152.5</v>
      </c>
      <c r="B130" s="64">
        <v>0</v>
      </c>
      <c r="C130" s="34">
        <v>0</v>
      </c>
      <c r="D130" s="96">
        <v>278</v>
      </c>
      <c r="E130" s="35">
        <f t="shared" si="15"/>
        <v>278</v>
      </c>
      <c r="F130" s="36">
        <f t="shared" si="25"/>
        <v>90</v>
      </c>
      <c r="G130" s="37" t="str">
        <f t="shared" si="26"/>
        <v>Yes</v>
      </c>
      <c r="H130" s="38">
        <v>413</v>
      </c>
      <c r="I130" s="38">
        <v>17.600000000000001</v>
      </c>
      <c r="J130" s="39">
        <f t="shared" si="16"/>
        <v>278</v>
      </c>
      <c r="K130" s="40">
        <f t="shared" si="17"/>
        <v>278</v>
      </c>
      <c r="L130" s="39">
        <v>397.95</v>
      </c>
      <c r="M130" s="39">
        <v>968</v>
      </c>
      <c r="N130" s="39">
        <v>832.46100000000001</v>
      </c>
      <c r="O130" s="41">
        <f t="shared" si="14"/>
        <v>0</v>
      </c>
      <c r="P130" s="41">
        <f t="shared" si="18"/>
        <v>0</v>
      </c>
      <c r="Q130" s="41">
        <f t="shared" si="19"/>
        <v>0</v>
      </c>
      <c r="R130" s="34">
        <f t="shared" ref="R130:T145" si="27">IF($P130&gt;0,MIN($P130,$E130)*(B130/$E130),0)</f>
        <v>0</v>
      </c>
      <c r="S130" s="34">
        <f t="shared" si="27"/>
        <v>0</v>
      </c>
      <c r="T130" s="34">
        <f t="shared" si="27"/>
        <v>0</v>
      </c>
      <c r="U130" s="43">
        <v>42.12</v>
      </c>
      <c r="V130" s="44">
        <f t="shared" si="21"/>
        <v>0</v>
      </c>
      <c r="W130" s="45">
        <f t="shared" si="22"/>
        <v>0</v>
      </c>
      <c r="X130" s="50">
        <f t="shared" si="22"/>
        <v>0</v>
      </c>
      <c r="Y130" s="51">
        <f t="shared" si="22"/>
        <v>21.64</v>
      </c>
      <c r="Z130" s="48">
        <f t="shared" si="23"/>
        <v>0</v>
      </c>
      <c r="AA130" s="49">
        <f t="shared" si="24"/>
        <v>0</v>
      </c>
    </row>
    <row r="131" spans="1:27" x14ac:dyDescent="0.25">
      <c r="A131" s="123">
        <v>42152.541666666664</v>
      </c>
      <c r="B131" s="64">
        <v>0</v>
      </c>
      <c r="C131" s="34">
        <v>0</v>
      </c>
      <c r="D131" s="96">
        <v>278</v>
      </c>
      <c r="E131" s="35">
        <f t="shared" si="15"/>
        <v>278</v>
      </c>
      <c r="F131" s="36">
        <f t="shared" si="25"/>
        <v>91</v>
      </c>
      <c r="G131" s="37" t="str">
        <f t="shared" si="26"/>
        <v>Yes</v>
      </c>
      <c r="H131" s="38">
        <v>527</v>
      </c>
      <c r="I131" s="38">
        <v>17.07</v>
      </c>
      <c r="J131" s="39">
        <f t="shared" si="16"/>
        <v>278</v>
      </c>
      <c r="K131" s="40">
        <f t="shared" si="17"/>
        <v>278</v>
      </c>
      <c r="L131" s="39">
        <v>310.55</v>
      </c>
      <c r="M131" s="39">
        <v>968</v>
      </c>
      <c r="N131" s="39">
        <v>859.01400000000001</v>
      </c>
      <c r="O131" s="41">
        <f t="shared" si="14"/>
        <v>0</v>
      </c>
      <c r="P131" s="41">
        <f t="shared" si="18"/>
        <v>0</v>
      </c>
      <c r="Q131" s="41">
        <f t="shared" si="19"/>
        <v>0</v>
      </c>
      <c r="R131" s="34">
        <f t="shared" si="27"/>
        <v>0</v>
      </c>
      <c r="S131" s="34">
        <f t="shared" si="27"/>
        <v>0</v>
      </c>
      <c r="T131" s="34">
        <f t="shared" si="27"/>
        <v>0</v>
      </c>
      <c r="U131" s="43">
        <v>42.76</v>
      </c>
      <c r="V131" s="44">
        <f t="shared" si="21"/>
        <v>0</v>
      </c>
      <c r="W131" s="45">
        <f t="shared" si="22"/>
        <v>0</v>
      </c>
      <c r="X131" s="50">
        <f t="shared" si="22"/>
        <v>0</v>
      </c>
      <c r="Y131" s="51">
        <f t="shared" si="22"/>
        <v>21.64</v>
      </c>
      <c r="Z131" s="48">
        <f t="shared" si="23"/>
        <v>0</v>
      </c>
      <c r="AA131" s="49">
        <f t="shared" si="24"/>
        <v>0</v>
      </c>
    </row>
    <row r="132" spans="1:27" x14ac:dyDescent="0.25">
      <c r="A132" s="123">
        <v>42152.583333333336</v>
      </c>
      <c r="B132" s="64">
        <v>0</v>
      </c>
      <c r="C132" s="34">
        <v>0</v>
      </c>
      <c r="D132" s="96">
        <v>278</v>
      </c>
      <c r="E132" s="35">
        <f t="shared" si="15"/>
        <v>278</v>
      </c>
      <c r="F132" s="36">
        <f t="shared" si="25"/>
        <v>92</v>
      </c>
      <c r="G132" s="37" t="str">
        <f t="shared" si="26"/>
        <v>Yes</v>
      </c>
      <c r="H132" s="38">
        <v>602</v>
      </c>
      <c r="I132" s="38">
        <v>17.97</v>
      </c>
      <c r="J132" s="39">
        <f t="shared" si="16"/>
        <v>278</v>
      </c>
      <c r="K132" s="40">
        <f t="shared" si="17"/>
        <v>278</v>
      </c>
      <c r="L132" s="39">
        <v>270.10000000000002</v>
      </c>
      <c r="M132" s="39">
        <v>968</v>
      </c>
      <c r="N132" s="39">
        <v>893.94899999999996</v>
      </c>
      <c r="O132" s="41">
        <f t="shared" si="14"/>
        <v>0</v>
      </c>
      <c r="P132" s="41">
        <f t="shared" si="18"/>
        <v>0</v>
      </c>
      <c r="Q132" s="41">
        <f t="shared" si="19"/>
        <v>0</v>
      </c>
      <c r="R132" s="34">
        <f t="shared" si="27"/>
        <v>0</v>
      </c>
      <c r="S132" s="34">
        <f t="shared" si="27"/>
        <v>0</v>
      </c>
      <c r="T132" s="34">
        <f t="shared" si="27"/>
        <v>0</v>
      </c>
      <c r="U132" s="43">
        <v>53.5</v>
      </c>
      <c r="V132" s="44">
        <f t="shared" si="21"/>
        <v>0</v>
      </c>
      <c r="W132" s="45">
        <f t="shared" si="22"/>
        <v>0</v>
      </c>
      <c r="X132" s="50">
        <f t="shared" si="22"/>
        <v>0</v>
      </c>
      <c r="Y132" s="51">
        <f t="shared" si="22"/>
        <v>21.64</v>
      </c>
      <c r="Z132" s="48">
        <f t="shared" si="23"/>
        <v>0</v>
      </c>
      <c r="AA132" s="49">
        <f t="shared" si="24"/>
        <v>0</v>
      </c>
    </row>
    <row r="133" spans="1:27" x14ac:dyDescent="0.25">
      <c r="A133" s="123">
        <v>42152.625</v>
      </c>
      <c r="B133" s="64">
        <v>0</v>
      </c>
      <c r="C133" s="34">
        <v>0</v>
      </c>
      <c r="D133" s="96">
        <v>278</v>
      </c>
      <c r="E133" s="35">
        <f t="shared" si="15"/>
        <v>278</v>
      </c>
      <c r="F133" s="36">
        <f t="shared" si="25"/>
        <v>93</v>
      </c>
      <c r="G133" s="37" t="str">
        <f t="shared" si="26"/>
        <v>Yes</v>
      </c>
      <c r="H133" s="38">
        <v>618</v>
      </c>
      <c r="I133" s="38">
        <v>18.940000000000001</v>
      </c>
      <c r="J133" s="39">
        <f t="shared" si="16"/>
        <v>278</v>
      </c>
      <c r="K133" s="40">
        <f t="shared" si="17"/>
        <v>278</v>
      </c>
      <c r="L133" s="39">
        <v>280.35000000000002</v>
      </c>
      <c r="M133" s="39">
        <v>968</v>
      </c>
      <c r="N133" s="39">
        <v>920.96400000000006</v>
      </c>
      <c r="O133" s="41">
        <f t="shared" si="14"/>
        <v>0</v>
      </c>
      <c r="P133" s="41">
        <f t="shared" si="18"/>
        <v>0</v>
      </c>
      <c r="Q133" s="41">
        <f t="shared" si="19"/>
        <v>0</v>
      </c>
      <c r="R133" s="34">
        <f t="shared" si="27"/>
        <v>0</v>
      </c>
      <c r="S133" s="34">
        <f t="shared" si="27"/>
        <v>0</v>
      </c>
      <c r="T133" s="34">
        <f t="shared" si="27"/>
        <v>0</v>
      </c>
      <c r="U133" s="43">
        <v>55.63</v>
      </c>
      <c r="V133" s="44">
        <f t="shared" si="21"/>
        <v>0</v>
      </c>
      <c r="W133" s="45">
        <f t="shared" si="22"/>
        <v>0</v>
      </c>
      <c r="X133" s="50">
        <f t="shared" si="22"/>
        <v>0</v>
      </c>
      <c r="Y133" s="51">
        <f t="shared" si="22"/>
        <v>21.64</v>
      </c>
      <c r="Z133" s="48">
        <f t="shared" si="23"/>
        <v>0</v>
      </c>
      <c r="AA133" s="49">
        <f t="shared" si="24"/>
        <v>0</v>
      </c>
    </row>
    <row r="134" spans="1:27" x14ac:dyDescent="0.25">
      <c r="A134" s="123">
        <v>42152.666666666664</v>
      </c>
      <c r="B134" s="64">
        <v>0</v>
      </c>
      <c r="C134" s="34">
        <v>0</v>
      </c>
      <c r="D134" s="96">
        <v>278</v>
      </c>
      <c r="E134" s="35">
        <f t="shared" si="15"/>
        <v>278</v>
      </c>
      <c r="F134" s="36">
        <f t="shared" si="25"/>
        <v>94</v>
      </c>
      <c r="G134" s="37" t="str">
        <f t="shared" si="26"/>
        <v>Yes</v>
      </c>
      <c r="H134" s="38">
        <v>603</v>
      </c>
      <c r="I134" s="38">
        <v>19.64</v>
      </c>
      <c r="J134" s="39">
        <f t="shared" si="16"/>
        <v>278</v>
      </c>
      <c r="K134" s="40">
        <f t="shared" si="17"/>
        <v>278</v>
      </c>
      <c r="L134" s="39">
        <v>303.35000000000002</v>
      </c>
      <c r="M134" s="39">
        <v>968</v>
      </c>
      <c r="N134" s="39">
        <v>930.63099999999997</v>
      </c>
      <c r="O134" s="41">
        <f t="shared" si="14"/>
        <v>0</v>
      </c>
      <c r="P134" s="41">
        <f t="shared" si="18"/>
        <v>0</v>
      </c>
      <c r="Q134" s="41">
        <f t="shared" si="19"/>
        <v>0</v>
      </c>
      <c r="R134" s="34">
        <f t="shared" si="27"/>
        <v>0</v>
      </c>
      <c r="S134" s="34">
        <f t="shared" si="27"/>
        <v>0</v>
      </c>
      <c r="T134" s="34">
        <f t="shared" si="27"/>
        <v>0</v>
      </c>
      <c r="U134" s="43">
        <v>74.8</v>
      </c>
      <c r="V134" s="44">
        <f t="shared" si="21"/>
        <v>0</v>
      </c>
      <c r="W134" s="45">
        <f t="shared" si="22"/>
        <v>0</v>
      </c>
      <c r="X134" s="50">
        <f t="shared" si="22"/>
        <v>0</v>
      </c>
      <c r="Y134" s="51">
        <f t="shared" si="22"/>
        <v>21.64</v>
      </c>
      <c r="Z134" s="48">
        <f t="shared" si="23"/>
        <v>0</v>
      </c>
      <c r="AA134" s="49">
        <f t="shared" si="24"/>
        <v>0</v>
      </c>
    </row>
    <row r="135" spans="1:27" x14ac:dyDescent="0.25">
      <c r="A135" s="123">
        <v>42152.708333333336</v>
      </c>
      <c r="B135" s="64">
        <v>0</v>
      </c>
      <c r="C135" s="34">
        <v>0</v>
      </c>
      <c r="D135" s="96">
        <v>278</v>
      </c>
      <c r="E135" s="35">
        <f t="shared" si="15"/>
        <v>278</v>
      </c>
      <c r="F135" s="36">
        <f t="shared" si="25"/>
        <v>95</v>
      </c>
      <c r="G135" s="37" t="str">
        <f t="shared" si="26"/>
        <v>Yes</v>
      </c>
      <c r="H135" s="38">
        <v>523</v>
      </c>
      <c r="I135" s="38">
        <v>20.28</v>
      </c>
      <c r="J135" s="39">
        <f t="shared" si="16"/>
        <v>278</v>
      </c>
      <c r="K135" s="40">
        <f t="shared" si="17"/>
        <v>278</v>
      </c>
      <c r="L135" s="39">
        <v>386.45</v>
      </c>
      <c r="M135" s="39">
        <v>968</v>
      </c>
      <c r="N135" s="39">
        <v>933.59400000000005</v>
      </c>
      <c r="O135" s="41">
        <f t="shared" si="14"/>
        <v>0</v>
      </c>
      <c r="P135" s="41">
        <f t="shared" si="18"/>
        <v>0</v>
      </c>
      <c r="Q135" s="41">
        <f t="shared" si="19"/>
        <v>0</v>
      </c>
      <c r="R135" s="34">
        <f t="shared" si="27"/>
        <v>0</v>
      </c>
      <c r="S135" s="34">
        <f t="shared" si="27"/>
        <v>0</v>
      </c>
      <c r="T135" s="34">
        <f t="shared" si="27"/>
        <v>0</v>
      </c>
      <c r="U135" s="43">
        <v>71.08</v>
      </c>
      <c r="V135" s="44">
        <f t="shared" si="21"/>
        <v>0</v>
      </c>
      <c r="W135" s="45">
        <f t="shared" si="22"/>
        <v>0</v>
      </c>
      <c r="X135" s="50">
        <f t="shared" si="22"/>
        <v>0</v>
      </c>
      <c r="Y135" s="51">
        <f t="shared" si="22"/>
        <v>21.64</v>
      </c>
      <c r="Z135" s="48">
        <f t="shared" si="23"/>
        <v>0</v>
      </c>
      <c r="AA135" s="49">
        <f t="shared" si="24"/>
        <v>0</v>
      </c>
    </row>
    <row r="136" spans="1:27" x14ac:dyDescent="0.25">
      <c r="A136" s="123">
        <v>42152.75</v>
      </c>
      <c r="B136" s="64">
        <v>0</v>
      </c>
      <c r="C136" s="34">
        <v>0</v>
      </c>
      <c r="D136" s="96">
        <v>278</v>
      </c>
      <c r="E136" s="35">
        <f t="shared" si="15"/>
        <v>278</v>
      </c>
      <c r="F136" s="36">
        <f t="shared" si="25"/>
        <v>96</v>
      </c>
      <c r="G136" s="37" t="str">
        <f t="shared" si="26"/>
        <v>Yes</v>
      </c>
      <c r="H136" s="38">
        <v>488</v>
      </c>
      <c r="I136" s="38">
        <v>19.57</v>
      </c>
      <c r="J136" s="39">
        <f t="shared" si="16"/>
        <v>278</v>
      </c>
      <c r="K136" s="40">
        <f t="shared" si="17"/>
        <v>278</v>
      </c>
      <c r="L136" s="39">
        <v>401.45</v>
      </c>
      <c r="M136" s="39">
        <v>968</v>
      </c>
      <c r="N136" s="39">
        <v>914.11400000000003</v>
      </c>
      <c r="O136" s="41">
        <f t="shared" si="14"/>
        <v>0</v>
      </c>
      <c r="P136" s="41">
        <f t="shared" si="18"/>
        <v>0</v>
      </c>
      <c r="Q136" s="41">
        <f t="shared" si="19"/>
        <v>0</v>
      </c>
      <c r="R136" s="34">
        <f t="shared" si="27"/>
        <v>0</v>
      </c>
      <c r="S136" s="34">
        <f t="shared" si="27"/>
        <v>0</v>
      </c>
      <c r="T136" s="34">
        <f t="shared" si="27"/>
        <v>0</v>
      </c>
      <c r="U136" s="43">
        <v>55.25</v>
      </c>
      <c r="V136" s="44">
        <f t="shared" si="21"/>
        <v>0</v>
      </c>
      <c r="W136" s="45">
        <f t="shared" si="22"/>
        <v>0</v>
      </c>
      <c r="X136" s="50">
        <f t="shared" si="22"/>
        <v>0</v>
      </c>
      <c r="Y136" s="51">
        <f t="shared" si="22"/>
        <v>21.64</v>
      </c>
      <c r="Z136" s="48">
        <f t="shared" si="23"/>
        <v>0</v>
      </c>
      <c r="AA136" s="49">
        <f t="shared" si="24"/>
        <v>0</v>
      </c>
    </row>
    <row r="137" spans="1:27" x14ac:dyDescent="0.25">
      <c r="A137" s="123">
        <v>42152.791666666664</v>
      </c>
      <c r="B137" s="64">
        <v>0</v>
      </c>
      <c r="C137" s="34">
        <v>0</v>
      </c>
      <c r="D137" s="96">
        <v>278</v>
      </c>
      <c r="E137" s="35">
        <f t="shared" si="15"/>
        <v>278</v>
      </c>
      <c r="F137" s="36">
        <f t="shared" si="25"/>
        <v>97</v>
      </c>
      <c r="G137" s="37" t="str">
        <f t="shared" si="26"/>
        <v>Yes</v>
      </c>
      <c r="H137" s="38">
        <v>436</v>
      </c>
      <c r="I137" s="38">
        <v>18.03</v>
      </c>
      <c r="J137" s="39">
        <f t="shared" si="16"/>
        <v>278</v>
      </c>
      <c r="K137" s="40">
        <f t="shared" si="17"/>
        <v>278</v>
      </c>
      <c r="L137" s="39">
        <v>436.2</v>
      </c>
      <c r="M137" s="39">
        <v>968</v>
      </c>
      <c r="N137" s="39">
        <v>893.58399999999995</v>
      </c>
      <c r="O137" s="41">
        <f t="shared" si="14"/>
        <v>0</v>
      </c>
      <c r="P137" s="41">
        <f t="shared" si="18"/>
        <v>0</v>
      </c>
      <c r="Q137" s="41">
        <f t="shared" si="19"/>
        <v>0</v>
      </c>
      <c r="R137" s="34">
        <f t="shared" si="27"/>
        <v>0</v>
      </c>
      <c r="S137" s="34">
        <f t="shared" si="27"/>
        <v>0</v>
      </c>
      <c r="T137" s="34">
        <f t="shared" si="27"/>
        <v>0</v>
      </c>
      <c r="U137" s="43">
        <v>39.729999999999997</v>
      </c>
      <c r="V137" s="44">
        <f t="shared" si="21"/>
        <v>0</v>
      </c>
      <c r="W137" s="45">
        <f t="shared" si="22"/>
        <v>0</v>
      </c>
      <c r="X137" s="50">
        <f t="shared" si="22"/>
        <v>0</v>
      </c>
      <c r="Y137" s="51">
        <f t="shared" si="22"/>
        <v>21.64</v>
      </c>
      <c r="Z137" s="48">
        <f t="shared" si="23"/>
        <v>0</v>
      </c>
      <c r="AA137" s="49">
        <f t="shared" si="24"/>
        <v>0</v>
      </c>
    </row>
    <row r="138" spans="1:27" x14ac:dyDescent="0.25">
      <c r="A138" s="123">
        <v>42152.833333333336</v>
      </c>
      <c r="B138" s="64">
        <v>0</v>
      </c>
      <c r="C138" s="34">
        <v>0</v>
      </c>
      <c r="D138" s="96">
        <v>278</v>
      </c>
      <c r="E138" s="35">
        <f t="shared" si="15"/>
        <v>278</v>
      </c>
      <c r="F138" s="36">
        <f t="shared" si="25"/>
        <v>98</v>
      </c>
      <c r="G138" s="37" t="str">
        <f t="shared" si="26"/>
        <v>Yes</v>
      </c>
      <c r="H138" s="38">
        <v>385</v>
      </c>
      <c r="I138" s="38">
        <v>17.059999999999999</v>
      </c>
      <c r="J138" s="39">
        <f t="shared" si="16"/>
        <v>278</v>
      </c>
      <c r="K138" s="40">
        <f t="shared" si="17"/>
        <v>278</v>
      </c>
      <c r="L138" s="39">
        <v>470.25</v>
      </c>
      <c r="M138" s="39">
        <v>968</v>
      </c>
      <c r="N138" s="39">
        <v>876.14499999999998</v>
      </c>
      <c r="O138" s="41">
        <f t="shared" si="14"/>
        <v>0</v>
      </c>
      <c r="P138" s="41">
        <f t="shared" si="18"/>
        <v>0</v>
      </c>
      <c r="Q138" s="41">
        <f t="shared" si="19"/>
        <v>0</v>
      </c>
      <c r="R138" s="34">
        <f t="shared" si="27"/>
        <v>0</v>
      </c>
      <c r="S138" s="34">
        <f t="shared" si="27"/>
        <v>0</v>
      </c>
      <c r="T138" s="34">
        <f t="shared" si="27"/>
        <v>0</v>
      </c>
      <c r="U138" s="43">
        <v>35.619999999999997</v>
      </c>
      <c r="V138" s="44">
        <f t="shared" si="21"/>
        <v>0</v>
      </c>
      <c r="W138" s="45">
        <f t="shared" si="22"/>
        <v>0</v>
      </c>
      <c r="X138" s="50">
        <f t="shared" si="22"/>
        <v>0</v>
      </c>
      <c r="Y138" s="51">
        <f t="shared" si="22"/>
        <v>21.64</v>
      </c>
      <c r="Z138" s="48">
        <f t="shared" si="23"/>
        <v>0</v>
      </c>
      <c r="AA138" s="49">
        <f t="shared" si="24"/>
        <v>0</v>
      </c>
    </row>
    <row r="139" spans="1:27" x14ac:dyDescent="0.25">
      <c r="A139" s="123">
        <v>42152.875</v>
      </c>
      <c r="B139" s="64">
        <v>0</v>
      </c>
      <c r="C139" s="34">
        <v>0</v>
      </c>
      <c r="D139" s="96">
        <v>278</v>
      </c>
      <c r="E139" s="35">
        <f t="shared" si="15"/>
        <v>278</v>
      </c>
      <c r="F139" s="36">
        <f t="shared" si="25"/>
        <v>99</v>
      </c>
      <c r="G139" s="37" t="str">
        <f t="shared" si="26"/>
        <v>Yes</v>
      </c>
      <c r="H139" s="38">
        <v>385</v>
      </c>
      <c r="I139" s="38">
        <v>16.46</v>
      </c>
      <c r="J139" s="39">
        <f t="shared" si="16"/>
        <v>278</v>
      </c>
      <c r="K139" s="40">
        <f t="shared" si="17"/>
        <v>278</v>
      </c>
      <c r="L139" s="39">
        <v>461.15</v>
      </c>
      <c r="M139" s="39">
        <v>968</v>
      </c>
      <c r="N139" s="39">
        <v>866.005</v>
      </c>
      <c r="O139" s="41">
        <f t="shared" si="14"/>
        <v>0</v>
      </c>
      <c r="P139" s="41">
        <f t="shared" si="18"/>
        <v>0</v>
      </c>
      <c r="Q139" s="41">
        <f t="shared" si="19"/>
        <v>0</v>
      </c>
      <c r="R139" s="34">
        <f t="shared" si="27"/>
        <v>0</v>
      </c>
      <c r="S139" s="34">
        <f t="shared" si="27"/>
        <v>0</v>
      </c>
      <c r="T139" s="34">
        <f t="shared" si="27"/>
        <v>0</v>
      </c>
      <c r="U139" s="43">
        <v>37.450000000000003</v>
      </c>
      <c r="V139" s="44">
        <f t="shared" si="21"/>
        <v>0</v>
      </c>
      <c r="W139" s="45">
        <f t="shared" si="22"/>
        <v>0</v>
      </c>
      <c r="X139" s="50">
        <f t="shared" si="22"/>
        <v>0</v>
      </c>
      <c r="Y139" s="51">
        <f t="shared" si="22"/>
        <v>21.64</v>
      </c>
      <c r="Z139" s="48">
        <f t="shared" si="23"/>
        <v>0</v>
      </c>
      <c r="AA139" s="49">
        <f t="shared" si="24"/>
        <v>0</v>
      </c>
    </row>
    <row r="140" spans="1:27" x14ac:dyDescent="0.25">
      <c r="A140" s="123">
        <v>42152.916666666664</v>
      </c>
      <c r="B140" s="64">
        <v>0</v>
      </c>
      <c r="C140" s="34">
        <v>0</v>
      </c>
      <c r="D140" s="96">
        <v>278</v>
      </c>
      <c r="E140" s="35">
        <f t="shared" si="15"/>
        <v>278</v>
      </c>
      <c r="F140" s="36">
        <f t="shared" si="25"/>
        <v>100</v>
      </c>
      <c r="G140" s="37" t="str">
        <f t="shared" si="26"/>
        <v>Yes</v>
      </c>
      <c r="H140" s="38">
        <v>366</v>
      </c>
      <c r="I140" s="38">
        <v>16.079999999999998</v>
      </c>
      <c r="J140" s="39">
        <f t="shared" si="16"/>
        <v>278</v>
      </c>
      <c r="K140" s="40">
        <f t="shared" si="17"/>
        <v>278</v>
      </c>
      <c r="L140" s="39">
        <v>471.1</v>
      </c>
      <c r="M140" s="39">
        <v>968</v>
      </c>
      <c r="N140" s="39">
        <v>858.72799999999995</v>
      </c>
      <c r="O140" s="41">
        <f t="shared" ref="O140:O203" si="28">MAX(N140-M140,0)</f>
        <v>0</v>
      </c>
      <c r="P140" s="41">
        <f t="shared" si="18"/>
        <v>0</v>
      </c>
      <c r="Q140" s="41">
        <f t="shared" si="19"/>
        <v>0</v>
      </c>
      <c r="R140" s="34">
        <f t="shared" si="27"/>
        <v>0</v>
      </c>
      <c r="S140" s="34">
        <f t="shared" si="27"/>
        <v>0</v>
      </c>
      <c r="T140" s="34">
        <f t="shared" si="27"/>
        <v>0</v>
      </c>
      <c r="U140" s="43">
        <v>38.54</v>
      </c>
      <c r="V140" s="44">
        <f t="shared" si="21"/>
        <v>0</v>
      </c>
      <c r="W140" s="45">
        <f t="shared" si="22"/>
        <v>0</v>
      </c>
      <c r="X140" s="50">
        <f t="shared" si="22"/>
        <v>0</v>
      </c>
      <c r="Y140" s="51">
        <f t="shared" si="22"/>
        <v>21.64</v>
      </c>
      <c r="Z140" s="48">
        <f t="shared" si="23"/>
        <v>0</v>
      </c>
      <c r="AA140" s="49">
        <f t="shared" si="24"/>
        <v>0</v>
      </c>
    </row>
    <row r="141" spans="1:27" x14ac:dyDescent="0.25">
      <c r="A141" s="123">
        <v>42152.958333333336</v>
      </c>
      <c r="B141" s="64">
        <v>0</v>
      </c>
      <c r="C141" s="34">
        <v>0</v>
      </c>
      <c r="D141" s="96">
        <v>278</v>
      </c>
      <c r="E141" s="35">
        <f t="shared" ref="E141:E182" si="29">SUM(B141:D141)</f>
        <v>278</v>
      </c>
      <c r="F141" s="36">
        <f t="shared" si="25"/>
        <v>101</v>
      </c>
      <c r="G141" s="37" t="str">
        <f t="shared" si="26"/>
        <v>Yes</v>
      </c>
      <c r="H141" s="38">
        <v>300</v>
      </c>
      <c r="I141" s="38">
        <v>15.06</v>
      </c>
      <c r="J141" s="39">
        <f t="shared" ref="J141:J204" si="30">MIN(E141,H141)</f>
        <v>278</v>
      </c>
      <c r="K141" s="40">
        <f t="shared" ref="K141:K204" si="31">IF(J141=0,0,IF(G141&lt;&gt;"Yes",0,J141))</f>
        <v>278</v>
      </c>
      <c r="L141" s="39">
        <v>489.85</v>
      </c>
      <c r="M141" s="39">
        <v>968</v>
      </c>
      <c r="N141" s="39">
        <v>808.44899999999996</v>
      </c>
      <c r="O141" s="41">
        <f t="shared" si="28"/>
        <v>0</v>
      </c>
      <c r="P141" s="41">
        <f t="shared" ref="P141:P182" si="32">MIN(K141,O141)</f>
        <v>0</v>
      </c>
      <c r="Q141" s="41">
        <f t="shared" ref="Q141:Q182" si="33">IF(P141&lt;=0,0,L141+I141+H141-N141)</f>
        <v>0</v>
      </c>
      <c r="R141" s="34">
        <f t="shared" si="27"/>
        <v>0</v>
      </c>
      <c r="S141" s="34">
        <f t="shared" si="27"/>
        <v>0</v>
      </c>
      <c r="T141" s="34">
        <f t="shared" si="27"/>
        <v>0</v>
      </c>
      <c r="U141" s="43">
        <v>27.6</v>
      </c>
      <c r="V141" s="44">
        <f t="shared" ref="V141:V182" si="34">(R141+S141+T141)*U141</f>
        <v>0</v>
      </c>
      <c r="W141" s="45">
        <f t="shared" ref="W141:Y182" si="35">IF(B141&gt;0,W$9,0)</f>
        <v>0</v>
      </c>
      <c r="X141" s="50">
        <f t="shared" si="35"/>
        <v>0</v>
      </c>
      <c r="Y141" s="51">
        <f t="shared" si="35"/>
        <v>21.64</v>
      </c>
      <c r="Z141" s="48">
        <f t="shared" ref="Z141:Z182" si="36">(R141*W141)+(S141*X141)+(T141*Y141)</f>
        <v>0</v>
      </c>
      <c r="AA141" s="49">
        <f t="shared" ref="AA141:AA182" si="37">IF(V141-Z141&lt;0,0,V141-Z141)</f>
        <v>0</v>
      </c>
    </row>
    <row r="142" spans="1:27" x14ac:dyDescent="0.25">
      <c r="A142" s="123">
        <v>42153</v>
      </c>
      <c r="B142" s="64">
        <v>0</v>
      </c>
      <c r="C142" s="34">
        <v>0</v>
      </c>
      <c r="D142" s="96">
        <v>278</v>
      </c>
      <c r="E142" s="35">
        <f t="shared" si="29"/>
        <v>278</v>
      </c>
      <c r="F142" s="36">
        <f t="shared" ref="F142:F182" si="38">IF(E142&gt;0,F141+1,0)</f>
        <v>102</v>
      </c>
      <c r="G142" s="37" t="str">
        <f t="shared" si="26"/>
        <v>Yes</v>
      </c>
      <c r="H142" s="38">
        <v>241</v>
      </c>
      <c r="I142" s="38">
        <v>14.18</v>
      </c>
      <c r="J142" s="39">
        <f t="shared" si="30"/>
        <v>241</v>
      </c>
      <c r="K142" s="40">
        <f t="shared" si="31"/>
        <v>241</v>
      </c>
      <c r="L142" s="39">
        <v>477.5</v>
      </c>
      <c r="M142" s="39">
        <v>968</v>
      </c>
      <c r="N142" s="39">
        <v>737.05700000000002</v>
      </c>
      <c r="O142" s="41">
        <f t="shared" si="28"/>
        <v>0</v>
      </c>
      <c r="P142" s="41">
        <f t="shared" si="32"/>
        <v>0</v>
      </c>
      <c r="Q142" s="41">
        <f t="shared" si="33"/>
        <v>0</v>
      </c>
      <c r="R142" s="34">
        <f t="shared" si="27"/>
        <v>0</v>
      </c>
      <c r="S142" s="34">
        <f t="shared" si="27"/>
        <v>0</v>
      </c>
      <c r="T142" s="34">
        <f t="shared" si="27"/>
        <v>0</v>
      </c>
      <c r="U142" s="43">
        <v>24.34</v>
      </c>
      <c r="V142" s="44">
        <f t="shared" si="34"/>
        <v>0</v>
      </c>
      <c r="W142" s="45">
        <f t="shared" si="35"/>
        <v>0</v>
      </c>
      <c r="X142" s="50">
        <f t="shared" si="35"/>
        <v>0</v>
      </c>
      <c r="Y142" s="51">
        <f t="shared" si="35"/>
        <v>21.64</v>
      </c>
      <c r="Z142" s="48">
        <f t="shared" si="36"/>
        <v>0</v>
      </c>
      <c r="AA142" s="49">
        <f t="shared" si="37"/>
        <v>0</v>
      </c>
    </row>
    <row r="143" spans="1:27" x14ac:dyDescent="0.25">
      <c r="A143" s="123">
        <v>42153.041666666664</v>
      </c>
      <c r="B143" s="64">
        <v>0</v>
      </c>
      <c r="C143" s="34">
        <v>0</v>
      </c>
      <c r="D143" s="96">
        <v>278</v>
      </c>
      <c r="E143" s="35">
        <f t="shared" si="29"/>
        <v>278</v>
      </c>
      <c r="F143" s="36">
        <f t="shared" si="38"/>
        <v>103</v>
      </c>
      <c r="G143" s="37" t="str">
        <f t="shared" si="26"/>
        <v>Yes</v>
      </c>
      <c r="H143" s="38">
        <v>229</v>
      </c>
      <c r="I143" s="38">
        <v>12.78</v>
      </c>
      <c r="J143" s="39">
        <f t="shared" si="30"/>
        <v>229</v>
      </c>
      <c r="K143" s="40">
        <f t="shared" si="31"/>
        <v>229</v>
      </c>
      <c r="L143" s="39">
        <v>432.7</v>
      </c>
      <c r="M143" s="39">
        <v>968</v>
      </c>
      <c r="N143" s="39">
        <v>678.10400000000004</v>
      </c>
      <c r="O143" s="41">
        <f t="shared" si="28"/>
        <v>0</v>
      </c>
      <c r="P143" s="41">
        <f t="shared" si="32"/>
        <v>0</v>
      </c>
      <c r="Q143" s="41">
        <f t="shared" si="33"/>
        <v>0</v>
      </c>
      <c r="R143" s="34">
        <f t="shared" si="27"/>
        <v>0</v>
      </c>
      <c r="S143" s="34">
        <f t="shared" si="27"/>
        <v>0</v>
      </c>
      <c r="T143" s="34">
        <f t="shared" si="27"/>
        <v>0</v>
      </c>
      <c r="U143" s="43">
        <v>23.02</v>
      </c>
      <c r="V143" s="44">
        <f t="shared" si="34"/>
        <v>0</v>
      </c>
      <c r="W143" s="45">
        <f t="shared" si="35"/>
        <v>0</v>
      </c>
      <c r="X143" s="50">
        <f t="shared" si="35"/>
        <v>0</v>
      </c>
      <c r="Y143" s="51">
        <f t="shared" si="35"/>
        <v>21.64</v>
      </c>
      <c r="Z143" s="48">
        <f t="shared" si="36"/>
        <v>0</v>
      </c>
      <c r="AA143" s="49">
        <f t="shared" si="37"/>
        <v>0</v>
      </c>
    </row>
    <row r="144" spans="1:27" x14ac:dyDescent="0.25">
      <c r="A144" s="123">
        <v>42153.083333333336</v>
      </c>
      <c r="B144" s="64">
        <v>0</v>
      </c>
      <c r="C144" s="34">
        <v>0</v>
      </c>
      <c r="D144" s="96">
        <v>278</v>
      </c>
      <c r="E144" s="35">
        <f t="shared" si="29"/>
        <v>278</v>
      </c>
      <c r="F144" s="36">
        <f t="shared" si="38"/>
        <v>104</v>
      </c>
      <c r="G144" s="37" t="str">
        <f t="shared" si="26"/>
        <v>Yes</v>
      </c>
      <c r="H144" s="38">
        <v>264</v>
      </c>
      <c r="I144" s="38">
        <v>11.3</v>
      </c>
      <c r="J144" s="39">
        <f t="shared" si="30"/>
        <v>264</v>
      </c>
      <c r="K144" s="40">
        <f t="shared" si="31"/>
        <v>264</v>
      </c>
      <c r="L144" s="39">
        <v>359</v>
      </c>
      <c r="M144" s="39">
        <v>968</v>
      </c>
      <c r="N144" s="39">
        <v>636.75900000000001</v>
      </c>
      <c r="O144" s="41">
        <f t="shared" si="28"/>
        <v>0</v>
      </c>
      <c r="P144" s="41">
        <f t="shared" si="32"/>
        <v>0</v>
      </c>
      <c r="Q144" s="41">
        <f t="shared" si="33"/>
        <v>0</v>
      </c>
      <c r="R144" s="34">
        <f t="shared" si="27"/>
        <v>0</v>
      </c>
      <c r="S144" s="34">
        <f t="shared" si="27"/>
        <v>0</v>
      </c>
      <c r="T144" s="34">
        <f t="shared" si="27"/>
        <v>0</v>
      </c>
      <c r="U144" s="43">
        <v>20.46</v>
      </c>
      <c r="V144" s="44">
        <f t="shared" si="34"/>
        <v>0</v>
      </c>
      <c r="W144" s="45">
        <f t="shared" si="35"/>
        <v>0</v>
      </c>
      <c r="X144" s="50">
        <f t="shared" si="35"/>
        <v>0</v>
      </c>
      <c r="Y144" s="51">
        <f t="shared" si="35"/>
        <v>21.64</v>
      </c>
      <c r="Z144" s="48">
        <f t="shared" si="36"/>
        <v>0</v>
      </c>
      <c r="AA144" s="49">
        <f t="shared" si="37"/>
        <v>0</v>
      </c>
    </row>
    <row r="145" spans="1:27" x14ac:dyDescent="0.25">
      <c r="A145" s="123">
        <v>42153.125</v>
      </c>
      <c r="B145" s="64">
        <v>0</v>
      </c>
      <c r="C145" s="34">
        <v>0</v>
      </c>
      <c r="D145" s="96">
        <v>278</v>
      </c>
      <c r="E145" s="35">
        <f t="shared" si="29"/>
        <v>278</v>
      </c>
      <c r="F145" s="36">
        <f t="shared" si="38"/>
        <v>105</v>
      </c>
      <c r="G145" s="37" t="str">
        <f t="shared" si="26"/>
        <v>Yes</v>
      </c>
      <c r="H145" s="38">
        <v>316</v>
      </c>
      <c r="I145" s="38">
        <v>10.51</v>
      </c>
      <c r="J145" s="39">
        <f t="shared" si="30"/>
        <v>278</v>
      </c>
      <c r="K145" s="40">
        <f t="shared" si="31"/>
        <v>278</v>
      </c>
      <c r="L145" s="39">
        <v>281.7</v>
      </c>
      <c r="M145" s="39">
        <v>968</v>
      </c>
      <c r="N145" s="39">
        <v>609.23099999999999</v>
      </c>
      <c r="O145" s="41">
        <f t="shared" si="28"/>
        <v>0</v>
      </c>
      <c r="P145" s="41">
        <f t="shared" si="32"/>
        <v>0</v>
      </c>
      <c r="Q145" s="41">
        <f t="shared" si="33"/>
        <v>0</v>
      </c>
      <c r="R145" s="34">
        <f t="shared" si="27"/>
        <v>0</v>
      </c>
      <c r="S145" s="34">
        <f t="shared" si="27"/>
        <v>0</v>
      </c>
      <c r="T145" s="34">
        <f t="shared" si="27"/>
        <v>0</v>
      </c>
      <c r="U145" s="43">
        <v>16.18</v>
      </c>
      <c r="V145" s="44">
        <f t="shared" si="34"/>
        <v>0</v>
      </c>
      <c r="W145" s="45">
        <f t="shared" si="35"/>
        <v>0</v>
      </c>
      <c r="X145" s="50">
        <f t="shared" si="35"/>
        <v>0</v>
      </c>
      <c r="Y145" s="51">
        <f t="shared" si="35"/>
        <v>21.64</v>
      </c>
      <c r="Z145" s="48">
        <f t="shared" si="36"/>
        <v>0</v>
      </c>
      <c r="AA145" s="49">
        <f t="shared" si="37"/>
        <v>0</v>
      </c>
    </row>
    <row r="146" spans="1:27" x14ac:dyDescent="0.25">
      <c r="A146" s="123">
        <v>42153.166666666664</v>
      </c>
      <c r="B146" s="64">
        <v>0</v>
      </c>
      <c r="C146" s="34">
        <v>0</v>
      </c>
      <c r="D146" s="96">
        <v>278</v>
      </c>
      <c r="E146" s="35">
        <f t="shared" si="29"/>
        <v>278</v>
      </c>
      <c r="F146" s="36">
        <f t="shared" si="38"/>
        <v>106</v>
      </c>
      <c r="G146" s="37" t="str">
        <f t="shared" si="26"/>
        <v>Yes</v>
      </c>
      <c r="H146" s="38">
        <v>326</v>
      </c>
      <c r="I146" s="38">
        <v>10.08</v>
      </c>
      <c r="J146" s="39">
        <f t="shared" si="30"/>
        <v>278</v>
      </c>
      <c r="K146" s="40">
        <f t="shared" si="31"/>
        <v>278</v>
      </c>
      <c r="L146" s="39">
        <v>260.60000000000002</v>
      </c>
      <c r="M146" s="39">
        <v>968</v>
      </c>
      <c r="N146" s="39">
        <v>599.428</v>
      </c>
      <c r="O146" s="41">
        <f t="shared" si="28"/>
        <v>0</v>
      </c>
      <c r="P146" s="41">
        <f t="shared" si="32"/>
        <v>0</v>
      </c>
      <c r="Q146" s="41">
        <f t="shared" si="33"/>
        <v>0</v>
      </c>
      <c r="R146" s="34">
        <f t="shared" ref="R146:T182" si="39">IF($P146&gt;0,MIN($P146,$E146)*(B146/$E146),0)</f>
        <v>0</v>
      </c>
      <c r="S146" s="34">
        <f t="shared" si="39"/>
        <v>0</v>
      </c>
      <c r="T146" s="34">
        <f t="shared" si="39"/>
        <v>0</v>
      </c>
      <c r="U146" s="43">
        <v>13.46</v>
      </c>
      <c r="V146" s="44">
        <f t="shared" si="34"/>
        <v>0</v>
      </c>
      <c r="W146" s="45">
        <f t="shared" si="35"/>
        <v>0</v>
      </c>
      <c r="X146" s="50">
        <f t="shared" si="35"/>
        <v>0</v>
      </c>
      <c r="Y146" s="51">
        <f t="shared" si="35"/>
        <v>21.64</v>
      </c>
      <c r="Z146" s="48">
        <f t="shared" si="36"/>
        <v>0</v>
      </c>
      <c r="AA146" s="49">
        <f t="shared" si="37"/>
        <v>0</v>
      </c>
    </row>
    <row r="147" spans="1:27" x14ac:dyDescent="0.25">
      <c r="A147" s="123">
        <v>42153.208333333336</v>
      </c>
      <c r="B147" s="64">
        <v>0</v>
      </c>
      <c r="C147" s="34">
        <v>0</v>
      </c>
      <c r="D147" s="96">
        <v>278</v>
      </c>
      <c r="E147" s="35">
        <f t="shared" si="29"/>
        <v>278</v>
      </c>
      <c r="F147" s="36">
        <f t="shared" si="38"/>
        <v>107</v>
      </c>
      <c r="G147" s="37" t="str">
        <f t="shared" si="26"/>
        <v>Yes</v>
      </c>
      <c r="H147" s="38">
        <v>319</v>
      </c>
      <c r="I147" s="38">
        <v>10.039999999999999</v>
      </c>
      <c r="J147" s="39">
        <f t="shared" si="30"/>
        <v>278</v>
      </c>
      <c r="K147" s="40">
        <f t="shared" si="31"/>
        <v>278</v>
      </c>
      <c r="L147" s="39">
        <v>261.7</v>
      </c>
      <c r="M147" s="39">
        <v>968</v>
      </c>
      <c r="N147" s="39">
        <v>593.66700000000003</v>
      </c>
      <c r="O147" s="41">
        <f t="shared" si="28"/>
        <v>0</v>
      </c>
      <c r="P147" s="41">
        <f t="shared" si="32"/>
        <v>0</v>
      </c>
      <c r="Q147" s="41">
        <f t="shared" si="33"/>
        <v>0</v>
      </c>
      <c r="R147" s="34">
        <f t="shared" si="39"/>
        <v>0</v>
      </c>
      <c r="S147" s="34">
        <f t="shared" si="39"/>
        <v>0</v>
      </c>
      <c r="T147" s="34">
        <f t="shared" si="39"/>
        <v>0</v>
      </c>
      <c r="U147" s="43">
        <v>14.92</v>
      </c>
      <c r="V147" s="44">
        <f t="shared" si="34"/>
        <v>0</v>
      </c>
      <c r="W147" s="45">
        <f t="shared" si="35"/>
        <v>0</v>
      </c>
      <c r="X147" s="50">
        <f t="shared" si="35"/>
        <v>0</v>
      </c>
      <c r="Y147" s="51">
        <f t="shared" si="35"/>
        <v>21.64</v>
      </c>
      <c r="Z147" s="48">
        <f t="shared" si="36"/>
        <v>0</v>
      </c>
      <c r="AA147" s="49">
        <f t="shared" si="37"/>
        <v>0</v>
      </c>
    </row>
    <row r="148" spans="1:27" x14ac:dyDescent="0.25">
      <c r="A148" s="123">
        <v>42153.25</v>
      </c>
      <c r="B148" s="64">
        <v>0</v>
      </c>
      <c r="C148" s="34">
        <v>0</v>
      </c>
      <c r="D148" s="96">
        <v>278</v>
      </c>
      <c r="E148" s="35">
        <f t="shared" si="29"/>
        <v>278</v>
      </c>
      <c r="F148" s="36">
        <f t="shared" si="38"/>
        <v>108</v>
      </c>
      <c r="G148" s="37" t="str">
        <f t="shared" si="26"/>
        <v>Yes</v>
      </c>
      <c r="H148" s="38">
        <v>296</v>
      </c>
      <c r="I148" s="38">
        <v>10.96</v>
      </c>
      <c r="J148" s="39">
        <f t="shared" si="30"/>
        <v>278</v>
      </c>
      <c r="K148" s="40">
        <f t="shared" si="31"/>
        <v>278</v>
      </c>
      <c r="L148" s="39">
        <v>300.7</v>
      </c>
      <c r="M148" s="39">
        <v>968</v>
      </c>
      <c r="N148" s="39">
        <v>611.42899999999997</v>
      </c>
      <c r="O148" s="41">
        <f t="shared" si="28"/>
        <v>0</v>
      </c>
      <c r="P148" s="41">
        <f t="shared" si="32"/>
        <v>0</v>
      </c>
      <c r="Q148" s="41">
        <f t="shared" si="33"/>
        <v>0</v>
      </c>
      <c r="R148" s="34">
        <f t="shared" si="39"/>
        <v>0</v>
      </c>
      <c r="S148" s="34">
        <f t="shared" si="39"/>
        <v>0</v>
      </c>
      <c r="T148" s="34">
        <f t="shared" si="39"/>
        <v>0</v>
      </c>
      <c r="U148" s="43">
        <v>21.28</v>
      </c>
      <c r="V148" s="44">
        <f t="shared" si="34"/>
        <v>0</v>
      </c>
      <c r="W148" s="45">
        <f t="shared" si="35"/>
        <v>0</v>
      </c>
      <c r="X148" s="50">
        <f t="shared" si="35"/>
        <v>0</v>
      </c>
      <c r="Y148" s="51">
        <f t="shared" si="35"/>
        <v>21.64</v>
      </c>
      <c r="Z148" s="48">
        <f t="shared" si="36"/>
        <v>0</v>
      </c>
      <c r="AA148" s="49">
        <f t="shared" si="37"/>
        <v>0</v>
      </c>
    </row>
    <row r="149" spans="1:27" x14ac:dyDescent="0.25">
      <c r="A149" s="123">
        <v>42153.291666666664</v>
      </c>
      <c r="B149" s="64">
        <v>0</v>
      </c>
      <c r="C149" s="34">
        <v>0</v>
      </c>
      <c r="D149" s="96">
        <v>278</v>
      </c>
      <c r="E149" s="35">
        <f t="shared" si="29"/>
        <v>278</v>
      </c>
      <c r="F149" s="36">
        <f t="shared" si="38"/>
        <v>109</v>
      </c>
      <c r="G149" s="37" t="str">
        <f t="shared" si="26"/>
        <v>Yes</v>
      </c>
      <c r="H149" s="38">
        <v>277</v>
      </c>
      <c r="I149" s="38">
        <v>12.42</v>
      </c>
      <c r="J149" s="39">
        <f t="shared" si="30"/>
        <v>277</v>
      </c>
      <c r="K149" s="40">
        <f t="shared" si="31"/>
        <v>277</v>
      </c>
      <c r="L149" s="39">
        <v>363.7</v>
      </c>
      <c r="M149" s="39">
        <v>968</v>
      </c>
      <c r="N149" s="39">
        <v>657.06899999999996</v>
      </c>
      <c r="O149" s="41">
        <f t="shared" si="28"/>
        <v>0</v>
      </c>
      <c r="P149" s="41">
        <f t="shared" si="32"/>
        <v>0</v>
      </c>
      <c r="Q149" s="41">
        <f t="shared" si="33"/>
        <v>0</v>
      </c>
      <c r="R149" s="34">
        <f t="shared" si="39"/>
        <v>0</v>
      </c>
      <c r="S149" s="34">
        <f t="shared" si="39"/>
        <v>0</v>
      </c>
      <c r="T149" s="34">
        <f t="shared" si="39"/>
        <v>0</v>
      </c>
      <c r="U149" s="43">
        <v>24.59</v>
      </c>
      <c r="V149" s="44">
        <f t="shared" si="34"/>
        <v>0</v>
      </c>
      <c r="W149" s="45">
        <f t="shared" si="35"/>
        <v>0</v>
      </c>
      <c r="X149" s="50">
        <f t="shared" si="35"/>
        <v>0</v>
      </c>
      <c r="Y149" s="51">
        <f t="shared" si="35"/>
        <v>21.64</v>
      </c>
      <c r="Z149" s="48">
        <f t="shared" si="36"/>
        <v>0</v>
      </c>
      <c r="AA149" s="49">
        <f t="shared" si="37"/>
        <v>0</v>
      </c>
    </row>
    <row r="150" spans="1:27" x14ac:dyDescent="0.25">
      <c r="A150" s="123">
        <v>42153.333333333336</v>
      </c>
      <c r="B150" s="64">
        <v>0</v>
      </c>
      <c r="C150" s="34">
        <v>0</v>
      </c>
      <c r="D150" s="96">
        <v>278</v>
      </c>
      <c r="E150" s="35">
        <f t="shared" si="29"/>
        <v>278</v>
      </c>
      <c r="F150" s="36">
        <f t="shared" si="38"/>
        <v>110</v>
      </c>
      <c r="G150" s="37" t="str">
        <f t="shared" si="26"/>
        <v>Yes</v>
      </c>
      <c r="H150" s="38">
        <v>263</v>
      </c>
      <c r="I150" s="38">
        <v>13.14</v>
      </c>
      <c r="J150" s="39">
        <f t="shared" si="30"/>
        <v>263</v>
      </c>
      <c r="K150" s="40">
        <f t="shared" si="31"/>
        <v>263</v>
      </c>
      <c r="L150" s="39">
        <v>411.4</v>
      </c>
      <c r="M150" s="39">
        <v>968</v>
      </c>
      <c r="N150" s="39">
        <v>689.20699999999999</v>
      </c>
      <c r="O150" s="41">
        <f t="shared" si="28"/>
        <v>0</v>
      </c>
      <c r="P150" s="41">
        <f t="shared" si="32"/>
        <v>0</v>
      </c>
      <c r="Q150" s="41">
        <f t="shared" si="33"/>
        <v>0</v>
      </c>
      <c r="R150" s="34">
        <f t="shared" si="39"/>
        <v>0</v>
      </c>
      <c r="S150" s="34">
        <f t="shared" si="39"/>
        <v>0</v>
      </c>
      <c r="T150" s="34">
        <f t="shared" si="39"/>
        <v>0</v>
      </c>
      <c r="U150" s="43">
        <v>26.2</v>
      </c>
      <c r="V150" s="44">
        <f t="shared" si="34"/>
        <v>0</v>
      </c>
      <c r="W150" s="45">
        <f t="shared" si="35"/>
        <v>0</v>
      </c>
      <c r="X150" s="50">
        <f t="shared" si="35"/>
        <v>0</v>
      </c>
      <c r="Y150" s="51">
        <f t="shared" si="35"/>
        <v>21.64</v>
      </c>
      <c r="Z150" s="48">
        <f t="shared" si="36"/>
        <v>0</v>
      </c>
      <c r="AA150" s="49">
        <f t="shared" si="37"/>
        <v>0</v>
      </c>
    </row>
    <row r="151" spans="1:27" x14ac:dyDescent="0.25">
      <c r="A151" s="123">
        <v>42153.375</v>
      </c>
      <c r="B151" s="64">
        <v>0</v>
      </c>
      <c r="C151" s="34">
        <v>0</v>
      </c>
      <c r="D151" s="96">
        <v>278</v>
      </c>
      <c r="E151" s="35">
        <f t="shared" si="29"/>
        <v>278</v>
      </c>
      <c r="F151" s="36">
        <f t="shared" si="38"/>
        <v>111</v>
      </c>
      <c r="G151" s="37" t="str">
        <f t="shared" si="26"/>
        <v>Yes</v>
      </c>
      <c r="H151" s="38">
        <v>237</v>
      </c>
      <c r="I151" s="38">
        <v>13.99</v>
      </c>
      <c r="J151" s="39">
        <f t="shared" si="30"/>
        <v>237</v>
      </c>
      <c r="K151" s="40">
        <f t="shared" si="31"/>
        <v>237</v>
      </c>
      <c r="L151" s="39">
        <v>462.85</v>
      </c>
      <c r="M151" s="39">
        <v>968</v>
      </c>
      <c r="N151" s="39">
        <v>717.20699999999999</v>
      </c>
      <c r="O151" s="41">
        <f t="shared" si="28"/>
        <v>0</v>
      </c>
      <c r="P151" s="41">
        <f t="shared" si="32"/>
        <v>0</v>
      </c>
      <c r="Q151" s="41">
        <f t="shared" si="33"/>
        <v>0</v>
      </c>
      <c r="R151" s="34">
        <f t="shared" si="39"/>
        <v>0</v>
      </c>
      <c r="S151" s="34">
        <f t="shared" si="39"/>
        <v>0</v>
      </c>
      <c r="T151" s="34">
        <f t="shared" si="39"/>
        <v>0</v>
      </c>
      <c r="U151" s="43">
        <v>28.65</v>
      </c>
      <c r="V151" s="44">
        <f t="shared" si="34"/>
        <v>0</v>
      </c>
      <c r="W151" s="45">
        <f t="shared" si="35"/>
        <v>0</v>
      </c>
      <c r="X151" s="50">
        <f t="shared" si="35"/>
        <v>0</v>
      </c>
      <c r="Y151" s="51">
        <f t="shared" si="35"/>
        <v>21.64</v>
      </c>
      <c r="Z151" s="48">
        <f t="shared" si="36"/>
        <v>0</v>
      </c>
      <c r="AA151" s="49">
        <f t="shared" si="37"/>
        <v>0</v>
      </c>
    </row>
    <row r="152" spans="1:27" x14ac:dyDescent="0.25">
      <c r="A152" s="123">
        <v>42153.416666666664</v>
      </c>
      <c r="B152" s="64">
        <v>0</v>
      </c>
      <c r="C152" s="34">
        <v>0</v>
      </c>
      <c r="D152" s="96">
        <v>278</v>
      </c>
      <c r="E152" s="35">
        <f t="shared" si="29"/>
        <v>278</v>
      </c>
      <c r="F152" s="36">
        <f t="shared" si="38"/>
        <v>112</v>
      </c>
      <c r="G152" s="37" t="str">
        <f t="shared" si="26"/>
        <v>Yes</v>
      </c>
      <c r="H152" s="38">
        <v>223</v>
      </c>
      <c r="I152" s="38">
        <v>16.05</v>
      </c>
      <c r="J152" s="39">
        <f t="shared" si="30"/>
        <v>223</v>
      </c>
      <c r="K152" s="40">
        <f t="shared" si="31"/>
        <v>223</v>
      </c>
      <c r="L152" s="39">
        <v>513.45000000000005</v>
      </c>
      <c r="M152" s="39">
        <v>968</v>
      </c>
      <c r="N152" s="39">
        <v>754.14200000000005</v>
      </c>
      <c r="O152" s="41">
        <f t="shared" si="28"/>
        <v>0</v>
      </c>
      <c r="P152" s="41">
        <f t="shared" si="32"/>
        <v>0</v>
      </c>
      <c r="Q152" s="41">
        <f t="shared" si="33"/>
        <v>0</v>
      </c>
      <c r="R152" s="34">
        <f t="shared" si="39"/>
        <v>0</v>
      </c>
      <c r="S152" s="34">
        <f t="shared" si="39"/>
        <v>0</v>
      </c>
      <c r="T152" s="34">
        <f t="shared" si="39"/>
        <v>0</v>
      </c>
      <c r="U152" s="43">
        <v>31.14</v>
      </c>
      <c r="V152" s="44">
        <f t="shared" si="34"/>
        <v>0</v>
      </c>
      <c r="W152" s="45">
        <f t="shared" si="35"/>
        <v>0</v>
      </c>
      <c r="X152" s="50">
        <f t="shared" si="35"/>
        <v>0</v>
      </c>
      <c r="Y152" s="51">
        <f t="shared" si="35"/>
        <v>21.64</v>
      </c>
      <c r="Z152" s="48">
        <f t="shared" si="36"/>
        <v>0</v>
      </c>
      <c r="AA152" s="49">
        <f t="shared" si="37"/>
        <v>0</v>
      </c>
    </row>
    <row r="153" spans="1:27" x14ac:dyDescent="0.25">
      <c r="A153" s="123">
        <v>42153.458333333336</v>
      </c>
      <c r="B153" s="64">
        <v>0</v>
      </c>
      <c r="C153" s="34">
        <v>0</v>
      </c>
      <c r="D153" s="96">
        <v>278</v>
      </c>
      <c r="E153" s="35">
        <f t="shared" si="29"/>
        <v>278</v>
      </c>
      <c r="F153" s="36">
        <f t="shared" si="38"/>
        <v>113</v>
      </c>
      <c r="G153" s="37" t="str">
        <f t="shared" si="26"/>
        <v>Yes</v>
      </c>
      <c r="H153" s="38">
        <v>194</v>
      </c>
      <c r="I153" s="38">
        <v>17.47</v>
      </c>
      <c r="J153" s="39">
        <f t="shared" si="30"/>
        <v>194</v>
      </c>
      <c r="K153" s="40">
        <f t="shared" si="31"/>
        <v>194</v>
      </c>
      <c r="L153" s="39">
        <v>568.04999999999995</v>
      </c>
      <c r="M153" s="39">
        <v>968</v>
      </c>
      <c r="N153" s="39">
        <v>781.09100000000001</v>
      </c>
      <c r="O153" s="41">
        <f t="shared" si="28"/>
        <v>0</v>
      </c>
      <c r="P153" s="41">
        <f t="shared" si="32"/>
        <v>0</v>
      </c>
      <c r="Q153" s="41">
        <f t="shared" si="33"/>
        <v>0</v>
      </c>
      <c r="R153" s="34">
        <f t="shared" si="39"/>
        <v>0</v>
      </c>
      <c r="S153" s="34">
        <f t="shared" si="39"/>
        <v>0</v>
      </c>
      <c r="T153" s="34">
        <f t="shared" si="39"/>
        <v>0</v>
      </c>
      <c r="U153" s="43">
        <v>33.9</v>
      </c>
      <c r="V153" s="44">
        <f t="shared" si="34"/>
        <v>0</v>
      </c>
      <c r="W153" s="45">
        <f t="shared" si="35"/>
        <v>0</v>
      </c>
      <c r="X153" s="50">
        <f t="shared" si="35"/>
        <v>0</v>
      </c>
      <c r="Y153" s="51">
        <f t="shared" si="35"/>
        <v>21.64</v>
      </c>
      <c r="Z153" s="48">
        <f t="shared" si="36"/>
        <v>0</v>
      </c>
      <c r="AA153" s="49">
        <f t="shared" si="37"/>
        <v>0</v>
      </c>
    </row>
    <row r="154" spans="1:27" x14ac:dyDescent="0.25">
      <c r="A154" s="123">
        <v>42153.5</v>
      </c>
      <c r="B154" s="64">
        <v>0</v>
      </c>
      <c r="C154" s="34">
        <v>0</v>
      </c>
      <c r="D154" s="96">
        <v>278</v>
      </c>
      <c r="E154" s="35">
        <f t="shared" si="29"/>
        <v>278</v>
      </c>
      <c r="F154" s="36">
        <f t="shared" si="38"/>
        <v>114</v>
      </c>
      <c r="G154" s="37" t="str">
        <f t="shared" si="26"/>
        <v>Yes</v>
      </c>
      <c r="H154" s="38">
        <v>223</v>
      </c>
      <c r="I154" s="38">
        <v>18.46</v>
      </c>
      <c r="J154" s="39">
        <f t="shared" si="30"/>
        <v>223</v>
      </c>
      <c r="K154" s="40">
        <f t="shared" si="31"/>
        <v>223</v>
      </c>
      <c r="L154" s="39">
        <v>576.4</v>
      </c>
      <c r="M154" s="39">
        <v>968</v>
      </c>
      <c r="N154" s="39">
        <v>819.96100000000001</v>
      </c>
      <c r="O154" s="41">
        <f t="shared" si="28"/>
        <v>0</v>
      </c>
      <c r="P154" s="41">
        <f t="shared" si="32"/>
        <v>0</v>
      </c>
      <c r="Q154" s="41">
        <f t="shared" si="33"/>
        <v>0</v>
      </c>
      <c r="R154" s="34">
        <f t="shared" si="39"/>
        <v>0</v>
      </c>
      <c r="S154" s="34">
        <f t="shared" si="39"/>
        <v>0</v>
      </c>
      <c r="T154" s="34">
        <f t="shared" si="39"/>
        <v>0</v>
      </c>
      <c r="U154" s="43">
        <v>35.72</v>
      </c>
      <c r="V154" s="44">
        <f t="shared" si="34"/>
        <v>0</v>
      </c>
      <c r="W154" s="45">
        <f t="shared" si="35"/>
        <v>0</v>
      </c>
      <c r="X154" s="50">
        <f t="shared" si="35"/>
        <v>0</v>
      </c>
      <c r="Y154" s="51">
        <f t="shared" si="35"/>
        <v>21.64</v>
      </c>
      <c r="Z154" s="48">
        <f t="shared" si="36"/>
        <v>0</v>
      </c>
      <c r="AA154" s="49">
        <f t="shared" si="37"/>
        <v>0</v>
      </c>
    </row>
    <row r="155" spans="1:27" x14ac:dyDescent="0.25">
      <c r="A155" s="123">
        <v>42153.541666666664</v>
      </c>
      <c r="B155" s="64">
        <v>0</v>
      </c>
      <c r="C155" s="34">
        <v>0</v>
      </c>
      <c r="D155" s="96">
        <v>278</v>
      </c>
      <c r="E155" s="35">
        <f t="shared" si="29"/>
        <v>278</v>
      </c>
      <c r="F155" s="36">
        <f t="shared" si="38"/>
        <v>115</v>
      </c>
      <c r="G155" s="37" t="str">
        <f t="shared" si="26"/>
        <v>Yes</v>
      </c>
      <c r="H155" s="38">
        <v>246</v>
      </c>
      <c r="I155" s="38">
        <v>18.850000000000001</v>
      </c>
      <c r="J155" s="39">
        <f t="shared" si="30"/>
        <v>246</v>
      </c>
      <c r="K155" s="40">
        <f t="shared" si="31"/>
        <v>246</v>
      </c>
      <c r="L155" s="39">
        <v>575.75</v>
      </c>
      <c r="M155" s="39">
        <v>968</v>
      </c>
      <c r="N155" s="39">
        <v>843.86199999999997</v>
      </c>
      <c r="O155" s="41">
        <f t="shared" si="28"/>
        <v>0</v>
      </c>
      <c r="P155" s="41">
        <f t="shared" si="32"/>
        <v>0</v>
      </c>
      <c r="Q155" s="41">
        <f t="shared" si="33"/>
        <v>0</v>
      </c>
      <c r="R155" s="34">
        <f t="shared" si="39"/>
        <v>0</v>
      </c>
      <c r="S155" s="34">
        <f t="shared" si="39"/>
        <v>0</v>
      </c>
      <c r="T155" s="34">
        <f t="shared" si="39"/>
        <v>0</v>
      </c>
      <c r="U155" s="43">
        <v>37.68</v>
      </c>
      <c r="V155" s="44">
        <f t="shared" si="34"/>
        <v>0</v>
      </c>
      <c r="W155" s="45">
        <f t="shared" si="35"/>
        <v>0</v>
      </c>
      <c r="X155" s="50">
        <f t="shared" si="35"/>
        <v>0</v>
      </c>
      <c r="Y155" s="51">
        <f t="shared" si="35"/>
        <v>21.64</v>
      </c>
      <c r="Z155" s="48">
        <f t="shared" si="36"/>
        <v>0</v>
      </c>
      <c r="AA155" s="49">
        <f t="shared" si="37"/>
        <v>0</v>
      </c>
    </row>
    <row r="156" spans="1:27" x14ac:dyDescent="0.25">
      <c r="A156" s="123">
        <v>42153.583333333336</v>
      </c>
      <c r="B156" s="64">
        <v>0</v>
      </c>
      <c r="C156" s="34">
        <v>0</v>
      </c>
      <c r="D156" s="96">
        <v>278</v>
      </c>
      <c r="E156" s="35">
        <f t="shared" si="29"/>
        <v>278</v>
      </c>
      <c r="F156" s="36">
        <f t="shared" si="38"/>
        <v>116</v>
      </c>
      <c r="G156" s="37" t="str">
        <f t="shared" si="26"/>
        <v>Yes</v>
      </c>
      <c r="H156" s="38">
        <v>328</v>
      </c>
      <c r="I156" s="38">
        <v>21.24</v>
      </c>
      <c r="J156" s="39">
        <f t="shared" si="30"/>
        <v>278</v>
      </c>
      <c r="K156" s="40">
        <f t="shared" si="31"/>
        <v>278</v>
      </c>
      <c r="L156" s="39">
        <v>575.6</v>
      </c>
      <c r="M156" s="39">
        <v>968</v>
      </c>
      <c r="N156" s="39">
        <v>927.07500000000005</v>
      </c>
      <c r="O156" s="41">
        <f t="shared" si="28"/>
        <v>0</v>
      </c>
      <c r="P156" s="41">
        <f t="shared" si="32"/>
        <v>0</v>
      </c>
      <c r="Q156" s="41">
        <f t="shared" si="33"/>
        <v>0</v>
      </c>
      <c r="R156" s="34">
        <f t="shared" si="39"/>
        <v>0</v>
      </c>
      <c r="S156" s="34">
        <f t="shared" si="39"/>
        <v>0</v>
      </c>
      <c r="T156" s="34">
        <f t="shared" si="39"/>
        <v>0</v>
      </c>
      <c r="U156" s="43">
        <v>43.9</v>
      </c>
      <c r="V156" s="44">
        <f t="shared" si="34"/>
        <v>0</v>
      </c>
      <c r="W156" s="45">
        <f t="shared" si="35"/>
        <v>0</v>
      </c>
      <c r="X156" s="50">
        <f t="shared" si="35"/>
        <v>0</v>
      </c>
      <c r="Y156" s="51">
        <f t="shared" si="35"/>
        <v>21.64</v>
      </c>
      <c r="Z156" s="48">
        <f t="shared" si="36"/>
        <v>0</v>
      </c>
      <c r="AA156" s="49">
        <f t="shared" si="37"/>
        <v>0</v>
      </c>
    </row>
    <row r="157" spans="1:27" x14ac:dyDescent="0.25">
      <c r="A157" s="123">
        <v>42153.625</v>
      </c>
      <c r="B157" s="64">
        <v>0</v>
      </c>
      <c r="C157" s="34">
        <v>0</v>
      </c>
      <c r="D157" s="96">
        <v>278</v>
      </c>
      <c r="E157" s="35">
        <f t="shared" si="29"/>
        <v>278</v>
      </c>
      <c r="F157" s="36">
        <f t="shared" si="38"/>
        <v>117</v>
      </c>
      <c r="G157" s="37" t="str">
        <f t="shared" si="26"/>
        <v>Yes</v>
      </c>
      <c r="H157" s="38">
        <v>330</v>
      </c>
      <c r="I157" s="38">
        <v>22.22</v>
      </c>
      <c r="J157" s="39">
        <f t="shared" si="30"/>
        <v>278</v>
      </c>
      <c r="K157" s="40">
        <f t="shared" si="31"/>
        <v>278</v>
      </c>
      <c r="L157" s="39">
        <v>575.9</v>
      </c>
      <c r="M157" s="39">
        <v>968</v>
      </c>
      <c r="N157" s="39">
        <v>930.83500000000004</v>
      </c>
      <c r="O157" s="41">
        <f t="shared" si="28"/>
        <v>0</v>
      </c>
      <c r="P157" s="41">
        <f t="shared" si="32"/>
        <v>0</v>
      </c>
      <c r="Q157" s="41">
        <f t="shared" si="33"/>
        <v>0</v>
      </c>
      <c r="R157" s="34">
        <f t="shared" si="39"/>
        <v>0</v>
      </c>
      <c r="S157" s="34">
        <f t="shared" si="39"/>
        <v>0</v>
      </c>
      <c r="T157" s="34">
        <f t="shared" si="39"/>
        <v>0</v>
      </c>
      <c r="U157" s="43">
        <v>46.03</v>
      </c>
      <c r="V157" s="44">
        <f t="shared" si="34"/>
        <v>0</v>
      </c>
      <c r="W157" s="45">
        <f t="shared" si="35"/>
        <v>0</v>
      </c>
      <c r="X157" s="50">
        <f t="shared" si="35"/>
        <v>0</v>
      </c>
      <c r="Y157" s="51">
        <f t="shared" si="35"/>
        <v>21.64</v>
      </c>
      <c r="Z157" s="48">
        <f t="shared" si="36"/>
        <v>0</v>
      </c>
      <c r="AA157" s="49">
        <f t="shared" si="37"/>
        <v>0</v>
      </c>
    </row>
    <row r="158" spans="1:27" x14ac:dyDescent="0.25">
      <c r="A158" s="123">
        <v>42153.666666666664</v>
      </c>
      <c r="B158" s="64">
        <v>0</v>
      </c>
      <c r="C158" s="34">
        <v>0</v>
      </c>
      <c r="D158" s="96">
        <v>278</v>
      </c>
      <c r="E158" s="35">
        <f t="shared" si="29"/>
        <v>278</v>
      </c>
      <c r="F158" s="36">
        <f t="shared" si="38"/>
        <v>118</v>
      </c>
      <c r="G158" s="37" t="str">
        <f t="shared" si="26"/>
        <v>Yes</v>
      </c>
      <c r="H158" s="38">
        <v>335</v>
      </c>
      <c r="I158" s="38">
        <v>23.12</v>
      </c>
      <c r="J158" s="39">
        <f t="shared" si="30"/>
        <v>278</v>
      </c>
      <c r="K158" s="40">
        <f t="shared" si="31"/>
        <v>278</v>
      </c>
      <c r="L158" s="39">
        <v>575.9</v>
      </c>
      <c r="M158" s="39">
        <v>968</v>
      </c>
      <c r="N158" s="39">
        <v>935.95799999999997</v>
      </c>
      <c r="O158" s="41">
        <f t="shared" si="28"/>
        <v>0</v>
      </c>
      <c r="P158" s="41">
        <f t="shared" si="32"/>
        <v>0</v>
      </c>
      <c r="Q158" s="41">
        <f t="shared" si="33"/>
        <v>0</v>
      </c>
      <c r="R158" s="34">
        <f t="shared" si="39"/>
        <v>0</v>
      </c>
      <c r="S158" s="34">
        <f t="shared" si="39"/>
        <v>0</v>
      </c>
      <c r="T158" s="34">
        <f t="shared" si="39"/>
        <v>0</v>
      </c>
      <c r="U158" s="43">
        <v>50.97</v>
      </c>
      <c r="V158" s="44">
        <f t="shared" si="34"/>
        <v>0</v>
      </c>
      <c r="W158" s="45">
        <f t="shared" si="35"/>
        <v>0</v>
      </c>
      <c r="X158" s="50">
        <f t="shared" si="35"/>
        <v>0</v>
      </c>
      <c r="Y158" s="51">
        <f t="shared" si="35"/>
        <v>21.64</v>
      </c>
      <c r="Z158" s="48">
        <f t="shared" si="36"/>
        <v>0</v>
      </c>
      <c r="AA158" s="49">
        <f t="shared" si="37"/>
        <v>0</v>
      </c>
    </row>
    <row r="159" spans="1:27" x14ac:dyDescent="0.25">
      <c r="A159" s="123">
        <v>42153.708333333336</v>
      </c>
      <c r="B159" s="64">
        <v>0</v>
      </c>
      <c r="C159" s="34">
        <v>0</v>
      </c>
      <c r="D159" s="96">
        <v>278</v>
      </c>
      <c r="E159" s="35">
        <f t="shared" si="29"/>
        <v>278</v>
      </c>
      <c r="F159" s="36">
        <f t="shared" si="38"/>
        <v>119</v>
      </c>
      <c r="G159" s="37" t="str">
        <f t="shared" si="26"/>
        <v>Yes</v>
      </c>
      <c r="H159" s="38">
        <v>338</v>
      </c>
      <c r="I159" s="38">
        <v>22.75</v>
      </c>
      <c r="J159" s="39">
        <f t="shared" si="30"/>
        <v>278</v>
      </c>
      <c r="K159" s="40">
        <f t="shared" si="31"/>
        <v>278</v>
      </c>
      <c r="L159" s="39">
        <v>575.4</v>
      </c>
      <c r="M159" s="39">
        <v>968</v>
      </c>
      <c r="N159" s="39">
        <v>939.90800000000002</v>
      </c>
      <c r="O159" s="41">
        <f t="shared" si="28"/>
        <v>0</v>
      </c>
      <c r="P159" s="41">
        <f t="shared" si="32"/>
        <v>0</v>
      </c>
      <c r="Q159" s="41">
        <f t="shared" si="33"/>
        <v>0</v>
      </c>
      <c r="R159" s="34">
        <f t="shared" si="39"/>
        <v>0</v>
      </c>
      <c r="S159" s="34">
        <f t="shared" si="39"/>
        <v>0</v>
      </c>
      <c r="T159" s="34">
        <f t="shared" si="39"/>
        <v>0</v>
      </c>
      <c r="U159" s="43">
        <v>53.75</v>
      </c>
      <c r="V159" s="44">
        <f t="shared" si="34"/>
        <v>0</v>
      </c>
      <c r="W159" s="45">
        <f t="shared" si="35"/>
        <v>0</v>
      </c>
      <c r="X159" s="50">
        <f t="shared" si="35"/>
        <v>0</v>
      </c>
      <c r="Y159" s="51">
        <f t="shared" si="35"/>
        <v>21.64</v>
      </c>
      <c r="Z159" s="48">
        <f t="shared" si="36"/>
        <v>0</v>
      </c>
      <c r="AA159" s="49">
        <f t="shared" si="37"/>
        <v>0</v>
      </c>
    </row>
    <row r="160" spans="1:27" x14ac:dyDescent="0.25">
      <c r="A160" s="123">
        <v>42153.75</v>
      </c>
      <c r="B160" s="64">
        <v>0</v>
      </c>
      <c r="C160" s="34">
        <v>0</v>
      </c>
      <c r="D160" s="96">
        <v>278</v>
      </c>
      <c r="E160" s="35">
        <f t="shared" si="29"/>
        <v>278</v>
      </c>
      <c r="F160" s="36">
        <f t="shared" si="38"/>
        <v>120</v>
      </c>
      <c r="G160" s="37" t="str">
        <f t="shared" si="26"/>
        <v>Yes</v>
      </c>
      <c r="H160" s="38">
        <v>320</v>
      </c>
      <c r="I160" s="38">
        <v>22.42</v>
      </c>
      <c r="J160" s="39">
        <f t="shared" si="30"/>
        <v>278</v>
      </c>
      <c r="K160" s="40">
        <f t="shared" si="31"/>
        <v>278</v>
      </c>
      <c r="L160" s="39">
        <v>571.9</v>
      </c>
      <c r="M160" s="39">
        <v>960</v>
      </c>
      <c r="N160" s="39">
        <v>917.78</v>
      </c>
      <c r="O160" s="41">
        <f t="shared" si="28"/>
        <v>0</v>
      </c>
      <c r="P160" s="41">
        <f t="shared" si="32"/>
        <v>0</v>
      </c>
      <c r="Q160" s="41">
        <f t="shared" si="33"/>
        <v>0</v>
      </c>
      <c r="R160" s="34">
        <f t="shared" si="39"/>
        <v>0</v>
      </c>
      <c r="S160" s="34">
        <f t="shared" si="39"/>
        <v>0</v>
      </c>
      <c r="T160" s="34">
        <f t="shared" si="39"/>
        <v>0</v>
      </c>
      <c r="U160" s="43">
        <v>43.6</v>
      </c>
      <c r="V160" s="44">
        <f t="shared" si="34"/>
        <v>0</v>
      </c>
      <c r="W160" s="45">
        <f t="shared" si="35"/>
        <v>0</v>
      </c>
      <c r="X160" s="50">
        <f t="shared" si="35"/>
        <v>0</v>
      </c>
      <c r="Y160" s="51">
        <f t="shared" si="35"/>
        <v>21.64</v>
      </c>
      <c r="Z160" s="48">
        <f t="shared" si="36"/>
        <v>0</v>
      </c>
      <c r="AA160" s="49">
        <f t="shared" si="37"/>
        <v>0</v>
      </c>
    </row>
    <row r="161" spans="1:27" x14ac:dyDescent="0.25">
      <c r="A161" s="123">
        <v>42153.791666666664</v>
      </c>
      <c r="B161" s="64">
        <v>0</v>
      </c>
      <c r="C161" s="34">
        <v>0</v>
      </c>
      <c r="D161" s="96">
        <v>278</v>
      </c>
      <c r="E161" s="35">
        <f t="shared" si="29"/>
        <v>278</v>
      </c>
      <c r="F161" s="36">
        <f t="shared" si="38"/>
        <v>121</v>
      </c>
      <c r="G161" s="37" t="str">
        <f t="shared" ref="G161:G224" si="40">IF(MAX(F161:F409)&gt;6,"Yes",0)</f>
        <v>Yes</v>
      </c>
      <c r="H161" s="38">
        <v>270</v>
      </c>
      <c r="I161" s="38">
        <v>20.72</v>
      </c>
      <c r="J161" s="39">
        <f t="shared" si="30"/>
        <v>270</v>
      </c>
      <c r="K161" s="40">
        <f t="shared" si="31"/>
        <v>270</v>
      </c>
      <c r="L161" s="39">
        <v>571.25</v>
      </c>
      <c r="M161" s="39">
        <v>958</v>
      </c>
      <c r="N161" s="39">
        <v>865.06299999999999</v>
      </c>
      <c r="O161" s="41">
        <f t="shared" si="28"/>
        <v>0</v>
      </c>
      <c r="P161" s="41">
        <f t="shared" si="32"/>
        <v>0</v>
      </c>
      <c r="Q161" s="41">
        <f t="shared" si="33"/>
        <v>0</v>
      </c>
      <c r="R161" s="34">
        <f t="shared" si="39"/>
        <v>0</v>
      </c>
      <c r="S161" s="34">
        <f t="shared" si="39"/>
        <v>0</v>
      </c>
      <c r="T161" s="34">
        <f t="shared" si="39"/>
        <v>0</v>
      </c>
      <c r="U161" s="43">
        <v>35.85</v>
      </c>
      <c r="V161" s="44">
        <f t="shared" si="34"/>
        <v>0</v>
      </c>
      <c r="W161" s="45">
        <f t="shared" si="35"/>
        <v>0</v>
      </c>
      <c r="X161" s="50">
        <f t="shared" si="35"/>
        <v>0</v>
      </c>
      <c r="Y161" s="51">
        <f t="shared" si="35"/>
        <v>21.64</v>
      </c>
      <c r="Z161" s="48">
        <f t="shared" si="36"/>
        <v>0</v>
      </c>
      <c r="AA161" s="49">
        <f t="shared" si="37"/>
        <v>0</v>
      </c>
    </row>
    <row r="162" spans="1:27" x14ac:dyDescent="0.25">
      <c r="A162" s="123">
        <v>42153.833333333336</v>
      </c>
      <c r="B162" s="64">
        <v>0</v>
      </c>
      <c r="C162" s="34">
        <v>0</v>
      </c>
      <c r="D162" s="96">
        <v>278</v>
      </c>
      <c r="E162" s="35">
        <f t="shared" si="29"/>
        <v>278</v>
      </c>
      <c r="F162" s="36">
        <f t="shared" si="38"/>
        <v>122</v>
      </c>
      <c r="G162" s="37" t="str">
        <f t="shared" si="40"/>
        <v>Yes</v>
      </c>
      <c r="H162" s="38">
        <v>219</v>
      </c>
      <c r="I162" s="38">
        <v>18.63</v>
      </c>
      <c r="J162" s="39">
        <f t="shared" si="30"/>
        <v>219</v>
      </c>
      <c r="K162" s="40">
        <f t="shared" si="31"/>
        <v>219</v>
      </c>
      <c r="L162" s="39">
        <v>569.04999999999995</v>
      </c>
      <c r="M162" s="39">
        <v>958</v>
      </c>
      <c r="N162" s="39">
        <v>808.12699999999995</v>
      </c>
      <c r="O162" s="41">
        <f t="shared" si="28"/>
        <v>0</v>
      </c>
      <c r="P162" s="41">
        <f t="shared" si="32"/>
        <v>0</v>
      </c>
      <c r="Q162" s="41">
        <f t="shared" si="33"/>
        <v>0</v>
      </c>
      <c r="R162" s="34">
        <f t="shared" si="39"/>
        <v>0</v>
      </c>
      <c r="S162" s="34">
        <f t="shared" si="39"/>
        <v>0</v>
      </c>
      <c r="T162" s="34">
        <f t="shared" si="39"/>
        <v>0</v>
      </c>
      <c r="U162" s="43">
        <v>33.39</v>
      </c>
      <c r="V162" s="44">
        <f t="shared" si="34"/>
        <v>0</v>
      </c>
      <c r="W162" s="45">
        <f t="shared" si="35"/>
        <v>0</v>
      </c>
      <c r="X162" s="50">
        <f t="shared" si="35"/>
        <v>0</v>
      </c>
      <c r="Y162" s="51">
        <f t="shared" si="35"/>
        <v>21.64</v>
      </c>
      <c r="Z162" s="48">
        <f t="shared" si="36"/>
        <v>0</v>
      </c>
      <c r="AA162" s="49">
        <f t="shared" si="37"/>
        <v>0</v>
      </c>
    </row>
    <row r="163" spans="1:27" x14ac:dyDescent="0.25">
      <c r="A163" s="123">
        <v>42153.875</v>
      </c>
      <c r="B163" s="64">
        <v>0</v>
      </c>
      <c r="C163" s="34">
        <v>0</v>
      </c>
      <c r="D163" s="96">
        <v>278</v>
      </c>
      <c r="E163" s="35">
        <f t="shared" si="29"/>
        <v>278</v>
      </c>
      <c r="F163" s="36">
        <f t="shared" si="38"/>
        <v>123</v>
      </c>
      <c r="G163" s="37" t="str">
        <f t="shared" si="40"/>
        <v>Yes</v>
      </c>
      <c r="H163" s="38">
        <v>215</v>
      </c>
      <c r="I163" s="38">
        <v>18.25</v>
      </c>
      <c r="J163" s="39">
        <f t="shared" si="30"/>
        <v>215</v>
      </c>
      <c r="K163" s="40">
        <f t="shared" si="31"/>
        <v>215</v>
      </c>
      <c r="L163" s="39">
        <v>565.65</v>
      </c>
      <c r="M163" s="39">
        <v>958</v>
      </c>
      <c r="N163" s="39">
        <v>801.83100000000002</v>
      </c>
      <c r="O163" s="41">
        <f t="shared" si="28"/>
        <v>0</v>
      </c>
      <c r="P163" s="41">
        <f t="shared" si="32"/>
        <v>0</v>
      </c>
      <c r="Q163" s="41">
        <f t="shared" si="33"/>
        <v>0</v>
      </c>
      <c r="R163" s="34">
        <f t="shared" si="39"/>
        <v>0</v>
      </c>
      <c r="S163" s="34">
        <f t="shared" si="39"/>
        <v>0</v>
      </c>
      <c r="T163" s="34">
        <f t="shared" si="39"/>
        <v>0</v>
      </c>
      <c r="U163" s="43">
        <v>33.33</v>
      </c>
      <c r="V163" s="44">
        <f t="shared" si="34"/>
        <v>0</v>
      </c>
      <c r="W163" s="45">
        <f t="shared" si="35"/>
        <v>0</v>
      </c>
      <c r="X163" s="50">
        <f t="shared" si="35"/>
        <v>0</v>
      </c>
      <c r="Y163" s="51">
        <f t="shared" si="35"/>
        <v>21.64</v>
      </c>
      <c r="Z163" s="48">
        <f t="shared" si="36"/>
        <v>0</v>
      </c>
      <c r="AA163" s="49">
        <f t="shared" si="37"/>
        <v>0</v>
      </c>
    </row>
    <row r="164" spans="1:27" x14ac:dyDescent="0.25">
      <c r="A164" s="123">
        <v>42153.916666666664</v>
      </c>
      <c r="B164" s="64">
        <v>0</v>
      </c>
      <c r="C164" s="34">
        <v>0</v>
      </c>
      <c r="D164" s="96">
        <v>278</v>
      </c>
      <c r="E164" s="35">
        <f t="shared" si="29"/>
        <v>278</v>
      </c>
      <c r="F164" s="36">
        <f t="shared" si="38"/>
        <v>124</v>
      </c>
      <c r="G164" s="37" t="str">
        <f t="shared" si="40"/>
        <v>Yes</v>
      </c>
      <c r="H164" s="38">
        <v>210</v>
      </c>
      <c r="I164" s="38">
        <v>18.329999999999998</v>
      </c>
      <c r="J164" s="39">
        <f t="shared" si="30"/>
        <v>210</v>
      </c>
      <c r="K164" s="40">
        <f t="shared" si="31"/>
        <v>210</v>
      </c>
      <c r="L164" s="39">
        <v>563.45000000000005</v>
      </c>
      <c r="M164" s="39">
        <v>958</v>
      </c>
      <c r="N164" s="39">
        <v>795.197</v>
      </c>
      <c r="O164" s="41">
        <f t="shared" si="28"/>
        <v>0</v>
      </c>
      <c r="P164" s="41">
        <f t="shared" si="32"/>
        <v>0</v>
      </c>
      <c r="Q164" s="41">
        <f t="shared" si="33"/>
        <v>0</v>
      </c>
      <c r="R164" s="34">
        <f t="shared" si="39"/>
        <v>0</v>
      </c>
      <c r="S164" s="34">
        <f t="shared" si="39"/>
        <v>0</v>
      </c>
      <c r="T164" s="34">
        <f t="shared" si="39"/>
        <v>0</v>
      </c>
      <c r="U164" s="43">
        <v>31.49</v>
      </c>
      <c r="V164" s="44">
        <f t="shared" si="34"/>
        <v>0</v>
      </c>
      <c r="W164" s="45">
        <f t="shared" si="35"/>
        <v>0</v>
      </c>
      <c r="X164" s="50">
        <f t="shared" si="35"/>
        <v>0</v>
      </c>
      <c r="Y164" s="51">
        <f t="shared" si="35"/>
        <v>21.64</v>
      </c>
      <c r="Z164" s="48">
        <f t="shared" si="36"/>
        <v>0</v>
      </c>
      <c r="AA164" s="49">
        <f t="shared" si="37"/>
        <v>0</v>
      </c>
    </row>
    <row r="165" spans="1:27" x14ac:dyDescent="0.25">
      <c r="A165" s="123">
        <v>42153.958333333336</v>
      </c>
      <c r="B165" s="64">
        <v>0</v>
      </c>
      <c r="C165" s="34">
        <v>0</v>
      </c>
      <c r="D165" s="96">
        <v>278</v>
      </c>
      <c r="E165" s="35">
        <f t="shared" si="29"/>
        <v>278</v>
      </c>
      <c r="F165" s="36">
        <f t="shared" si="38"/>
        <v>125</v>
      </c>
      <c r="G165" s="37" t="str">
        <f t="shared" si="40"/>
        <v>Yes</v>
      </c>
      <c r="H165" s="38">
        <v>174</v>
      </c>
      <c r="I165" s="38">
        <v>16.28</v>
      </c>
      <c r="J165" s="39">
        <f t="shared" si="30"/>
        <v>174</v>
      </c>
      <c r="K165" s="40">
        <f t="shared" si="31"/>
        <v>174</v>
      </c>
      <c r="L165" s="39">
        <v>559.79999999999995</v>
      </c>
      <c r="M165" s="39">
        <v>958</v>
      </c>
      <c r="N165" s="39">
        <v>752.63099999999997</v>
      </c>
      <c r="O165" s="41">
        <f t="shared" si="28"/>
        <v>0</v>
      </c>
      <c r="P165" s="41">
        <f t="shared" si="32"/>
        <v>0</v>
      </c>
      <c r="Q165" s="41">
        <f t="shared" si="33"/>
        <v>0</v>
      </c>
      <c r="R165" s="34">
        <f t="shared" si="39"/>
        <v>0</v>
      </c>
      <c r="S165" s="34">
        <f t="shared" si="39"/>
        <v>0</v>
      </c>
      <c r="T165" s="34">
        <f t="shared" si="39"/>
        <v>0</v>
      </c>
      <c r="U165" s="43">
        <v>27.16</v>
      </c>
      <c r="V165" s="44">
        <f t="shared" si="34"/>
        <v>0</v>
      </c>
      <c r="W165" s="45">
        <f t="shared" si="35"/>
        <v>0</v>
      </c>
      <c r="X165" s="50">
        <f t="shared" si="35"/>
        <v>0</v>
      </c>
      <c r="Y165" s="51">
        <f t="shared" si="35"/>
        <v>21.64</v>
      </c>
      <c r="Z165" s="48">
        <f t="shared" si="36"/>
        <v>0</v>
      </c>
      <c r="AA165" s="49">
        <f t="shared" si="37"/>
        <v>0</v>
      </c>
    </row>
    <row r="166" spans="1:27" x14ac:dyDescent="0.25">
      <c r="A166" s="123">
        <v>42154</v>
      </c>
      <c r="B166" s="64">
        <v>0</v>
      </c>
      <c r="C166" s="34">
        <v>0</v>
      </c>
      <c r="D166" s="96">
        <v>278</v>
      </c>
      <c r="E166" s="35">
        <f t="shared" si="29"/>
        <v>278</v>
      </c>
      <c r="F166" s="36">
        <f t="shared" si="38"/>
        <v>126</v>
      </c>
      <c r="G166" s="37" t="str">
        <f t="shared" si="40"/>
        <v>Yes</v>
      </c>
      <c r="H166" s="38">
        <v>141</v>
      </c>
      <c r="I166" s="38">
        <v>14.21</v>
      </c>
      <c r="J166" s="39">
        <f t="shared" si="30"/>
        <v>141</v>
      </c>
      <c r="K166" s="40">
        <f t="shared" si="31"/>
        <v>141</v>
      </c>
      <c r="L166" s="39">
        <v>537.65</v>
      </c>
      <c r="M166" s="39">
        <v>958</v>
      </c>
      <c r="N166" s="39">
        <v>696.44</v>
      </c>
      <c r="O166" s="41">
        <f t="shared" si="28"/>
        <v>0</v>
      </c>
      <c r="P166" s="41">
        <f t="shared" si="32"/>
        <v>0</v>
      </c>
      <c r="Q166" s="41">
        <f t="shared" si="33"/>
        <v>0</v>
      </c>
      <c r="R166" s="34">
        <f t="shared" si="39"/>
        <v>0</v>
      </c>
      <c r="S166" s="34">
        <f t="shared" si="39"/>
        <v>0</v>
      </c>
      <c r="T166" s="34">
        <f t="shared" si="39"/>
        <v>0</v>
      </c>
      <c r="U166" s="43">
        <v>25.71</v>
      </c>
      <c r="V166" s="44">
        <f t="shared" si="34"/>
        <v>0</v>
      </c>
      <c r="W166" s="45">
        <f t="shared" si="35"/>
        <v>0</v>
      </c>
      <c r="X166" s="50">
        <f t="shared" si="35"/>
        <v>0</v>
      </c>
      <c r="Y166" s="51">
        <f t="shared" si="35"/>
        <v>21.64</v>
      </c>
      <c r="Z166" s="48">
        <f t="shared" si="36"/>
        <v>0</v>
      </c>
      <c r="AA166" s="49">
        <f t="shared" si="37"/>
        <v>0</v>
      </c>
    </row>
    <row r="167" spans="1:27" x14ac:dyDescent="0.25">
      <c r="A167" s="123">
        <v>42154.041666666664</v>
      </c>
      <c r="B167" s="64">
        <v>0</v>
      </c>
      <c r="C167" s="34">
        <v>0</v>
      </c>
      <c r="D167" s="96">
        <v>278</v>
      </c>
      <c r="E167" s="35">
        <f t="shared" si="29"/>
        <v>278</v>
      </c>
      <c r="F167" s="36">
        <f t="shared" si="38"/>
        <v>127</v>
      </c>
      <c r="G167" s="37" t="str">
        <f t="shared" si="40"/>
        <v>Yes</v>
      </c>
      <c r="H167" s="38">
        <v>168</v>
      </c>
      <c r="I167" s="38">
        <v>12.6</v>
      </c>
      <c r="J167" s="39">
        <f t="shared" si="30"/>
        <v>168</v>
      </c>
      <c r="K167" s="40">
        <f t="shared" si="31"/>
        <v>168</v>
      </c>
      <c r="L167" s="39">
        <v>460.3</v>
      </c>
      <c r="M167" s="39">
        <v>958</v>
      </c>
      <c r="N167" s="39">
        <v>643.64300000000003</v>
      </c>
      <c r="O167" s="41">
        <f t="shared" si="28"/>
        <v>0</v>
      </c>
      <c r="P167" s="41">
        <f t="shared" si="32"/>
        <v>0</v>
      </c>
      <c r="Q167" s="41">
        <f t="shared" si="33"/>
        <v>0</v>
      </c>
      <c r="R167" s="34">
        <f t="shared" si="39"/>
        <v>0</v>
      </c>
      <c r="S167" s="34">
        <f t="shared" si="39"/>
        <v>0</v>
      </c>
      <c r="T167" s="34">
        <f t="shared" si="39"/>
        <v>0</v>
      </c>
      <c r="U167" s="43">
        <v>23.43</v>
      </c>
      <c r="V167" s="44">
        <f t="shared" si="34"/>
        <v>0</v>
      </c>
      <c r="W167" s="45">
        <f t="shared" si="35"/>
        <v>0</v>
      </c>
      <c r="X167" s="50">
        <f t="shared" si="35"/>
        <v>0</v>
      </c>
      <c r="Y167" s="51">
        <f t="shared" si="35"/>
        <v>21.64</v>
      </c>
      <c r="Z167" s="48">
        <f t="shared" si="36"/>
        <v>0</v>
      </c>
      <c r="AA167" s="49">
        <f t="shared" si="37"/>
        <v>0</v>
      </c>
    </row>
    <row r="168" spans="1:27" x14ac:dyDescent="0.25">
      <c r="A168" s="123">
        <v>42154.083333333336</v>
      </c>
      <c r="B168" s="64">
        <v>0</v>
      </c>
      <c r="C168" s="34">
        <v>0</v>
      </c>
      <c r="D168" s="96">
        <v>278</v>
      </c>
      <c r="E168" s="35">
        <f t="shared" si="29"/>
        <v>278</v>
      </c>
      <c r="F168" s="36">
        <f t="shared" si="38"/>
        <v>128</v>
      </c>
      <c r="G168" s="37" t="str">
        <f t="shared" si="40"/>
        <v>Yes</v>
      </c>
      <c r="H168" s="38">
        <v>171</v>
      </c>
      <c r="I168" s="38">
        <v>11.65</v>
      </c>
      <c r="J168" s="39">
        <f t="shared" si="30"/>
        <v>171</v>
      </c>
      <c r="K168" s="40">
        <f t="shared" si="31"/>
        <v>171</v>
      </c>
      <c r="L168" s="39">
        <v>421.7</v>
      </c>
      <c r="M168" s="39">
        <v>958</v>
      </c>
      <c r="N168" s="39">
        <v>610.10699999999997</v>
      </c>
      <c r="O168" s="41">
        <f t="shared" si="28"/>
        <v>0</v>
      </c>
      <c r="P168" s="41">
        <f t="shared" si="32"/>
        <v>0</v>
      </c>
      <c r="Q168" s="41">
        <f t="shared" si="33"/>
        <v>0</v>
      </c>
      <c r="R168" s="34">
        <f t="shared" si="39"/>
        <v>0</v>
      </c>
      <c r="S168" s="34">
        <f t="shared" si="39"/>
        <v>0</v>
      </c>
      <c r="T168" s="34">
        <f t="shared" si="39"/>
        <v>0</v>
      </c>
      <c r="U168" s="43">
        <v>22.09</v>
      </c>
      <c r="V168" s="44">
        <f t="shared" si="34"/>
        <v>0</v>
      </c>
      <c r="W168" s="45">
        <f t="shared" si="35"/>
        <v>0</v>
      </c>
      <c r="X168" s="50">
        <f t="shared" si="35"/>
        <v>0</v>
      </c>
      <c r="Y168" s="51">
        <f t="shared" si="35"/>
        <v>21.64</v>
      </c>
      <c r="Z168" s="48">
        <f t="shared" si="36"/>
        <v>0</v>
      </c>
      <c r="AA168" s="49">
        <f t="shared" si="37"/>
        <v>0</v>
      </c>
    </row>
    <row r="169" spans="1:27" x14ac:dyDescent="0.25">
      <c r="A169" s="123">
        <v>42154.125</v>
      </c>
      <c r="B169" s="64">
        <v>0</v>
      </c>
      <c r="C169" s="34">
        <v>0</v>
      </c>
      <c r="D169" s="96">
        <v>278</v>
      </c>
      <c r="E169" s="35">
        <f t="shared" si="29"/>
        <v>278</v>
      </c>
      <c r="F169" s="36">
        <f t="shared" si="38"/>
        <v>129</v>
      </c>
      <c r="G169" s="37" t="str">
        <f t="shared" si="40"/>
        <v>Yes</v>
      </c>
      <c r="H169" s="38">
        <v>163</v>
      </c>
      <c r="I169" s="38">
        <v>10.98</v>
      </c>
      <c r="J169" s="39">
        <f t="shared" si="30"/>
        <v>163</v>
      </c>
      <c r="K169" s="40">
        <f t="shared" si="31"/>
        <v>163</v>
      </c>
      <c r="L169" s="39">
        <v>407.7</v>
      </c>
      <c r="M169" s="39">
        <v>857.95</v>
      </c>
      <c r="N169" s="39">
        <v>586.45500000000004</v>
      </c>
      <c r="O169" s="41">
        <f t="shared" si="28"/>
        <v>0</v>
      </c>
      <c r="P169" s="41">
        <f t="shared" si="32"/>
        <v>0</v>
      </c>
      <c r="Q169" s="41">
        <f t="shared" si="33"/>
        <v>0</v>
      </c>
      <c r="R169" s="34">
        <f t="shared" si="39"/>
        <v>0</v>
      </c>
      <c r="S169" s="34">
        <f t="shared" si="39"/>
        <v>0</v>
      </c>
      <c r="T169" s="34">
        <f t="shared" si="39"/>
        <v>0</v>
      </c>
      <c r="U169" s="43">
        <v>17.14</v>
      </c>
      <c r="V169" s="44">
        <f t="shared" si="34"/>
        <v>0</v>
      </c>
      <c r="W169" s="45">
        <f t="shared" si="35"/>
        <v>0</v>
      </c>
      <c r="X169" s="50">
        <f t="shared" si="35"/>
        <v>0</v>
      </c>
      <c r="Y169" s="51">
        <f t="shared" si="35"/>
        <v>21.64</v>
      </c>
      <c r="Z169" s="48">
        <f t="shared" si="36"/>
        <v>0</v>
      </c>
      <c r="AA169" s="49">
        <f t="shared" si="37"/>
        <v>0</v>
      </c>
    </row>
    <row r="170" spans="1:27" x14ac:dyDescent="0.25">
      <c r="A170" s="123">
        <v>42154.166666666664</v>
      </c>
      <c r="B170" s="64">
        <v>0</v>
      </c>
      <c r="C170" s="34">
        <v>0</v>
      </c>
      <c r="D170" s="96">
        <v>278</v>
      </c>
      <c r="E170" s="35">
        <f t="shared" si="29"/>
        <v>278</v>
      </c>
      <c r="F170" s="36">
        <f t="shared" si="38"/>
        <v>130</v>
      </c>
      <c r="G170" s="37" t="str">
        <f t="shared" si="40"/>
        <v>Yes</v>
      </c>
      <c r="H170" s="38">
        <v>232</v>
      </c>
      <c r="I170" s="38">
        <v>10.19</v>
      </c>
      <c r="J170" s="39">
        <f t="shared" si="30"/>
        <v>232</v>
      </c>
      <c r="K170" s="40">
        <f t="shared" si="31"/>
        <v>232</v>
      </c>
      <c r="L170" s="39">
        <v>327.9</v>
      </c>
      <c r="M170" s="39">
        <v>857.5</v>
      </c>
      <c r="N170" s="39">
        <v>576.51900000000001</v>
      </c>
      <c r="O170" s="41">
        <f t="shared" si="28"/>
        <v>0</v>
      </c>
      <c r="P170" s="41">
        <f t="shared" si="32"/>
        <v>0</v>
      </c>
      <c r="Q170" s="41">
        <f t="shared" si="33"/>
        <v>0</v>
      </c>
      <c r="R170" s="34">
        <f t="shared" si="39"/>
        <v>0</v>
      </c>
      <c r="S170" s="34">
        <f t="shared" si="39"/>
        <v>0</v>
      </c>
      <c r="T170" s="34">
        <f t="shared" si="39"/>
        <v>0</v>
      </c>
      <c r="U170" s="43">
        <v>14.96</v>
      </c>
      <c r="V170" s="44">
        <f t="shared" si="34"/>
        <v>0</v>
      </c>
      <c r="W170" s="45">
        <f t="shared" si="35"/>
        <v>0</v>
      </c>
      <c r="X170" s="50">
        <f t="shared" si="35"/>
        <v>0</v>
      </c>
      <c r="Y170" s="51">
        <f t="shared" si="35"/>
        <v>21.64</v>
      </c>
      <c r="Z170" s="48">
        <f t="shared" si="36"/>
        <v>0</v>
      </c>
      <c r="AA170" s="49">
        <f t="shared" si="37"/>
        <v>0</v>
      </c>
    </row>
    <row r="171" spans="1:27" x14ac:dyDescent="0.25">
      <c r="A171" s="123">
        <v>42154.208333333336</v>
      </c>
      <c r="B171" s="64">
        <v>0</v>
      </c>
      <c r="C171" s="34">
        <v>0</v>
      </c>
      <c r="D171" s="96">
        <v>278</v>
      </c>
      <c r="E171" s="35">
        <f t="shared" si="29"/>
        <v>278</v>
      </c>
      <c r="F171" s="36">
        <f t="shared" si="38"/>
        <v>131</v>
      </c>
      <c r="G171" s="37" t="str">
        <f t="shared" si="40"/>
        <v>Yes</v>
      </c>
      <c r="H171" s="38">
        <v>247</v>
      </c>
      <c r="I171" s="38">
        <v>9.91</v>
      </c>
      <c r="J171" s="39">
        <f t="shared" si="30"/>
        <v>247</v>
      </c>
      <c r="K171" s="40">
        <f t="shared" si="31"/>
        <v>247</v>
      </c>
      <c r="L171" s="39">
        <v>307.05</v>
      </c>
      <c r="M171" s="39">
        <v>937.45</v>
      </c>
      <c r="N171" s="39">
        <v>567.40300000000002</v>
      </c>
      <c r="O171" s="41">
        <f t="shared" si="28"/>
        <v>0</v>
      </c>
      <c r="P171" s="41">
        <f t="shared" si="32"/>
        <v>0</v>
      </c>
      <c r="Q171" s="41">
        <f t="shared" si="33"/>
        <v>0</v>
      </c>
      <c r="R171" s="34">
        <f t="shared" si="39"/>
        <v>0</v>
      </c>
      <c r="S171" s="34">
        <f t="shared" si="39"/>
        <v>0</v>
      </c>
      <c r="T171" s="34">
        <f t="shared" si="39"/>
        <v>0</v>
      </c>
      <c r="U171" s="43">
        <v>14.64</v>
      </c>
      <c r="V171" s="44">
        <f t="shared" si="34"/>
        <v>0</v>
      </c>
      <c r="W171" s="45">
        <f t="shared" si="35"/>
        <v>0</v>
      </c>
      <c r="X171" s="50">
        <f t="shared" si="35"/>
        <v>0</v>
      </c>
      <c r="Y171" s="51">
        <f t="shared" si="35"/>
        <v>21.64</v>
      </c>
      <c r="Z171" s="48">
        <f t="shared" si="36"/>
        <v>0</v>
      </c>
      <c r="AA171" s="49">
        <f t="shared" si="37"/>
        <v>0</v>
      </c>
    </row>
    <row r="172" spans="1:27" x14ac:dyDescent="0.25">
      <c r="A172" s="123">
        <v>42154.25</v>
      </c>
      <c r="B172" s="64">
        <v>0</v>
      </c>
      <c r="C172" s="34">
        <v>0</v>
      </c>
      <c r="D172" s="96">
        <v>278</v>
      </c>
      <c r="E172" s="35">
        <f t="shared" si="29"/>
        <v>278</v>
      </c>
      <c r="F172" s="36">
        <f t="shared" si="38"/>
        <v>132</v>
      </c>
      <c r="G172" s="37" t="str">
        <f t="shared" si="40"/>
        <v>Yes</v>
      </c>
      <c r="H172" s="38">
        <v>222</v>
      </c>
      <c r="I172" s="38">
        <v>10.15</v>
      </c>
      <c r="J172" s="39">
        <f t="shared" si="30"/>
        <v>222</v>
      </c>
      <c r="K172" s="40">
        <f t="shared" si="31"/>
        <v>222</v>
      </c>
      <c r="L172" s="39">
        <v>339.3</v>
      </c>
      <c r="M172" s="39">
        <v>958</v>
      </c>
      <c r="N172" s="39">
        <v>576.30799999999999</v>
      </c>
      <c r="O172" s="41">
        <f t="shared" si="28"/>
        <v>0</v>
      </c>
      <c r="P172" s="41">
        <f t="shared" si="32"/>
        <v>0</v>
      </c>
      <c r="Q172" s="41">
        <f t="shared" si="33"/>
        <v>0</v>
      </c>
      <c r="R172" s="34">
        <f t="shared" si="39"/>
        <v>0</v>
      </c>
      <c r="S172" s="34">
        <f t="shared" si="39"/>
        <v>0</v>
      </c>
      <c r="T172" s="34">
        <f t="shared" si="39"/>
        <v>0</v>
      </c>
      <c r="U172" s="43">
        <v>15.2</v>
      </c>
      <c r="V172" s="44">
        <f t="shared" si="34"/>
        <v>0</v>
      </c>
      <c r="W172" s="45">
        <f t="shared" si="35"/>
        <v>0</v>
      </c>
      <c r="X172" s="50">
        <f t="shared" si="35"/>
        <v>0</v>
      </c>
      <c r="Y172" s="51">
        <f t="shared" si="35"/>
        <v>21.64</v>
      </c>
      <c r="Z172" s="48">
        <f t="shared" si="36"/>
        <v>0</v>
      </c>
      <c r="AA172" s="49">
        <f t="shared" si="37"/>
        <v>0</v>
      </c>
    </row>
    <row r="173" spans="1:27" x14ac:dyDescent="0.25">
      <c r="A173" s="123">
        <v>42154.291666666664</v>
      </c>
      <c r="B173" s="64">
        <v>0</v>
      </c>
      <c r="C173" s="34">
        <v>0</v>
      </c>
      <c r="D173" s="96">
        <v>278</v>
      </c>
      <c r="E173" s="35">
        <f t="shared" si="29"/>
        <v>278</v>
      </c>
      <c r="F173" s="36">
        <f t="shared" si="38"/>
        <v>133</v>
      </c>
      <c r="G173" s="37" t="str">
        <f t="shared" si="40"/>
        <v>Yes</v>
      </c>
      <c r="H173" s="38">
        <v>214</v>
      </c>
      <c r="I173" s="38">
        <v>10.31</v>
      </c>
      <c r="J173" s="39">
        <f t="shared" si="30"/>
        <v>214</v>
      </c>
      <c r="K173" s="40">
        <f t="shared" si="31"/>
        <v>214</v>
      </c>
      <c r="L173" s="39">
        <v>354.4</v>
      </c>
      <c r="M173" s="39">
        <v>958</v>
      </c>
      <c r="N173" s="39">
        <v>581.69399999999996</v>
      </c>
      <c r="O173" s="41">
        <f t="shared" si="28"/>
        <v>0</v>
      </c>
      <c r="P173" s="41">
        <f t="shared" si="32"/>
        <v>0</v>
      </c>
      <c r="Q173" s="41">
        <f t="shared" si="33"/>
        <v>0</v>
      </c>
      <c r="R173" s="34">
        <f t="shared" si="39"/>
        <v>0</v>
      </c>
      <c r="S173" s="34">
        <f t="shared" si="39"/>
        <v>0</v>
      </c>
      <c r="T173" s="34">
        <f t="shared" si="39"/>
        <v>0</v>
      </c>
      <c r="U173" s="43">
        <v>16.82</v>
      </c>
      <c r="V173" s="44">
        <f t="shared" si="34"/>
        <v>0</v>
      </c>
      <c r="W173" s="45">
        <f t="shared" si="35"/>
        <v>0</v>
      </c>
      <c r="X173" s="50">
        <f t="shared" si="35"/>
        <v>0</v>
      </c>
      <c r="Y173" s="51">
        <f t="shared" si="35"/>
        <v>21.64</v>
      </c>
      <c r="Z173" s="48">
        <f t="shared" si="36"/>
        <v>0</v>
      </c>
      <c r="AA173" s="49">
        <f t="shared" si="37"/>
        <v>0</v>
      </c>
    </row>
    <row r="174" spans="1:27" x14ac:dyDescent="0.25">
      <c r="A174" s="123">
        <v>42154.333333333336</v>
      </c>
      <c r="B174" s="64">
        <v>0</v>
      </c>
      <c r="C174" s="34">
        <v>0</v>
      </c>
      <c r="D174" s="96">
        <v>278</v>
      </c>
      <c r="E174" s="35">
        <f t="shared" si="29"/>
        <v>278</v>
      </c>
      <c r="F174" s="36">
        <f t="shared" si="38"/>
        <v>134</v>
      </c>
      <c r="G174" s="37" t="str">
        <f t="shared" si="40"/>
        <v>Yes</v>
      </c>
      <c r="H174" s="38">
        <v>204</v>
      </c>
      <c r="I174" s="38">
        <v>11.13</v>
      </c>
      <c r="J174" s="39">
        <f t="shared" si="30"/>
        <v>204</v>
      </c>
      <c r="K174" s="40">
        <f t="shared" si="31"/>
        <v>204</v>
      </c>
      <c r="L174" s="39">
        <v>383.95</v>
      </c>
      <c r="M174" s="39">
        <v>958</v>
      </c>
      <c r="N174" s="39">
        <v>603.50800000000004</v>
      </c>
      <c r="O174" s="41">
        <f t="shared" si="28"/>
        <v>0</v>
      </c>
      <c r="P174" s="41">
        <f t="shared" si="32"/>
        <v>0</v>
      </c>
      <c r="Q174" s="41">
        <f t="shared" si="33"/>
        <v>0</v>
      </c>
      <c r="R174" s="34">
        <f t="shared" si="39"/>
        <v>0</v>
      </c>
      <c r="S174" s="34">
        <f t="shared" si="39"/>
        <v>0</v>
      </c>
      <c r="T174" s="34">
        <f t="shared" si="39"/>
        <v>0</v>
      </c>
      <c r="U174" s="43">
        <v>22.74</v>
      </c>
      <c r="V174" s="44">
        <f t="shared" si="34"/>
        <v>0</v>
      </c>
      <c r="W174" s="45">
        <f t="shared" si="35"/>
        <v>0</v>
      </c>
      <c r="X174" s="50">
        <f t="shared" si="35"/>
        <v>0</v>
      </c>
      <c r="Y174" s="51">
        <f t="shared" si="35"/>
        <v>21.64</v>
      </c>
      <c r="Z174" s="48">
        <f t="shared" si="36"/>
        <v>0</v>
      </c>
      <c r="AA174" s="49">
        <f t="shared" si="37"/>
        <v>0</v>
      </c>
    </row>
    <row r="175" spans="1:27" x14ac:dyDescent="0.25">
      <c r="A175" s="123">
        <v>42154.375</v>
      </c>
      <c r="B175" s="64">
        <v>0</v>
      </c>
      <c r="C175" s="34">
        <v>0</v>
      </c>
      <c r="D175" s="96">
        <v>278</v>
      </c>
      <c r="E175" s="35">
        <f t="shared" si="29"/>
        <v>278</v>
      </c>
      <c r="F175" s="36">
        <f t="shared" si="38"/>
        <v>135</v>
      </c>
      <c r="G175" s="37" t="str">
        <f t="shared" si="40"/>
        <v>Yes</v>
      </c>
      <c r="H175" s="38">
        <v>160</v>
      </c>
      <c r="I175" s="38">
        <v>12.69</v>
      </c>
      <c r="J175" s="39">
        <f t="shared" si="30"/>
        <v>160</v>
      </c>
      <c r="K175" s="40">
        <f t="shared" si="31"/>
        <v>160</v>
      </c>
      <c r="L175" s="39">
        <v>462.8</v>
      </c>
      <c r="M175" s="39">
        <v>958</v>
      </c>
      <c r="N175" s="39">
        <v>641.298</v>
      </c>
      <c r="O175" s="41">
        <f t="shared" si="28"/>
        <v>0</v>
      </c>
      <c r="P175" s="41">
        <f t="shared" si="32"/>
        <v>0</v>
      </c>
      <c r="Q175" s="41">
        <f t="shared" si="33"/>
        <v>0</v>
      </c>
      <c r="R175" s="34">
        <f t="shared" si="39"/>
        <v>0</v>
      </c>
      <c r="S175" s="34">
        <f t="shared" si="39"/>
        <v>0</v>
      </c>
      <c r="T175" s="34">
        <f t="shared" si="39"/>
        <v>0</v>
      </c>
      <c r="U175" s="43">
        <v>26.04</v>
      </c>
      <c r="V175" s="44">
        <f t="shared" si="34"/>
        <v>0</v>
      </c>
      <c r="W175" s="45">
        <f t="shared" si="35"/>
        <v>0</v>
      </c>
      <c r="X175" s="50">
        <f t="shared" si="35"/>
        <v>0</v>
      </c>
      <c r="Y175" s="51">
        <f t="shared" si="35"/>
        <v>21.64</v>
      </c>
      <c r="Z175" s="48">
        <f t="shared" si="36"/>
        <v>0</v>
      </c>
      <c r="AA175" s="49">
        <f t="shared" si="37"/>
        <v>0</v>
      </c>
    </row>
    <row r="176" spans="1:27" x14ac:dyDescent="0.25">
      <c r="A176" s="123">
        <v>42154.416666666664</v>
      </c>
      <c r="B176" s="64">
        <v>0</v>
      </c>
      <c r="C176" s="34">
        <v>0</v>
      </c>
      <c r="D176" s="96">
        <v>278</v>
      </c>
      <c r="E176" s="35">
        <f t="shared" si="29"/>
        <v>278</v>
      </c>
      <c r="F176" s="36">
        <f t="shared" si="38"/>
        <v>136</v>
      </c>
      <c r="G176" s="37" t="str">
        <f t="shared" si="40"/>
        <v>Yes</v>
      </c>
      <c r="H176" s="38">
        <v>125</v>
      </c>
      <c r="I176" s="38">
        <v>14.3</v>
      </c>
      <c r="J176" s="39">
        <f t="shared" si="30"/>
        <v>125</v>
      </c>
      <c r="K176" s="40">
        <f t="shared" si="31"/>
        <v>125</v>
      </c>
      <c r="L176" s="39">
        <v>545.35</v>
      </c>
      <c r="M176" s="39">
        <v>958</v>
      </c>
      <c r="N176" s="39">
        <v>690.05</v>
      </c>
      <c r="O176" s="41">
        <f t="shared" si="28"/>
        <v>0</v>
      </c>
      <c r="P176" s="41">
        <f t="shared" si="32"/>
        <v>0</v>
      </c>
      <c r="Q176" s="41">
        <f t="shared" si="33"/>
        <v>0</v>
      </c>
      <c r="R176" s="34">
        <f t="shared" si="39"/>
        <v>0</v>
      </c>
      <c r="S176" s="34">
        <f t="shared" si="39"/>
        <v>0</v>
      </c>
      <c r="T176" s="34">
        <f t="shared" si="39"/>
        <v>0</v>
      </c>
      <c r="U176" s="43">
        <v>28.12</v>
      </c>
      <c r="V176" s="44">
        <f t="shared" si="34"/>
        <v>0</v>
      </c>
      <c r="W176" s="45">
        <f t="shared" si="35"/>
        <v>0</v>
      </c>
      <c r="X176" s="50">
        <f t="shared" si="35"/>
        <v>0</v>
      </c>
      <c r="Y176" s="51">
        <f t="shared" si="35"/>
        <v>21.64</v>
      </c>
      <c r="Z176" s="48">
        <f t="shared" si="36"/>
        <v>0</v>
      </c>
      <c r="AA176" s="49">
        <f t="shared" si="37"/>
        <v>0</v>
      </c>
    </row>
    <row r="177" spans="1:27" x14ac:dyDescent="0.25">
      <c r="A177" s="123">
        <v>42154.458333333336</v>
      </c>
      <c r="B177" s="64">
        <v>0</v>
      </c>
      <c r="C177" s="34">
        <v>0</v>
      </c>
      <c r="D177" s="96">
        <v>278</v>
      </c>
      <c r="E177" s="35">
        <f t="shared" si="29"/>
        <v>278</v>
      </c>
      <c r="F177" s="36">
        <f t="shared" si="38"/>
        <v>137</v>
      </c>
      <c r="G177" s="37" t="str">
        <f t="shared" si="40"/>
        <v>Yes</v>
      </c>
      <c r="H177" s="38">
        <v>170</v>
      </c>
      <c r="I177" s="38">
        <v>16.05</v>
      </c>
      <c r="J177" s="39">
        <f t="shared" si="30"/>
        <v>170</v>
      </c>
      <c r="K177" s="40">
        <f t="shared" si="31"/>
        <v>170</v>
      </c>
      <c r="L177" s="39">
        <v>552.20000000000005</v>
      </c>
      <c r="M177" s="39">
        <v>958</v>
      </c>
      <c r="N177" s="39">
        <v>743.66200000000003</v>
      </c>
      <c r="O177" s="41">
        <f t="shared" si="28"/>
        <v>0</v>
      </c>
      <c r="P177" s="41">
        <f t="shared" si="32"/>
        <v>0</v>
      </c>
      <c r="Q177" s="41">
        <f t="shared" si="33"/>
        <v>0</v>
      </c>
      <c r="R177" s="34">
        <f t="shared" si="39"/>
        <v>0</v>
      </c>
      <c r="S177" s="34">
        <f t="shared" si="39"/>
        <v>0</v>
      </c>
      <c r="T177" s="34">
        <f t="shared" si="39"/>
        <v>0</v>
      </c>
      <c r="U177" s="43">
        <v>31.25</v>
      </c>
      <c r="V177" s="44">
        <f t="shared" si="34"/>
        <v>0</v>
      </c>
      <c r="W177" s="45">
        <f t="shared" si="35"/>
        <v>0</v>
      </c>
      <c r="X177" s="50">
        <f t="shared" si="35"/>
        <v>0</v>
      </c>
      <c r="Y177" s="51">
        <f t="shared" si="35"/>
        <v>21.64</v>
      </c>
      <c r="Z177" s="48">
        <f t="shared" si="36"/>
        <v>0</v>
      </c>
      <c r="AA177" s="49">
        <f t="shared" si="37"/>
        <v>0</v>
      </c>
    </row>
    <row r="178" spans="1:27" x14ac:dyDescent="0.25">
      <c r="A178" s="123">
        <v>42154.5</v>
      </c>
      <c r="B178" s="64">
        <v>0</v>
      </c>
      <c r="C178" s="34">
        <v>0</v>
      </c>
      <c r="D178" s="96">
        <v>278</v>
      </c>
      <c r="E178" s="35">
        <f t="shared" si="29"/>
        <v>278</v>
      </c>
      <c r="F178" s="36">
        <f t="shared" si="38"/>
        <v>138</v>
      </c>
      <c r="G178" s="37" t="str">
        <f t="shared" si="40"/>
        <v>Yes</v>
      </c>
      <c r="H178" s="38">
        <v>217</v>
      </c>
      <c r="I178" s="38">
        <v>18.03</v>
      </c>
      <c r="J178" s="39">
        <f t="shared" si="30"/>
        <v>217</v>
      </c>
      <c r="K178" s="40">
        <f t="shared" si="31"/>
        <v>217</v>
      </c>
      <c r="L178" s="39">
        <v>553.29999999999995</v>
      </c>
      <c r="M178" s="39">
        <v>958</v>
      </c>
      <c r="N178" s="39">
        <v>795.46600000000001</v>
      </c>
      <c r="O178" s="41">
        <f t="shared" si="28"/>
        <v>0</v>
      </c>
      <c r="P178" s="41">
        <f t="shared" si="32"/>
        <v>0</v>
      </c>
      <c r="Q178" s="41">
        <f t="shared" si="33"/>
        <v>0</v>
      </c>
      <c r="R178" s="34">
        <f t="shared" si="39"/>
        <v>0</v>
      </c>
      <c r="S178" s="34">
        <f t="shared" si="39"/>
        <v>0</v>
      </c>
      <c r="T178" s="34">
        <f t="shared" si="39"/>
        <v>0</v>
      </c>
      <c r="U178" s="43">
        <v>32.94</v>
      </c>
      <c r="V178" s="44">
        <f t="shared" si="34"/>
        <v>0</v>
      </c>
      <c r="W178" s="45">
        <f t="shared" si="35"/>
        <v>0</v>
      </c>
      <c r="X178" s="50">
        <f t="shared" si="35"/>
        <v>0</v>
      </c>
      <c r="Y178" s="51">
        <f t="shared" si="35"/>
        <v>21.64</v>
      </c>
      <c r="Z178" s="48">
        <f t="shared" si="36"/>
        <v>0</v>
      </c>
      <c r="AA178" s="49">
        <f t="shared" si="37"/>
        <v>0</v>
      </c>
    </row>
    <row r="179" spans="1:27" x14ac:dyDescent="0.25">
      <c r="A179" s="123">
        <v>42154.541666666664</v>
      </c>
      <c r="B179" s="64">
        <v>0</v>
      </c>
      <c r="C179" s="34">
        <v>0</v>
      </c>
      <c r="D179" s="96">
        <v>278</v>
      </c>
      <c r="E179" s="35">
        <f t="shared" si="29"/>
        <v>278</v>
      </c>
      <c r="F179" s="36">
        <f t="shared" si="38"/>
        <v>139</v>
      </c>
      <c r="G179" s="37" t="str">
        <f t="shared" si="40"/>
        <v>Yes</v>
      </c>
      <c r="H179" s="38">
        <v>252</v>
      </c>
      <c r="I179" s="38">
        <v>18.98</v>
      </c>
      <c r="J179" s="39">
        <f t="shared" si="30"/>
        <v>252</v>
      </c>
      <c r="K179" s="40">
        <f t="shared" si="31"/>
        <v>252</v>
      </c>
      <c r="L179" s="39">
        <v>559.4</v>
      </c>
      <c r="M179" s="39">
        <v>958</v>
      </c>
      <c r="N179" s="39">
        <v>836.303</v>
      </c>
      <c r="O179" s="41">
        <f t="shared" si="28"/>
        <v>0</v>
      </c>
      <c r="P179" s="41">
        <f t="shared" si="32"/>
        <v>0</v>
      </c>
      <c r="Q179" s="41">
        <f t="shared" si="33"/>
        <v>0</v>
      </c>
      <c r="R179" s="34">
        <f t="shared" si="39"/>
        <v>0</v>
      </c>
      <c r="S179" s="34">
        <f t="shared" si="39"/>
        <v>0</v>
      </c>
      <c r="T179" s="34">
        <f t="shared" si="39"/>
        <v>0</v>
      </c>
      <c r="U179" s="43">
        <v>41.76</v>
      </c>
      <c r="V179" s="44">
        <f t="shared" si="34"/>
        <v>0</v>
      </c>
      <c r="W179" s="45">
        <f t="shared" si="35"/>
        <v>0</v>
      </c>
      <c r="X179" s="50">
        <f t="shared" si="35"/>
        <v>0</v>
      </c>
      <c r="Y179" s="51">
        <f t="shared" si="35"/>
        <v>21.64</v>
      </c>
      <c r="Z179" s="48">
        <f t="shared" si="36"/>
        <v>0</v>
      </c>
      <c r="AA179" s="49">
        <f t="shared" si="37"/>
        <v>0</v>
      </c>
    </row>
    <row r="180" spans="1:27" x14ac:dyDescent="0.25">
      <c r="A180" s="123">
        <v>42154.583333333336</v>
      </c>
      <c r="B180" s="64">
        <v>0</v>
      </c>
      <c r="C180" s="34">
        <v>0</v>
      </c>
      <c r="D180" s="96">
        <v>278</v>
      </c>
      <c r="E180" s="35">
        <f t="shared" si="29"/>
        <v>278</v>
      </c>
      <c r="F180" s="36">
        <f t="shared" si="38"/>
        <v>140</v>
      </c>
      <c r="G180" s="37" t="str">
        <f t="shared" si="40"/>
        <v>Yes</v>
      </c>
      <c r="H180" s="38">
        <v>284</v>
      </c>
      <c r="I180" s="38">
        <v>19.77</v>
      </c>
      <c r="J180" s="39">
        <f t="shared" si="30"/>
        <v>278</v>
      </c>
      <c r="K180" s="40">
        <f t="shared" si="31"/>
        <v>278</v>
      </c>
      <c r="L180" s="39">
        <v>554.04999999999995</v>
      </c>
      <c r="M180" s="39">
        <v>958</v>
      </c>
      <c r="N180" s="39">
        <v>866.04899999999998</v>
      </c>
      <c r="O180" s="41">
        <f t="shared" si="28"/>
        <v>0</v>
      </c>
      <c r="P180" s="41">
        <f t="shared" si="32"/>
        <v>0</v>
      </c>
      <c r="Q180" s="41">
        <f t="shared" si="33"/>
        <v>0</v>
      </c>
      <c r="R180" s="34">
        <f t="shared" si="39"/>
        <v>0</v>
      </c>
      <c r="S180" s="34">
        <f t="shared" si="39"/>
        <v>0</v>
      </c>
      <c r="T180" s="34">
        <f t="shared" si="39"/>
        <v>0</v>
      </c>
      <c r="U180" s="43">
        <v>38.299999999999997</v>
      </c>
      <c r="V180" s="44">
        <f t="shared" si="34"/>
        <v>0</v>
      </c>
      <c r="W180" s="45">
        <f t="shared" si="35"/>
        <v>0</v>
      </c>
      <c r="X180" s="50">
        <f t="shared" si="35"/>
        <v>0</v>
      </c>
      <c r="Y180" s="51">
        <f t="shared" si="35"/>
        <v>21.64</v>
      </c>
      <c r="Z180" s="48">
        <f t="shared" si="36"/>
        <v>0</v>
      </c>
      <c r="AA180" s="49">
        <f t="shared" si="37"/>
        <v>0</v>
      </c>
    </row>
    <row r="181" spans="1:27" x14ac:dyDescent="0.25">
      <c r="A181" s="123">
        <v>42154.625</v>
      </c>
      <c r="B181" s="64">
        <v>0</v>
      </c>
      <c r="C181" s="34">
        <v>0</v>
      </c>
      <c r="D181" s="96">
        <v>278</v>
      </c>
      <c r="E181" s="35">
        <f t="shared" si="29"/>
        <v>278</v>
      </c>
      <c r="F181" s="36">
        <f t="shared" si="38"/>
        <v>141</v>
      </c>
      <c r="G181" s="37" t="str">
        <f t="shared" si="40"/>
        <v>Yes</v>
      </c>
      <c r="H181" s="38">
        <v>303</v>
      </c>
      <c r="I181" s="38">
        <v>20.78</v>
      </c>
      <c r="J181" s="39">
        <f t="shared" si="30"/>
        <v>278</v>
      </c>
      <c r="K181" s="40">
        <f t="shared" si="31"/>
        <v>278</v>
      </c>
      <c r="L181" s="39">
        <v>549.65</v>
      </c>
      <c r="M181" s="39">
        <v>958</v>
      </c>
      <c r="N181" s="39">
        <v>880.61900000000003</v>
      </c>
      <c r="O181" s="41">
        <f t="shared" si="28"/>
        <v>0</v>
      </c>
      <c r="P181" s="41">
        <f t="shared" si="32"/>
        <v>0</v>
      </c>
      <c r="Q181" s="41">
        <f t="shared" si="33"/>
        <v>0</v>
      </c>
      <c r="R181" s="34">
        <f t="shared" si="39"/>
        <v>0</v>
      </c>
      <c r="S181" s="34">
        <f t="shared" si="39"/>
        <v>0</v>
      </c>
      <c r="T181" s="34">
        <f t="shared" si="39"/>
        <v>0</v>
      </c>
      <c r="U181" s="43">
        <v>39.880000000000003</v>
      </c>
      <c r="V181" s="44">
        <f t="shared" si="34"/>
        <v>0</v>
      </c>
      <c r="W181" s="45">
        <f t="shared" si="35"/>
        <v>0</v>
      </c>
      <c r="X181" s="50">
        <f t="shared" si="35"/>
        <v>0</v>
      </c>
      <c r="Y181" s="51">
        <f t="shared" si="35"/>
        <v>21.64</v>
      </c>
      <c r="Z181" s="48">
        <f t="shared" si="36"/>
        <v>0</v>
      </c>
      <c r="AA181" s="49">
        <f t="shared" si="37"/>
        <v>0</v>
      </c>
    </row>
    <row r="182" spans="1:27" x14ac:dyDescent="0.25">
      <c r="A182" s="123">
        <v>42154.666666666664</v>
      </c>
      <c r="B182" s="64">
        <v>0</v>
      </c>
      <c r="C182" s="34">
        <v>0</v>
      </c>
      <c r="D182" s="96">
        <v>278</v>
      </c>
      <c r="E182" s="35">
        <f t="shared" si="29"/>
        <v>278</v>
      </c>
      <c r="F182" s="36">
        <f t="shared" si="38"/>
        <v>142</v>
      </c>
      <c r="G182" s="37" t="str">
        <f t="shared" si="40"/>
        <v>Yes</v>
      </c>
      <c r="H182" s="38">
        <v>313</v>
      </c>
      <c r="I182" s="38">
        <v>22.04</v>
      </c>
      <c r="J182" s="39">
        <f t="shared" si="30"/>
        <v>278</v>
      </c>
      <c r="K182" s="40">
        <f t="shared" si="31"/>
        <v>278</v>
      </c>
      <c r="L182" s="39">
        <v>561.85</v>
      </c>
      <c r="M182" s="39">
        <v>958</v>
      </c>
      <c r="N182" s="39">
        <v>904.64499999999998</v>
      </c>
      <c r="O182" s="41">
        <f t="shared" si="28"/>
        <v>0</v>
      </c>
      <c r="P182" s="41">
        <f t="shared" si="32"/>
        <v>0</v>
      </c>
      <c r="Q182" s="41">
        <f t="shared" si="33"/>
        <v>0</v>
      </c>
      <c r="R182" s="34">
        <f t="shared" si="39"/>
        <v>0</v>
      </c>
      <c r="S182" s="34">
        <f t="shared" si="39"/>
        <v>0</v>
      </c>
      <c r="T182" s="34">
        <f t="shared" si="39"/>
        <v>0</v>
      </c>
      <c r="U182" s="43">
        <v>46.7</v>
      </c>
      <c r="V182" s="44">
        <f t="shared" si="34"/>
        <v>0</v>
      </c>
      <c r="W182" s="45">
        <f t="shared" si="35"/>
        <v>0</v>
      </c>
      <c r="X182" s="50">
        <f t="shared" si="35"/>
        <v>0</v>
      </c>
      <c r="Y182" s="51">
        <f t="shared" si="35"/>
        <v>21.64</v>
      </c>
      <c r="Z182" s="48">
        <f t="shared" si="36"/>
        <v>0</v>
      </c>
      <c r="AA182" s="49">
        <f t="shared" si="37"/>
        <v>0</v>
      </c>
    </row>
    <row r="183" spans="1:27" x14ac:dyDescent="0.25">
      <c r="A183" s="123">
        <v>42154.708333333336</v>
      </c>
      <c r="B183" s="64">
        <v>0</v>
      </c>
      <c r="C183" s="34">
        <v>0</v>
      </c>
      <c r="D183" s="96">
        <v>278</v>
      </c>
      <c r="E183" s="35">
        <f>SUM(B183:D183)</f>
        <v>278</v>
      </c>
      <c r="F183" s="36">
        <f>IF(E183&gt;0,F182+1,0)</f>
        <v>143</v>
      </c>
      <c r="G183" s="37" t="str">
        <f t="shared" si="40"/>
        <v>Yes</v>
      </c>
      <c r="H183" s="38">
        <v>315</v>
      </c>
      <c r="I183" s="38">
        <v>22.98</v>
      </c>
      <c r="J183" s="39">
        <f t="shared" si="30"/>
        <v>278</v>
      </c>
      <c r="K183" s="40">
        <f t="shared" si="31"/>
        <v>278</v>
      </c>
      <c r="L183" s="39">
        <v>570.04999999999995</v>
      </c>
      <c r="M183" s="39">
        <v>958</v>
      </c>
      <c r="N183" s="39">
        <v>915.77300000000002</v>
      </c>
      <c r="O183" s="41">
        <f>MAX(N183-M183,0)</f>
        <v>0</v>
      </c>
      <c r="P183" s="41">
        <f>MIN(K183,O183)</f>
        <v>0</v>
      </c>
      <c r="Q183" s="41">
        <f>IF(P183&lt;=0,0,L183+I183+H183-N183)</f>
        <v>0</v>
      </c>
      <c r="R183" s="34">
        <f>IF($P183&gt;0,MIN($P183,$E183)*(B183/$E183),0)</f>
        <v>0</v>
      </c>
      <c r="S183" s="34">
        <f>IF($P183&gt;0,MIN($P183,$E183)*(C183/$E183),0)</f>
        <v>0</v>
      </c>
      <c r="T183" s="34">
        <f>IF($P183&gt;0,MIN($P183,$E183)*(D183/$E183),0)</f>
        <v>0</v>
      </c>
      <c r="U183" s="43">
        <v>43.87</v>
      </c>
      <c r="V183" s="44">
        <f>(R183+S183+T183)*U183</f>
        <v>0</v>
      </c>
      <c r="W183" s="45">
        <f>IF(B183&gt;0,W$9,0)</f>
        <v>0</v>
      </c>
      <c r="X183" s="50">
        <f>IF(C183&gt;0,X$9,0)</f>
        <v>0</v>
      </c>
      <c r="Y183" s="51">
        <f>IF(D183&gt;0,Y$9,0)</f>
        <v>21.64</v>
      </c>
      <c r="Z183" s="48">
        <f>(R183*W183)+(S183*X183)+(T183*Y183)</f>
        <v>0</v>
      </c>
      <c r="AA183" s="49">
        <f>IF(V183-Z183&lt;0,0,V183-Z183)</f>
        <v>0</v>
      </c>
    </row>
    <row r="184" spans="1:27" x14ac:dyDescent="0.25">
      <c r="A184" s="123">
        <v>42154.75</v>
      </c>
      <c r="B184" s="64">
        <v>0</v>
      </c>
      <c r="C184" s="34">
        <v>0</v>
      </c>
      <c r="D184" s="96">
        <v>278</v>
      </c>
      <c r="E184" s="35">
        <f>SUM(B184:D184)</f>
        <v>278</v>
      </c>
      <c r="F184" s="36">
        <f>IF(E184&gt;0,F183+1,0)</f>
        <v>144</v>
      </c>
      <c r="G184" s="37" t="str">
        <f t="shared" si="40"/>
        <v>Yes</v>
      </c>
      <c r="H184" s="38">
        <v>316</v>
      </c>
      <c r="I184" s="38">
        <v>23.32</v>
      </c>
      <c r="J184" s="39">
        <f t="shared" si="30"/>
        <v>278</v>
      </c>
      <c r="K184" s="40">
        <f t="shared" si="31"/>
        <v>278</v>
      </c>
      <c r="L184" s="39">
        <v>568.35</v>
      </c>
      <c r="M184" s="39">
        <v>957.7</v>
      </c>
      <c r="N184" s="39">
        <v>914.30399999999997</v>
      </c>
      <c r="O184" s="41">
        <f t="shared" si="28"/>
        <v>0</v>
      </c>
      <c r="P184" s="41">
        <f t="shared" ref="P184:P247" si="41">MIN(K184,O184)</f>
        <v>0</v>
      </c>
      <c r="Q184" s="41">
        <f t="shared" ref="Q184:Q247" si="42">IF(P184&lt;=0,0,L184+I184+H184-N184)</f>
        <v>0</v>
      </c>
      <c r="R184" s="34">
        <f t="shared" ref="R184:T247" si="43">IF($P184&gt;0,MIN($P184,$E184)*(B184/$E184),0)</f>
        <v>0</v>
      </c>
      <c r="S184" s="34">
        <f t="shared" si="43"/>
        <v>0</v>
      </c>
      <c r="T184" s="34">
        <f t="shared" si="43"/>
        <v>0</v>
      </c>
      <c r="U184" s="43">
        <v>40.47</v>
      </c>
      <c r="V184" s="44">
        <f t="shared" ref="V184:V247" si="44">(R184+S184+T184)*U184</f>
        <v>0</v>
      </c>
      <c r="W184" s="45">
        <f t="shared" ref="W184:Y247" si="45">IF(B184&gt;0,W$9,0)</f>
        <v>0</v>
      </c>
      <c r="X184" s="50">
        <f t="shared" si="45"/>
        <v>0</v>
      </c>
      <c r="Y184" s="51">
        <f t="shared" si="45"/>
        <v>21.64</v>
      </c>
      <c r="Z184" s="48">
        <f t="shared" ref="Z184:Z247" si="46">(R184*W184)+(S184*X184)+(T184*Y184)</f>
        <v>0</v>
      </c>
      <c r="AA184" s="49">
        <f t="shared" ref="AA184:AA247" si="47">IF(V184-Z184&lt;0,0,V184-Z184)</f>
        <v>0</v>
      </c>
    </row>
    <row r="185" spans="1:27" x14ac:dyDescent="0.25">
      <c r="A185" s="123">
        <v>42154.791666666664</v>
      </c>
      <c r="B185" s="64">
        <v>0</v>
      </c>
      <c r="C185" s="34">
        <v>0</v>
      </c>
      <c r="D185" s="96">
        <v>278</v>
      </c>
      <c r="E185" s="35">
        <f t="shared" ref="E185:E247" si="48">SUM(B185:D185)</f>
        <v>278</v>
      </c>
      <c r="F185" s="36">
        <f t="shared" ref="F185:F247" si="49">IF(E185&gt;0,F184+1,0)</f>
        <v>145</v>
      </c>
      <c r="G185" s="37" t="str">
        <f t="shared" si="40"/>
        <v>Yes</v>
      </c>
      <c r="H185" s="38">
        <v>300</v>
      </c>
      <c r="I185" s="38">
        <v>21.56</v>
      </c>
      <c r="J185" s="39">
        <f t="shared" si="30"/>
        <v>278</v>
      </c>
      <c r="K185" s="40">
        <f t="shared" si="31"/>
        <v>278</v>
      </c>
      <c r="L185" s="39">
        <v>568.20000000000005</v>
      </c>
      <c r="M185" s="39">
        <v>954.25</v>
      </c>
      <c r="N185" s="39">
        <v>898.18600000000004</v>
      </c>
      <c r="O185" s="41">
        <f t="shared" si="28"/>
        <v>0</v>
      </c>
      <c r="P185" s="41">
        <f t="shared" si="41"/>
        <v>0</v>
      </c>
      <c r="Q185" s="41">
        <f t="shared" si="42"/>
        <v>0</v>
      </c>
      <c r="R185" s="34">
        <f t="shared" si="43"/>
        <v>0</v>
      </c>
      <c r="S185" s="34">
        <f t="shared" si="43"/>
        <v>0</v>
      </c>
      <c r="T185" s="34">
        <f t="shared" si="43"/>
        <v>0</v>
      </c>
      <c r="U185" s="43">
        <v>34.840000000000003</v>
      </c>
      <c r="V185" s="44">
        <f t="shared" si="44"/>
        <v>0</v>
      </c>
      <c r="W185" s="45">
        <f t="shared" si="45"/>
        <v>0</v>
      </c>
      <c r="X185" s="50">
        <f t="shared" si="45"/>
        <v>0</v>
      </c>
      <c r="Y185" s="51">
        <f t="shared" si="45"/>
        <v>21.64</v>
      </c>
      <c r="Z185" s="48">
        <f t="shared" si="46"/>
        <v>0</v>
      </c>
      <c r="AA185" s="49">
        <f t="shared" si="47"/>
        <v>0</v>
      </c>
    </row>
    <row r="186" spans="1:27" x14ac:dyDescent="0.25">
      <c r="A186" s="123">
        <v>42154.833333333336</v>
      </c>
      <c r="B186" s="64">
        <v>0</v>
      </c>
      <c r="C186" s="34">
        <v>0</v>
      </c>
      <c r="D186" s="96">
        <v>278</v>
      </c>
      <c r="E186" s="35">
        <f t="shared" si="48"/>
        <v>278</v>
      </c>
      <c r="F186" s="36">
        <f t="shared" si="49"/>
        <v>146</v>
      </c>
      <c r="G186" s="37" t="str">
        <f t="shared" si="40"/>
        <v>Yes</v>
      </c>
      <c r="H186" s="38">
        <v>280</v>
      </c>
      <c r="I186" s="38">
        <v>19.62</v>
      </c>
      <c r="J186" s="39">
        <f t="shared" si="30"/>
        <v>278</v>
      </c>
      <c r="K186" s="40">
        <f t="shared" si="31"/>
        <v>278</v>
      </c>
      <c r="L186" s="39">
        <v>563.85</v>
      </c>
      <c r="M186" s="39">
        <v>954.25</v>
      </c>
      <c r="N186" s="39">
        <v>869.98</v>
      </c>
      <c r="O186" s="41">
        <f t="shared" si="28"/>
        <v>0</v>
      </c>
      <c r="P186" s="41">
        <f t="shared" si="41"/>
        <v>0</v>
      </c>
      <c r="Q186" s="41">
        <f t="shared" si="42"/>
        <v>0</v>
      </c>
      <c r="R186" s="34">
        <f t="shared" si="43"/>
        <v>0</v>
      </c>
      <c r="S186" s="34">
        <f t="shared" si="43"/>
        <v>0</v>
      </c>
      <c r="T186" s="34">
        <f t="shared" si="43"/>
        <v>0</v>
      </c>
      <c r="U186" s="43">
        <v>32.6</v>
      </c>
      <c r="V186" s="44">
        <f t="shared" si="44"/>
        <v>0</v>
      </c>
      <c r="W186" s="45">
        <f t="shared" si="45"/>
        <v>0</v>
      </c>
      <c r="X186" s="50">
        <f t="shared" si="45"/>
        <v>0</v>
      </c>
      <c r="Y186" s="51">
        <f t="shared" si="45"/>
        <v>21.64</v>
      </c>
      <c r="Z186" s="48">
        <f t="shared" si="46"/>
        <v>0</v>
      </c>
      <c r="AA186" s="49">
        <f t="shared" si="47"/>
        <v>0</v>
      </c>
    </row>
    <row r="187" spans="1:27" x14ac:dyDescent="0.25">
      <c r="A187" s="123">
        <v>42154.875</v>
      </c>
      <c r="B187" s="64">
        <v>0</v>
      </c>
      <c r="C187" s="34">
        <v>0</v>
      </c>
      <c r="D187" s="96">
        <v>278</v>
      </c>
      <c r="E187" s="35">
        <f t="shared" si="48"/>
        <v>278</v>
      </c>
      <c r="F187" s="36">
        <f t="shared" si="49"/>
        <v>147</v>
      </c>
      <c r="G187" s="37" t="str">
        <f t="shared" si="40"/>
        <v>Yes</v>
      </c>
      <c r="H187" s="38">
        <v>246</v>
      </c>
      <c r="I187" s="38">
        <v>18.78</v>
      </c>
      <c r="J187" s="39">
        <f t="shared" si="30"/>
        <v>246</v>
      </c>
      <c r="K187" s="40">
        <f t="shared" si="31"/>
        <v>246</v>
      </c>
      <c r="L187" s="39">
        <v>555.75</v>
      </c>
      <c r="M187" s="39">
        <v>954.25</v>
      </c>
      <c r="N187" s="39">
        <v>828.84900000000005</v>
      </c>
      <c r="O187" s="41">
        <f t="shared" si="28"/>
        <v>0</v>
      </c>
      <c r="P187" s="41">
        <f t="shared" si="41"/>
        <v>0</v>
      </c>
      <c r="Q187" s="41">
        <f t="shared" si="42"/>
        <v>0</v>
      </c>
      <c r="R187" s="34">
        <f t="shared" si="43"/>
        <v>0</v>
      </c>
      <c r="S187" s="34">
        <f t="shared" si="43"/>
        <v>0</v>
      </c>
      <c r="T187" s="34">
        <f t="shared" si="43"/>
        <v>0</v>
      </c>
      <c r="U187" s="43">
        <v>33.049999999999997</v>
      </c>
      <c r="V187" s="44">
        <f t="shared" si="44"/>
        <v>0</v>
      </c>
      <c r="W187" s="45">
        <f t="shared" si="45"/>
        <v>0</v>
      </c>
      <c r="X187" s="50">
        <f t="shared" si="45"/>
        <v>0</v>
      </c>
      <c r="Y187" s="51">
        <f t="shared" si="45"/>
        <v>21.64</v>
      </c>
      <c r="Z187" s="48">
        <f t="shared" si="46"/>
        <v>0</v>
      </c>
      <c r="AA187" s="49">
        <f t="shared" si="47"/>
        <v>0</v>
      </c>
    </row>
    <row r="188" spans="1:27" x14ac:dyDescent="0.25">
      <c r="A188" s="123">
        <v>42154.916666666664</v>
      </c>
      <c r="B188" s="64">
        <v>0</v>
      </c>
      <c r="C188" s="34">
        <v>0</v>
      </c>
      <c r="D188" s="96">
        <v>278</v>
      </c>
      <c r="E188" s="35">
        <f t="shared" si="48"/>
        <v>278</v>
      </c>
      <c r="F188" s="36">
        <f t="shared" si="49"/>
        <v>148</v>
      </c>
      <c r="G188" s="37" t="str">
        <f t="shared" si="40"/>
        <v>Yes</v>
      </c>
      <c r="H188" s="38">
        <v>219</v>
      </c>
      <c r="I188" s="38">
        <v>18.54</v>
      </c>
      <c r="J188" s="39">
        <f t="shared" si="30"/>
        <v>219</v>
      </c>
      <c r="K188" s="40">
        <f t="shared" si="31"/>
        <v>219</v>
      </c>
      <c r="L188" s="39">
        <v>563.79999999999995</v>
      </c>
      <c r="M188" s="39">
        <v>954.25</v>
      </c>
      <c r="N188" s="39">
        <v>809.98500000000001</v>
      </c>
      <c r="O188" s="41">
        <f t="shared" si="28"/>
        <v>0</v>
      </c>
      <c r="P188" s="41">
        <f t="shared" si="41"/>
        <v>0</v>
      </c>
      <c r="Q188" s="41">
        <f t="shared" si="42"/>
        <v>0</v>
      </c>
      <c r="R188" s="34">
        <f t="shared" si="43"/>
        <v>0</v>
      </c>
      <c r="S188" s="34">
        <f t="shared" si="43"/>
        <v>0</v>
      </c>
      <c r="T188" s="34">
        <f t="shared" si="43"/>
        <v>0</v>
      </c>
      <c r="U188" s="43">
        <v>31.45</v>
      </c>
      <c r="V188" s="44">
        <f t="shared" si="44"/>
        <v>0</v>
      </c>
      <c r="W188" s="45">
        <f t="shared" si="45"/>
        <v>0</v>
      </c>
      <c r="X188" s="50">
        <f t="shared" si="45"/>
        <v>0</v>
      </c>
      <c r="Y188" s="51">
        <f t="shared" si="45"/>
        <v>21.64</v>
      </c>
      <c r="Z188" s="48">
        <f t="shared" si="46"/>
        <v>0</v>
      </c>
      <c r="AA188" s="49">
        <f t="shared" si="47"/>
        <v>0</v>
      </c>
    </row>
    <row r="189" spans="1:27" x14ac:dyDescent="0.25">
      <c r="A189" s="123">
        <v>42154.958333333336</v>
      </c>
      <c r="B189" s="64">
        <v>0</v>
      </c>
      <c r="C189" s="34">
        <v>0</v>
      </c>
      <c r="D189" s="96">
        <v>278</v>
      </c>
      <c r="E189" s="35">
        <f t="shared" si="48"/>
        <v>278</v>
      </c>
      <c r="F189" s="36">
        <f t="shared" si="49"/>
        <v>149</v>
      </c>
      <c r="G189" s="37" t="str">
        <f t="shared" si="40"/>
        <v>Yes</v>
      </c>
      <c r="H189" s="38">
        <v>214</v>
      </c>
      <c r="I189" s="38">
        <v>15.43</v>
      </c>
      <c r="J189" s="39">
        <f t="shared" si="30"/>
        <v>214</v>
      </c>
      <c r="K189" s="40">
        <f t="shared" si="31"/>
        <v>214</v>
      </c>
      <c r="L189" s="39">
        <v>512.54999999999995</v>
      </c>
      <c r="M189" s="39">
        <v>728.5</v>
      </c>
      <c r="N189" s="39">
        <v>751.19399999999996</v>
      </c>
      <c r="O189" s="41">
        <f t="shared" si="28"/>
        <v>22.69399999999996</v>
      </c>
      <c r="P189" s="41">
        <f t="shared" si="41"/>
        <v>22.69399999999996</v>
      </c>
      <c r="Q189" s="41">
        <f t="shared" si="42"/>
        <v>-9.2140000000000555</v>
      </c>
      <c r="R189" s="34">
        <f t="shared" si="43"/>
        <v>0</v>
      </c>
      <c r="S189" s="34">
        <f t="shared" si="43"/>
        <v>0</v>
      </c>
      <c r="T189" s="34">
        <f t="shared" si="43"/>
        <v>22.69399999999996</v>
      </c>
      <c r="U189" s="43">
        <v>26.1</v>
      </c>
      <c r="V189" s="44">
        <f t="shared" si="44"/>
        <v>592.31339999999898</v>
      </c>
      <c r="W189" s="45">
        <f t="shared" si="45"/>
        <v>0</v>
      </c>
      <c r="X189" s="50">
        <f t="shared" si="45"/>
        <v>0</v>
      </c>
      <c r="Y189" s="51">
        <f t="shared" si="45"/>
        <v>21.64</v>
      </c>
      <c r="Z189" s="48">
        <f t="shared" si="46"/>
        <v>491.09815999999915</v>
      </c>
      <c r="AA189" s="49">
        <f t="shared" si="47"/>
        <v>101.21523999999982</v>
      </c>
    </row>
    <row r="190" spans="1:27" x14ac:dyDescent="0.25">
      <c r="A190" s="123">
        <v>42155</v>
      </c>
      <c r="B190" s="64">
        <v>0</v>
      </c>
      <c r="C190" s="34">
        <v>0</v>
      </c>
      <c r="D190" s="96">
        <v>278</v>
      </c>
      <c r="E190" s="35">
        <f t="shared" si="48"/>
        <v>278</v>
      </c>
      <c r="F190" s="36">
        <f t="shared" si="49"/>
        <v>150</v>
      </c>
      <c r="G190" s="37" t="str">
        <f t="shared" si="40"/>
        <v>Yes</v>
      </c>
      <c r="H190" s="38">
        <v>219</v>
      </c>
      <c r="I190" s="38">
        <v>14.08</v>
      </c>
      <c r="J190" s="39">
        <f t="shared" si="30"/>
        <v>219</v>
      </c>
      <c r="K190" s="40">
        <f t="shared" si="31"/>
        <v>219</v>
      </c>
      <c r="L190" s="39">
        <v>450.4</v>
      </c>
      <c r="M190" s="39">
        <v>727.5</v>
      </c>
      <c r="N190" s="39">
        <v>694.33900000000006</v>
      </c>
      <c r="O190" s="41">
        <f t="shared" si="28"/>
        <v>0</v>
      </c>
      <c r="P190" s="41">
        <f t="shared" si="41"/>
        <v>0</v>
      </c>
      <c r="Q190" s="41">
        <f t="shared" si="42"/>
        <v>0</v>
      </c>
      <c r="R190" s="34">
        <f t="shared" si="43"/>
        <v>0</v>
      </c>
      <c r="S190" s="34">
        <f t="shared" si="43"/>
        <v>0</v>
      </c>
      <c r="T190" s="34">
        <f t="shared" si="43"/>
        <v>0</v>
      </c>
      <c r="U190" s="43">
        <v>23.73</v>
      </c>
      <c r="V190" s="44">
        <f t="shared" si="44"/>
        <v>0</v>
      </c>
      <c r="W190" s="45">
        <f t="shared" si="45"/>
        <v>0</v>
      </c>
      <c r="X190" s="50">
        <f t="shared" si="45"/>
        <v>0</v>
      </c>
      <c r="Y190" s="51">
        <f t="shared" si="45"/>
        <v>21.64</v>
      </c>
      <c r="Z190" s="48">
        <f t="shared" si="46"/>
        <v>0</v>
      </c>
      <c r="AA190" s="49">
        <f t="shared" si="47"/>
        <v>0</v>
      </c>
    </row>
    <row r="191" spans="1:27" x14ac:dyDescent="0.25">
      <c r="A191" s="123">
        <v>42155.041666666664</v>
      </c>
      <c r="B191" s="64">
        <v>0</v>
      </c>
      <c r="C191" s="34">
        <v>0</v>
      </c>
      <c r="D191" s="96">
        <v>278</v>
      </c>
      <c r="E191" s="35">
        <f t="shared" si="48"/>
        <v>278</v>
      </c>
      <c r="F191" s="36">
        <f t="shared" si="49"/>
        <v>151</v>
      </c>
      <c r="G191" s="37" t="str">
        <f t="shared" si="40"/>
        <v>Yes</v>
      </c>
      <c r="H191" s="38">
        <v>191</v>
      </c>
      <c r="I191" s="38">
        <v>13.77</v>
      </c>
      <c r="J191" s="39">
        <f t="shared" si="30"/>
        <v>191</v>
      </c>
      <c r="K191" s="40">
        <f t="shared" si="31"/>
        <v>191</v>
      </c>
      <c r="L191" s="39">
        <v>428.3</v>
      </c>
      <c r="M191" s="39">
        <v>887.5</v>
      </c>
      <c r="N191" s="39">
        <v>641.24599999999998</v>
      </c>
      <c r="O191" s="41">
        <f t="shared" si="28"/>
        <v>0</v>
      </c>
      <c r="P191" s="41">
        <f t="shared" si="41"/>
        <v>0</v>
      </c>
      <c r="Q191" s="41">
        <f t="shared" si="42"/>
        <v>0</v>
      </c>
      <c r="R191" s="34">
        <f t="shared" si="43"/>
        <v>0</v>
      </c>
      <c r="S191" s="34">
        <f t="shared" si="43"/>
        <v>0</v>
      </c>
      <c r="T191" s="34">
        <f t="shared" si="43"/>
        <v>0</v>
      </c>
      <c r="U191" s="43">
        <v>23.03</v>
      </c>
      <c r="V191" s="44">
        <f t="shared" si="44"/>
        <v>0</v>
      </c>
      <c r="W191" s="45">
        <f t="shared" si="45"/>
        <v>0</v>
      </c>
      <c r="X191" s="50">
        <f t="shared" si="45"/>
        <v>0</v>
      </c>
      <c r="Y191" s="51">
        <f t="shared" si="45"/>
        <v>21.64</v>
      </c>
      <c r="Z191" s="48">
        <f t="shared" si="46"/>
        <v>0</v>
      </c>
      <c r="AA191" s="49">
        <f t="shared" si="47"/>
        <v>0</v>
      </c>
    </row>
    <row r="192" spans="1:27" x14ac:dyDescent="0.25">
      <c r="A192" s="123">
        <v>42155.083333333336</v>
      </c>
      <c r="B192" s="64">
        <v>0</v>
      </c>
      <c r="C192" s="34">
        <v>0</v>
      </c>
      <c r="D192" s="96">
        <v>278</v>
      </c>
      <c r="E192" s="35">
        <f t="shared" si="48"/>
        <v>278</v>
      </c>
      <c r="F192" s="36">
        <f t="shared" si="49"/>
        <v>152</v>
      </c>
      <c r="G192" s="37" t="str">
        <f t="shared" si="40"/>
        <v>Yes</v>
      </c>
      <c r="H192" s="38">
        <v>207</v>
      </c>
      <c r="I192" s="38">
        <v>12.63</v>
      </c>
      <c r="J192" s="39">
        <f t="shared" si="30"/>
        <v>207</v>
      </c>
      <c r="K192" s="40">
        <f t="shared" si="31"/>
        <v>207</v>
      </c>
      <c r="L192" s="39">
        <v>376.95</v>
      </c>
      <c r="M192" s="39">
        <v>947.5</v>
      </c>
      <c r="N192" s="39">
        <v>606.875</v>
      </c>
      <c r="O192" s="41">
        <f t="shared" si="28"/>
        <v>0</v>
      </c>
      <c r="P192" s="41">
        <f t="shared" si="41"/>
        <v>0</v>
      </c>
      <c r="Q192" s="41">
        <f t="shared" si="42"/>
        <v>0</v>
      </c>
      <c r="R192" s="34">
        <f t="shared" si="43"/>
        <v>0</v>
      </c>
      <c r="S192" s="34">
        <f t="shared" si="43"/>
        <v>0</v>
      </c>
      <c r="T192" s="34">
        <f t="shared" si="43"/>
        <v>0</v>
      </c>
      <c r="U192" s="43">
        <v>21.54</v>
      </c>
      <c r="V192" s="44">
        <f t="shared" si="44"/>
        <v>0</v>
      </c>
      <c r="W192" s="45">
        <f t="shared" si="45"/>
        <v>0</v>
      </c>
      <c r="X192" s="50">
        <f t="shared" si="45"/>
        <v>0</v>
      </c>
      <c r="Y192" s="51">
        <f t="shared" si="45"/>
        <v>21.64</v>
      </c>
      <c r="Z192" s="48">
        <f t="shared" si="46"/>
        <v>0</v>
      </c>
      <c r="AA192" s="49">
        <f t="shared" si="47"/>
        <v>0</v>
      </c>
    </row>
    <row r="193" spans="1:27" x14ac:dyDescent="0.25">
      <c r="A193" s="123">
        <v>42155.125</v>
      </c>
      <c r="B193" s="64">
        <v>0</v>
      </c>
      <c r="C193" s="34">
        <v>0</v>
      </c>
      <c r="D193" s="96">
        <v>278</v>
      </c>
      <c r="E193" s="35">
        <f t="shared" si="48"/>
        <v>278</v>
      </c>
      <c r="F193" s="36">
        <f t="shared" si="49"/>
        <v>153</v>
      </c>
      <c r="G193" s="37" t="str">
        <f t="shared" si="40"/>
        <v>Yes</v>
      </c>
      <c r="H193" s="38">
        <v>208</v>
      </c>
      <c r="I193" s="38">
        <v>12.12</v>
      </c>
      <c r="J193" s="39">
        <f t="shared" si="30"/>
        <v>208</v>
      </c>
      <c r="K193" s="40">
        <f t="shared" si="31"/>
        <v>208</v>
      </c>
      <c r="L193" s="39">
        <v>354.5</v>
      </c>
      <c r="M193" s="39">
        <v>941.5</v>
      </c>
      <c r="N193" s="39">
        <v>586.84</v>
      </c>
      <c r="O193" s="41">
        <f t="shared" si="28"/>
        <v>0</v>
      </c>
      <c r="P193" s="41">
        <f t="shared" si="41"/>
        <v>0</v>
      </c>
      <c r="Q193" s="41">
        <f t="shared" si="42"/>
        <v>0</v>
      </c>
      <c r="R193" s="34">
        <f t="shared" si="43"/>
        <v>0</v>
      </c>
      <c r="S193" s="34">
        <f t="shared" si="43"/>
        <v>0</v>
      </c>
      <c r="T193" s="34">
        <f t="shared" si="43"/>
        <v>0</v>
      </c>
      <c r="U193" s="43">
        <v>16.48</v>
      </c>
      <c r="V193" s="44">
        <f t="shared" si="44"/>
        <v>0</v>
      </c>
      <c r="W193" s="45">
        <f t="shared" si="45"/>
        <v>0</v>
      </c>
      <c r="X193" s="50">
        <f t="shared" si="45"/>
        <v>0</v>
      </c>
      <c r="Y193" s="51">
        <f t="shared" si="45"/>
        <v>21.64</v>
      </c>
      <c r="Z193" s="48">
        <f t="shared" si="46"/>
        <v>0</v>
      </c>
      <c r="AA193" s="49">
        <f t="shared" si="47"/>
        <v>0</v>
      </c>
    </row>
    <row r="194" spans="1:27" x14ac:dyDescent="0.25">
      <c r="A194" s="123">
        <v>42155.166666666664</v>
      </c>
      <c r="B194" s="64">
        <v>0</v>
      </c>
      <c r="C194" s="34">
        <v>0</v>
      </c>
      <c r="D194" s="96">
        <v>278</v>
      </c>
      <c r="E194" s="35">
        <f t="shared" si="48"/>
        <v>278</v>
      </c>
      <c r="F194" s="36">
        <f t="shared" si="49"/>
        <v>154</v>
      </c>
      <c r="G194" s="37" t="str">
        <f t="shared" si="40"/>
        <v>Yes</v>
      </c>
      <c r="H194" s="38">
        <v>223</v>
      </c>
      <c r="I194" s="38">
        <v>12</v>
      </c>
      <c r="J194" s="39">
        <f t="shared" si="30"/>
        <v>223</v>
      </c>
      <c r="K194" s="40">
        <f t="shared" si="31"/>
        <v>223</v>
      </c>
      <c r="L194" s="39">
        <v>325.55</v>
      </c>
      <c r="M194" s="39">
        <v>947.5</v>
      </c>
      <c r="N194" s="39">
        <v>573.04</v>
      </c>
      <c r="O194" s="41">
        <f t="shared" si="28"/>
        <v>0</v>
      </c>
      <c r="P194" s="41">
        <f t="shared" si="41"/>
        <v>0</v>
      </c>
      <c r="Q194" s="41">
        <f t="shared" si="42"/>
        <v>0</v>
      </c>
      <c r="R194" s="34">
        <f t="shared" si="43"/>
        <v>0</v>
      </c>
      <c r="S194" s="34">
        <f t="shared" si="43"/>
        <v>0</v>
      </c>
      <c r="T194" s="34">
        <f t="shared" si="43"/>
        <v>0</v>
      </c>
      <c r="U194" s="43">
        <v>14.19</v>
      </c>
      <c r="V194" s="44">
        <f t="shared" si="44"/>
        <v>0</v>
      </c>
      <c r="W194" s="45">
        <f t="shared" si="45"/>
        <v>0</v>
      </c>
      <c r="X194" s="50">
        <f t="shared" si="45"/>
        <v>0</v>
      </c>
      <c r="Y194" s="51">
        <f t="shared" si="45"/>
        <v>21.64</v>
      </c>
      <c r="Z194" s="48">
        <f t="shared" si="46"/>
        <v>0</v>
      </c>
      <c r="AA194" s="49">
        <f t="shared" si="47"/>
        <v>0</v>
      </c>
    </row>
    <row r="195" spans="1:27" x14ac:dyDescent="0.25">
      <c r="A195" s="123">
        <v>42155.208333333336</v>
      </c>
      <c r="B195" s="64">
        <v>0</v>
      </c>
      <c r="C195" s="34">
        <v>0</v>
      </c>
      <c r="D195" s="96">
        <v>278</v>
      </c>
      <c r="E195" s="35">
        <f t="shared" si="48"/>
        <v>278</v>
      </c>
      <c r="F195" s="36">
        <f t="shared" si="49"/>
        <v>155</v>
      </c>
      <c r="G195" s="37" t="str">
        <f t="shared" si="40"/>
        <v>Yes</v>
      </c>
      <c r="H195" s="38">
        <v>222</v>
      </c>
      <c r="I195" s="38">
        <v>11.4</v>
      </c>
      <c r="J195" s="39">
        <f t="shared" si="30"/>
        <v>222</v>
      </c>
      <c r="K195" s="40">
        <f t="shared" si="31"/>
        <v>222</v>
      </c>
      <c r="L195" s="39">
        <v>320</v>
      </c>
      <c r="M195" s="39">
        <v>947.5</v>
      </c>
      <c r="N195" s="39">
        <v>565.096</v>
      </c>
      <c r="O195" s="41">
        <f t="shared" si="28"/>
        <v>0</v>
      </c>
      <c r="P195" s="41">
        <f t="shared" si="41"/>
        <v>0</v>
      </c>
      <c r="Q195" s="41">
        <f t="shared" si="42"/>
        <v>0</v>
      </c>
      <c r="R195" s="34">
        <f t="shared" si="43"/>
        <v>0</v>
      </c>
      <c r="S195" s="34">
        <f t="shared" si="43"/>
        <v>0</v>
      </c>
      <c r="T195" s="34">
        <f t="shared" si="43"/>
        <v>0</v>
      </c>
      <c r="U195" s="43">
        <v>12.95</v>
      </c>
      <c r="V195" s="44">
        <f t="shared" si="44"/>
        <v>0</v>
      </c>
      <c r="W195" s="45">
        <f t="shared" si="45"/>
        <v>0</v>
      </c>
      <c r="X195" s="50">
        <f t="shared" si="45"/>
        <v>0</v>
      </c>
      <c r="Y195" s="51">
        <f t="shared" si="45"/>
        <v>21.64</v>
      </c>
      <c r="Z195" s="48">
        <f t="shared" si="46"/>
        <v>0</v>
      </c>
      <c r="AA195" s="49">
        <f t="shared" si="47"/>
        <v>0</v>
      </c>
    </row>
    <row r="196" spans="1:27" x14ac:dyDescent="0.25">
      <c r="A196" s="123">
        <v>42155.25</v>
      </c>
      <c r="B196" s="64">
        <v>0</v>
      </c>
      <c r="C196" s="34">
        <v>0</v>
      </c>
      <c r="D196" s="96">
        <v>278</v>
      </c>
      <c r="E196" s="35">
        <f t="shared" si="48"/>
        <v>278</v>
      </c>
      <c r="F196" s="36">
        <f t="shared" si="49"/>
        <v>156</v>
      </c>
      <c r="G196" s="37" t="str">
        <f t="shared" si="40"/>
        <v>Yes</v>
      </c>
      <c r="H196" s="38">
        <v>218</v>
      </c>
      <c r="I196" s="38">
        <v>10.93</v>
      </c>
      <c r="J196" s="39">
        <f t="shared" si="30"/>
        <v>218</v>
      </c>
      <c r="K196" s="40">
        <f t="shared" si="31"/>
        <v>218</v>
      </c>
      <c r="L196" s="39">
        <v>319.2</v>
      </c>
      <c r="M196" s="39">
        <v>947.5</v>
      </c>
      <c r="N196" s="39">
        <v>561.20399999999995</v>
      </c>
      <c r="O196" s="41">
        <f t="shared" si="28"/>
        <v>0</v>
      </c>
      <c r="P196" s="41">
        <f t="shared" si="41"/>
        <v>0</v>
      </c>
      <c r="Q196" s="41">
        <f t="shared" si="42"/>
        <v>0</v>
      </c>
      <c r="R196" s="34">
        <f t="shared" si="43"/>
        <v>0</v>
      </c>
      <c r="S196" s="34">
        <f t="shared" si="43"/>
        <v>0</v>
      </c>
      <c r="T196" s="34">
        <f t="shared" si="43"/>
        <v>0</v>
      </c>
      <c r="U196" s="43">
        <v>13.04</v>
      </c>
      <c r="V196" s="44">
        <f t="shared" si="44"/>
        <v>0</v>
      </c>
      <c r="W196" s="45">
        <f t="shared" si="45"/>
        <v>0</v>
      </c>
      <c r="X196" s="50">
        <f t="shared" si="45"/>
        <v>0</v>
      </c>
      <c r="Y196" s="51">
        <f t="shared" si="45"/>
        <v>21.64</v>
      </c>
      <c r="Z196" s="48">
        <f t="shared" si="46"/>
        <v>0</v>
      </c>
      <c r="AA196" s="49">
        <f t="shared" si="47"/>
        <v>0</v>
      </c>
    </row>
    <row r="197" spans="1:27" x14ac:dyDescent="0.25">
      <c r="A197" s="123">
        <v>42155.291666666664</v>
      </c>
      <c r="B197" s="64">
        <v>0</v>
      </c>
      <c r="C197" s="34">
        <v>0</v>
      </c>
      <c r="D197" s="96">
        <v>278</v>
      </c>
      <c r="E197" s="35">
        <f t="shared" si="48"/>
        <v>278</v>
      </c>
      <c r="F197" s="36">
        <f t="shared" si="49"/>
        <v>157</v>
      </c>
      <c r="G197" s="37" t="str">
        <f t="shared" si="40"/>
        <v>Yes</v>
      </c>
      <c r="H197" s="38">
        <v>211</v>
      </c>
      <c r="I197" s="38">
        <v>10.220000000000001</v>
      </c>
      <c r="J197" s="39">
        <f t="shared" si="30"/>
        <v>211</v>
      </c>
      <c r="K197" s="40">
        <f t="shared" si="31"/>
        <v>211</v>
      </c>
      <c r="L197" s="39">
        <v>318.7</v>
      </c>
      <c r="M197" s="39">
        <v>947.5</v>
      </c>
      <c r="N197" s="39">
        <v>554.048</v>
      </c>
      <c r="O197" s="41">
        <f t="shared" si="28"/>
        <v>0</v>
      </c>
      <c r="P197" s="41">
        <f t="shared" si="41"/>
        <v>0</v>
      </c>
      <c r="Q197" s="41">
        <f t="shared" si="42"/>
        <v>0</v>
      </c>
      <c r="R197" s="34">
        <f t="shared" si="43"/>
        <v>0</v>
      </c>
      <c r="S197" s="34">
        <f t="shared" si="43"/>
        <v>0</v>
      </c>
      <c r="T197" s="34">
        <f t="shared" si="43"/>
        <v>0</v>
      </c>
      <c r="U197" s="43">
        <v>13.23</v>
      </c>
      <c r="V197" s="44">
        <f t="shared" si="44"/>
        <v>0</v>
      </c>
      <c r="W197" s="45">
        <f t="shared" si="45"/>
        <v>0</v>
      </c>
      <c r="X197" s="50">
        <f t="shared" si="45"/>
        <v>0</v>
      </c>
      <c r="Y197" s="51">
        <f t="shared" si="45"/>
        <v>21.64</v>
      </c>
      <c r="Z197" s="48">
        <f t="shared" si="46"/>
        <v>0</v>
      </c>
      <c r="AA197" s="49">
        <f t="shared" si="47"/>
        <v>0</v>
      </c>
    </row>
    <row r="198" spans="1:27" x14ac:dyDescent="0.25">
      <c r="A198" s="123">
        <v>42155.333333333336</v>
      </c>
      <c r="B198" s="64">
        <v>0</v>
      </c>
      <c r="C198" s="34">
        <v>0</v>
      </c>
      <c r="D198" s="96">
        <v>278</v>
      </c>
      <c r="E198" s="35">
        <f t="shared" si="48"/>
        <v>278</v>
      </c>
      <c r="F198" s="36">
        <f t="shared" si="49"/>
        <v>158</v>
      </c>
      <c r="G198" s="37" t="str">
        <f t="shared" si="40"/>
        <v>Yes</v>
      </c>
      <c r="H198" s="38">
        <v>199</v>
      </c>
      <c r="I198" s="38">
        <v>10.96</v>
      </c>
      <c r="J198" s="39">
        <f t="shared" si="30"/>
        <v>199</v>
      </c>
      <c r="K198" s="40">
        <f t="shared" si="31"/>
        <v>199</v>
      </c>
      <c r="L198" s="39">
        <v>344.3</v>
      </c>
      <c r="M198" s="39">
        <v>947.5</v>
      </c>
      <c r="N198" s="39">
        <v>565.00400000000002</v>
      </c>
      <c r="O198" s="41">
        <f t="shared" si="28"/>
        <v>0</v>
      </c>
      <c r="P198" s="41">
        <f t="shared" si="41"/>
        <v>0</v>
      </c>
      <c r="Q198" s="41">
        <f t="shared" si="42"/>
        <v>0</v>
      </c>
      <c r="R198" s="34">
        <f t="shared" si="43"/>
        <v>0</v>
      </c>
      <c r="S198" s="34">
        <f t="shared" si="43"/>
        <v>0</v>
      </c>
      <c r="T198" s="34">
        <f t="shared" si="43"/>
        <v>0</v>
      </c>
      <c r="U198" s="43">
        <v>17.47</v>
      </c>
      <c r="V198" s="44">
        <f t="shared" si="44"/>
        <v>0</v>
      </c>
      <c r="W198" s="45">
        <f t="shared" si="45"/>
        <v>0</v>
      </c>
      <c r="X198" s="50">
        <f t="shared" si="45"/>
        <v>0</v>
      </c>
      <c r="Y198" s="51">
        <f t="shared" si="45"/>
        <v>21.64</v>
      </c>
      <c r="Z198" s="48">
        <f t="shared" si="46"/>
        <v>0</v>
      </c>
      <c r="AA198" s="49">
        <f t="shared" si="47"/>
        <v>0</v>
      </c>
    </row>
    <row r="199" spans="1:27" x14ac:dyDescent="0.25">
      <c r="A199" s="123">
        <v>42155.375</v>
      </c>
      <c r="B199" s="64">
        <v>0</v>
      </c>
      <c r="C199" s="34">
        <v>0</v>
      </c>
      <c r="D199" s="96">
        <v>278</v>
      </c>
      <c r="E199" s="35">
        <f t="shared" si="48"/>
        <v>278</v>
      </c>
      <c r="F199" s="36">
        <f t="shared" si="49"/>
        <v>159</v>
      </c>
      <c r="G199" s="37" t="str">
        <f t="shared" si="40"/>
        <v>Yes</v>
      </c>
      <c r="H199" s="38">
        <v>170</v>
      </c>
      <c r="I199" s="38">
        <v>13.32</v>
      </c>
      <c r="J199" s="39">
        <f t="shared" si="30"/>
        <v>170</v>
      </c>
      <c r="K199" s="40">
        <f t="shared" si="31"/>
        <v>170</v>
      </c>
      <c r="L199" s="39">
        <v>418.65</v>
      </c>
      <c r="M199" s="39">
        <v>947.5</v>
      </c>
      <c r="N199" s="39">
        <v>614.70399999999995</v>
      </c>
      <c r="O199" s="41">
        <f t="shared" si="28"/>
        <v>0</v>
      </c>
      <c r="P199" s="41">
        <f t="shared" si="41"/>
        <v>0</v>
      </c>
      <c r="Q199" s="41">
        <f t="shared" si="42"/>
        <v>0</v>
      </c>
      <c r="R199" s="34">
        <f t="shared" si="43"/>
        <v>0</v>
      </c>
      <c r="S199" s="34">
        <f t="shared" si="43"/>
        <v>0</v>
      </c>
      <c r="T199" s="34">
        <f t="shared" si="43"/>
        <v>0</v>
      </c>
      <c r="U199" s="43">
        <v>23.27</v>
      </c>
      <c r="V199" s="44">
        <f t="shared" si="44"/>
        <v>0</v>
      </c>
      <c r="W199" s="45">
        <f t="shared" si="45"/>
        <v>0</v>
      </c>
      <c r="X199" s="50">
        <f t="shared" si="45"/>
        <v>0</v>
      </c>
      <c r="Y199" s="51">
        <f t="shared" si="45"/>
        <v>21.64</v>
      </c>
      <c r="Z199" s="48">
        <f t="shared" si="46"/>
        <v>0</v>
      </c>
      <c r="AA199" s="49">
        <f t="shared" si="47"/>
        <v>0</v>
      </c>
    </row>
    <row r="200" spans="1:27" x14ac:dyDescent="0.25">
      <c r="A200" s="123">
        <v>42155.416666666664</v>
      </c>
      <c r="B200" s="64">
        <v>0</v>
      </c>
      <c r="C200" s="34">
        <v>0</v>
      </c>
      <c r="D200" s="96">
        <v>278</v>
      </c>
      <c r="E200" s="35">
        <f t="shared" si="48"/>
        <v>278</v>
      </c>
      <c r="F200" s="36">
        <f t="shared" si="49"/>
        <v>160</v>
      </c>
      <c r="G200" s="37" t="str">
        <f t="shared" si="40"/>
        <v>Yes</v>
      </c>
      <c r="H200" s="38">
        <v>162</v>
      </c>
      <c r="I200" s="38">
        <v>16.05</v>
      </c>
      <c r="J200" s="39">
        <f t="shared" si="30"/>
        <v>162</v>
      </c>
      <c r="K200" s="40">
        <f t="shared" si="31"/>
        <v>162</v>
      </c>
      <c r="L200" s="39">
        <v>475.35</v>
      </c>
      <c r="M200" s="39">
        <v>947.5</v>
      </c>
      <c r="N200" s="39">
        <v>666.50300000000004</v>
      </c>
      <c r="O200" s="41">
        <f t="shared" si="28"/>
        <v>0</v>
      </c>
      <c r="P200" s="41">
        <f t="shared" si="41"/>
        <v>0</v>
      </c>
      <c r="Q200" s="41">
        <f t="shared" si="42"/>
        <v>0</v>
      </c>
      <c r="R200" s="34">
        <f t="shared" si="43"/>
        <v>0</v>
      </c>
      <c r="S200" s="34">
        <f t="shared" si="43"/>
        <v>0</v>
      </c>
      <c r="T200" s="34">
        <f t="shared" si="43"/>
        <v>0</v>
      </c>
      <c r="U200" s="43">
        <v>25.51</v>
      </c>
      <c r="V200" s="44">
        <f t="shared" si="44"/>
        <v>0</v>
      </c>
      <c r="W200" s="45">
        <f t="shared" si="45"/>
        <v>0</v>
      </c>
      <c r="X200" s="50">
        <f t="shared" si="45"/>
        <v>0</v>
      </c>
      <c r="Y200" s="51">
        <f t="shared" si="45"/>
        <v>21.64</v>
      </c>
      <c r="Z200" s="48">
        <f t="shared" si="46"/>
        <v>0</v>
      </c>
      <c r="AA200" s="49">
        <f t="shared" si="47"/>
        <v>0</v>
      </c>
    </row>
    <row r="201" spans="1:27" x14ac:dyDescent="0.25">
      <c r="A201" s="123">
        <v>42155.458333333336</v>
      </c>
      <c r="B201" s="64">
        <v>0</v>
      </c>
      <c r="C201" s="34">
        <v>0</v>
      </c>
      <c r="D201" s="96">
        <v>278</v>
      </c>
      <c r="E201" s="35">
        <f t="shared" si="48"/>
        <v>278</v>
      </c>
      <c r="F201" s="36">
        <f t="shared" si="49"/>
        <v>161</v>
      </c>
      <c r="G201" s="37" t="str">
        <f t="shared" si="40"/>
        <v>Yes</v>
      </c>
      <c r="H201" s="38">
        <v>175</v>
      </c>
      <c r="I201" s="38">
        <v>17.079999999999998</v>
      </c>
      <c r="J201" s="39">
        <f t="shared" si="30"/>
        <v>175</v>
      </c>
      <c r="K201" s="40">
        <f t="shared" si="31"/>
        <v>175</v>
      </c>
      <c r="L201" s="39">
        <v>513.35</v>
      </c>
      <c r="M201" s="39">
        <v>947.5</v>
      </c>
      <c r="N201" s="39">
        <v>717.53800000000001</v>
      </c>
      <c r="O201" s="41">
        <f t="shared" si="28"/>
        <v>0</v>
      </c>
      <c r="P201" s="41">
        <f t="shared" si="41"/>
        <v>0</v>
      </c>
      <c r="Q201" s="41">
        <f t="shared" si="42"/>
        <v>0</v>
      </c>
      <c r="R201" s="34">
        <f t="shared" si="43"/>
        <v>0</v>
      </c>
      <c r="S201" s="34">
        <f t="shared" si="43"/>
        <v>0</v>
      </c>
      <c r="T201" s="34">
        <f t="shared" si="43"/>
        <v>0</v>
      </c>
      <c r="U201" s="43">
        <v>28.29</v>
      </c>
      <c r="V201" s="44">
        <f t="shared" si="44"/>
        <v>0</v>
      </c>
      <c r="W201" s="45">
        <f t="shared" si="45"/>
        <v>0</v>
      </c>
      <c r="X201" s="50">
        <f t="shared" si="45"/>
        <v>0</v>
      </c>
      <c r="Y201" s="51">
        <f t="shared" si="45"/>
        <v>21.64</v>
      </c>
      <c r="Z201" s="48">
        <f t="shared" si="46"/>
        <v>0</v>
      </c>
      <c r="AA201" s="49">
        <f t="shared" si="47"/>
        <v>0</v>
      </c>
    </row>
    <row r="202" spans="1:27" x14ac:dyDescent="0.25">
      <c r="A202" s="123">
        <v>42155.5</v>
      </c>
      <c r="B202" s="64">
        <v>0</v>
      </c>
      <c r="C202" s="34">
        <v>0</v>
      </c>
      <c r="D202" s="96">
        <v>278</v>
      </c>
      <c r="E202" s="35">
        <f t="shared" si="48"/>
        <v>278</v>
      </c>
      <c r="F202" s="36">
        <f t="shared" si="49"/>
        <v>162</v>
      </c>
      <c r="G202" s="37" t="str">
        <f t="shared" si="40"/>
        <v>Yes</v>
      </c>
      <c r="H202" s="38">
        <v>187</v>
      </c>
      <c r="I202" s="38">
        <v>19.899999999999999</v>
      </c>
      <c r="J202" s="39">
        <f t="shared" si="30"/>
        <v>187</v>
      </c>
      <c r="K202" s="40">
        <f t="shared" si="31"/>
        <v>187</v>
      </c>
      <c r="L202" s="39">
        <v>536.20000000000005</v>
      </c>
      <c r="M202" s="39">
        <v>947.5</v>
      </c>
      <c r="N202" s="39">
        <v>754.57600000000002</v>
      </c>
      <c r="O202" s="41">
        <f t="shared" si="28"/>
        <v>0</v>
      </c>
      <c r="P202" s="41">
        <f t="shared" si="41"/>
        <v>0</v>
      </c>
      <c r="Q202" s="41">
        <f t="shared" si="42"/>
        <v>0</v>
      </c>
      <c r="R202" s="34">
        <f t="shared" si="43"/>
        <v>0</v>
      </c>
      <c r="S202" s="34">
        <f t="shared" si="43"/>
        <v>0</v>
      </c>
      <c r="T202" s="34">
        <f t="shared" si="43"/>
        <v>0</v>
      </c>
      <c r="U202" s="43">
        <v>31.67</v>
      </c>
      <c r="V202" s="44">
        <f t="shared" si="44"/>
        <v>0</v>
      </c>
      <c r="W202" s="45">
        <f t="shared" si="45"/>
        <v>0</v>
      </c>
      <c r="X202" s="50">
        <f t="shared" si="45"/>
        <v>0</v>
      </c>
      <c r="Y202" s="51">
        <f t="shared" si="45"/>
        <v>21.64</v>
      </c>
      <c r="Z202" s="48">
        <f t="shared" si="46"/>
        <v>0</v>
      </c>
      <c r="AA202" s="49">
        <f t="shared" si="47"/>
        <v>0</v>
      </c>
    </row>
    <row r="203" spans="1:27" x14ac:dyDescent="0.25">
      <c r="A203" s="123">
        <v>42155.541666666664</v>
      </c>
      <c r="B203" s="64">
        <v>0</v>
      </c>
      <c r="C203" s="34">
        <v>0</v>
      </c>
      <c r="D203" s="96">
        <v>278</v>
      </c>
      <c r="E203" s="35">
        <f t="shared" si="48"/>
        <v>278</v>
      </c>
      <c r="F203" s="36">
        <f t="shared" si="49"/>
        <v>163</v>
      </c>
      <c r="G203" s="37" t="str">
        <f t="shared" si="40"/>
        <v>Yes</v>
      </c>
      <c r="H203" s="38">
        <v>210</v>
      </c>
      <c r="I203" s="38">
        <v>21.92</v>
      </c>
      <c r="J203" s="39">
        <f t="shared" si="30"/>
        <v>210</v>
      </c>
      <c r="K203" s="40">
        <f t="shared" si="31"/>
        <v>210</v>
      </c>
      <c r="L203" s="39">
        <v>550.6</v>
      </c>
      <c r="M203" s="39">
        <v>947.5</v>
      </c>
      <c r="N203" s="39">
        <v>790.88199999999995</v>
      </c>
      <c r="O203" s="41">
        <f t="shared" si="28"/>
        <v>0</v>
      </c>
      <c r="P203" s="41">
        <f t="shared" si="41"/>
        <v>0</v>
      </c>
      <c r="Q203" s="41">
        <f t="shared" si="42"/>
        <v>0</v>
      </c>
      <c r="R203" s="34">
        <f t="shared" si="43"/>
        <v>0</v>
      </c>
      <c r="S203" s="34">
        <f t="shared" si="43"/>
        <v>0</v>
      </c>
      <c r="T203" s="34">
        <f t="shared" si="43"/>
        <v>0</v>
      </c>
      <c r="U203" s="43">
        <v>31.91</v>
      </c>
      <c r="V203" s="44">
        <f t="shared" si="44"/>
        <v>0</v>
      </c>
      <c r="W203" s="45">
        <f t="shared" si="45"/>
        <v>0</v>
      </c>
      <c r="X203" s="50">
        <f t="shared" si="45"/>
        <v>0</v>
      </c>
      <c r="Y203" s="51">
        <f t="shared" si="45"/>
        <v>21.64</v>
      </c>
      <c r="Z203" s="48">
        <f t="shared" si="46"/>
        <v>0</v>
      </c>
      <c r="AA203" s="49">
        <f t="shared" si="47"/>
        <v>0</v>
      </c>
    </row>
    <row r="204" spans="1:27" x14ac:dyDescent="0.25">
      <c r="A204" s="123">
        <v>42155.583333333336</v>
      </c>
      <c r="B204" s="64">
        <v>0</v>
      </c>
      <c r="C204" s="34">
        <v>0</v>
      </c>
      <c r="D204" s="96">
        <v>278</v>
      </c>
      <c r="E204" s="35">
        <f t="shared" si="48"/>
        <v>278</v>
      </c>
      <c r="F204" s="36">
        <f t="shared" si="49"/>
        <v>164</v>
      </c>
      <c r="G204" s="37" t="str">
        <f t="shared" si="40"/>
        <v>Yes</v>
      </c>
      <c r="H204" s="38">
        <v>235</v>
      </c>
      <c r="I204" s="38">
        <v>23.73</v>
      </c>
      <c r="J204" s="39">
        <f t="shared" si="30"/>
        <v>235</v>
      </c>
      <c r="K204" s="40">
        <f t="shared" si="31"/>
        <v>235</v>
      </c>
      <c r="L204" s="39">
        <v>551</v>
      </c>
      <c r="M204" s="39">
        <v>947.5</v>
      </c>
      <c r="N204" s="39">
        <v>817.82799999999997</v>
      </c>
      <c r="O204" s="41">
        <f t="shared" ref="O204:O267" si="50">MAX(N204-M204,0)</f>
        <v>0</v>
      </c>
      <c r="P204" s="41">
        <f t="shared" si="41"/>
        <v>0</v>
      </c>
      <c r="Q204" s="41">
        <f t="shared" si="42"/>
        <v>0</v>
      </c>
      <c r="R204" s="34">
        <f t="shared" si="43"/>
        <v>0</v>
      </c>
      <c r="S204" s="34">
        <f t="shared" si="43"/>
        <v>0</v>
      </c>
      <c r="T204" s="34">
        <f t="shared" si="43"/>
        <v>0</v>
      </c>
      <c r="U204" s="43">
        <v>35.119999999999997</v>
      </c>
      <c r="V204" s="44">
        <f t="shared" si="44"/>
        <v>0</v>
      </c>
      <c r="W204" s="45">
        <f t="shared" si="45"/>
        <v>0</v>
      </c>
      <c r="X204" s="50">
        <f t="shared" si="45"/>
        <v>0</v>
      </c>
      <c r="Y204" s="51">
        <f t="shared" si="45"/>
        <v>21.64</v>
      </c>
      <c r="Z204" s="48">
        <f t="shared" si="46"/>
        <v>0</v>
      </c>
      <c r="AA204" s="49">
        <f t="shared" si="47"/>
        <v>0</v>
      </c>
    </row>
    <row r="205" spans="1:27" x14ac:dyDescent="0.25">
      <c r="A205" s="123">
        <v>42155.625</v>
      </c>
      <c r="B205" s="64">
        <v>0</v>
      </c>
      <c r="C205" s="34">
        <v>0</v>
      </c>
      <c r="D205" s="96">
        <v>278</v>
      </c>
      <c r="E205" s="35">
        <f t="shared" si="48"/>
        <v>278</v>
      </c>
      <c r="F205" s="36">
        <f t="shared" si="49"/>
        <v>165</v>
      </c>
      <c r="G205" s="37" t="str">
        <f t="shared" si="40"/>
        <v>Yes</v>
      </c>
      <c r="H205" s="38">
        <v>231</v>
      </c>
      <c r="I205" s="38">
        <v>23.37</v>
      </c>
      <c r="J205" s="39">
        <f t="shared" ref="J205:J255" si="51">MIN(E205,H205)</f>
        <v>231</v>
      </c>
      <c r="K205" s="40">
        <f t="shared" ref="K205:K256" si="52">IF(J205=0,0,IF(G205&lt;&gt;"Yes",0,J205))</f>
        <v>231</v>
      </c>
      <c r="L205" s="39">
        <v>555.79999999999995</v>
      </c>
      <c r="M205" s="39">
        <v>947.5</v>
      </c>
      <c r="N205" s="39">
        <v>820.20699999999999</v>
      </c>
      <c r="O205" s="41">
        <f t="shared" si="50"/>
        <v>0</v>
      </c>
      <c r="P205" s="41">
        <f t="shared" si="41"/>
        <v>0</v>
      </c>
      <c r="Q205" s="41">
        <f t="shared" si="42"/>
        <v>0</v>
      </c>
      <c r="R205" s="34">
        <f t="shared" si="43"/>
        <v>0</v>
      </c>
      <c r="S205" s="34">
        <f t="shared" si="43"/>
        <v>0</v>
      </c>
      <c r="T205" s="34">
        <f t="shared" si="43"/>
        <v>0</v>
      </c>
      <c r="U205" s="43">
        <v>36.67</v>
      </c>
      <c r="V205" s="44">
        <f t="shared" si="44"/>
        <v>0</v>
      </c>
      <c r="W205" s="45">
        <f t="shared" si="45"/>
        <v>0</v>
      </c>
      <c r="X205" s="50">
        <f t="shared" si="45"/>
        <v>0</v>
      </c>
      <c r="Y205" s="51">
        <f t="shared" si="45"/>
        <v>21.64</v>
      </c>
      <c r="Z205" s="48">
        <f t="shared" si="46"/>
        <v>0</v>
      </c>
      <c r="AA205" s="49">
        <f t="shared" si="47"/>
        <v>0</v>
      </c>
    </row>
    <row r="206" spans="1:27" x14ac:dyDescent="0.25">
      <c r="A206" s="123">
        <v>42155.666666666664</v>
      </c>
      <c r="B206" s="64">
        <v>0</v>
      </c>
      <c r="C206" s="34">
        <v>0</v>
      </c>
      <c r="D206" s="96">
        <v>278</v>
      </c>
      <c r="E206" s="35">
        <f t="shared" si="48"/>
        <v>278</v>
      </c>
      <c r="F206" s="36">
        <f t="shared" si="49"/>
        <v>166</v>
      </c>
      <c r="G206" s="37" t="str">
        <f t="shared" si="40"/>
        <v>Yes</v>
      </c>
      <c r="H206" s="38">
        <v>224</v>
      </c>
      <c r="I206" s="38">
        <v>21.86</v>
      </c>
      <c r="J206" s="39">
        <f t="shared" si="51"/>
        <v>224</v>
      </c>
      <c r="K206" s="40">
        <f t="shared" si="52"/>
        <v>224</v>
      </c>
      <c r="L206" s="39">
        <v>546.1</v>
      </c>
      <c r="M206" s="39">
        <v>947.5</v>
      </c>
      <c r="N206" s="39">
        <v>800.34900000000005</v>
      </c>
      <c r="O206" s="41">
        <f t="shared" si="50"/>
        <v>0</v>
      </c>
      <c r="P206" s="41">
        <f t="shared" si="41"/>
        <v>0</v>
      </c>
      <c r="Q206" s="41">
        <f t="shared" si="42"/>
        <v>0</v>
      </c>
      <c r="R206" s="34">
        <f t="shared" si="43"/>
        <v>0</v>
      </c>
      <c r="S206" s="34">
        <f t="shared" si="43"/>
        <v>0</v>
      </c>
      <c r="T206" s="34">
        <f t="shared" si="43"/>
        <v>0</v>
      </c>
      <c r="U206" s="43">
        <v>38.130000000000003</v>
      </c>
      <c r="V206" s="44">
        <f t="shared" si="44"/>
        <v>0</v>
      </c>
      <c r="W206" s="45">
        <f t="shared" si="45"/>
        <v>0</v>
      </c>
      <c r="X206" s="50">
        <f t="shared" si="45"/>
        <v>0</v>
      </c>
      <c r="Y206" s="51">
        <f t="shared" si="45"/>
        <v>21.64</v>
      </c>
      <c r="Z206" s="48">
        <f t="shared" si="46"/>
        <v>0</v>
      </c>
      <c r="AA206" s="49">
        <f t="shared" si="47"/>
        <v>0</v>
      </c>
    </row>
    <row r="207" spans="1:27" x14ac:dyDescent="0.25">
      <c r="A207" s="123">
        <v>42155.708333333336</v>
      </c>
      <c r="B207" s="64">
        <v>0</v>
      </c>
      <c r="C207" s="34">
        <v>0</v>
      </c>
      <c r="D207" s="96">
        <v>278</v>
      </c>
      <c r="E207" s="35">
        <f t="shared" si="48"/>
        <v>278</v>
      </c>
      <c r="F207" s="36">
        <f t="shared" si="49"/>
        <v>167</v>
      </c>
      <c r="G207" s="37" t="str">
        <f t="shared" si="40"/>
        <v>Yes</v>
      </c>
      <c r="H207" s="38">
        <v>228</v>
      </c>
      <c r="I207" s="38">
        <v>21.83</v>
      </c>
      <c r="J207" s="39">
        <f t="shared" si="51"/>
        <v>228</v>
      </c>
      <c r="K207" s="40">
        <f t="shared" si="52"/>
        <v>228</v>
      </c>
      <c r="L207" s="39">
        <v>542.04999999999995</v>
      </c>
      <c r="M207" s="39">
        <v>947.5</v>
      </c>
      <c r="N207" s="39">
        <v>800.678</v>
      </c>
      <c r="O207" s="41">
        <f t="shared" si="50"/>
        <v>0</v>
      </c>
      <c r="P207" s="41">
        <f t="shared" si="41"/>
        <v>0</v>
      </c>
      <c r="Q207" s="41">
        <f t="shared" si="42"/>
        <v>0</v>
      </c>
      <c r="R207" s="34">
        <f t="shared" si="43"/>
        <v>0</v>
      </c>
      <c r="S207" s="34">
        <f t="shared" si="43"/>
        <v>0</v>
      </c>
      <c r="T207" s="34">
        <f t="shared" si="43"/>
        <v>0</v>
      </c>
      <c r="U207" s="43">
        <v>37.57</v>
      </c>
      <c r="V207" s="44">
        <f t="shared" si="44"/>
        <v>0</v>
      </c>
      <c r="W207" s="45">
        <f t="shared" si="45"/>
        <v>0</v>
      </c>
      <c r="X207" s="50">
        <f t="shared" si="45"/>
        <v>0</v>
      </c>
      <c r="Y207" s="51">
        <f t="shared" si="45"/>
        <v>21.64</v>
      </c>
      <c r="Z207" s="48">
        <f t="shared" si="46"/>
        <v>0</v>
      </c>
      <c r="AA207" s="49">
        <f t="shared" si="47"/>
        <v>0</v>
      </c>
    </row>
    <row r="208" spans="1:27" x14ac:dyDescent="0.25">
      <c r="A208" s="123">
        <v>42155.75</v>
      </c>
      <c r="B208" s="64">
        <v>0</v>
      </c>
      <c r="C208" s="34">
        <v>0</v>
      </c>
      <c r="D208" s="96">
        <v>278</v>
      </c>
      <c r="E208" s="35">
        <f t="shared" si="48"/>
        <v>278</v>
      </c>
      <c r="F208" s="36">
        <f t="shared" si="49"/>
        <v>168</v>
      </c>
      <c r="G208" s="37" t="str">
        <f t="shared" si="40"/>
        <v>Yes</v>
      </c>
      <c r="H208" s="38">
        <v>255</v>
      </c>
      <c r="I208" s="38">
        <v>21.38</v>
      </c>
      <c r="J208" s="39">
        <f t="shared" si="51"/>
        <v>255</v>
      </c>
      <c r="K208" s="40">
        <f t="shared" si="52"/>
        <v>255</v>
      </c>
      <c r="L208" s="39">
        <v>537.45000000000005</v>
      </c>
      <c r="M208" s="39">
        <v>947.5</v>
      </c>
      <c r="N208" s="39">
        <v>824.245</v>
      </c>
      <c r="O208" s="41">
        <f t="shared" si="50"/>
        <v>0</v>
      </c>
      <c r="P208" s="41">
        <f t="shared" si="41"/>
        <v>0</v>
      </c>
      <c r="Q208" s="41">
        <f t="shared" si="42"/>
        <v>0</v>
      </c>
      <c r="R208" s="34">
        <f t="shared" si="43"/>
        <v>0</v>
      </c>
      <c r="S208" s="34">
        <f t="shared" si="43"/>
        <v>0</v>
      </c>
      <c r="T208" s="34">
        <f t="shared" si="43"/>
        <v>0</v>
      </c>
      <c r="U208" s="43">
        <v>36.64</v>
      </c>
      <c r="V208" s="44">
        <f t="shared" si="44"/>
        <v>0</v>
      </c>
      <c r="W208" s="45">
        <f t="shared" si="45"/>
        <v>0</v>
      </c>
      <c r="X208" s="50">
        <f t="shared" si="45"/>
        <v>0</v>
      </c>
      <c r="Y208" s="51">
        <f t="shared" si="45"/>
        <v>21.64</v>
      </c>
      <c r="Z208" s="48">
        <f t="shared" si="46"/>
        <v>0</v>
      </c>
      <c r="AA208" s="49">
        <f t="shared" si="47"/>
        <v>0</v>
      </c>
    </row>
    <row r="209" spans="1:27" x14ac:dyDescent="0.25">
      <c r="A209" s="123">
        <v>42155.791666666664</v>
      </c>
      <c r="B209" s="64">
        <v>0</v>
      </c>
      <c r="C209" s="34">
        <v>0</v>
      </c>
      <c r="D209" s="96">
        <v>278</v>
      </c>
      <c r="E209" s="35">
        <f t="shared" si="48"/>
        <v>278</v>
      </c>
      <c r="F209" s="36">
        <f t="shared" si="49"/>
        <v>169</v>
      </c>
      <c r="G209" s="37" t="str">
        <f t="shared" si="40"/>
        <v>Yes</v>
      </c>
      <c r="H209" s="38">
        <v>225</v>
      </c>
      <c r="I209" s="38">
        <v>20.81</v>
      </c>
      <c r="J209" s="39">
        <f t="shared" si="51"/>
        <v>225</v>
      </c>
      <c r="K209" s="40">
        <f t="shared" si="52"/>
        <v>225</v>
      </c>
      <c r="L209" s="39">
        <v>554.6</v>
      </c>
      <c r="M209" s="39">
        <v>947.5</v>
      </c>
      <c r="N209" s="39">
        <v>809.16200000000003</v>
      </c>
      <c r="O209" s="41">
        <f t="shared" si="50"/>
        <v>0</v>
      </c>
      <c r="P209" s="41">
        <f t="shared" si="41"/>
        <v>0</v>
      </c>
      <c r="Q209" s="41">
        <f t="shared" si="42"/>
        <v>0</v>
      </c>
      <c r="R209" s="34">
        <f t="shared" si="43"/>
        <v>0</v>
      </c>
      <c r="S209" s="34">
        <f t="shared" si="43"/>
        <v>0</v>
      </c>
      <c r="T209" s="34">
        <f t="shared" si="43"/>
        <v>0</v>
      </c>
      <c r="U209" s="43">
        <v>32.04</v>
      </c>
      <c r="V209" s="44">
        <f t="shared" si="44"/>
        <v>0</v>
      </c>
      <c r="W209" s="45">
        <f t="shared" si="45"/>
        <v>0</v>
      </c>
      <c r="X209" s="50">
        <f t="shared" si="45"/>
        <v>0</v>
      </c>
      <c r="Y209" s="51">
        <f t="shared" si="45"/>
        <v>21.64</v>
      </c>
      <c r="Z209" s="48">
        <f t="shared" si="46"/>
        <v>0</v>
      </c>
      <c r="AA209" s="49">
        <f t="shared" si="47"/>
        <v>0</v>
      </c>
    </row>
    <row r="210" spans="1:27" x14ac:dyDescent="0.25">
      <c r="A210" s="123">
        <v>42155.833333333336</v>
      </c>
      <c r="B210" s="64">
        <v>0</v>
      </c>
      <c r="C210" s="34">
        <v>0</v>
      </c>
      <c r="D210" s="96">
        <v>278</v>
      </c>
      <c r="E210" s="35">
        <f t="shared" si="48"/>
        <v>278</v>
      </c>
      <c r="F210" s="36">
        <f t="shared" si="49"/>
        <v>170</v>
      </c>
      <c r="G210" s="37" t="str">
        <f t="shared" si="40"/>
        <v>Yes</v>
      </c>
      <c r="H210" s="38">
        <v>223</v>
      </c>
      <c r="I210" s="38">
        <v>20.48</v>
      </c>
      <c r="J210" s="39">
        <f t="shared" si="51"/>
        <v>223</v>
      </c>
      <c r="K210" s="40">
        <f t="shared" si="52"/>
        <v>223</v>
      </c>
      <c r="L210" s="39">
        <v>539.29999999999995</v>
      </c>
      <c r="M210" s="39">
        <v>947.5</v>
      </c>
      <c r="N210" s="39">
        <v>792.71699999999998</v>
      </c>
      <c r="O210" s="41">
        <f t="shared" si="50"/>
        <v>0</v>
      </c>
      <c r="P210" s="41">
        <f t="shared" si="41"/>
        <v>0</v>
      </c>
      <c r="Q210" s="41">
        <f t="shared" si="42"/>
        <v>0</v>
      </c>
      <c r="R210" s="34">
        <f t="shared" si="43"/>
        <v>0</v>
      </c>
      <c r="S210" s="34">
        <f t="shared" si="43"/>
        <v>0</v>
      </c>
      <c r="T210" s="34">
        <f t="shared" si="43"/>
        <v>0</v>
      </c>
      <c r="U210" s="43">
        <v>31.42</v>
      </c>
      <c r="V210" s="44">
        <f t="shared" si="44"/>
        <v>0</v>
      </c>
      <c r="W210" s="45">
        <f t="shared" si="45"/>
        <v>0</v>
      </c>
      <c r="X210" s="50">
        <f t="shared" si="45"/>
        <v>0</v>
      </c>
      <c r="Y210" s="51">
        <f t="shared" si="45"/>
        <v>21.64</v>
      </c>
      <c r="Z210" s="48">
        <f t="shared" si="46"/>
        <v>0</v>
      </c>
      <c r="AA210" s="49">
        <f t="shared" si="47"/>
        <v>0</v>
      </c>
    </row>
    <row r="211" spans="1:27" x14ac:dyDescent="0.25">
      <c r="A211" s="123">
        <v>42155.875</v>
      </c>
      <c r="B211" s="64">
        <v>0</v>
      </c>
      <c r="C211" s="34">
        <v>0</v>
      </c>
      <c r="D211" s="96">
        <v>278</v>
      </c>
      <c r="E211" s="35">
        <f t="shared" si="48"/>
        <v>278</v>
      </c>
      <c r="F211" s="36">
        <f t="shared" si="49"/>
        <v>171</v>
      </c>
      <c r="G211" s="37" t="str">
        <f t="shared" si="40"/>
        <v>Yes</v>
      </c>
      <c r="H211" s="38">
        <v>227</v>
      </c>
      <c r="I211" s="38">
        <v>20.07</v>
      </c>
      <c r="J211" s="39">
        <f t="shared" si="51"/>
        <v>227</v>
      </c>
      <c r="K211" s="40">
        <f t="shared" si="52"/>
        <v>227</v>
      </c>
      <c r="L211" s="39">
        <v>516.9</v>
      </c>
      <c r="M211" s="39">
        <v>947.5</v>
      </c>
      <c r="N211" s="39">
        <v>773.44799999999998</v>
      </c>
      <c r="O211" s="41">
        <f t="shared" si="50"/>
        <v>0</v>
      </c>
      <c r="P211" s="41">
        <f t="shared" si="41"/>
        <v>0</v>
      </c>
      <c r="Q211" s="41">
        <f t="shared" si="42"/>
        <v>0</v>
      </c>
      <c r="R211" s="34">
        <f t="shared" si="43"/>
        <v>0</v>
      </c>
      <c r="S211" s="34">
        <f t="shared" si="43"/>
        <v>0</v>
      </c>
      <c r="T211" s="34">
        <f t="shared" si="43"/>
        <v>0</v>
      </c>
      <c r="U211" s="43">
        <v>32.049999999999997</v>
      </c>
      <c r="V211" s="44">
        <f t="shared" si="44"/>
        <v>0</v>
      </c>
      <c r="W211" s="45">
        <f t="shared" si="45"/>
        <v>0</v>
      </c>
      <c r="X211" s="50">
        <f t="shared" si="45"/>
        <v>0</v>
      </c>
      <c r="Y211" s="51">
        <f t="shared" si="45"/>
        <v>21.64</v>
      </c>
      <c r="Z211" s="48">
        <f t="shared" si="46"/>
        <v>0</v>
      </c>
      <c r="AA211" s="49">
        <f t="shared" si="47"/>
        <v>0</v>
      </c>
    </row>
    <row r="212" spans="1:27" x14ac:dyDescent="0.25">
      <c r="A212" s="123">
        <v>42155.916666666664</v>
      </c>
      <c r="B212" s="64">
        <v>0</v>
      </c>
      <c r="C212" s="34">
        <v>0</v>
      </c>
      <c r="D212" s="96">
        <v>278</v>
      </c>
      <c r="E212" s="35">
        <f t="shared" si="48"/>
        <v>278</v>
      </c>
      <c r="F212" s="36">
        <f t="shared" si="49"/>
        <v>172</v>
      </c>
      <c r="G212" s="37" t="str">
        <f t="shared" si="40"/>
        <v>Yes</v>
      </c>
      <c r="H212" s="38">
        <v>229</v>
      </c>
      <c r="I212" s="38">
        <v>18.72</v>
      </c>
      <c r="J212" s="39">
        <f t="shared" si="51"/>
        <v>229</v>
      </c>
      <c r="K212" s="40">
        <f t="shared" si="52"/>
        <v>229</v>
      </c>
      <c r="L212" s="39">
        <v>521.95000000000005</v>
      </c>
      <c r="M212" s="39">
        <v>947.5</v>
      </c>
      <c r="N212" s="39">
        <v>772.99</v>
      </c>
      <c r="O212" s="41">
        <f t="shared" si="50"/>
        <v>0</v>
      </c>
      <c r="P212" s="41">
        <f t="shared" si="41"/>
        <v>0</v>
      </c>
      <c r="Q212" s="41">
        <f t="shared" si="42"/>
        <v>0</v>
      </c>
      <c r="R212" s="34">
        <f t="shared" si="43"/>
        <v>0</v>
      </c>
      <c r="S212" s="34">
        <f t="shared" si="43"/>
        <v>0</v>
      </c>
      <c r="T212" s="34">
        <f t="shared" si="43"/>
        <v>0</v>
      </c>
      <c r="U212" s="43">
        <v>30.46</v>
      </c>
      <c r="V212" s="44">
        <f t="shared" si="44"/>
        <v>0</v>
      </c>
      <c r="W212" s="45">
        <f t="shared" si="45"/>
        <v>0</v>
      </c>
      <c r="X212" s="50">
        <f t="shared" si="45"/>
        <v>0</v>
      </c>
      <c r="Y212" s="51">
        <f t="shared" si="45"/>
        <v>21.64</v>
      </c>
      <c r="Z212" s="48">
        <f t="shared" si="46"/>
        <v>0</v>
      </c>
      <c r="AA212" s="49">
        <f t="shared" si="47"/>
        <v>0</v>
      </c>
    </row>
    <row r="213" spans="1:27" x14ac:dyDescent="0.25">
      <c r="A213" s="123">
        <v>42155.958333333336</v>
      </c>
      <c r="B213" s="64">
        <v>0</v>
      </c>
      <c r="C213" s="34">
        <v>0</v>
      </c>
      <c r="D213" s="96">
        <v>278</v>
      </c>
      <c r="E213" s="35">
        <f t="shared" si="48"/>
        <v>278</v>
      </c>
      <c r="F213" s="36">
        <f t="shared" si="49"/>
        <v>173</v>
      </c>
      <c r="G213" s="37" t="str">
        <f t="shared" si="40"/>
        <v>Yes</v>
      </c>
      <c r="H213" s="38">
        <v>162</v>
      </c>
      <c r="I213" s="38">
        <v>15.03</v>
      </c>
      <c r="J213" s="39">
        <f t="shared" si="51"/>
        <v>162</v>
      </c>
      <c r="K213" s="40">
        <f t="shared" si="52"/>
        <v>162</v>
      </c>
      <c r="L213" s="39">
        <v>550.04999999999995</v>
      </c>
      <c r="M213" s="39">
        <v>1142.5</v>
      </c>
      <c r="N213" s="39">
        <v>732.22199999999998</v>
      </c>
      <c r="O213" s="41">
        <f t="shared" si="50"/>
        <v>0</v>
      </c>
      <c r="P213" s="41">
        <f t="shared" si="41"/>
        <v>0</v>
      </c>
      <c r="Q213" s="41">
        <f t="shared" si="42"/>
        <v>0</v>
      </c>
      <c r="R213" s="34">
        <f t="shared" si="43"/>
        <v>0</v>
      </c>
      <c r="S213" s="34">
        <f t="shared" si="43"/>
        <v>0</v>
      </c>
      <c r="T213" s="34">
        <f t="shared" si="43"/>
        <v>0</v>
      </c>
      <c r="U213" s="43">
        <v>25.24</v>
      </c>
      <c r="V213" s="44">
        <f t="shared" si="44"/>
        <v>0</v>
      </c>
      <c r="W213" s="45">
        <f t="shared" si="45"/>
        <v>0</v>
      </c>
      <c r="X213" s="50">
        <f t="shared" si="45"/>
        <v>0</v>
      </c>
      <c r="Y213" s="51">
        <f t="shared" si="45"/>
        <v>21.64</v>
      </c>
      <c r="Z213" s="48">
        <f t="shared" si="46"/>
        <v>0</v>
      </c>
      <c r="AA213" s="49">
        <f t="shared" si="47"/>
        <v>0</v>
      </c>
    </row>
    <row r="214" spans="1:27" x14ac:dyDescent="0.25">
      <c r="A214" s="123">
        <v>42156</v>
      </c>
      <c r="B214" s="64">
        <v>0</v>
      </c>
      <c r="C214" s="34">
        <v>0</v>
      </c>
      <c r="D214" s="96">
        <v>278</v>
      </c>
      <c r="E214" s="35">
        <f t="shared" si="48"/>
        <v>278</v>
      </c>
      <c r="F214" s="36">
        <f t="shared" si="49"/>
        <v>174</v>
      </c>
      <c r="G214" s="37" t="str">
        <f t="shared" si="40"/>
        <v>Yes</v>
      </c>
      <c r="H214" s="38">
        <v>146</v>
      </c>
      <c r="I214" s="38">
        <v>13.76</v>
      </c>
      <c r="J214" s="39">
        <f t="shared" si="51"/>
        <v>146</v>
      </c>
      <c r="K214" s="40">
        <f t="shared" si="52"/>
        <v>146</v>
      </c>
      <c r="L214" s="39">
        <v>509.7</v>
      </c>
      <c r="M214" s="39">
        <v>1142.5</v>
      </c>
      <c r="N214" s="39">
        <v>673.14300000000003</v>
      </c>
      <c r="O214" s="41">
        <f t="shared" si="50"/>
        <v>0</v>
      </c>
      <c r="P214" s="41">
        <f t="shared" si="41"/>
        <v>0</v>
      </c>
      <c r="Q214" s="41">
        <f t="shared" si="42"/>
        <v>0</v>
      </c>
      <c r="R214" s="34">
        <f t="shared" si="43"/>
        <v>0</v>
      </c>
      <c r="S214" s="34">
        <f t="shared" si="43"/>
        <v>0</v>
      </c>
      <c r="T214" s="34">
        <f t="shared" si="43"/>
        <v>0</v>
      </c>
      <c r="U214" s="43">
        <v>24.09</v>
      </c>
      <c r="V214" s="44">
        <f t="shared" si="44"/>
        <v>0</v>
      </c>
      <c r="W214" s="45">
        <f t="shared" si="45"/>
        <v>0</v>
      </c>
      <c r="X214" s="50">
        <f t="shared" si="45"/>
        <v>0</v>
      </c>
      <c r="Y214" s="51">
        <f t="shared" si="45"/>
        <v>21.64</v>
      </c>
      <c r="Z214" s="48">
        <f t="shared" si="46"/>
        <v>0</v>
      </c>
      <c r="AA214" s="49">
        <f t="shared" si="47"/>
        <v>0</v>
      </c>
    </row>
    <row r="215" spans="1:27" x14ac:dyDescent="0.25">
      <c r="A215" s="123"/>
      <c r="B215" s="64">
        <v>0</v>
      </c>
      <c r="C215" s="34">
        <v>0</v>
      </c>
      <c r="D215" s="96">
        <v>0</v>
      </c>
      <c r="E215" s="35">
        <f t="shared" si="48"/>
        <v>0</v>
      </c>
      <c r="F215" s="36">
        <f t="shared" si="49"/>
        <v>0</v>
      </c>
      <c r="G215" s="37">
        <f t="shared" si="40"/>
        <v>0</v>
      </c>
      <c r="H215" s="38"/>
      <c r="I215" s="38"/>
      <c r="J215" s="39">
        <f t="shared" si="51"/>
        <v>0</v>
      </c>
      <c r="K215" s="40">
        <f t="shared" si="52"/>
        <v>0</v>
      </c>
      <c r="L215" s="39">
        <v>0</v>
      </c>
      <c r="M215" s="39">
        <v>0</v>
      </c>
      <c r="N215" s="39">
        <v>0</v>
      </c>
      <c r="O215" s="41">
        <f t="shared" si="50"/>
        <v>0</v>
      </c>
      <c r="P215" s="41">
        <f t="shared" si="41"/>
        <v>0</v>
      </c>
      <c r="Q215" s="41">
        <f t="shared" si="42"/>
        <v>0</v>
      </c>
      <c r="R215" s="34">
        <f t="shared" si="43"/>
        <v>0</v>
      </c>
      <c r="S215" s="34">
        <f t="shared" si="43"/>
        <v>0</v>
      </c>
      <c r="T215" s="34">
        <f t="shared" si="43"/>
        <v>0</v>
      </c>
      <c r="U215" s="52">
        <f>'[7]KP Hourly Purchases'!K207</f>
        <v>0</v>
      </c>
      <c r="V215" s="44">
        <f t="shared" si="44"/>
        <v>0</v>
      </c>
      <c r="W215" s="45">
        <f t="shared" si="45"/>
        <v>0</v>
      </c>
      <c r="X215" s="50">
        <f t="shared" si="45"/>
        <v>0</v>
      </c>
      <c r="Y215" s="51">
        <f t="shared" si="45"/>
        <v>0</v>
      </c>
      <c r="Z215" s="48">
        <f t="shared" si="46"/>
        <v>0</v>
      </c>
      <c r="AA215" s="49">
        <f t="shared" si="47"/>
        <v>0</v>
      </c>
    </row>
    <row r="216" spans="1:27" x14ac:dyDescent="0.25">
      <c r="A216" s="123"/>
      <c r="B216" s="64">
        <v>0</v>
      </c>
      <c r="C216" s="34">
        <v>0</v>
      </c>
      <c r="D216" s="96">
        <v>0</v>
      </c>
      <c r="E216" s="35">
        <f t="shared" si="48"/>
        <v>0</v>
      </c>
      <c r="F216" s="36">
        <f t="shared" si="49"/>
        <v>0</v>
      </c>
      <c r="G216" s="37">
        <f t="shared" si="40"/>
        <v>0</v>
      </c>
      <c r="H216" s="38"/>
      <c r="I216" s="38"/>
      <c r="J216" s="39">
        <f t="shared" si="51"/>
        <v>0</v>
      </c>
      <c r="K216" s="40">
        <f t="shared" si="52"/>
        <v>0</v>
      </c>
      <c r="L216" s="39">
        <v>0</v>
      </c>
      <c r="M216" s="39">
        <v>0</v>
      </c>
      <c r="N216" s="39">
        <v>0</v>
      </c>
      <c r="O216" s="41">
        <f t="shared" si="50"/>
        <v>0</v>
      </c>
      <c r="P216" s="41">
        <f t="shared" si="41"/>
        <v>0</v>
      </c>
      <c r="Q216" s="41">
        <f t="shared" si="42"/>
        <v>0</v>
      </c>
      <c r="R216" s="34">
        <f t="shared" si="43"/>
        <v>0</v>
      </c>
      <c r="S216" s="34">
        <f t="shared" si="43"/>
        <v>0</v>
      </c>
      <c r="T216" s="34">
        <f t="shared" si="43"/>
        <v>0</v>
      </c>
      <c r="U216" s="52">
        <f>'[7]KP Hourly Purchases'!K208</f>
        <v>0</v>
      </c>
      <c r="V216" s="44">
        <f t="shared" si="44"/>
        <v>0</v>
      </c>
      <c r="W216" s="45">
        <f t="shared" si="45"/>
        <v>0</v>
      </c>
      <c r="X216" s="50">
        <f t="shared" si="45"/>
        <v>0</v>
      </c>
      <c r="Y216" s="51">
        <f t="shared" si="45"/>
        <v>0</v>
      </c>
      <c r="Z216" s="48">
        <f t="shared" si="46"/>
        <v>0</v>
      </c>
      <c r="AA216" s="49">
        <f t="shared" si="47"/>
        <v>0</v>
      </c>
    </row>
    <row r="217" spans="1:27" x14ac:dyDescent="0.25">
      <c r="A217" s="123"/>
      <c r="B217" s="64">
        <v>0</v>
      </c>
      <c r="C217" s="34">
        <v>0</v>
      </c>
      <c r="D217" s="96">
        <v>0</v>
      </c>
      <c r="E217" s="35">
        <f t="shared" si="48"/>
        <v>0</v>
      </c>
      <c r="F217" s="36">
        <f t="shared" si="49"/>
        <v>0</v>
      </c>
      <c r="G217" s="37">
        <f t="shared" si="40"/>
        <v>0</v>
      </c>
      <c r="H217" s="38"/>
      <c r="I217" s="38"/>
      <c r="J217" s="39">
        <f t="shared" si="51"/>
        <v>0</v>
      </c>
      <c r="K217" s="40">
        <f t="shared" si="52"/>
        <v>0</v>
      </c>
      <c r="L217" s="39">
        <v>0</v>
      </c>
      <c r="M217" s="39">
        <v>0</v>
      </c>
      <c r="N217" s="39">
        <v>0</v>
      </c>
      <c r="O217" s="41">
        <f t="shared" si="50"/>
        <v>0</v>
      </c>
      <c r="P217" s="41">
        <f t="shared" si="41"/>
        <v>0</v>
      </c>
      <c r="Q217" s="41">
        <f t="shared" si="42"/>
        <v>0</v>
      </c>
      <c r="R217" s="34">
        <f t="shared" si="43"/>
        <v>0</v>
      </c>
      <c r="S217" s="34">
        <f t="shared" si="43"/>
        <v>0</v>
      </c>
      <c r="T217" s="34">
        <f t="shared" si="43"/>
        <v>0</v>
      </c>
      <c r="U217" s="52">
        <f>'[7]KP Hourly Purchases'!K209</f>
        <v>0</v>
      </c>
      <c r="V217" s="44">
        <f t="shared" si="44"/>
        <v>0</v>
      </c>
      <c r="W217" s="45">
        <f t="shared" si="45"/>
        <v>0</v>
      </c>
      <c r="X217" s="50">
        <f t="shared" si="45"/>
        <v>0</v>
      </c>
      <c r="Y217" s="51">
        <f t="shared" si="45"/>
        <v>0</v>
      </c>
      <c r="Z217" s="48">
        <f t="shared" si="46"/>
        <v>0</v>
      </c>
      <c r="AA217" s="49">
        <f t="shared" si="47"/>
        <v>0</v>
      </c>
    </row>
    <row r="218" spans="1:27" x14ac:dyDescent="0.25">
      <c r="A218" s="123"/>
      <c r="B218" s="64">
        <v>0</v>
      </c>
      <c r="C218" s="34">
        <v>0</v>
      </c>
      <c r="D218" s="96">
        <v>0</v>
      </c>
      <c r="E218" s="35">
        <f t="shared" si="48"/>
        <v>0</v>
      </c>
      <c r="F218" s="36">
        <f t="shared" si="49"/>
        <v>0</v>
      </c>
      <c r="G218" s="37">
        <f t="shared" si="40"/>
        <v>0</v>
      </c>
      <c r="H218" s="38"/>
      <c r="I218" s="38"/>
      <c r="J218" s="39">
        <f t="shared" si="51"/>
        <v>0</v>
      </c>
      <c r="K218" s="40">
        <f t="shared" si="52"/>
        <v>0</v>
      </c>
      <c r="L218" s="39">
        <v>0</v>
      </c>
      <c r="M218" s="39">
        <v>0</v>
      </c>
      <c r="N218" s="39">
        <v>0</v>
      </c>
      <c r="O218" s="41">
        <f t="shared" si="50"/>
        <v>0</v>
      </c>
      <c r="P218" s="41">
        <f t="shared" si="41"/>
        <v>0</v>
      </c>
      <c r="Q218" s="41">
        <f t="shared" si="42"/>
        <v>0</v>
      </c>
      <c r="R218" s="34">
        <f t="shared" si="43"/>
        <v>0</v>
      </c>
      <c r="S218" s="34">
        <f t="shared" si="43"/>
        <v>0</v>
      </c>
      <c r="T218" s="34">
        <f t="shared" si="43"/>
        <v>0</v>
      </c>
      <c r="U218" s="52">
        <f>'[7]KP Hourly Purchases'!K210</f>
        <v>0</v>
      </c>
      <c r="V218" s="44">
        <f t="shared" si="44"/>
        <v>0</v>
      </c>
      <c r="W218" s="45">
        <f t="shared" si="45"/>
        <v>0</v>
      </c>
      <c r="X218" s="50">
        <f t="shared" si="45"/>
        <v>0</v>
      </c>
      <c r="Y218" s="51">
        <f t="shared" si="45"/>
        <v>0</v>
      </c>
      <c r="Z218" s="48">
        <f t="shared" si="46"/>
        <v>0</v>
      </c>
      <c r="AA218" s="49">
        <f t="shared" si="47"/>
        <v>0</v>
      </c>
    </row>
    <row r="219" spans="1:27" x14ac:dyDescent="0.25">
      <c r="A219" s="123"/>
      <c r="B219" s="64">
        <v>0</v>
      </c>
      <c r="C219" s="34">
        <v>0</v>
      </c>
      <c r="D219" s="96">
        <v>0</v>
      </c>
      <c r="E219" s="35">
        <f t="shared" si="48"/>
        <v>0</v>
      </c>
      <c r="F219" s="36">
        <f t="shared" si="49"/>
        <v>0</v>
      </c>
      <c r="G219" s="37">
        <f t="shared" si="40"/>
        <v>0</v>
      </c>
      <c r="H219" s="38"/>
      <c r="I219" s="38"/>
      <c r="J219" s="39">
        <f t="shared" si="51"/>
        <v>0</v>
      </c>
      <c r="K219" s="40">
        <f t="shared" si="52"/>
        <v>0</v>
      </c>
      <c r="L219" s="39">
        <v>0</v>
      </c>
      <c r="M219" s="39">
        <v>0</v>
      </c>
      <c r="N219" s="39">
        <v>0</v>
      </c>
      <c r="O219" s="41">
        <f t="shared" si="50"/>
        <v>0</v>
      </c>
      <c r="P219" s="41">
        <f t="shared" si="41"/>
        <v>0</v>
      </c>
      <c r="Q219" s="41">
        <f t="shared" si="42"/>
        <v>0</v>
      </c>
      <c r="R219" s="34">
        <f t="shared" si="43"/>
        <v>0</v>
      </c>
      <c r="S219" s="34">
        <f t="shared" si="43"/>
        <v>0</v>
      </c>
      <c r="T219" s="34">
        <f t="shared" si="43"/>
        <v>0</v>
      </c>
      <c r="U219" s="52">
        <f>'[7]KP Hourly Purchases'!K211</f>
        <v>0</v>
      </c>
      <c r="V219" s="44">
        <f t="shared" si="44"/>
        <v>0</v>
      </c>
      <c r="W219" s="45">
        <f t="shared" si="45"/>
        <v>0</v>
      </c>
      <c r="X219" s="50">
        <f t="shared" si="45"/>
        <v>0</v>
      </c>
      <c r="Y219" s="51">
        <f t="shared" si="45"/>
        <v>0</v>
      </c>
      <c r="Z219" s="48">
        <f t="shared" si="46"/>
        <v>0</v>
      </c>
      <c r="AA219" s="49">
        <f t="shared" si="47"/>
        <v>0</v>
      </c>
    </row>
    <row r="220" spans="1:27" x14ac:dyDescent="0.25">
      <c r="A220" s="123"/>
      <c r="B220" s="64">
        <v>0</v>
      </c>
      <c r="C220" s="34">
        <v>0</v>
      </c>
      <c r="D220" s="96">
        <v>0</v>
      </c>
      <c r="E220" s="35">
        <f t="shared" si="48"/>
        <v>0</v>
      </c>
      <c r="F220" s="36">
        <f t="shared" si="49"/>
        <v>0</v>
      </c>
      <c r="G220" s="37">
        <f t="shared" si="40"/>
        <v>0</v>
      </c>
      <c r="H220" s="38"/>
      <c r="I220" s="38"/>
      <c r="J220" s="39">
        <f t="shared" si="51"/>
        <v>0</v>
      </c>
      <c r="K220" s="40">
        <f t="shared" si="52"/>
        <v>0</v>
      </c>
      <c r="L220" s="39">
        <v>0</v>
      </c>
      <c r="M220" s="39">
        <v>0</v>
      </c>
      <c r="N220" s="39">
        <v>0</v>
      </c>
      <c r="O220" s="41">
        <f t="shared" si="50"/>
        <v>0</v>
      </c>
      <c r="P220" s="41">
        <f t="shared" si="41"/>
        <v>0</v>
      </c>
      <c r="Q220" s="41">
        <f t="shared" si="42"/>
        <v>0</v>
      </c>
      <c r="R220" s="34">
        <f t="shared" si="43"/>
        <v>0</v>
      </c>
      <c r="S220" s="34">
        <f t="shared" si="43"/>
        <v>0</v>
      </c>
      <c r="T220" s="34">
        <f t="shared" si="43"/>
        <v>0</v>
      </c>
      <c r="U220" s="52">
        <f>'[7]KP Hourly Purchases'!K212</f>
        <v>0</v>
      </c>
      <c r="V220" s="44">
        <f t="shared" si="44"/>
        <v>0</v>
      </c>
      <c r="W220" s="45">
        <f t="shared" si="45"/>
        <v>0</v>
      </c>
      <c r="X220" s="50">
        <f t="shared" si="45"/>
        <v>0</v>
      </c>
      <c r="Y220" s="51">
        <f t="shared" si="45"/>
        <v>0</v>
      </c>
      <c r="Z220" s="48">
        <f t="shared" si="46"/>
        <v>0</v>
      </c>
      <c r="AA220" s="49">
        <f t="shared" si="47"/>
        <v>0</v>
      </c>
    </row>
    <row r="221" spans="1:27" x14ac:dyDescent="0.25">
      <c r="A221" s="123"/>
      <c r="B221" s="64">
        <v>0</v>
      </c>
      <c r="C221" s="34">
        <v>0</v>
      </c>
      <c r="D221" s="96">
        <v>0</v>
      </c>
      <c r="E221" s="35">
        <f t="shared" si="48"/>
        <v>0</v>
      </c>
      <c r="F221" s="36">
        <f t="shared" si="49"/>
        <v>0</v>
      </c>
      <c r="G221" s="37">
        <f t="shared" si="40"/>
        <v>0</v>
      </c>
      <c r="H221" s="38"/>
      <c r="I221" s="38"/>
      <c r="J221" s="39">
        <f t="shared" si="51"/>
        <v>0</v>
      </c>
      <c r="K221" s="40">
        <f t="shared" si="52"/>
        <v>0</v>
      </c>
      <c r="L221" s="39">
        <v>0</v>
      </c>
      <c r="M221" s="39">
        <v>0</v>
      </c>
      <c r="N221" s="39">
        <v>0</v>
      </c>
      <c r="O221" s="41">
        <f t="shared" si="50"/>
        <v>0</v>
      </c>
      <c r="P221" s="41">
        <f t="shared" si="41"/>
        <v>0</v>
      </c>
      <c r="Q221" s="41">
        <f t="shared" si="42"/>
        <v>0</v>
      </c>
      <c r="R221" s="34">
        <f t="shared" si="43"/>
        <v>0</v>
      </c>
      <c r="S221" s="34">
        <f t="shared" si="43"/>
        <v>0</v>
      </c>
      <c r="T221" s="34">
        <f t="shared" si="43"/>
        <v>0</v>
      </c>
      <c r="U221" s="52">
        <f>'[7]KP Hourly Purchases'!K213</f>
        <v>0</v>
      </c>
      <c r="V221" s="44">
        <f t="shared" si="44"/>
        <v>0</v>
      </c>
      <c r="W221" s="45">
        <f t="shared" si="45"/>
        <v>0</v>
      </c>
      <c r="X221" s="50">
        <f t="shared" si="45"/>
        <v>0</v>
      </c>
      <c r="Y221" s="51">
        <f t="shared" si="45"/>
        <v>0</v>
      </c>
      <c r="Z221" s="48">
        <f t="shared" si="46"/>
        <v>0</v>
      </c>
      <c r="AA221" s="49">
        <f t="shared" si="47"/>
        <v>0</v>
      </c>
    </row>
    <row r="222" spans="1:27" x14ac:dyDescent="0.25">
      <c r="A222" s="123"/>
      <c r="B222" s="64">
        <v>0</v>
      </c>
      <c r="C222" s="34">
        <v>0</v>
      </c>
      <c r="D222" s="96">
        <v>0</v>
      </c>
      <c r="E222" s="35">
        <f t="shared" si="48"/>
        <v>0</v>
      </c>
      <c r="F222" s="36">
        <f t="shared" si="49"/>
        <v>0</v>
      </c>
      <c r="G222" s="37">
        <f t="shared" si="40"/>
        <v>0</v>
      </c>
      <c r="H222" s="38"/>
      <c r="I222" s="38"/>
      <c r="J222" s="39">
        <f t="shared" si="51"/>
        <v>0</v>
      </c>
      <c r="K222" s="40">
        <f t="shared" si="52"/>
        <v>0</v>
      </c>
      <c r="L222" s="39">
        <v>0</v>
      </c>
      <c r="M222" s="39">
        <v>0</v>
      </c>
      <c r="N222" s="39">
        <v>0</v>
      </c>
      <c r="O222" s="41">
        <f t="shared" si="50"/>
        <v>0</v>
      </c>
      <c r="P222" s="41">
        <f t="shared" si="41"/>
        <v>0</v>
      </c>
      <c r="Q222" s="41">
        <f t="shared" si="42"/>
        <v>0</v>
      </c>
      <c r="R222" s="34">
        <f t="shared" si="43"/>
        <v>0</v>
      </c>
      <c r="S222" s="34">
        <f t="shared" si="43"/>
        <v>0</v>
      </c>
      <c r="T222" s="34">
        <f t="shared" si="43"/>
        <v>0</v>
      </c>
      <c r="U222" s="52">
        <f>'[7]KP Hourly Purchases'!K214</f>
        <v>0</v>
      </c>
      <c r="V222" s="44">
        <f t="shared" si="44"/>
        <v>0</v>
      </c>
      <c r="W222" s="45">
        <f t="shared" si="45"/>
        <v>0</v>
      </c>
      <c r="X222" s="50">
        <f t="shared" si="45"/>
        <v>0</v>
      </c>
      <c r="Y222" s="51">
        <f t="shared" si="45"/>
        <v>0</v>
      </c>
      <c r="Z222" s="48">
        <f t="shared" si="46"/>
        <v>0</v>
      </c>
      <c r="AA222" s="49">
        <f t="shared" si="47"/>
        <v>0</v>
      </c>
    </row>
    <row r="223" spans="1:27" x14ac:dyDescent="0.25">
      <c r="A223" s="123"/>
      <c r="B223" s="64">
        <v>0</v>
      </c>
      <c r="C223" s="34">
        <v>0</v>
      </c>
      <c r="D223" s="96">
        <v>0</v>
      </c>
      <c r="E223" s="35">
        <f t="shared" si="48"/>
        <v>0</v>
      </c>
      <c r="F223" s="36">
        <f t="shared" si="49"/>
        <v>0</v>
      </c>
      <c r="G223" s="37">
        <f t="shared" si="40"/>
        <v>0</v>
      </c>
      <c r="H223" s="38"/>
      <c r="I223" s="38"/>
      <c r="J223" s="39">
        <f t="shared" si="51"/>
        <v>0</v>
      </c>
      <c r="K223" s="40">
        <f t="shared" si="52"/>
        <v>0</v>
      </c>
      <c r="L223" s="39">
        <v>0</v>
      </c>
      <c r="M223" s="39">
        <v>0</v>
      </c>
      <c r="N223" s="39">
        <v>0</v>
      </c>
      <c r="O223" s="41">
        <f t="shared" si="50"/>
        <v>0</v>
      </c>
      <c r="P223" s="41">
        <f t="shared" si="41"/>
        <v>0</v>
      </c>
      <c r="Q223" s="41">
        <f t="shared" si="42"/>
        <v>0</v>
      </c>
      <c r="R223" s="34">
        <f t="shared" si="43"/>
        <v>0</v>
      </c>
      <c r="S223" s="34">
        <f t="shared" si="43"/>
        <v>0</v>
      </c>
      <c r="T223" s="34">
        <f t="shared" si="43"/>
        <v>0</v>
      </c>
      <c r="U223" s="52">
        <f>'[7]KP Hourly Purchases'!K215</f>
        <v>0</v>
      </c>
      <c r="V223" s="44">
        <f t="shared" si="44"/>
        <v>0</v>
      </c>
      <c r="W223" s="45">
        <f t="shared" si="45"/>
        <v>0</v>
      </c>
      <c r="X223" s="50">
        <f t="shared" si="45"/>
        <v>0</v>
      </c>
      <c r="Y223" s="51">
        <f t="shared" si="45"/>
        <v>0</v>
      </c>
      <c r="Z223" s="48">
        <f t="shared" si="46"/>
        <v>0</v>
      </c>
      <c r="AA223" s="49">
        <f t="shared" si="47"/>
        <v>0</v>
      </c>
    </row>
    <row r="224" spans="1:27" x14ac:dyDescent="0.25">
      <c r="A224" s="123"/>
      <c r="B224" s="64">
        <v>0</v>
      </c>
      <c r="C224" s="34">
        <v>0</v>
      </c>
      <c r="D224" s="96">
        <v>0</v>
      </c>
      <c r="E224" s="35">
        <f t="shared" si="48"/>
        <v>0</v>
      </c>
      <c r="F224" s="36">
        <f t="shared" si="49"/>
        <v>0</v>
      </c>
      <c r="G224" s="37">
        <f t="shared" si="40"/>
        <v>0</v>
      </c>
      <c r="H224" s="38"/>
      <c r="I224" s="38"/>
      <c r="J224" s="39">
        <f t="shared" si="51"/>
        <v>0</v>
      </c>
      <c r="K224" s="40">
        <f t="shared" si="52"/>
        <v>0</v>
      </c>
      <c r="L224" s="39">
        <v>0</v>
      </c>
      <c r="M224" s="39">
        <v>0</v>
      </c>
      <c r="N224" s="39">
        <v>0</v>
      </c>
      <c r="O224" s="41">
        <f t="shared" si="50"/>
        <v>0</v>
      </c>
      <c r="P224" s="41">
        <f t="shared" si="41"/>
        <v>0</v>
      </c>
      <c r="Q224" s="41">
        <f t="shared" si="42"/>
        <v>0</v>
      </c>
      <c r="R224" s="34">
        <f t="shared" si="43"/>
        <v>0</v>
      </c>
      <c r="S224" s="34">
        <f t="shared" si="43"/>
        <v>0</v>
      </c>
      <c r="T224" s="34">
        <f t="shared" si="43"/>
        <v>0</v>
      </c>
      <c r="U224" s="52">
        <f>'[7]KP Hourly Purchases'!K216</f>
        <v>0</v>
      </c>
      <c r="V224" s="44">
        <f t="shared" si="44"/>
        <v>0</v>
      </c>
      <c r="W224" s="45">
        <f t="shared" si="45"/>
        <v>0</v>
      </c>
      <c r="X224" s="50">
        <f t="shared" si="45"/>
        <v>0</v>
      </c>
      <c r="Y224" s="51">
        <f t="shared" si="45"/>
        <v>0</v>
      </c>
      <c r="Z224" s="48">
        <f t="shared" si="46"/>
        <v>0</v>
      </c>
      <c r="AA224" s="49">
        <f t="shared" si="47"/>
        <v>0</v>
      </c>
    </row>
    <row r="225" spans="1:27" x14ac:dyDescent="0.25">
      <c r="A225" s="123"/>
      <c r="B225" s="64">
        <v>0</v>
      </c>
      <c r="C225" s="34">
        <v>0</v>
      </c>
      <c r="D225" s="96">
        <v>0</v>
      </c>
      <c r="E225" s="35">
        <f t="shared" si="48"/>
        <v>0</v>
      </c>
      <c r="F225" s="36">
        <f t="shared" si="49"/>
        <v>0</v>
      </c>
      <c r="G225" s="37">
        <f t="shared" ref="G225:G247" si="53">IF(MAX(F225:F473)&gt;6,"Yes",0)</f>
        <v>0</v>
      </c>
      <c r="H225" s="38"/>
      <c r="I225" s="38"/>
      <c r="J225" s="39">
        <f t="shared" si="51"/>
        <v>0</v>
      </c>
      <c r="K225" s="40">
        <f t="shared" si="52"/>
        <v>0</v>
      </c>
      <c r="L225" s="39">
        <v>0</v>
      </c>
      <c r="M225" s="39">
        <v>0</v>
      </c>
      <c r="N225" s="39">
        <v>0</v>
      </c>
      <c r="O225" s="41">
        <f t="shared" si="50"/>
        <v>0</v>
      </c>
      <c r="P225" s="41">
        <f t="shared" si="41"/>
        <v>0</v>
      </c>
      <c r="Q225" s="41">
        <f t="shared" si="42"/>
        <v>0</v>
      </c>
      <c r="R225" s="34">
        <f t="shared" si="43"/>
        <v>0</v>
      </c>
      <c r="S225" s="34">
        <f t="shared" si="43"/>
        <v>0</v>
      </c>
      <c r="T225" s="34">
        <f t="shared" si="43"/>
        <v>0</v>
      </c>
      <c r="U225" s="52">
        <f>'[7]KP Hourly Purchases'!K217</f>
        <v>0</v>
      </c>
      <c r="V225" s="44">
        <f t="shared" si="44"/>
        <v>0</v>
      </c>
      <c r="W225" s="45">
        <f t="shared" si="45"/>
        <v>0</v>
      </c>
      <c r="X225" s="50">
        <f t="shared" si="45"/>
        <v>0</v>
      </c>
      <c r="Y225" s="51">
        <f t="shared" si="45"/>
        <v>0</v>
      </c>
      <c r="Z225" s="48">
        <f t="shared" si="46"/>
        <v>0</v>
      </c>
      <c r="AA225" s="49">
        <f t="shared" si="47"/>
        <v>0</v>
      </c>
    </row>
    <row r="226" spans="1:27" x14ac:dyDescent="0.25">
      <c r="A226" s="123"/>
      <c r="B226" s="64">
        <v>0</v>
      </c>
      <c r="C226" s="34">
        <v>0</v>
      </c>
      <c r="D226" s="96">
        <v>0</v>
      </c>
      <c r="E226" s="35">
        <f t="shared" si="48"/>
        <v>0</v>
      </c>
      <c r="F226" s="36">
        <f t="shared" si="49"/>
        <v>0</v>
      </c>
      <c r="G226" s="37">
        <f t="shared" si="53"/>
        <v>0</v>
      </c>
      <c r="H226" s="38"/>
      <c r="I226" s="38"/>
      <c r="J226" s="39">
        <f t="shared" si="51"/>
        <v>0</v>
      </c>
      <c r="K226" s="40">
        <f t="shared" si="52"/>
        <v>0</v>
      </c>
      <c r="L226" s="39">
        <v>0</v>
      </c>
      <c r="M226" s="39">
        <v>0</v>
      </c>
      <c r="N226" s="39">
        <v>0</v>
      </c>
      <c r="O226" s="41">
        <f t="shared" si="50"/>
        <v>0</v>
      </c>
      <c r="P226" s="41">
        <f t="shared" si="41"/>
        <v>0</v>
      </c>
      <c r="Q226" s="41">
        <f t="shared" si="42"/>
        <v>0</v>
      </c>
      <c r="R226" s="34">
        <f t="shared" si="43"/>
        <v>0</v>
      </c>
      <c r="S226" s="34">
        <f t="shared" si="43"/>
        <v>0</v>
      </c>
      <c r="T226" s="34">
        <f t="shared" si="43"/>
        <v>0</v>
      </c>
      <c r="U226" s="52">
        <f>'[7]KP Hourly Purchases'!K218</f>
        <v>0</v>
      </c>
      <c r="V226" s="44">
        <f t="shared" si="44"/>
        <v>0</v>
      </c>
      <c r="W226" s="45">
        <f t="shared" si="45"/>
        <v>0</v>
      </c>
      <c r="X226" s="50">
        <f t="shared" si="45"/>
        <v>0</v>
      </c>
      <c r="Y226" s="51">
        <f t="shared" si="45"/>
        <v>0</v>
      </c>
      <c r="Z226" s="48">
        <f t="shared" si="46"/>
        <v>0</v>
      </c>
      <c r="AA226" s="49">
        <f t="shared" si="47"/>
        <v>0</v>
      </c>
    </row>
    <row r="227" spans="1:27" x14ac:dyDescent="0.25">
      <c r="A227" s="123"/>
      <c r="B227" s="64">
        <v>0</v>
      </c>
      <c r="C227" s="34">
        <v>0</v>
      </c>
      <c r="D227" s="96">
        <v>0</v>
      </c>
      <c r="E227" s="35">
        <f t="shared" si="48"/>
        <v>0</v>
      </c>
      <c r="F227" s="36">
        <f t="shared" si="49"/>
        <v>0</v>
      </c>
      <c r="G227" s="37">
        <f t="shared" si="53"/>
        <v>0</v>
      </c>
      <c r="H227" s="38"/>
      <c r="I227" s="38"/>
      <c r="J227" s="39">
        <f t="shared" si="51"/>
        <v>0</v>
      </c>
      <c r="K227" s="40">
        <f t="shared" si="52"/>
        <v>0</v>
      </c>
      <c r="L227" s="39">
        <v>0</v>
      </c>
      <c r="M227" s="39">
        <v>0</v>
      </c>
      <c r="N227" s="39">
        <v>0</v>
      </c>
      <c r="O227" s="41">
        <f t="shared" si="50"/>
        <v>0</v>
      </c>
      <c r="P227" s="41">
        <f t="shared" si="41"/>
        <v>0</v>
      </c>
      <c r="Q227" s="41">
        <f t="shared" si="42"/>
        <v>0</v>
      </c>
      <c r="R227" s="34">
        <f t="shared" si="43"/>
        <v>0</v>
      </c>
      <c r="S227" s="34">
        <f t="shared" si="43"/>
        <v>0</v>
      </c>
      <c r="T227" s="34">
        <f t="shared" si="43"/>
        <v>0</v>
      </c>
      <c r="U227" s="52">
        <f>'[7]KP Hourly Purchases'!K219</f>
        <v>0</v>
      </c>
      <c r="V227" s="44">
        <f t="shared" si="44"/>
        <v>0</v>
      </c>
      <c r="W227" s="45">
        <f t="shared" si="45"/>
        <v>0</v>
      </c>
      <c r="X227" s="50">
        <f t="shared" si="45"/>
        <v>0</v>
      </c>
      <c r="Y227" s="51">
        <f t="shared" si="45"/>
        <v>0</v>
      </c>
      <c r="Z227" s="48">
        <f t="shared" si="46"/>
        <v>0</v>
      </c>
      <c r="AA227" s="49">
        <f t="shared" si="47"/>
        <v>0</v>
      </c>
    </row>
    <row r="228" spans="1:27" x14ac:dyDescent="0.25">
      <c r="A228" s="123"/>
      <c r="B228" s="64">
        <v>0</v>
      </c>
      <c r="C228" s="34">
        <v>0</v>
      </c>
      <c r="D228" s="96">
        <v>0</v>
      </c>
      <c r="E228" s="35">
        <f t="shared" si="48"/>
        <v>0</v>
      </c>
      <c r="F228" s="36">
        <f t="shared" si="49"/>
        <v>0</v>
      </c>
      <c r="G228" s="37">
        <f t="shared" si="53"/>
        <v>0</v>
      </c>
      <c r="H228" s="38"/>
      <c r="I228" s="38"/>
      <c r="J228" s="39">
        <f t="shared" si="51"/>
        <v>0</v>
      </c>
      <c r="K228" s="40">
        <f t="shared" si="52"/>
        <v>0</v>
      </c>
      <c r="L228" s="39">
        <v>0</v>
      </c>
      <c r="M228" s="39">
        <v>0</v>
      </c>
      <c r="N228" s="39">
        <v>0</v>
      </c>
      <c r="O228" s="41">
        <f t="shared" si="50"/>
        <v>0</v>
      </c>
      <c r="P228" s="41">
        <f t="shared" si="41"/>
        <v>0</v>
      </c>
      <c r="Q228" s="41">
        <f t="shared" si="42"/>
        <v>0</v>
      </c>
      <c r="R228" s="34">
        <f t="shared" si="43"/>
        <v>0</v>
      </c>
      <c r="S228" s="34">
        <f t="shared" si="43"/>
        <v>0</v>
      </c>
      <c r="T228" s="34">
        <f t="shared" si="43"/>
        <v>0</v>
      </c>
      <c r="U228" s="52">
        <f>'[7]KP Hourly Purchases'!K220</f>
        <v>0</v>
      </c>
      <c r="V228" s="44">
        <f t="shared" si="44"/>
        <v>0</v>
      </c>
      <c r="W228" s="45">
        <f t="shared" si="45"/>
        <v>0</v>
      </c>
      <c r="X228" s="50">
        <f t="shared" si="45"/>
        <v>0</v>
      </c>
      <c r="Y228" s="51">
        <f t="shared" si="45"/>
        <v>0</v>
      </c>
      <c r="Z228" s="48">
        <f t="shared" si="46"/>
        <v>0</v>
      </c>
      <c r="AA228" s="49">
        <f t="shared" si="47"/>
        <v>0</v>
      </c>
    </row>
    <row r="229" spans="1:27" x14ac:dyDescent="0.25">
      <c r="A229" s="123"/>
      <c r="B229" s="64">
        <v>0</v>
      </c>
      <c r="C229" s="34">
        <v>0</v>
      </c>
      <c r="D229" s="96">
        <v>0</v>
      </c>
      <c r="E229" s="35">
        <f t="shared" si="48"/>
        <v>0</v>
      </c>
      <c r="F229" s="36">
        <f t="shared" si="49"/>
        <v>0</v>
      </c>
      <c r="G229" s="37">
        <f t="shared" si="53"/>
        <v>0</v>
      </c>
      <c r="H229" s="38"/>
      <c r="I229" s="38"/>
      <c r="J229" s="39">
        <f t="shared" si="51"/>
        <v>0</v>
      </c>
      <c r="K229" s="40">
        <f t="shared" si="52"/>
        <v>0</v>
      </c>
      <c r="L229" s="39">
        <v>0</v>
      </c>
      <c r="M229" s="39">
        <v>0</v>
      </c>
      <c r="N229" s="39">
        <v>0</v>
      </c>
      <c r="O229" s="41">
        <f t="shared" si="50"/>
        <v>0</v>
      </c>
      <c r="P229" s="41">
        <f t="shared" si="41"/>
        <v>0</v>
      </c>
      <c r="Q229" s="41">
        <f t="shared" si="42"/>
        <v>0</v>
      </c>
      <c r="R229" s="34">
        <f t="shared" si="43"/>
        <v>0</v>
      </c>
      <c r="S229" s="34">
        <f t="shared" si="43"/>
        <v>0</v>
      </c>
      <c r="T229" s="34">
        <f t="shared" si="43"/>
        <v>0</v>
      </c>
      <c r="U229" s="52">
        <f>'[7]KP Hourly Purchases'!K221</f>
        <v>0</v>
      </c>
      <c r="V229" s="44">
        <f t="shared" si="44"/>
        <v>0</v>
      </c>
      <c r="W229" s="45">
        <f t="shared" si="45"/>
        <v>0</v>
      </c>
      <c r="X229" s="50">
        <f t="shared" si="45"/>
        <v>0</v>
      </c>
      <c r="Y229" s="51">
        <f t="shared" si="45"/>
        <v>0</v>
      </c>
      <c r="Z229" s="48">
        <f t="shared" si="46"/>
        <v>0</v>
      </c>
      <c r="AA229" s="49">
        <f t="shared" si="47"/>
        <v>0</v>
      </c>
    </row>
    <row r="230" spans="1:27" x14ac:dyDescent="0.25">
      <c r="A230" s="123"/>
      <c r="B230" s="64">
        <v>0</v>
      </c>
      <c r="C230" s="34">
        <v>0</v>
      </c>
      <c r="D230" s="96">
        <v>0</v>
      </c>
      <c r="E230" s="35">
        <f t="shared" si="48"/>
        <v>0</v>
      </c>
      <c r="F230" s="36">
        <f t="shared" si="49"/>
        <v>0</v>
      </c>
      <c r="G230" s="37">
        <f t="shared" si="53"/>
        <v>0</v>
      </c>
      <c r="H230" s="38"/>
      <c r="I230" s="38"/>
      <c r="J230" s="39">
        <f t="shared" si="51"/>
        <v>0</v>
      </c>
      <c r="K230" s="40">
        <f t="shared" si="52"/>
        <v>0</v>
      </c>
      <c r="L230" s="39">
        <v>0</v>
      </c>
      <c r="M230" s="39">
        <v>0</v>
      </c>
      <c r="N230" s="39">
        <v>0</v>
      </c>
      <c r="O230" s="41">
        <f t="shared" si="50"/>
        <v>0</v>
      </c>
      <c r="P230" s="41">
        <f t="shared" si="41"/>
        <v>0</v>
      </c>
      <c r="Q230" s="41">
        <f t="shared" si="42"/>
        <v>0</v>
      </c>
      <c r="R230" s="34">
        <f t="shared" si="43"/>
        <v>0</v>
      </c>
      <c r="S230" s="34">
        <f t="shared" si="43"/>
        <v>0</v>
      </c>
      <c r="T230" s="34">
        <f t="shared" si="43"/>
        <v>0</v>
      </c>
      <c r="U230" s="52">
        <f>'[7]KP Hourly Purchases'!K222</f>
        <v>0</v>
      </c>
      <c r="V230" s="44">
        <f t="shared" si="44"/>
        <v>0</v>
      </c>
      <c r="W230" s="45">
        <f t="shared" si="45"/>
        <v>0</v>
      </c>
      <c r="X230" s="50">
        <f t="shared" si="45"/>
        <v>0</v>
      </c>
      <c r="Y230" s="51">
        <f t="shared" si="45"/>
        <v>0</v>
      </c>
      <c r="Z230" s="48">
        <f t="shared" si="46"/>
        <v>0</v>
      </c>
      <c r="AA230" s="49">
        <f t="shared" si="47"/>
        <v>0</v>
      </c>
    </row>
    <row r="231" spans="1:27" x14ac:dyDescent="0.25">
      <c r="A231" s="123"/>
      <c r="B231" s="64">
        <v>0</v>
      </c>
      <c r="C231" s="34">
        <v>0</v>
      </c>
      <c r="D231" s="96">
        <v>0</v>
      </c>
      <c r="E231" s="35">
        <f t="shared" si="48"/>
        <v>0</v>
      </c>
      <c r="F231" s="36">
        <f t="shared" si="49"/>
        <v>0</v>
      </c>
      <c r="G231" s="37">
        <f t="shared" si="53"/>
        <v>0</v>
      </c>
      <c r="H231" s="38"/>
      <c r="I231" s="38"/>
      <c r="J231" s="39">
        <f t="shared" si="51"/>
        <v>0</v>
      </c>
      <c r="K231" s="40">
        <f t="shared" si="52"/>
        <v>0</v>
      </c>
      <c r="L231" s="39">
        <v>0</v>
      </c>
      <c r="M231" s="39">
        <v>0</v>
      </c>
      <c r="N231" s="39">
        <v>0</v>
      </c>
      <c r="O231" s="41">
        <f t="shared" si="50"/>
        <v>0</v>
      </c>
      <c r="P231" s="41">
        <f t="shared" si="41"/>
        <v>0</v>
      </c>
      <c r="Q231" s="41">
        <f t="shared" si="42"/>
        <v>0</v>
      </c>
      <c r="R231" s="34">
        <f t="shared" si="43"/>
        <v>0</v>
      </c>
      <c r="S231" s="34">
        <f t="shared" si="43"/>
        <v>0</v>
      </c>
      <c r="T231" s="34">
        <f t="shared" si="43"/>
        <v>0</v>
      </c>
      <c r="U231" s="52">
        <f>'[7]KP Hourly Purchases'!K223</f>
        <v>0</v>
      </c>
      <c r="V231" s="44">
        <f t="shared" si="44"/>
        <v>0</v>
      </c>
      <c r="W231" s="45">
        <f t="shared" si="45"/>
        <v>0</v>
      </c>
      <c r="X231" s="50">
        <f t="shared" si="45"/>
        <v>0</v>
      </c>
      <c r="Y231" s="51">
        <f t="shared" si="45"/>
        <v>0</v>
      </c>
      <c r="Z231" s="48">
        <f t="shared" si="46"/>
        <v>0</v>
      </c>
      <c r="AA231" s="49">
        <f t="shared" si="47"/>
        <v>0</v>
      </c>
    </row>
    <row r="232" spans="1:27" x14ac:dyDescent="0.25">
      <c r="A232" s="123"/>
      <c r="B232" s="64">
        <v>0</v>
      </c>
      <c r="C232" s="34">
        <v>0</v>
      </c>
      <c r="D232" s="96">
        <v>0</v>
      </c>
      <c r="E232" s="35">
        <f t="shared" si="48"/>
        <v>0</v>
      </c>
      <c r="F232" s="36">
        <f t="shared" si="49"/>
        <v>0</v>
      </c>
      <c r="G232" s="37">
        <f t="shared" si="53"/>
        <v>0</v>
      </c>
      <c r="H232" s="38"/>
      <c r="I232" s="38"/>
      <c r="J232" s="39">
        <f t="shared" si="51"/>
        <v>0</v>
      </c>
      <c r="K232" s="40">
        <f t="shared" si="52"/>
        <v>0</v>
      </c>
      <c r="L232" s="39">
        <v>0</v>
      </c>
      <c r="M232" s="39">
        <v>0</v>
      </c>
      <c r="N232" s="39">
        <v>0</v>
      </c>
      <c r="O232" s="41">
        <f t="shared" si="50"/>
        <v>0</v>
      </c>
      <c r="P232" s="41">
        <f t="shared" si="41"/>
        <v>0</v>
      </c>
      <c r="Q232" s="41">
        <f t="shared" si="42"/>
        <v>0</v>
      </c>
      <c r="R232" s="34">
        <f t="shared" si="43"/>
        <v>0</v>
      </c>
      <c r="S232" s="34">
        <f t="shared" si="43"/>
        <v>0</v>
      </c>
      <c r="T232" s="34">
        <f t="shared" si="43"/>
        <v>0</v>
      </c>
      <c r="U232" s="52">
        <f>'[7]KP Hourly Purchases'!K224</f>
        <v>0</v>
      </c>
      <c r="V232" s="44">
        <f t="shared" si="44"/>
        <v>0</v>
      </c>
      <c r="W232" s="45">
        <f t="shared" si="45"/>
        <v>0</v>
      </c>
      <c r="X232" s="50">
        <f t="shared" si="45"/>
        <v>0</v>
      </c>
      <c r="Y232" s="51">
        <f t="shared" si="45"/>
        <v>0</v>
      </c>
      <c r="Z232" s="48">
        <f t="shared" si="46"/>
        <v>0</v>
      </c>
      <c r="AA232" s="49">
        <f t="shared" si="47"/>
        <v>0</v>
      </c>
    </row>
    <row r="233" spans="1:27" x14ac:dyDescent="0.25">
      <c r="A233" s="123"/>
      <c r="B233" s="64">
        <v>0</v>
      </c>
      <c r="C233" s="34">
        <v>0</v>
      </c>
      <c r="D233" s="96">
        <v>0</v>
      </c>
      <c r="E233" s="35">
        <f t="shared" si="48"/>
        <v>0</v>
      </c>
      <c r="F233" s="36">
        <f t="shared" si="49"/>
        <v>0</v>
      </c>
      <c r="G233" s="37">
        <f t="shared" si="53"/>
        <v>0</v>
      </c>
      <c r="H233" s="38"/>
      <c r="I233" s="38"/>
      <c r="J233" s="39">
        <f t="shared" si="51"/>
        <v>0</v>
      </c>
      <c r="K233" s="40">
        <f t="shared" si="52"/>
        <v>0</v>
      </c>
      <c r="L233" s="39">
        <v>0</v>
      </c>
      <c r="M233" s="39">
        <v>0</v>
      </c>
      <c r="N233" s="39">
        <v>0</v>
      </c>
      <c r="O233" s="41">
        <f t="shared" si="50"/>
        <v>0</v>
      </c>
      <c r="P233" s="41">
        <f t="shared" si="41"/>
        <v>0</v>
      </c>
      <c r="Q233" s="41">
        <f t="shared" si="42"/>
        <v>0</v>
      </c>
      <c r="R233" s="34">
        <f t="shared" si="43"/>
        <v>0</v>
      </c>
      <c r="S233" s="34">
        <f t="shared" si="43"/>
        <v>0</v>
      </c>
      <c r="T233" s="34">
        <f t="shared" si="43"/>
        <v>0</v>
      </c>
      <c r="U233" s="52">
        <f>'[7]KP Hourly Purchases'!K225</f>
        <v>0</v>
      </c>
      <c r="V233" s="44">
        <f t="shared" si="44"/>
        <v>0</v>
      </c>
      <c r="W233" s="45">
        <f t="shared" si="45"/>
        <v>0</v>
      </c>
      <c r="X233" s="50">
        <f t="shared" si="45"/>
        <v>0</v>
      </c>
      <c r="Y233" s="51">
        <f t="shared" si="45"/>
        <v>0</v>
      </c>
      <c r="Z233" s="48">
        <f t="shared" si="46"/>
        <v>0</v>
      </c>
      <c r="AA233" s="49">
        <f t="shared" si="47"/>
        <v>0</v>
      </c>
    </row>
    <row r="234" spans="1:27" x14ac:dyDescent="0.25">
      <c r="A234" s="123"/>
      <c r="B234" s="64">
        <v>0</v>
      </c>
      <c r="C234" s="34">
        <v>0</v>
      </c>
      <c r="D234" s="96">
        <v>0</v>
      </c>
      <c r="E234" s="35">
        <f t="shared" si="48"/>
        <v>0</v>
      </c>
      <c r="F234" s="36">
        <f t="shared" si="49"/>
        <v>0</v>
      </c>
      <c r="G234" s="37">
        <f t="shared" si="53"/>
        <v>0</v>
      </c>
      <c r="H234" s="38"/>
      <c r="I234" s="38"/>
      <c r="J234" s="39">
        <f t="shared" si="51"/>
        <v>0</v>
      </c>
      <c r="K234" s="40">
        <f t="shared" si="52"/>
        <v>0</v>
      </c>
      <c r="L234" s="39">
        <v>0</v>
      </c>
      <c r="M234" s="39">
        <v>0</v>
      </c>
      <c r="N234" s="39">
        <v>0</v>
      </c>
      <c r="O234" s="41">
        <f t="shared" si="50"/>
        <v>0</v>
      </c>
      <c r="P234" s="41">
        <f t="shared" si="41"/>
        <v>0</v>
      </c>
      <c r="Q234" s="41">
        <f t="shared" si="42"/>
        <v>0</v>
      </c>
      <c r="R234" s="34">
        <f t="shared" si="43"/>
        <v>0</v>
      </c>
      <c r="S234" s="34">
        <f t="shared" si="43"/>
        <v>0</v>
      </c>
      <c r="T234" s="34">
        <f t="shared" si="43"/>
        <v>0</v>
      </c>
      <c r="U234" s="52">
        <f>'[7]KP Hourly Purchases'!K226</f>
        <v>0</v>
      </c>
      <c r="V234" s="44">
        <f t="shared" si="44"/>
        <v>0</v>
      </c>
      <c r="W234" s="45">
        <f t="shared" si="45"/>
        <v>0</v>
      </c>
      <c r="X234" s="50">
        <f t="shared" si="45"/>
        <v>0</v>
      </c>
      <c r="Y234" s="51">
        <f t="shared" si="45"/>
        <v>0</v>
      </c>
      <c r="Z234" s="48">
        <f t="shared" si="46"/>
        <v>0</v>
      </c>
      <c r="AA234" s="49">
        <f t="shared" si="47"/>
        <v>0</v>
      </c>
    </row>
    <row r="235" spans="1:27" x14ac:dyDescent="0.25">
      <c r="A235" s="123"/>
      <c r="B235" s="64">
        <v>0</v>
      </c>
      <c r="C235" s="34">
        <v>0</v>
      </c>
      <c r="D235" s="96">
        <v>0</v>
      </c>
      <c r="E235" s="35">
        <f t="shared" si="48"/>
        <v>0</v>
      </c>
      <c r="F235" s="36">
        <f t="shared" si="49"/>
        <v>0</v>
      </c>
      <c r="G235" s="37">
        <f t="shared" si="53"/>
        <v>0</v>
      </c>
      <c r="H235" s="38"/>
      <c r="I235" s="38"/>
      <c r="J235" s="39">
        <f t="shared" si="51"/>
        <v>0</v>
      </c>
      <c r="K235" s="40">
        <f t="shared" si="52"/>
        <v>0</v>
      </c>
      <c r="L235" s="39">
        <v>0</v>
      </c>
      <c r="M235" s="39">
        <v>0</v>
      </c>
      <c r="N235" s="39">
        <v>0</v>
      </c>
      <c r="O235" s="41">
        <f t="shared" si="50"/>
        <v>0</v>
      </c>
      <c r="P235" s="41">
        <f t="shared" si="41"/>
        <v>0</v>
      </c>
      <c r="Q235" s="41">
        <f t="shared" si="42"/>
        <v>0</v>
      </c>
      <c r="R235" s="34">
        <f t="shared" si="43"/>
        <v>0</v>
      </c>
      <c r="S235" s="34">
        <f t="shared" si="43"/>
        <v>0</v>
      </c>
      <c r="T235" s="34">
        <f t="shared" si="43"/>
        <v>0</v>
      </c>
      <c r="U235" s="52">
        <f>'[7]KP Hourly Purchases'!K227</f>
        <v>0</v>
      </c>
      <c r="V235" s="44">
        <f t="shared" si="44"/>
        <v>0</v>
      </c>
      <c r="W235" s="45">
        <f t="shared" si="45"/>
        <v>0</v>
      </c>
      <c r="X235" s="50">
        <f t="shared" si="45"/>
        <v>0</v>
      </c>
      <c r="Y235" s="51">
        <f t="shared" si="45"/>
        <v>0</v>
      </c>
      <c r="Z235" s="48">
        <f t="shared" si="46"/>
        <v>0</v>
      </c>
      <c r="AA235" s="49">
        <f t="shared" si="47"/>
        <v>0</v>
      </c>
    </row>
    <row r="236" spans="1:27" x14ac:dyDescent="0.25">
      <c r="A236" s="123"/>
      <c r="B236" s="64">
        <v>0</v>
      </c>
      <c r="C236" s="34">
        <v>0</v>
      </c>
      <c r="D236" s="96">
        <v>0</v>
      </c>
      <c r="E236" s="35">
        <f t="shared" si="48"/>
        <v>0</v>
      </c>
      <c r="F236" s="36">
        <f t="shared" si="49"/>
        <v>0</v>
      </c>
      <c r="G236" s="37">
        <f t="shared" si="53"/>
        <v>0</v>
      </c>
      <c r="H236" s="38"/>
      <c r="I236" s="38"/>
      <c r="J236" s="39">
        <f t="shared" si="51"/>
        <v>0</v>
      </c>
      <c r="K236" s="40">
        <f t="shared" si="52"/>
        <v>0</v>
      </c>
      <c r="L236" s="39">
        <v>0</v>
      </c>
      <c r="M236" s="39">
        <v>0</v>
      </c>
      <c r="N236" s="39">
        <v>0</v>
      </c>
      <c r="O236" s="41">
        <f t="shared" si="50"/>
        <v>0</v>
      </c>
      <c r="P236" s="41">
        <f t="shared" si="41"/>
        <v>0</v>
      </c>
      <c r="Q236" s="41">
        <f t="shared" si="42"/>
        <v>0</v>
      </c>
      <c r="R236" s="34">
        <f t="shared" si="43"/>
        <v>0</v>
      </c>
      <c r="S236" s="34">
        <f t="shared" si="43"/>
        <v>0</v>
      </c>
      <c r="T236" s="34">
        <f t="shared" si="43"/>
        <v>0</v>
      </c>
      <c r="U236" s="52">
        <f>'[7]KP Hourly Purchases'!K228</f>
        <v>0</v>
      </c>
      <c r="V236" s="44">
        <f t="shared" si="44"/>
        <v>0</v>
      </c>
      <c r="W236" s="45">
        <f t="shared" si="45"/>
        <v>0</v>
      </c>
      <c r="X236" s="50">
        <f t="shared" si="45"/>
        <v>0</v>
      </c>
      <c r="Y236" s="51">
        <f t="shared" si="45"/>
        <v>0</v>
      </c>
      <c r="Z236" s="48">
        <f t="shared" si="46"/>
        <v>0</v>
      </c>
      <c r="AA236" s="49">
        <f t="shared" si="47"/>
        <v>0</v>
      </c>
    </row>
    <row r="237" spans="1:27" x14ac:dyDescent="0.25">
      <c r="A237" s="123"/>
      <c r="B237" s="64">
        <v>0</v>
      </c>
      <c r="C237" s="34">
        <v>0</v>
      </c>
      <c r="D237" s="96">
        <v>0</v>
      </c>
      <c r="E237" s="35">
        <f t="shared" si="48"/>
        <v>0</v>
      </c>
      <c r="F237" s="36">
        <f t="shared" si="49"/>
        <v>0</v>
      </c>
      <c r="G237" s="37">
        <f t="shared" si="53"/>
        <v>0</v>
      </c>
      <c r="H237" s="38"/>
      <c r="I237" s="38"/>
      <c r="J237" s="39">
        <f t="shared" si="51"/>
        <v>0</v>
      </c>
      <c r="K237" s="40">
        <f t="shared" si="52"/>
        <v>0</v>
      </c>
      <c r="L237" s="39">
        <v>0</v>
      </c>
      <c r="M237" s="39">
        <v>0</v>
      </c>
      <c r="N237" s="39">
        <v>0</v>
      </c>
      <c r="O237" s="41">
        <f t="shared" si="50"/>
        <v>0</v>
      </c>
      <c r="P237" s="41">
        <f t="shared" si="41"/>
        <v>0</v>
      </c>
      <c r="Q237" s="41">
        <f t="shared" si="42"/>
        <v>0</v>
      </c>
      <c r="R237" s="34">
        <f t="shared" si="43"/>
        <v>0</v>
      </c>
      <c r="S237" s="34">
        <f t="shared" si="43"/>
        <v>0</v>
      </c>
      <c r="T237" s="34">
        <f t="shared" si="43"/>
        <v>0</v>
      </c>
      <c r="U237" s="52">
        <f>'[7]KP Hourly Purchases'!K229</f>
        <v>0</v>
      </c>
      <c r="V237" s="44">
        <f t="shared" si="44"/>
        <v>0</v>
      </c>
      <c r="W237" s="45">
        <f t="shared" si="45"/>
        <v>0</v>
      </c>
      <c r="X237" s="50">
        <f t="shared" si="45"/>
        <v>0</v>
      </c>
      <c r="Y237" s="51">
        <f t="shared" si="45"/>
        <v>0</v>
      </c>
      <c r="Z237" s="48">
        <f t="shared" si="46"/>
        <v>0</v>
      </c>
      <c r="AA237" s="49">
        <f t="shared" si="47"/>
        <v>0</v>
      </c>
    </row>
    <row r="238" spans="1:27" x14ac:dyDescent="0.25">
      <c r="A238" s="123"/>
      <c r="B238" s="64">
        <v>0</v>
      </c>
      <c r="C238" s="34">
        <v>0</v>
      </c>
      <c r="D238" s="96">
        <v>0</v>
      </c>
      <c r="E238" s="35">
        <f t="shared" si="48"/>
        <v>0</v>
      </c>
      <c r="F238" s="36">
        <f t="shared" si="49"/>
        <v>0</v>
      </c>
      <c r="G238" s="37">
        <f t="shared" si="53"/>
        <v>0</v>
      </c>
      <c r="H238" s="38"/>
      <c r="I238" s="38"/>
      <c r="J238" s="39">
        <f t="shared" si="51"/>
        <v>0</v>
      </c>
      <c r="K238" s="40">
        <f t="shared" si="52"/>
        <v>0</v>
      </c>
      <c r="L238" s="39">
        <v>0</v>
      </c>
      <c r="M238" s="39">
        <v>0</v>
      </c>
      <c r="N238" s="39">
        <v>0</v>
      </c>
      <c r="O238" s="41">
        <f t="shared" si="50"/>
        <v>0</v>
      </c>
      <c r="P238" s="41">
        <f t="shared" si="41"/>
        <v>0</v>
      </c>
      <c r="Q238" s="41">
        <f t="shared" si="42"/>
        <v>0</v>
      </c>
      <c r="R238" s="34">
        <f t="shared" si="43"/>
        <v>0</v>
      </c>
      <c r="S238" s="34">
        <f t="shared" si="43"/>
        <v>0</v>
      </c>
      <c r="T238" s="34">
        <f t="shared" si="43"/>
        <v>0</v>
      </c>
      <c r="U238" s="52">
        <f>'[7]KP Hourly Purchases'!K230</f>
        <v>0</v>
      </c>
      <c r="V238" s="44">
        <f t="shared" si="44"/>
        <v>0</v>
      </c>
      <c r="W238" s="45">
        <f t="shared" si="45"/>
        <v>0</v>
      </c>
      <c r="X238" s="50">
        <f t="shared" si="45"/>
        <v>0</v>
      </c>
      <c r="Y238" s="51">
        <f t="shared" si="45"/>
        <v>0</v>
      </c>
      <c r="Z238" s="48">
        <f t="shared" si="46"/>
        <v>0</v>
      </c>
      <c r="AA238" s="49">
        <f t="shared" si="47"/>
        <v>0</v>
      </c>
    </row>
    <row r="239" spans="1:27" x14ac:dyDescent="0.25">
      <c r="A239" s="123"/>
      <c r="B239" s="64">
        <v>0</v>
      </c>
      <c r="C239" s="34">
        <v>0</v>
      </c>
      <c r="D239" s="96">
        <v>0</v>
      </c>
      <c r="E239" s="35">
        <f t="shared" si="48"/>
        <v>0</v>
      </c>
      <c r="F239" s="36">
        <f t="shared" si="49"/>
        <v>0</v>
      </c>
      <c r="G239" s="37">
        <f t="shared" si="53"/>
        <v>0</v>
      </c>
      <c r="H239" s="38"/>
      <c r="I239" s="38"/>
      <c r="J239" s="39">
        <f t="shared" si="51"/>
        <v>0</v>
      </c>
      <c r="K239" s="40">
        <f t="shared" si="52"/>
        <v>0</v>
      </c>
      <c r="L239" s="39">
        <v>0</v>
      </c>
      <c r="M239" s="39">
        <v>0</v>
      </c>
      <c r="N239" s="39">
        <v>0</v>
      </c>
      <c r="O239" s="41">
        <f t="shared" si="50"/>
        <v>0</v>
      </c>
      <c r="P239" s="41">
        <f t="shared" si="41"/>
        <v>0</v>
      </c>
      <c r="Q239" s="41">
        <f t="shared" si="42"/>
        <v>0</v>
      </c>
      <c r="R239" s="34">
        <f t="shared" si="43"/>
        <v>0</v>
      </c>
      <c r="S239" s="34">
        <f t="shared" si="43"/>
        <v>0</v>
      </c>
      <c r="T239" s="34">
        <f t="shared" si="43"/>
        <v>0</v>
      </c>
      <c r="U239" s="52">
        <f>'[7]KP Hourly Purchases'!K231</f>
        <v>0</v>
      </c>
      <c r="V239" s="44">
        <f t="shared" si="44"/>
        <v>0</v>
      </c>
      <c r="W239" s="45">
        <f t="shared" si="45"/>
        <v>0</v>
      </c>
      <c r="X239" s="50">
        <f t="shared" si="45"/>
        <v>0</v>
      </c>
      <c r="Y239" s="51">
        <f t="shared" si="45"/>
        <v>0</v>
      </c>
      <c r="Z239" s="48">
        <f t="shared" si="46"/>
        <v>0</v>
      </c>
      <c r="AA239" s="49">
        <f t="shared" si="47"/>
        <v>0</v>
      </c>
    </row>
    <row r="240" spans="1:27" x14ac:dyDescent="0.25">
      <c r="A240" s="123"/>
      <c r="B240" s="64">
        <v>0</v>
      </c>
      <c r="C240" s="34">
        <v>0</v>
      </c>
      <c r="D240" s="96">
        <v>0</v>
      </c>
      <c r="E240" s="35">
        <f t="shared" si="48"/>
        <v>0</v>
      </c>
      <c r="F240" s="36">
        <f t="shared" si="49"/>
        <v>0</v>
      </c>
      <c r="G240" s="37">
        <f t="shared" si="53"/>
        <v>0</v>
      </c>
      <c r="H240" s="38"/>
      <c r="I240" s="38"/>
      <c r="J240" s="39">
        <f t="shared" si="51"/>
        <v>0</v>
      </c>
      <c r="K240" s="40">
        <f t="shared" si="52"/>
        <v>0</v>
      </c>
      <c r="L240" s="39">
        <v>0</v>
      </c>
      <c r="M240" s="39">
        <v>0</v>
      </c>
      <c r="N240" s="39">
        <v>0</v>
      </c>
      <c r="O240" s="41">
        <f t="shared" si="50"/>
        <v>0</v>
      </c>
      <c r="P240" s="41">
        <f t="shared" si="41"/>
        <v>0</v>
      </c>
      <c r="Q240" s="41">
        <f t="shared" si="42"/>
        <v>0</v>
      </c>
      <c r="R240" s="34">
        <f t="shared" si="43"/>
        <v>0</v>
      </c>
      <c r="S240" s="34">
        <f t="shared" si="43"/>
        <v>0</v>
      </c>
      <c r="T240" s="34">
        <f t="shared" si="43"/>
        <v>0</v>
      </c>
      <c r="U240" s="52">
        <f>'[7]KP Hourly Purchases'!K232</f>
        <v>0</v>
      </c>
      <c r="V240" s="44">
        <f t="shared" si="44"/>
        <v>0</v>
      </c>
      <c r="W240" s="45">
        <f t="shared" si="45"/>
        <v>0</v>
      </c>
      <c r="X240" s="50">
        <f t="shared" si="45"/>
        <v>0</v>
      </c>
      <c r="Y240" s="51">
        <f t="shared" si="45"/>
        <v>0</v>
      </c>
      <c r="Z240" s="48">
        <f t="shared" si="46"/>
        <v>0</v>
      </c>
      <c r="AA240" s="49">
        <f t="shared" si="47"/>
        <v>0</v>
      </c>
    </row>
    <row r="241" spans="1:27" x14ac:dyDescent="0.25">
      <c r="A241" s="123"/>
      <c r="B241" s="64">
        <v>0</v>
      </c>
      <c r="C241" s="34">
        <v>0</v>
      </c>
      <c r="D241" s="96">
        <v>0</v>
      </c>
      <c r="E241" s="35">
        <f t="shared" si="48"/>
        <v>0</v>
      </c>
      <c r="F241" s="36">
        <f t="shared" si="49"/>
        <v>0</v>
      </c>
      <c r="G241" s="37">
        <f t="shared" si="53"/>
        <v>0</v>
      </c>
      <c r="H241" s="38"/>
      <c r="I241" s="38"/>
      <c r="J241" s="39">
        <f t="shared" si="51"/>
        <v>0</v>
      </c>
      <c r="K241" s="40">
        <f t="shared" si="52"/>
        <v>0</v>
      </c>
      <c r="L241" s="39">
        <v>0</v>
      </c>
      <c r="M241" s="39">
        <v>0</v>
      </c>
      <c r="N241" s="39">
        <v>0</v>
      </c>
      <c r="O241" s="41">
        <f t="shared" si="50"/>
        <v>0</v>
      </c>
      <c r="P241" s="41">
        <f t="shared" si="41"/>
        <v>0</v>
      </c>
      <c r="Q241" s="41">
        <f t="shared" si="42"/>
        <v>0</v>
      </c>
      <c r="R241" s="34">
        <f t="shared" si="43"/>
        <v>0</v>
      </c>
      <c r="S241" s="34">
        <f t="shared" si="43"/>
        <v>0</v>
      </c>
      <c r="T241" s="34">
        <f t="shared" si="43"/>
        <v>0</v>
      </c>
      <c r="U241" s="52">
        <f>'[7]KP Hourly Purchases'!K233</f>
        <v>0</v>
      </c>
      <c r="V241" s="44">
        <f t="shared" si="44"/>
        <v>0</v>
      </c>
      <c r="W241" s="45">
        <f t="shared" si="45"/>
        <v>0</v>
      </c>
      <c r="X241" s="50">
        <f t="shared" si="45"/>
        <v>0</v>
      </c>
      <c r="Y241" s="51">
        <f t="shared" si="45"/>
        <v>0</v>
      </c>
      <c r="Z241" s="48">
        <f t="shared" si="46"/>
        <v>0</v>
      </c>
      <c r="AA241" s="49">
        <f t="shared" si="47"/>
        <v>0</v>
      </c>
    </row>
    <row r="242" spans="1:27" x14ac:dyDescent="0.25">
      <c r="A242" s="123"/>
      <c r="B242" s="64">
        <v>0</v>
      </c>
      <c r="C242" s="34">
        <v>0</v>
      </c>
      <c r="D242" s="96">
        <v>0</v>
      </c>
      <c r="E242" s="35">
        <f t="shared" si="48"/>
        <v>0</v>
      </c>
      <c r="F242" s="36">
        <f t="shared" si="49"/>
        <v>0</v>
      </c>
      <c r="G242" s="37">
        <f t="shared" si="53"/>
        <v>0</v>
      </c>
      <c r="H242" s="38"/>
      <c r="I242" s="38"/>
      <c r="J242" s="39">
        <f t="shared" si="51"/>
        <v>0</v>
      </c>
      <c r="K242" s="40">
        <f t="shared" si="52"/>
        <v>0</v>
      </c>
      <c r="L242" s="39">
        <v>0</v>
      </c>
      <c r="M242" s="39">
        <v>0</v>
      </c>
      <c r="N242" s="39">
        <v>0</v>
      </c>
      <c r="O242" s="41">
        <f t="shared" si="50"/>
        <v>0</v>
      </c>
      <c r="P242" s="41">
        <f t="shared" si="41"/>
        <v>0</v>
      </c>
      <c r="Q242" s="41">
        <f t="shared" si="42"/>
        <v>0</v>
      </c>
      <c r="R242" s="34">
        <f t="shared" si="43"/>
        <v>0</v>
      </c>
      <c r="S242" s="34">
        <f t="shared" si="43"/>
        <v>0</v>
      </c>
      <c r="T242" s="34">
        <f t="shared" si="43"/>
        <v>0</v>
      </c>
      <c r="U242" s="52">
        <f>'[7]KP Hourly Purchases'!K234</f>
        <v>0</v>
      </c>
      <c r="V242" s="44">
        <f t="shared" si="44"/>
        <v>0</v>
      </c>
      <c r="W242" s="45">
        <f t="shared" si="45"/>
        <v>0</v>
      </c>
      <c r="X242" s="50">
        <f t="shared" si="45"/>
        <v>0</v>
      </c>
      <c r="Y242" s="51">
        <f t="shared" si="45"/>
        <v>0</v>
      </c>
      <c r="Z242" s="48">
        <f t="shared" si="46"/>
        <v>0</v>
      </c>
      <c r="AA242" s="49">
        <f t="shared" si="47"/>
        <v>0</v>
      </c>
    </row>
    <row r="243" spans="1:27" x14ac:dyDescent="0.25">
      <c r="A243" s="123"/>
      <c r="B243" s="64">
        <v>0</v>
      </c>
      <c r="C243" s="34">
        <v>0</v>
      </c>
      <c r="D243" s="96">
        <v>0</v>
      </c>
      <c r="E243" s="35">
        <f t="shared" si="48"/>
        <v>0</v>
      </c>
      <c r="F243" s="36">
        <f t="shared" si="49"/>
        <v>0</v>
      </c>
      <c r="G243" s="37">
        <f t="shared" si="53"/>
        <v>0</v>
      </c>
      <c r="H243" s="38"/>
      <c r="I243" s="38"/>
      <c r="J243" s="39">
        <f t="shared" si="51"/>
        <v>0</v>
      </c>
      <c r="K243" s="40">
        <f t="shared" si="52"/>
        <v>0</v>
      </c>
      <c r="L243" s="39">
        <v>0</v>
      </c>
      <c r="M243" s="39">
        <v>0</v>
      </c>
      <c r="N243" s="39">
        <v>0</v>
      </c>
      <c r="O243" s="41">
        <f t="shared" si="50"/>
        <v>0</v>
      </c>
      <c r="P243" s="41">
        <f t="shared" si="41"/>
        <v>0</v>
      </c>
      <c r="Q243" s="41">
        <f t="shared" si="42"/>
        <v>0</v>
      </c>
      <c r="R243" s="34">
        <f t="shared" si="43"/>
        <v>0</v>
      </c>
      <c r="S243" s="34">
        <f t="shared" si="43"/>
        <v>0</v>
      </c>
      <c r="T243" s="34">
        <f t="shared" si="43"/>
        <v>0</v>
      </c>
      <c r="U243" s="52">
        <f>'[7]KP Hourly Purchases'!K235</f>
        <v>0</v>
      </c>
      <c r="V243" s="44">
        <f t="shared" si="44"/>
        <v>0</v>
      </c>
      <c r="W243" s="45">
        <f t="shared" si="45"/>
        <v>0</v>
      </c>
      <c r="X243" s="50">
        <f t="shared" si="45"/>
        <v>0</v>
      </c>
      <c r="Y243" s="51">
        <f t="shared" si="45"/>
        <v>0</v>
      </c>
      <c r="Z243" s="48">
        <f t="shared" si="46"/>
        <v>0</v>
      </c>
      <c r="AA243" s="49">
        <f t="shared" si="47"/>
        <v>0</v>
      </c>
    </row>
    <row r="244" spans="1:27" x14ac:dyDescent="0.25">
      <c r="A244" s="123"/>
      <c r="B244" s="64">
        <v>0</v>
      </c>
      <c r="C244" s="34">
        <v>0</v>
      </c>
      <c r="D244" s="96">
        <v>0</v>
      </c>
      <c r="E244" s="35">
        <f t="shared" si="48"/>
        <v>0</v>
      </c>
      <c r="F244" s="36">
        <f t="shared" si="49"/>
        <v>0</v>
      </c>
      <c r="G244" s="37">
        <f t="shared" si="53"/>
        <v>0</v>
      </c>
      <c r="H244" s="38"/>
      <c r="I244" s="38"/>
      <c r="J244" s="39">
        <f t="shared" si="51"/>
        <v>0</v>
      </c>
      <c r="K244" s="40">
        <f t="shared" si="52"/>
        <v>0</v>
      </c>
      <c r="L244" s="39">
        <v>0</v>
      </c>
      <c r="M244" s="39">
        <v>0</v>
      </c>
      <c r="N244" s="39">
        <v>0</v>
      </c>
      <c r="O244" s="41">
        <f t="shared" si="50"/>
        <v>0</v>
      </c>
      <c r="P244" s="41">
        <f t="shared" si="41"/>
        <v>0</v>
      </c>
      <c r="Q244" s="41">
        <f t="shared" si="42"/>
        <v>0</v>
      </c>
      <c r="R244" s="34">
        <f t="shared" si="43"/>
        <v>0</v>
      </c>
      <c r="S244" s="34">
        <f t="shared" si="43"/>
        <v>0</v>
      </c>
      <c r="T244" s="34">
        <f t="shared" si="43"/>
        <v>0</v>
      </c>
      <c r="U244" s="52">
        <f>'[7]KP Hourly Purchases'!K236</f>
        <v>0</v>
      </c>
      <c r="V244" s="44">
        <f t="shared" si="44"/>
        <v>0</v>
      </c>
      <c r="W244" s="45">
        <f t="shared" si="45"/>
        <v>0</v>
      </c>
      <c r="X244" s="50">
        <f t="shared" si="45"/>
        <v>0</v>
      </c>
      <c r="Y244" s="51">
        <f t="shared" si="45"/>
        <v>0</v>
      </c>
      <c r="Z244" s="48">
        <f t="shared" si="46"/>
        <v>0</v>
      </c>
      <c r="AA244" s="49">
        <f t="shared" si="47"/>
        <v>0</v>
      </c>
    </row>
    <row r="245" spans="1:27" x14ac:dyDescent="0.25">
      <c r="A245" s="123"/>
      <c r="B245" s="64">
        <v>0</v>
      </c>
      <c r="C245" s="34">
        <v>0</v>
      </c>
      <c r="D245" s="96">
        <v>0</v>
      </c>
      <c r="E245" s="35">
        <f t="shared" si="48"/>
        <v>0</v>
      </c>
      <c r="F245" s="36">
        <f t="shared" si="49"/>
        <v>0</v>
      </c>
      <c r="G245" s="37">
        <f t="shared" si="53"/>
        <v>0</v>
      </c>
      <c r="H245" s="38"/>
      <c r="I245" s="38"/>
      <c r="J245" s="39">
        <f t="shared" si="51"/>
        <v>0</v>
      </c>
      <c r="K245" s="40">
        <f t="shared" si="52"/>
        <v>0</v>
      </c>
      <c r="L245" s="39">
        <v>0</v>
      </c>
      <c r="M245" s="39">
        <v>0</v>
      </c>
      <c r="N245" s="39">
        <v>0</v>
      </c>
      <c r="O245" s="41">
        <f t="shared" si="50"/>
        <v>0</v>
      </c>
      <c r="P245" s="41">
        <f t="shared" si="41"/>
        <v>0</v>
      </c>
      <c r="Q245" s="41">
        <f t="shared" si="42"/>
        <v>0</v>
      </c>
      <c r="R245" s="34">
        <f t="shared" si="43"/>
        <v>0</v>
      </c>
      <c r="S245" s="34">
        <f t="shared" si="43"/>
        <v>0</v>
      </c>
      <c r="T245" s="34">
        <f t="shared" si="43"/>
        <v>0</v>
      </c>
      <c r="U245" s="52">
        <f>'[7]KP Hourly Purchases'!K237</f>
        <v>0</v>
      </c>
      <c r="V245" s="44">
        <f t="shared" si="44"/>
        <v>0</v>
      </c>
      <c r="W245" s="45">
        <f t="shared" si="45"/>
        <v>0</v>
      </c>
      <c r="X245" s="50">
        <f t="shared" si="45"/>
        <v>0</v>
      </c>
      <c r="Y245" s="51">
        <f t="shared" si="45"/>
        <v>0</v>
      </c>
      <c r="Z245" s="48">
        <f t="shared" si="46"/>
        <v>0</v>
      </c>
      <c r="AA245" s="49">
        <f t="shared" si="47"/>
        <v>0</v>
      </c>
    </row>
    <row r="246" spans="1:27" x14ac:dyDescent="0.25">
      <c r="A246" s="123"/>
      <c r="B246" s="64">
        <v>0</v>
      </c>
      <c r="C246" s="34">
        <v>0</v>
      </c>
      <c r="D246" s="96">
        <v>0</v>
      </c>
      <c r="E246" s="35">
        <f t="shared" si="48"/>
        <v>0</v>
      </c>
      <c r="F246" s="36">
        <f t="shared" si="49"/>
        <v>0</v>
      </c>
      <c r="G246" s="37">
        <f t="shared" si="53"/>
        <v>0</v>
      </c>
      <c r="H246" s="38"/>
      <c r="I246" s="38"/>
      <c r="J246" s="39">
        <f t="shared" si="51"/>
        <v>0</v>
      </c>
      <c r="K246" s="40">
        <f t="shared" si="52"/>
        <v>0</v>
      </c>
      <c r="L246" s="39">
        <v>0</v>
      </c>
      <c r="M246" s="39">
        <v>0</v>
      </c>
      <c r="N246" s="39">
        <v>0</v>
      </c>
      <c r="O246" s="41">
        <f t="shared" si="50"/>
        <v>0</v>
      </c>
      <c r="P246" s="41">
        <f t="shared" si="41"/>
        <v>0</v>
      </c>
      <c r="Q246" s="41">
        <f t="shared" si="42"/>
        <v>0</v>
      </c>
      <c r="R246" s="34">
        <f t="shared" si="43"/>
        <v>0</v>
      </c>
      <c r="S246" s="34">
        <f t="shared" si="43"/>
        <v>0</v>
      </c>
      <c r="T246" s="34">
        <f t="shared" si="43"/>
        <v>0</v>
      </c>
      <c r="U246" s="52">
        <f>'[7]KP Hourly Purchases'!K238</f>
        <v>0</v>
      </c>
      <c r="V246" s="44">
        <f t="shared" si="44"/>
        <v>0</v>
      </c>
      <c r="W246" s="45">
        <f t="shared" si="45"/>
        <v>0</v>
      </c>
      <c r="X246" s="50">
        <f t="shared" si="45"/>
        <v>0</v>
      </c>
      <c r="Y246" s="51">
        <f t="shared" si="45"/>
        <v>0</v>
      </c>
      <c r="Z246" s="48">
        <f t="shared" si="46"/>
        <v>0</v>
      </c>
      <c r="AA246" s="49">
        <f t="shared" si="47"/>
        <v>0</v>
      </c>
    </row>
    <row r="247" spans="1:27" x14ac:dyDescent="0.25">
      <c r="A247" s="123"/>
      <c r="B247" s="64">
        <v>0</v>
      </c>
      <c r="C247" s="34">
        <v>0</v>
      </c>
      <c r="D247" s="96">
        <v>0</v>
      </c>
      <c r="E247" s="35">
        <f t="shared" si="48"/>
        <v>0</v>
      </c>
      <c r="F247" s="36">
        <f t="shared" si="49"/>
        <v>0</v>
      </c>
      <c r="G247" s="37">
        <f t="shared" si="53"/>
        <v>0</v>
      </c>
      <c r="H247" s="38"/>
      <c r="I247" s="38"/>
      <c r="J247" s="39">
        <f t="shared" si="51"/>
        <v>0</v>
      </c>
      <c r="K247" s="40">
        <f t="shared" si="52"/>
        <v>0</v>
      </c>
      <c r="L247" s="39">
        <v>0</v>
      </c>
      <c r="M247" s="39">
        <v>0</v>
      </c>
      <c r="N247" s="39">
        <v>0</v>
      </c>
      <c r="O247" s="41">
        <f t="shared" si="50"/>
        <v>0</v>
      </c>
      <c r="P247" s="41">
        <f t="shared" si="41"/>
        <v>0</v>
      </c>
      <c r="Q247" s="41">
        <f t="shared" si="42"/>
        <v>0</v>
      </c>
      <c r="R247" s="34">
        <f t="shared" si="43"/>
        <v>0</v>
      </c>
      <c r="S247" s="34">
        <f t="shared" si="43"/>
        <v>0</v>
      </c>
      <c r="T247" s="34">
        <f t="shared" si="43"/>
        <v>0</v>
      </c>
      <c r="U247" s="52">
        <f>'[7]KP Hourly Purchases'!K239</f>
        <v>0</v>
      </c>
      <c r="V247" s="44">
        <f t="shared" si="44"/>
        <v>0</v>
      </c>
      <c r="W247" s="45">
        <f t="shared" si="45"/>
        <v>0</v>
      </c>
      <c r="X247" s="50">
        <f t="shared" si="45"/>
        <v>0</v>
      </c>
      <c r="Y247" s="51">
        <f t="shared" si="45"/>
        <v>0</v>
      </c>
      <c r="Z247" s="48">
        <f t="shared" si="46"/>
        <v>0</v>
      </c>
      <c r="AA247" s="49">
        <f t="shared" si="47"/>
        <v>0</v>
      </c>
    </row>
    <row r="248" spans="1:27" x14ac:dyDescent="0.25">
      <c r="A248" s="123"/>
      <c r="B248" s="64">
        <v>0</v>
      </c>
      <c r="C248" s="34">
        <v>0</v>
      </c>
      <c r="D248" s="96">
        <v>0</v>
      </c>
      <c r="E248" s="35">
        <f>SUM(B248:D248)</f>
        <v>0</v>
      </c>
      <c r="F248" s="36">
        <f>IF(E248&gt;0,F247+1,0)</f>
        <v>0</v>
      </c>
      <c r="G248" s="37">
        <f>IF(MAX(F248:F496)&gt;6,"Yes",0)</f>
        <v>0</v>
      </c>
      <c r="H248" s="38"/>
      <c r="I248" s="38"/>
      <c r="J248" s="39">
        <f t="shared" si="51"/>
        <v>0</v>
      </c>
      <c r="K248" s="40">
        <f t="shared" si="52"/>
        <v>0</v>
      </c>
      <c r="L248" s="39">
        <v>0</v>
      </c>
      <c r="M248" s="39">
        <v>0</v>
      </c>
      <c r="N248" s="39">
        <v>0</v>
      </c>
      <c r="O248" s="41">
        <f t="shared" si="50"/>
        <v>0</v>
      </c>
      <c r="P248" s="41">
        <f>MIN(K248,O248)</f>
        <v>0</v>
      </c>
      <c r="Q248" s="41">
        <f>IF(P248&lt;=0,0,L248+I248+H248-N248)</f>
        <v>0</v>
      </c>
      <c r="R248" s="34">
        <f>IF($P248&gt;0,MIN($P248,$E248)*(B248/$E248),0)</f>
        <v>0</v>
      </c>
      <c r="S248" s="34">
        <f>IF($P248&gt;0,MIN($P248,$E248)*(C248/$E248),0)</f>
        <v>0</v>
      </c>
      <c r="T248" s="34">
        <f>IF($P248&gt;0,MIN($P248,$E248)*(D248/$E248),0)</f>
        <v>0</v>
      </c>
      <c r="U248" s="52">
        <f>'[7]KP Hourly Purchases'!K240</f>
        <v>0</v>
      </c>
      <c r="V248" s="44">
        <f>(R248+S248+T248)*U248</f>
        <v>0</v>
      </c>
      <c r="W248" s="45">
        <f>IF(B248&gt;0,W$9,0)</f>
        <v>0</v>
      </c>
      <c r="X248" s="50">
        <f>IF(C248&gt;0,X$9,0)</f>
        <v>0</v>
      </c>
      <c r="Y248" s="51">
        <f>IF(D248&gt;0,Y$9,0)</f>
        <v>0</v>
      </c>
      <c r="Z248" s="48">
        <f>(R248*W248)+(S248*X248)+(T248*Y248)</f>
        <v>0</v>
      </c>
      <c r="AA248" s="49">
        <f>IF(V248-Z248&lt;0,0,V248-Z248)</f>
        <v>0</v>
      </c>
    </row>
    <row r="249" spans="1:27" x14ac:dyDescent="0.25">
      <c r="A249" s="123"/>
      <c r="B249" s="64">
        <v>0</v>
      </c>
      <c r="C249" s="34">
        <v>0</v>
      </c>
      <c r="D249" s="96">
        <v>0</v>
      </c>
      <c r="E249" s="35">
        <f t="shared" ref="E249:E278" si="54">SUM(B249:D249)</f>
        <v>0</v>
      </c>
      <c r="F249" s="36">
        <f t="shared" ref="F249:F274" si="55">IF(E249&gt;0,F248+1,0)</f>
        <v>0</v>
      </c>
      <c r="G249" s="37">
        <f t="shared" ref="G249:G268" si="56">IF(MAX(F249:F436)&gt;6,"Yes",0)</f>
        <v>0</v>
      </c>
      <c r="H249" s="38"/>
      <c r="I249" s="38"/>
      <c r="J249" s="39">
        <f t="shared" si="51"/>
        <v>0</v>
      </c>
      <c r="K249" s="40">
        <f t="shared" si="52"/>
        <v>0</v>
      </c>
      <c r="L249" s="39">
        <v>0</v>
      </c>
      <c r="M249" s="39">
        <v>0</v>
      </c>
      <c r="N249" s="39">
        <v>0</v>
      </c>
      <c r="O249" s="41">
        <f t="shared" si="50"/>
        <v>0</v>
      </c>
      <c r="P249" s="41">
        <f t="shared" ref="P249:P278" si="57">MIN(K249,O249)</f>
        <v>0</v>
      </c>
      <c r="Q249" s="41">
        <f t="shared" ref="Q249:Q278" si="58">IF(P249&lt;=0,0,L249+I249+H249-N249)</f>
        <v>0</v>
      </c>
      <c r="R249" s="34">
        <f t="shared" ref="R249:T268" si="59">IF($P249&gt;0,MIN($P249,$E249)*(B249/$E249),0)</f>
        <v>0</v>
      </c>
      <c r="S249" s="34">
        <f t="shared" si="59"/>
        <v>0</v>
      </c>
      <c r="T249" s="34">
        <f t="shared" si="59"/>
        <v>0</v>
      </c>
      <c r="U249" s="52">
        <f>'[7]KP Hourly Purchases'!K180</f>
        <v>0</v>
      </c>
      <c r="V249" s="44">
        <f t="shared" ref="V249:V278" si="60">(R249+S249+T249)*U249</f>
        <v>0</v>
      </c>
      <c r="W249" s="45">
        <f t="shared" ref="W249:Y268" si="61">IF(B249&gt;0,W$9,0)</f>
        <v>0</v>
      </c>
      <c r="X249" s="50">
        <f t="shared" si="61"/>
        <v>0</v>
      </c>
      <c r="Y249" s="51">
        <f t="shared" si="61"/>
        <v>0</v>
      </c>
      <c r="Z249" s="48">
        <f t="shared" ref="Z249:Z278" si="62">(R249*W249)+(S249*X249)+(T249*Y249)</f>
        <v>0</v>
      </c>
      <c r="AA249" s="49">
        <f t="shared" ref="AA249:AA278" si="63">IF(V249-Z249&lt;0,0,V249-Z249)</f>
        <v>0</v>
      </c>
    </row>
    <row r="250" spans="1:27" x14ac:dyDescent="0.25">
      <c r="A250" s="123"/>
      <c r="B250" s="64">
        <v>0</v>
      </c>
      <c r="C250" s="34">
        <v>0</v>
      </c>
      <c r="D250" s="96">
        <v>0</v>
      </c>
      <c r="E250" s="35">
        <f t="shared" si="54"/>
        <v>0</v>
      </c>
      <c r="F250" s="36">
        <f t="shared" si="55"/>
        <v>0</v>
      </c>
      <c r="G250" s="37">
        <f t="shared" si="56"/>
        <v>0</v>
      </c>
      <c r="H250" s="38"/>
      <c r="I250" s="38"/>
      <c r="J250" s="39">
        <f t="shared" si="51"/>
        <v>0</v>
      </c>
      <c r="K250" s="40">
        <f t="shared" si="52"/>
        <v>0</v>
      </c>
      <c r="L250" s="39">
        <v>0</v>
      </c>
      <c r="M250" s="39">
        <v>0</v>
      </c>
      <c r="N250" s="39">
        <v>0</v>
      </c>
      <c r="O250" s="41">
        <f t="shared" si="50"/>
        <v>0</v>
      </c>
      <c r="P250" s="41">
        <f t="shared" si="57"/>
        <v>0</v>
      </c>
      <c r="Q250" s="41">
        <f t="shared" si="58"/>
        <v>0</v>
      </c>
      <c r="R250" s="34">
        <f t="shared" si="59"/>
        <v>0</v>
      </c>
      <c r="S250" s="34">
        <f t="shared" si="59"/>
        <v>0</v>
      </c>
      <c r="T250" s="34">
        <f t="shared" si="59"/>
        <v>0</v>
      </c>
      <c r="U250" s="52">
        <f>'[7]KP Hourly Purchases'!K181</f>
        <v>0</v>
      </c>
      <c r="V250" s="44">
        <f t="shared" si="60"/>
        <v>0</v>
      </c>
      <c r="W250" s="45">
        <f t="shared" si="61"/>
        <v>0</v>
      </c>
      <c r="X250" s="50">
        <f t="shared" si="61"/>
        <v>0</v>
      </c>
      <c r="Y250" s="51">
        <f t="shared" si="61"/>
        <v>0</v>
      </c>
      <c r="Z250" s="48">
        <f t="shared" si="62"/>
        <v>0</v>
      </c>
      <c r="AA250" s="49">
        <f t="shared" si="63"/>
        <v>0</v>
      </c>
    </row>
    <row r="251" spans="1:27" x14ac:dyDescent="0.25">
      <c r="A251" s="123"/>
      <c r="B251" s="64">
        <v>0</v>
      </c>
      <c r="C251" s="34">
        <v>0</v>
      </c>
      <c r="D251" s="96">
        <v>0</v>
      </c>
      <c r="E251" s="35">
        <f t="shared" si="54"/>
        <v>0</v>
      </c>
      <c r="F251" s="36">
        <f t="shared" si="55"/>
        <v>0</v>
      </c>
      <c r="G251" s="37">
        <f t="shared" si="56"/>
        <v>0</v>
      </c>
      <c r="H251" s="38"/>
      <c r="I251" s="38"/>
      <c r="J251" s="39">
        <f t="shared" si="51"/>
        <v>0</v>
      </c>
      <c r="K251" s="40">
        <f t="shared" si="52"/>
        <v>0</v>
      </c>
      <c r="L251" s="39">
        <v>0</v>
      </c>
      <c r="M251" s="39">
        <v>0</v>
      </c>
      <c r="N251" s="39">
        <v>0</v>
      </c>
      <c r="O251" s="41">
        <f t="shared" si="50"/>
        <v>0</v>
      </c>
      <c r="P251" s="41">
        <f t="shared" si="57"/>
        <v>0</v>
      </c>
      <c r="Q251" s="41">
        <f t="shared" si="58"/>
        <v>0</v>
      </c>
      <c r="R251" s="34">
        <f t="shared" si="59"/>
        <v>0</v>
      </c>
      <c r="S251" s="34">
        <f t="shared" si="59"/>
        <v>0</v>
      </c>
      <c r="T251" s="34">
        <f t="shared" si="59"/>
        <v>0</v>
      </c>
      <c r="U251" s="52">
        <f>'[7]KP Hourly Purchases'!K182</f>
        <v>0</v>
      </c>
      <c r="V251" s="44">
        <f t="shared" si="60"/>
        <v>0</v>
      </c>
      <c r="W251" s="45">
        <f t="shared" si="61"/>
        <v>0</v>
      </c>
      <c r="X251" s="50">
        <f t="shared" si="61"/>
        <v>0</v>
      </c>
      <c r="Y251" s="51">
        <f t="shared" si="61"/>
        <v>0</v>
      </c>
      <c r="Z251" s="48">
        <f t="shared" si="62"/>
        <v>0</v>
      </c>
      <c r="AA251" s="49">
        <f t="shared" si="63"/>
        <v>0</v>
      </c>
    </row>
    <row r="252" spans="1:27" x14ac:dyDescent="0.25">
      <c r="A252" s="123"/>
      <c r="B252" s="64">
        <v>0</v>
      </c>
      <c r="C252" s="34">
        <v>0</v>
      </c>
      <c r="D252" s="96">
        <v>0</v>
      </c>
      <c r="E252" s="35">
        <f t="shared" si="54"/>
        <v>0</v>
      </c>
      <c r="F252" s="36">
        <f t="shared" si="55"/>
        <v>0</v>
      </c>
      <c r="G252" s="37">
        <f t="shared" si="56"/>
        <v>0</v>
      </c>
      <c r="H252" s="38"/>
      <c r="I252" s="38"/>
      <c r="J252" s="39">
        <f t="shared" si="51"/>
        <v>0</v>
      </c>
      <c r="K252" s="40">
        <f t="shared" si="52"/>
        <v>0</v>
      </c>
      <c r="L252" s="39">
        <v>0</v>
      </c>
      <c r="M252" s="39">
        <v>0</v>
      </c>
      <c r="N252" s="39">
        <v>0</v>
      </c>
      <c r="O252" s="41">
        <f t="shared" si="50"/>
        <v>0</v>
      </c>
      <c r="P252" s="41">
        <f t="shared" si="57"/>
        <v>0</v>
      </c>
      <c r="Q252" s="41">
        <f t="shared" si="58"/>
        <v>0</v>
      </c>
      <c r="R252" s="34">
        <f t="shared" si="59"/>
        <v>0</v>
      </c>
      <c r="S252" s="34">
        <f t="shared" si="59"/>
        <v>0</v>
      </c>
      <c r="T252" s="34">
        <f t="shared" si="59"/>
        <v>0</v>
      </c>
      <c r="U252" s="52">
        <f>'[7]KP Hourly Purchases'!K183</f>
        <v>0</v>
      </c>
      <c r="V252" s="44">
        <f t="shared" si="60"/>
        <v>0</v>
      </c>
      <c r="W252" s="45">
        <f t="shared" si="61"/>
        <v>0</v>
      </c>
      <c r="X252" s="50">
        <f t="shared" si="61"/>
        <v>0</v>
      </c>
      <c r="Y252" s="51">
        <f t="shared" si="61"/>
        <v>0</v>
      </c>
      <c r="Z252" s="48">
        <f t="shared" si="62"/>
        <v>0</v>
      </c>
      <c r="AA252" s="49">
        <f t="shared" si="63"/>
        <v>0</v>
      </c>
    </row>
    <row r="253" spans="1:27" x14ac:dyDescent="0.25">
      <c r="A253" s="123"/>
      <c r="B253" s="64">
        <v>0</v>
      </c>
      <c r="C253" s="34">
        <v>0</v>
      </c>
      <c r="D253" s="96">
        <v>0</v>
      </c>
      <c r="E253" s="35">
        <f t="shared" si="54"/>
        <v>0</v>
      </c>
      <c r="F253" s="36">
        <f t="shared" si="55"/>
        <v>0</v>
      </c>
      <c r="G253" s="37">
        <f t="shared" si="56"/>
        <v>0</v>
      </c>
      <c r="H253" s="38"/>
      <c r="I253" s="38"/>
      <c r="J253" s="39">
        <f t="shared" si="51"/>
        <v>0</v>
      </c>
      <c r="K253" s="40">
        <f t="shared" si="52"/>
        <v>0</v>
      </c>
      <c r="L253" s="39">
        <v>0</v>
      </c>
      <c r="M253" s="39">
        <v>0</v>
      </c>
      <c r="N253" s="39">
        <v>0</v>
      </c>
      <c r="O253" s="41">
        <f t="shared" si="50"/>
        <v>0</v>
      </c>
      <c r="P253" s="41">
        <f t="shared" si="57"/>
        <v>0</v>
      </c>
      <c r="Q253" s="41">
        <f t="shared" si="58"/>
        <v>0</v>
      </c>
      <c r="R253" s="34">
        <f t="shared" si="59"/>
        <v>0</v>
      </c>
      <c r="S253" s="34">
        <f t="shared" si="59"/>
        <v>0</v>
      </c>
      <c r="T253" s="34">
        <f t="shared" si="59"/>
        <v>0</v>
      </c>
      <c r="U253" s="52">
        <f>'[7]KP Hourly Purchases'!K184</f>
        <v>0</v>
      </c>
      <c r="V253" s="44">
        <f t="shared" si="60"/>
        <v>0</v>
      </c>
      <c r="W253" s="45">
        <f t="shared" si="61"/>
        <v>0</v>
      </c>
      <c r="X253" s="50">
        <f t="shared" si="61"/>
        <v>0</v>
      </c>
      <c r="Y253" s="51">
        <f t="shared" si="61"/>
        <v>0</v>
      </c>
      <c r="Z253" s="48">
        <f t="shared" si="62"/>
        <v>0</v>
      </c>
      <c r="AA253" s="49">
        <f t="shared" si="63"/>
        <v>0</v>
      </c>
    </row>
    <row r="254" spans="1:27" x14ac:dyDescent="0.25">
      <c r="A254" s="123"/>
      <c r="B254" s="64">
        <v>0</v>
      </c>
      <c r="C254" s="34">
        <v>0</v>
      </c>
      <c r="D254" s="96">
        <v>0</v>
      </c>
      <c r="E254" s="35">
        <f t="shared" si="54"/>
        <v>0</v>
      </c>
      <c r="F254" s="36">
        <f t="shared" si="55"/>
        <v>0</v>
      </c>
      <c r="G254" s="37">
        <f t="shared" si="56"/>
        <v>0</v>
      </c>
      <c r="H254" s="38"/>
      <c r="I254" s="38"/>
      <c r="J254" s="39">
        <f t="shared" si="51"/>
        <v>0</v>
      </c>
      <c r="K254" s="40">
        <f t="shared" si="52"/>
        <v>0</v>
      </c>
      <c r="L254" s="39">
        <v>0</v>
      </c>
      <c r="M254" s="39">
        <v>0</v>
      </c>
      <c r="N254" s="39">
        <v>0</v>
      </c>
      <c r="O254" s="41">
        <f t="shared" si="50"/>
        <v>0</v>
      </c>
      <c r="P254" s="41">
        <f t="shared" si="57"/>
        <v>0</v>
      </c>
      <c r="Q254" s="41">
        <f t="shared" si="58"/>
        <v>0</v>
      </c>
      <c r="R254" s="34">
        <f t="shared" si="59"/>
        <v>0</v>
      </c>
      <c r="S254" s="34">
        <f t="shared" si="59"/>
        <v>0</v>
      </c>
      <c r="T254" s="34">
        <f t="shared" si="59"/>
        <v>0</v>
      </c>
      <c r="U254" s="52">
        <f>'[7]KP Hourly Purchases'!K185</f>
        <v>0</v>
      </c>
      <c r="V254" s="44">
        <f t="shared" si="60"/>
        <v>0</v>
      </c>
      <c r="W254" s="45">
        <f t="shared" si="61"/>
        <v>0</v>
      </c>
      <c r="X254" s="50">
        <f t="shared" si="61"/>
        <v>0</v>
      </c>
      <c r="Y254" s="51">
        <f t="shared" si="61"/>
        <v>0</v>
      </c>
      <c r="Z254" s="48">
        <f t="shared" si="62"/>
        <v>0</v>
      </c>
      <c r="AA254" s="49">
        <f t="shared" si="63"/>
        <v>0</v>
      </c>
    </row>
    <row r="255" spans="1:27" x14ac:dyDescent="0.25">
      <c r="A255" s="123"/>
      <c r="B255" s="64">
        <v>0</v>
      </c>
      <c r="C255" s="34">
        <v>0</v>
      </c>
      <c r="D255" s="96">
        <v>0</v>
      </c>
      <c r="E255" s="35">
        <f t="shared" si="54"/>
        <v>0</v>
      </c>
      <c r="F255" s="36">
        <f t="shared" si="55"/>
        <v>0</v>
      </c>
      <c r="G255" s="37">
        <f t="shared" si="56"/>
        <v>0</v>
      </c>
      <c r="H255" s="38"/>
      <c r="I255" s="38"/>
      <c r="J255" s="39">
        <f t="shared" si="51"/>
        <v>0</v>
      </c>
      <c r="K255" s="40">
        <f t="shared" si="52"/>
        <v>0</v>
      </c>
      <c r="L255" s="39">
        <v>0</v>
      </c>
      <c r="M255" s="39">
        <v>0</v>
      </c>
      <c r="N255" s="39">
        <v>0</v>
      </c>
      <c r="O255" s="41">
        <f t="shared" si="50"/>
        <v>0</v>
      </c>
      <c r="P255" s="41">
        <f t="shared" si="57"/>
        <v>0</v>
      </c>
      <c r="Q255" s="41">
        <f t="shared" si="58"/>
        <v>0</v>
      </c>
      <c r="R255" s="34">
        <f t="shared" si="59"/>
        <v>0</v>
      </c>
      <c r="S255" s="34">
        <f t="shared" si="59"/>
        <v>0</v>
      </c>
      <c r="T255" s="34">
        <f t="shared" si="59"/>
        <v>0</v>
      </c>
      <c r="U255" s="52">
        <f>'[7]KP Hourly Purchases'!K186</f>
        <v>0</v>
      </c>
      <c r="V255" s="44">
        <f t="shared" si="60"/>
        <v>0</v>
      </c>
      <c r="W255" s="45">
        <f t="shared" si="61"/>
        <v>0</v>
      </c>
      <c r="X255" s="50">
        <f t="shared" si="61"/>
        <v>0</v>
      </c>
      <c r="Y255" s="51">
        <f t="shared" si="61"/>
        <v>0</v>
      </c>
      <c r="Z255" s="48">
        <f t="shared" si="62"/>
        <v>0</v>
      </c>
      <c r="AA255" s="49">
        <f t="shared" si="63"/>
        <v>0</v>
      </c>
    </row>
    <row r="256" spans="1:27" x14ac:dyDescent="0.25">
      <c r="A256" s="123"/>
      <c r="B256" s="64">
        <v>0</v>
      </c>
      <c r="C256" s="34">
        <v>0</v>
      </c>
      <c r="D256" s="96">
        <v>0</v>
      </c>
      <c r="E256" s="35">
        <f t="shared" si="54"/>
        <v>0</v>
      </c>
      <c r="F256" s="36">
        <f t="shared" si="55"/>
        <v>0</v>
      </c>
      <c r="G256" s="37">
        <f t="shared" si="56"/>
        <v>0</v>
      </c>
      <c r="H256" s="38"/>
      <c r="I256" s="38"/>
      <c r="J256" s="39">
        <f>MIN(E256,H256)</f>
        <v>0</v>
      </c>
      <c r="K256" s="40">
        <f t="shared" si="52"/>
        <v>0</v>
      </c>
      <c r="L256" s="39">
        <v>0</v>
      </c>
      <c r="M256" s="39">
        <v>0</v>
      </c>
      <c r="N256" s="39">
        <v>0</v>
      </c>
      <c r="O256" s="41">
        <f t="shared" si="50"/>
        <v>0</v>
      </c>
      <c r="P256" s="41">
        <f t="shared" si="57"/>
        <v>0</v>
      </c>
      <c r="Q256" s="41">
        <f t="shared" si="58"/>
        <v>0</v>
      </c>
      <c r="R256" s="34">
        <f t="shared" si="59"/>
        <v>0</v>
      </c>
      <c r="S256" s="34">
        <f t="shared" si="59"/>
        <v>0</v>
      </c>
      <c r="T256" s="34">
        <f t="shared" si="59"/>
        <v>0</v>
      </c>
      <c r="U256" s="52">
        <f>'[7]KP Hourly Purchases'!K187</f>
        <v>0</v>
      </c>
      <c r="V256" s="44">
        <f t="shared" si="60"/>
        <v>0</v>
      </c>
      <c r="W256" s="45">
        <f t="shared" si="61"/>
        <v>0</v>
      </c>
      <c r="X256" s="50">
        <f t="shared" si="61"/>
        <v>0</v>
      </c>
      <c r="Y256" s="51">
        <f t="shared" si="61"/>
        <v>0</v>
      </c>
      <c r="Z256" s="48">
        <f t="shared" si="62"/>
        <v>0</v>
      </c>
      <c r="AA256" s="49">
        <f t="shared" si="63"/>
        <v>0</v>
      </c>
    </row>
    <row r="257" spans="1:27" x14ac:dyDescent="0.25">
      <c r="A257" s="123"/>
      <c r="B257" s="64">
        <v>0</v>
      </c>
      <c r="C257" s="34">
        <v>0</v>
      </c>
      <c r="D257" s="96">
        <v>0</v>
      </c>
      <c r="E257" s="35">
        <f t="shared" si="54"/>
        <v>0</v>
      </c>
      <c r="F257" s="36">
        <f t="shared" si="55"/>
        <v>0</v>
      </c>
      <c r="G257" s="37">
        <f t="shared" si="56"/>
        <v>0</v>
      </c>
      <c r="H257" s="38"/>
      <c r="I257" s="38"/>
      <c r="J257" s="39">
        <f t="shared" ref="J257:J278" si="64">MIN(E257,H257)</f>
        <v>0</v>
      </c>
      <c r="K257" s="40">
        <f>IF(J257=0,0,IF(G257&lt;&gt;"Yes",0,J257))</f>
        <v>0</v>
      </c>
      <c r="L257" s="39">
        <v>0</v>
      </c>
      <c r="M257" s="39">
        <v>0</v>
      </c>
      <c r="N257" s="39">
        <v>0</v>
      </c>
      <c r="O257" s="41">
        <f t="shared" si="50"/>
        <v>0</v>
      </c>
      <c r="P257" s="41">
        <f t="shared" si="57"/>
        <v>0</v>
      </c>
      <c r="Q257" s="41">
        <f t="shared" si="58"/>
        <v>0</v>
      </c>
      <c r="R257" s="34">
        <f t="shared" si="59"/>
        <v>0</v>
      </c>
      <c r="S257" s="34">
        <f t="shared" si="59"/>
        <v>0</v>
      </c>
      <c r="T257" s="34">
        <f t="shared" si="59"/>
        <v>0</v>
      </c>
      <c r="U257" s="52">
        <f>'[7]KP Hourly Purchases'!K188</f>
        <v>0</v>
      </c>
      <c r="V257" s="44">
        <f t="shared" si="60"/>
        <v>0</v>
      </c>
      <c r="W257" s="45">
        <f t="shared" si="61"/>
        <v>0</v>
      </c>
      <c r="X257" s="50">
        <f t="shared" si="61"/>
        <v>0</v>
      </c>
      <c r="Y257" s="51">
        <f t="shared" si="61"/>
        <v>0</v>
      </c>
      <c r="Z257" s="48">
        <f t="shared" si="62"/>
        <v>0</v>
      </c>
      <c r="AA257" s="49">
        <f t="shared" si="63"/>
        <v>0</v>
      </c>
    </row>
    <row r="258" spans="1:27" x14ac:dyDescent="0.25">
      <c r="A258" s="123"/>
      <c r="B258" s="64">
        <v>0</v>
      </c>
      <c r="C258" s="34">
        <v>0</v>
      </c>
      <c r="D258" s="96">
        <v>0</v>
      </c>
      <c r="E258" s="35">
        <f t="shared" si="54"/>
        <v>0</v>
      </c>
      <c r="F258" s="36">
        <f t="shared" si="55"/>
        <v>0</v>
      </c>
      <c r="G258" s="37">
        <f t="shared" si="56"/>
        <v>0</v>
      </c>
      <c r="H258" s="38"/>
      <c r="I258" s="38"/>
      <c r="J258" s="39">
        <f>MIN(E258,H258)</f>
        <v>0</v>
      </c>
      <c r="K258" s="40">
        <f t="shared" ref="K258:K278" si="65">IF(J258=0,0,IF(G258&lt;&gt;"Yes",0,J258))</f>
        <v>0</v>
      </c>
      <c r="L258" s="39">
        <v>0</v>
      </c>
      <c r="M258" s="39">
        <v>0</v>
      </c>
      <c r="N258" s="39">
        <v>0</v>
      </c>
      <c r="O258" s="41">
        <f t="shared" si="50"/>
        <v>0</v>
      </c>
      <c r="P258" s="41">
        <f t="shared" si="57"/>
        <v>0</v>
      </c>
      <c r="Q258" s="41">
        <f t="shared" si="58"/>
        <v>0</v>
      </c>
      <c r="R258" s="34">
        <f t="shared" si="59"/>
        <v>0</v>
      </c>
      <c r="S258" s="34">
        <f t="shared" si="59"/>
        <v>0</v>
      </c>
      <c r="T258" s="34">
        <f t="shared" si="59"/>
        <v>0</v>
      </c>
      <c r="U258" s="52">
        <f>'[7]KP Hourly Purchases'!K189</f>
        <v>0</v>
      </c>
      <c r="V258" s="44">
        <f t="shared" si="60"/>
        <v>0</v>
      </c>
      <c r="W258" s="45">
        <f t="shared" si="61"/>
        <v>0</v>
      </c>
      <c r="X258" s="50">
        <f t="shared" si="61"/>
        <v>0</v>
      </c>
      <c r="Y258" s="51">
        <f t="shared" si="61"/>
        <v>0</v>
      </c>
      <c r="Z258" s="48">
        <f t="shared" si="62"/>
        <v>0</v>
      </c>
      <c r="AA258" s="49">
        <f t="shared" si="63"/>
        <v>0</v>
      </c>
    </row>
    <row r="259" spans="1:27" x14ac:dyDescent="0.25">
      <c r="A259" s="123"/>
      <c r="B259" s="64">
        <v>0</v>
      </c>
      <c r="C259" s="34">
        <v>0</v>
      </c>
      <c r="D259" s="96">
        <v>0</v>
      </c>
      <c r="E259" s="35">
        <f t="shared" si="54"/>
        <v>0</v>
      </c>
      <c r="F259" s="36">
        <f t="shared" si="55"/>
        <v>0</v>
      </c>
      <c r="G259" s="37">
        <f t="shared" si="56"/>
        <v>0</v>
      </c>
      <c r="H259" s="38"/>
      <c r="I259" s="38"/>
      <c r="J259" s="39">
        <f t="shared" si="64"/>
        <v>0</v>
      </c>
      <c r="K259" s="40">
        <f>IF(J259=0,0,IF(G259&lt;&gt;"Yes",0,J259))</f>
        <v>0</v>
      </c>
      <c r="L259" s="39">
        <v>0</v>
      </c>
      <c r="M259" s="39">
        <v>0</v>
      </c>
      <c r="N259" s="39">
        <v>0</v>
      </c>
      <c r="O259" s="41">
        <f t="shared" si="50"/>
        <v>0</v>
      </c>
      <c r="P259" s="41">
        <f t="shared" si="57"/>
        <v>0</v>
      </c>
      <c r="Q259" s="41">
        <f t="shared" si="58"/>
        <v>0</v>
      </c>
      <c r="R259" s="34">
        <f t="shared" si="59"/>
        <v>0</v>
      </c>
      <c r="S259" s="34">
        <f t="shared" si="59"/>
        <v>0</v>
      </c>
      <c r="T259" s="34">
        <f t="shared" si="59"/>
        <v>0</v>
      </c>
      <c r="U259" s="52">
        <f>'[7]KP Hourly Purchases'!K190</f>
        <v>0</v>
      </c>
      <c r="V259" s="44">
        <f t="shared" si="60"/>
        <v>0</v>
      </c>
      <c r="W259" s="45">
        <f t="shared" si="61"/>
        <v>0</v>
      </c>
      <c r="X259" s="50">
        <f t="shared" si="61"/>
        <v>0</v>
      </c>
      <c r="Y259" s="51">
        <f t="shared" si="61"/>
        <v>0</v>
      </c>
      <c r="Z259" s="48">
        <f t="shared" si="62"/>
        <v>0</v>
      </c>
      <c r="AA259" s="49">
        <f t="shared" si="63"/>
        <v>0</v>
      </c>
    </row>
    <row r="260" spans="1:27" x14ac:dyDescent="0.25">
      <c r="A260" s="123"/>
      <c r="B260" s="64">
        <v>0</v>
      </c>
      <c r="C260" s="34">
        <v>0</v>
      </c>
      <c r="D260" s="96">
        <v>0</v>
      </c>
      <c r="E260" s="35">
        <f t="shared" si="54"/>
        <v>0</v>
      </c>
      <c r="F260" s="36">
        <f t="shared" si="55"/>
        <v>0</v>
      </c>
      <c r="G260" s="37">
        <f t="shared" si="56"/>
        <v>0</v>
      </c>
      <c r="H260" s="38"/>
      <c r="I260" s="38"/>
      <c r="J260" s="39">
        <f t="shared" si="64"/>
        <v>0</v>
      </c>
      <c r="K260" s="40">
        <f t="shared" si="65"/>
        <v>0</v>
      </c>
      <c r="L260" s="39">
        <v>0</v>
      </c>
      <c r="M260" s="39">
        <v>0</v>
      </c>
      <c r="N260" s="39">
        <v>0</v>
      </c>
      <c r="O260" s="41">
        <f t="shared" si="50"/>
        <v>0</v>
      </c>
      <c r="P260" s="41">
        <f t="shared" si="57"/>
        <v>0</v>
      </c>
      <c r="Q260" s="41">
        <f t="shared" si="58"/>
        <v>0</v>
      </c>
      <c r="R260" s="34">
        <f t="shared" si="59"/>
        <v>0</v>
      </c>
      <c r="S260" s="34">
        <f t="shared" si="59"/>
        <v>0</v>
      </c>
      <c r="T260" s="34">
        <f t="shared" si="59"/>
        <v>0</v>
      </c>
      <c r="U260" s="52">
        <f>'[7]KP Hourly Purchases'!K191</f>
        <v>0</v>
      </c>
      <c r="V260" s="44">
        <f t="shared" si="60"/>
        <v>0</v>
      </c>
      <c r="W260" s="45">
        <f t="shared" si="61"/>
        <v>0</v>
      </c>
      <c r="X260" s="50">
        <f t="shared" si="61"/>
        <v>0</v>
      </c>
      <c r="Y260" s="51">
        <f t="shared" si="61"/>
        <v>0</v>
      </c>
      <c r="Z260" s="48">
        <f t="shared" si="62"/>
        <v>0</v>
      </c>
      <c r="AA260" s="49">
        <f t="shared" si="63"/>
        <v>0</v>
      </c>
    </row>
    <row r="261" spans="1:27" x14ac:dyDescent="0.25">
      <c r="A261" s="123"/>
      <c r="B261" s="64">
        <v>0</v>
      </c>
      <c r="C261" s="34">
        <v>0</v>
      </c>
      <c r="D261" s="96">
        <v>0</v>
      </c>
      <c r="E261" s="35">
        <f t="shared" si="54"/>
        <v>0</v>
      </c>
      <c r="F261" s="36">
        <f t="shared" si="55"/>
        <v>0</v>
      </c>
      <c r="G261" s="37">
        <f t="shared" si="56"/>
        <v>0</v>
      </c>
      <c r="H261" s="38"/>
      <c r="I261" s="38"/>
      <c r="J261" s="39">
        <f t="shared" si="64"/>
        <v>0</v>
      </c>
      <c r="K261" s="40">
        <f t="shared" si="65"/>
        <v>0</v>
      </c>
      <c r="L261" s="39">
        <v>0</v>
      </c>
      <c r="M261" s="39">
        <v>0</v>
      </c>
      <c r="N261" s="39">
        <v>0</v>
      </c>
      <c r="O261" s="41">
        <f t="shared" si="50"/>
        <v>0</v>
      </c>
      <c r="P261" s="41">
        <f t="shared" si="57"/>
        <v>0</v>
      </c>
      <c r="Q261" s="41">
        <f t="shared" si="58"/>
        <v>0</v>
      </c>
      <c r="R261" s="34">
        <f t="shared" si="59"/>
        <v>0</v>
      </c>
      <c r="S261" s="34">
        <f t="shared" si="59"/>
        <v>0</v>
      </c>
      <c r="T261" s="34">
        <f t="shared" si="59"/>
        <v>0</v>
      </c>
      <c r="U261" s="52">
        <f>'[7]KP Hourly Purchases'!K192</f>
        <v>0</v>
      </c>
      <c r="V261" s="44">
        <f t="shared" si="60"/>
        <v>0</v>
      </c>
      <c r="W261" s="45">
        <f t="shared" si="61"/>
        <v>0</v>
      </c>
      <c r="X261" s="50">
        <f t="shared" si="61"/>
        <v>0</v>
      </c>
      <c r="Y261" s="51">
        <f t="shared" si="61"/>
        <v>0</v>
      </c>
      <c r="Z261" s="48">
        <f t="shared" si="62"/>
        <v>0</v>
      </c>
      <c r="AA261" s="49">
        <f t="shared" si="63"/>
        <v>0</v>
      </c>
    </row>
    <row r="262" spans="1:27" x14ac:dyDescent="0.25">
      <c r="A262" s="123"/>
      <c r="B262" s="64">
        <v>0</v>
      </c>
      <c r="C262" s="34">
        <v>0</v>
      </c>
      <c r="D262" s="96">
        <v>0</v>
      </c>
      <c r="E262" s="35">
        <f t="shared" si="54"/>
        <v>0</v>
      </c>
      <c r="F262" s="36">
        <f t="shared" si="55"/>
        <v>0</v>
      </c>
      <c r="G262" s="37">
        <f t="shared" si="56"/>
        <v>0</v>
      </c>
      <c r="H262" s="38"/>
      <c r="I262" s="38"/>
      <c r="J262" s="39">
        <f t="shared" si="64"/>
        <v>0</v>
      </c>
      <c r="K262" s="40">
        <f t="shared" si="65"/>
        <v>0</v>
      </c>
      <c r="L262" s="39">
        <v>0</v>
      </c>
      <c r="M262" s="39">
        <v>0</v>
      </c>
      <c r="N262" s="39">
        <v>0</v>
      </c>
      <c r="O262" s="41">
        <f t="shared" si="50"/>
        <v>0</v>
      </c>
      <c r="P262" s="41">
        <f t="shared" si="57"/>
        <v>0</v>
      </c>
      <c r="Q262" s="41">
        <f t="shared" si="58"/>
        <v>0</v>
      </c>
      <c r="R262" s="34">
        <f t="shared" si="59"/>
        <v>0</v>
      </c>
      <c r="S262" s="34">
        <f t="shared" si="59"/>
        <v>0</v>
      </c>
      <c r="T262" s="34">
        <f t="shared" si="59"/>
        <v>0</v>
      </c>
      <c r="U262" s="52">
        <f>'[7]KP Hourly Purchases'!K193</f>
        <v>0</v>
      </c>
      <c r="V262" s="44">
        <f t="shared" si="60"/>
        <v>0</v>
      </c>
      <c r="W262" s="45">
        <f t="shared" si="61"/>
        <v>0</v>
      </c>
      <c r="X262" s="50">
        <f t="shared" si="61"/>
        <v>0</v>
      </c>
      <c r="Y262" s="51">
        <f t="shared" si="61"/>
        <v>0</v>
      </c>
      <c r="Z262" s="48">
        <f t="shared" si="62"/>
        <v>0</v>
      </c>
      <c r="AA262" s="49">
        <f t="shared" si="63"/>
        <v>0</v>
      </c>
    </row>
    <row r="263" spans="1:27" x14ac:dyDescent="0.25">
      <c r="A263" s="123"/>
      <c r="B263" s="64">
        <v>0</v>
      </c>
      <c r="C263" s="34">
        <v>0</v>
      </c>
      <c r="D263" s="96">
        <v>0</v>
      </c>
      <c r="E263" s="35">
        <f t="shared" si="54"/>
        <v>0</v>
      </c>
      <c r="F263" s="36">
        <f t="shared" si="55"/>
        <v>0</v>
      </c>
      <c r="G263" s="37">
        <f t="shared" si="56"/>
        <v>0</v>
      </c>
      <c r="H263" s="38"/>
      <c r="I263" s="38"/>
      <c r="J263" s="39">
        <f t="shared" si="64"/>
        <v>0</v>
      </c>
      <c r="K263" s="40">
        <f t="shared" si="65"/>
        <v>0</v>
      </c>
      <c r="L263" s="39">
        <v>0</v>
      </c>
      <c r="M263" s="39">
        <v>0</v>
      </c>
      <c r="N263" s="39">
        <v>0</v>
      </c>
      <c r="O263" s="41">
        <f t="shared" si="50"/>
        <v>0</v>
      </c>
      <c r="P263" s="41">
        <f t="shared" si="57"/>
        <v>0</v>
      </c>
      <c r="Q263" s="41">
        <f t="shared" si="58"/>
        <v>0</v>
      </c>
      <c r="R263" s="34">
        <f t="shared" si="59"/>
        <v>0</v>
      </c>
      <c r="S263" s="34">
        <f t="shared" si="59"/>
        <v>0</v>
      </c>
      <c r="T263" s="34">
        <f t="shared" si="59"/>
        <v>0</v>
      </c>
      <c r="U263" s="52">
        <f>'[7]KP Hourly Purchases'!K194</f>
        <v>0</v>
      </c>
      <c r="V263" s="44">
        <f t="shared" si="60"/>
        <v>0</v>
      </c>
      <c r="W263" s="45">
        <f t="shared" si="61"/>
        <v>0</v>
      </c>
      <c r="X263" s="50">
        <f t="shared" si="61"/>
        <v>0</v>
      </c>
      <c r="Y263" s="51">
        <f t="shared" si="61"/>
        <v>0</v>
      </c>
      <c r="Z263" s="48">
        <f t="shared" si="62"/>
        <v>0</v>
      </c>
      <c r="AA263" s="49">
        <f t="shared" si="63"/>
        <v>0</v>
      </c>
    </row>
    <row r="264" spans="1:27" x14ac:dyDescent="0.25">
      <c r="A264" s="123"/>
      <c r="B264" s="64">
        <v>0</v>
      </c>
      <c r="C264" s="34">
        <v>0</v>
      </c>
      <c r="D264" s="96">
        <v>0</v>
      </c>
      <c r="E264" s="35">
        <f t="shared" si="54"/>
        <v>0</v>
      </c>
      <c r="F264" s="36">
        <f t="shared" si="55"/>
        <v>0</v>
      </c>
      <c r="G264" s="37">
        <f t="shared" si="56"/>
        <v>0</v>
      </c>
      <c r="H264" s="38"/>
      <c r="I264" s="38"/>
      <c r="J264" s="39">
        <f t="shared" si="64"/>
        <v>0</v>
      </c>
      <c r="K264" s="40">
        <f t="shared" si="65"/>
        <v>0</v>
      </c>
      <c r="L264" s="39">
        <v>0</v>
      </c>
      <c r="M264" s="39">
        <v>0</v>
      </c>
      <c r="N264" s="39">
        <v>0</v>
      </c>
      <c r="O264" s="41">
        <f t="shared" si="50"/>
        <v>0</v>
      </c>
      <c r="P264" s="41">
        <f t="shared" si="57"/>
        <v>0</v>
      </c>
      <c r="Q264" s="41">
        <f t="shared" si="58"/>
        <v>0</v>
      </c>
      <c r="R264" s="34">
        <f t="shared" si="59"/>
        <v>0</v>
      </c>
      <c r="S264" s="34">
        <f t="shared" si="59"/>
        <v>0</v>
      </c>
      <c r="T264" s="34">
        <f t="shared" si="59"/>
        <v>0</v>
      </c>
      <c r="U264" s="52">
        <f>'[7]KP Hourly Purchases'!K195</f>
        <v>0</v>
      </c>
      <c r="V264" s="44">
        <f t="shared" si="60"/>
        <v>0</v>
      </c>
      <c r="W264" s="45">
        <f t="shared" si="61"/>
        <v>0</v>
      </c>
      <c r="X264" s="50">
        <f t="shared" si="61"/>
        <v>0</v>
      </c>
      <c r="Y264" s="51">
        <f t="shared" si="61"/>
        <v>0</v>
      </c>
      <c r="Z264" s="48">
        <f t="shared" si="62"/>
        <v>0</v>
      </c>
      <c r="AA264" s="49">
        <f t="shared" si="63"/>
        <v>0</v>
      </c>
    </row>
    <row r="265" spans="1:27" x14ac:dyDescent="0.25">
      <c r="A265" s="123"/>
      <c r="B265" s="64">
        <v>0</v>
      </c>
      <c r="C265" s="34">
        <v>0</v>
      </c>
      <c r="D265" s="96">
        <v>0</v>
      </c>
      <c r="E265" s="35">
        <f t="shared" si="54"/>
        <v>0</v>
      </c>
      <c r="F265" s="36">
        <f t="shared" si="55"/>
        <v>0</v>
      </c>
      <c r="G265" s="37">
        <f t="shared" si="56"/>
        <v>0</v>
      </c>
      <c r="H265" s="38"/>
      <c r="I265" s="38"/>
      <c r="J265" s="39">
        <f t="shared" si="64"/>
        <v>0</v>
      </c>
      <c r="K265" s="40">
        <f t="shared" si="65"/>
        <v>0</v>
      </c>
      <c r="L265" s="39">
        <v>0</v>
      </c>
      <c r="M265" s="39">
        <v>0</v>
      </c>
      <c r="N265" s="39">
        <v>0</v>
      </c>
      <c r="O265" s="41">
        <f t="shared" si="50"/>
        <v>0</v>
      </c>
      <c r="P265" s="41">
        <f t="shared" si="57"/>
        <v>0</v>
      </c>
      <c r="Q265" s="41">
        <f t="shared" si="58"/>
        <v>0</v>
      </c>
      <c r="R265" s="34">
        <f t="shared" si="59"/>
        <v>0</v>
      </c>
      <c r="S265" s="34">
        <f t="shared" si="59"/>
        <v>0</v>
      </c>
      <c r="T265" s="34">
        <f t="shared" si="59"/>
        <v>0</v>
      </c>
      <c r="U265" s="52">
        <f>'[7]KP Hourly Purchases'!K196</f>
        <v>0</v>
      </c>
      <c r="V265" s="44">
        <f t="shared" si="60"/>
        <v>0</v>
      </c>
      <c r="W265" s="45">
        <f t="shared" si="61"/>
        <v>0</v>
      </c>
      <c r="X265" s="50">
        <f t="shared" si="61"/>
        <v>0</v>
      </c>
      <c r="Y265" s="51">
        <f t="shared" si="61"/>
        <v>0</v>
      </c>
      <c r="Z265" s="48">
        <f t="shared" si="62"/>
        <v>0</v>
      </c>
      <c r="AA265" s="49">
        <f t="shared" si="63"/>
        <v>0</v>
      </c>
    </row>
    <row r="266" spans="1:27" x14ac:dyDescent="0.25">
      <c r="A266" s="123"/>
      <c r="B266" s="64">
        <v>0</v>
      </c>
      <c r="C266" s="34">
        <v>0</v>
      </c>
      <c r="D266" s="96">
        <v>0</v>
      </c>
      <c r="E266" s="35">
        <f t="shared" si="54"/>
        <v>0</v>
      </c>
      <c r="F266" s="36">
        <f t="shared" si="55"/>
        <v>0</v>
      </c>
      <c r="G266" s="37">
        <f t="shared" si="56"/>
        <v>0</v>
      </c>
      <c r="H266" s="38"/>
      <c r="I266" s="38"/>
      <c r="J266" s="39">
        <f t="shared" si="64"/>
        <v>0</v>
      </c>
      <c r="K266" s="40">
        <f t="shared" si="65"/>
        <v>0</v>
      </c>
      <c r="L266" s="39">
        <v>0</v>
      </c>
      <c r="M266" s="39">
        <v>0</v>
      </c>
      <c r="N266" s="39">
        <v>0</v>
      </c>
      <c r="O266" s="41">
        <f t="shared" si="50"/>
        <v>0</v>
      </c>
      <c r="P266" s="41">
        <f t="shared" si="57"/>
        <v>0</v>
      </c>
      <c r="Q266" s="41">
        <f t="shared" si="58"/>
        <v>0</v>
      </c>
      <c r="R266" s="34">
        <f t="shared" si="59"/>
        <v>0</v>
      </c>
      <c r="S266" s="34">
        <f t="shared" si="59"/>
        <v>0</v>
      </c>
      <c r="T266" s="34">
        <f t="shared" si="59"/>
        <v>0</v>
      </c>
      <c r="U266" s="52">
        <f>'[7]KP Hourly Purchases'!K197</f>
        <v>0</v>
      </c>
      <c r="V266" s="44">
        <f t="shared" si="60"/>
        <v>0</v>
      </c>
      <c r="W266" s="45">
        <f t="shared" si="61"/>
        <v>0</v>
      </c>
      <c r="X266" s="50">
        <f t="shared" si="61"/>
        <v>0</v>
      </c>
      <c r="Y266" s="51">
        <f t="shared" si="61"/>
        <v>0</v>
      </c>
      <c r="Z266" s="48">
        <f t="shared" si="62"/>
        <v>0</v>
      </c>
      <c r="AA266" s="49">
        <f t="shared" si="63"/>
        <v>0</v>
      </c>
    </row>
    <row r="267" spans="1:27" x14ac:dyDescent="0.25">
      <c r="A267" s="123"/>
      <c r="B267" s="64">
        <v>0</v>
      </c>
      <c r="C267" s="34">
        <v>0</v>
      </c>
      <c r="D267" s="96">
        <v>0</v>
      </c>
      <c r="E267" s="35">
        <f t="shared" si="54"/>
        <v>0</v>
      </c>
      <c r="F267" s="36">
        <f t="shared" si="55"/>
        <v>0</v>
      </c>
      <c r="G267" s="37">
        <f t="shared" si="56"/>
        <v>0</v>
      </c>
      <c r="H267" s="38"/>
      <c r="I267" s="38"/>
      <c r="J267" s="39">
        <f t="shared" si="64"/>
        <v>0</v>
      </c>
      <c r="K267" s="40">
        <f t="shared" si="65"/>
        <v>0</v>
      </c>
      <c r="L267" s="39">
        <v>0</v>
      </c>
      <c r="M267" s="39">
        <v>0</v>
      </c>
      <c r="N267" s="39">
        <v>0</v>
      </c>
      <c r="O267" s="41">
        <f t="shared" si="50"/>
        <v>0</v>
      </c>
      <c r="P267" s="41">
        <f t="shared" si="57"/>
        <v>0</v>
      </c>
      <c r="Q267" s="41">
        <f t="shared" si="58"/>
        <v>0</v>
      </c>
      <c r="R267" s="34">
        <f t="shared" si="59"/>
        <v>0</v>
      </c>
      <c r="S267" s="34">
        <f t="shared" si="59"/>
        <v>0</v>
      </c>
      <c r="T267" s="34">
        <f t="shared" si="59"/>
        <v>0</v>
      </c>
      <c r="U267" s="52">
        <f>'[7]KP Hourly Purchases'!K198</f>
        <v>0</v>
      </c>
      <c r="V267" s="44">
        <f t="shared" si="60"/>
        <v>0</v>
      </c>
      <c r="W267" s="45">
        <f t="shared" si="61"/>
        <v>0</v>
      </c>
      <c r="X267" s="50">
        <f t="shared" si="61"/>
        <v>0</v>
      </c>
      <c r="Y267" s="51">
        <f t="shared" si="61"/>
        <v>0</v>
      </c>
      <c r="Z267" s="48">
        <f t="shared" si="62"/>
        <v>0</v>
      </c>
      <c r="AA267" s="49">
        <f t="shared" si="63"/>
        <v>0</v>
      </c>
    </row>
    <row r="268" spans="1:27" x14ac:dyDescent="0.25">
      <c r="A268" s="123"/>
      <c r="B268" s="64">
        <v>0</v>
      </c>
      <c r="C268" s="34">
        <v>0</v>
      </c>
      <c r="D268" s="96">
        <v>0</v>
      </c>
      <c r="E268" s="35">
        <f t="shared" si="54"/>
        <v>0</v>
      </c>
      <c r="F268" s="36">
        <f t="shared" si="55"/>
        <v>0</v>
      </c>
      <c r="G268" s="37">
        <f t="shared" si="56"/>
        <v>0</v>
      </c>
      <c r="H268" s="38"/>
      <c r="I268" s="38"/>
      <c r="J268" s="39">
        <f t="shared" si="64"/>
        <v>0</v>
      </c>
      <c r="K268" s="40">
        <f t="shared" si="65"/>
        <v>0</v>
      </c>
      <c r="L268" s="39">
        <v>0</v>
      </c>
      <c r="M268" s="39">
        <v>0</v>
      </c>
      <c r="N268" s="39">
        <v>0</v>
      </c>
      <c r="O268" s="41">
        <f>MAX(N268-M268,0)</f>
        <v>0</v>
      </c>
      <c r="P268" s="41">
        <f t="shared" si="57"/>
        <v>0</v>
      </c>
      <c r="Q268" s="41">
        <f t="shared" si="58"/>
        <v>0</v>
      </c>
      <c r="R268" s="34">
        <f t="shared" si="59"/>
        <v>0</v>
      </c>
      <c r="S268" s="34">
        <f t="shared" si="59"/>
        <v>0</v>
      </c>
      <c r="T268" s="34">
        <f t="shared" si="59"/>
        <v>0</v>
      </c>
      <c r="U268" s="52">
        <f>'[7]KP Hourly Purchases'!K199</f>
        <v>0</v>
      </c>
      <c r="V268" s="44">
        <f t="shared" si="60"/>
        <v>0</v>
      </c>
      <c r="W268" s="45">
        <f t="shared" si="61"/>
        <v>0</v>
      </c>
      <c r="X268" s="50">
        <f t="shared" si="61"/>
        <v>0</v>
      </c>
      <c r="Y268" s="51">
        <f t="shared" si="61"/>
        <v>0</v>
      </c>
      <c r="Z268" s="48">
        <f t="shared" si="62"/>
        <v>0</v>
      </c>
      <c r="AA268" s="49">
        <f t="shared" si="63"/>
        <v>0</v>
      </c>
    </row>
    <row r="269" spans="1:27" x14ac:dyDescent="0.25">
      <c r="A269" s="123"/>
      <c r="B269" s="64">
        <v>0</v>
      </c>
      <c r="C269" s="34">
        <v>0</v>
      </c>
      <c r="D269" s="96">
        <v>0</v>
      </c>
      <c r="E269" s="35">
        <f t="shared" si="54"/>
        <v>0</v>
      </c>
      <c r="F269" s="36">
        <f t="shared" si="55"/>
        <v>0</v>
      </c>
      <c r="G269" s="37">
        <f t="shared" ref="G269:G274" si="66">IF(MAX(F269:F433)&gt;6,"Yes",0)</f>
        <v>0</v>
      </c>
      <c r="H269" s="38"/>
      <c r="I269" s="38"/>
      <c r="J269" s="39">
        <f t="shared" si="64"/>
        <v>0</v>
      </c>
      <c r="K269" s="40">
        <f t="shared" si="65"/>
        <v>0</v>
      </c>
      <c r="L269" s="39">
        <v>0</v>
      </c>
      <c r="M269" s="39">
        <v>0</v>
      </c>
      <c r="N269" s="39">
        <v>0</v>
      </c>
      <c r="O269" s="41">
        <f>MAX(N269-M269,0)</f>
        <v>0</v>
      </c>
      <c r="P269" s="41">
        <f t="shared" si="57"/>
        <v>0</v>
      </c>
      <c r="Q269" s="41">
        <f t="shared" si="58"/>
        <v>0</v>
      </c>
      <c r="R269" s="34">
        <f t="shared" ref="R269:T278" si="67">IF($P269&gt;0,MIN($P269,$E269)*(B269/$E269),0)</f>
        <v>0</v>
      </c>
      <c r="S269" s="34">
        <f t="shared" si="67"/>
        <v>0</v>
      </c>
      <c r="T269" s="34">
        <f t="shared" si="67"/>
        <v>0</v>
      </c>
      <c r="U269" s="52">
        <f>'[7]KP Hourly Purchases'!K177</f>
        <v>0</v>
      </c>
      <c r="V269" s="44">
        <f t="shared" si="60"/>
        <v>0</v>
      </c>
      <c r="W269" s="45">
        <f t="shared" ref="W269:Y278" si="68">IF(B269&gt;0,W$9,0)</f>
        <v>0</v>
      </c>
      <c r="X269" s="50">
        <f t="shared" si="68"/>
        <v>0</v>
      </c>
      <c r="Y269" s="51">
        <f t="shared" si="68"/>
        <v>0</v>
      </c>
      <c r="Z269" s="48">
        <f t="shared" si="62"/>
        <v>0</v>
      </c>
      <c r="AA269" s="49">
        <f t="shared" si="63"/>
        <v>0</v>
      </c>
    </row>
    <row r="270" spans="1:27" x14ac:dyDescent="0.25">
      <c r="A270" s="123"/>
      <c r="B270" s="64">
        <v>0</v>
      </c>
      <c r="C270" s="34">
        <v>0</v>
      </c>
      <c r="D270" s="96">
        <v>0</v>
      </c>
      <c r="E270" s="35">
        <f t="shared" si="54"/>
        <v>0</v>
      </c>
      <c r="F270" s="36">
        <f t="shared" si="55"/>
        <v>0</v>
      </c>
      <c r="G270" s="37">
        <f t="shared" si="66"/>
        <v>0</v>
      </c>
      <c r="H270" s="38"/>
      <c r="I270" s="38"/>
      <c r="J270" s="39">
        <f t="shared" si="64"/>
        <v>0</v>
      </c>
      <c r="K270" s="40">
        <f t="shared" si="65"/>
        <v>0</v>
      </c>
      <c r="L270" s="39">
        <v>0</v>
      </c>
      <c r="M270" s="39">
        <v>0</v>
      </c>
      <c r="N270" s="39">
        <v>0</v>
      </c>
      <c r="O270" s="41">
        <f t="shared" ref="O270:O278" si="69">MAX(N270-M270,0)</f>
        <v>0</v>
      </c>
      <c r="P270" s="41">
        <f t="shared" si="57"/>
        <v>0</v>
      </c>
      <c r="Q270" s="41">
        <f t="shared" si="58"/>
        <v>0</v>
      </c>
      <c r="R270" s="34">
        <f t="shared" si="67"/>
        <v>0</v>
      </c>
      <c r="S270" s="34">
        <f t="shared" si="67"/>
        <v>0</v>
      </c>
      <c r="T270" s="34">
        <f t="shared" si="67"/>
        <v>0</v>
      </c>
      <c r="U270" s="52">
        <f>'[7]KP Hourly Purchases'!K178</f>
        <v>0</v>
      </c>
      <c r="V270" s="44">
        <f t="shared" si="60"/>
        <v>0</v>
      </c>
      <c r="W270" s="45">
        <f t="shared" si="68"/>
        <v>0</v>
      </c>
      <c r="X270" s="50">
        <f t="shared" si="68"/>
        <v>0</v>
      </c>
      <c r="Y270" s="51">
        <f t="shared" si="68"/>
        <v>0</v>
      </c>
      <c r="Z270" s="48">
        <f t="shared" si="62"/>
        <v>0</v>
      </c>
      <c r="AA270" s="49">
        <f t="shared" si="63"/>
        <v>0</v>
      </c>
    </row>
    <row r="271" spans="1:27" x14ac:dyDescent="0.25">
      <c r="A271" s="123"/>
      <c r="B271" s="64">
        <v>0</v>
      </c>
      <c r="C271" s="34">
        <v>0</v>
      </c>
      <c r="D271" s="96">
        <v>0</v>
      </c>
      <c r="E271" s="35">
        <f t="shared" si="54"/>
        <v>0</v>
      </c>
      <c r="F271" s="36">
        <f t="shared" si="55"/>
        <v>0</v>
      </c>
      <c r="G271" s="37">
        <f t="shared" si="66"/>
        <v>0</v>
      </c>
      <c r="H271" s="38"/>
      <c r="I271" s="38"/>
      <c r="J271" s="39">
        <f t="shared" si="64"/>
        <v>0</v>
      </c>
      <c r="K271" s="40">
        <f t="shared" si="65"/>
        <v>0</v>
      </c>
      <c r="L271" s="39">
        <v>0</v>
      </c>
      <c r="M271" s="39">
        <v>0</v>
      </c>
      <c r="N271" s="39">
        <v>0</v>
      </c>
      <c r="O271" s="41">
        <f t="shared" si="69"/>
        <v>0</v>
      </c>
      <c r="P271" s="41">
        <f t="shared" si="57"/>
        <v>0</v>
      </c>
      <c r="Q271" s="41">
        <f t="shared" si="58"/>
        <v>0</v>
      </c>
      <c r="R271" s="34">
        <f t="shared" si="67"/>
        <v>0</v>
      </c>
      <c r="S271" s="34">
        <f t="shared" si="67"/>
        <v>0</v>
      </c>
      <c r="T271" s="34">
        <f t="shared" si="67"/>
        <v>0</v>
      </c>
      <c r="U271" s="52">
        <f>'[7]KP Hourly Purchases'!K179</f>
        <v>0</v>
      </c>
      <c r="V271" s="44">
        <f t="shared" si="60"/>
        <v>0</v>
      </c>
      <c r="W271" s="45">
        <f t="shared" si="68"/>
        <v>0</v>
      </c>
      <c r="X271" s="50">
        <f t="shared" si="68"/>
        <v>0</v>
      </c>
      <c r="Y271" s="51">
        <f t="shared" si="68"/>
        <v>0</v>
      </c>
      <c r="Z271" s="48">
        <f t="shared" si="62"/>
        <v>0</v>
      </c>
      <c r="AA271" s="49">
        <f t="shared" si="63"/>
        <v>0</v>
      </c>
    </row>
    <row r="272" spans="1:27" x14ac:dyDescent="0.25">
      <c r="A272" s="123"/>
      <c r="B272" s="64">
        <v>0</v>
      </c>
      <c r="C272" s="34">
        <v>0</v>
      </c>
      <c r="D272" s="96">
        <v>0</v>
      </c>
      <c r="E272" s="35">
        <f t="shared" si="54"/>
        <v>0</v>
      </c>
      <c r="F272" s="36">
        <f t="shared" si="55"/>
        <v>0</v>
      </c>
      <c r="G272" s="37">
        <f t="shared" si="66"/>
        <v>0</v>
      </c>
      <c r="H272" s="38"/>
      <c r="I272" s="38"/>
      <c r="J272" s="39">
        <f t="shared" si="64"/>
        <v>0</v>
      </c>
      <c r="K272" s="40">
        <f t="shared" si="65"/>
        <v>0</v>
      </c>
      <c r="L272" s="39">
        <v>0</v>
      </c>
      <c r="M272" s="39">
        <v>0</v>
      </c>
      <c r="N272" s="39">
        <v>0</v>
      </c>
      <c r="O272" s="41">
        <f t="shared" si="69"/>
        <v>0</v>
      </c>
      <c r="P272" s="41">
        <f t="shared" si="57"/>
        <v>0</v>
      </c>
      <c r="Q272" s="41">
        <f t="shared" si="58"/>
        <v>0</v>
      </c>
      <c r="R272" s="34">
        <f t="shared" si="67"/>
        <v>0</v>
      </c>
      <c r="S272" s="34">
        <f t="shared" si="67"/>
        <v>0</v>
      </c>
      <c r="T272" s="34">
        <f t="shared" si="67"/>
        <v>0</v>
      </c>
      <c r="U272" s="52">
        <f>'[7]KP Hourly Purchases'!K180</f>
        <v>0</v>
      </c>
      <c r="V272" s="44">
        <f t="shared" si="60"/>
        <v>0</v>
      </c>
      <c r="W272" s="45">
        <f t="shared" si="68"/>
        <v>0</v>
      </c>
      <c r="X272" s="50">
        <f t="shared" si="68"/>
        <v>0</v>
      </c>
      <c r="Y272" s="51">
        <f t="shared" si="68"/>
        <v>0</v>
      </c>
      <c r="Z272" s="48">
        <f t="shared" si="62"/>
        <v>0</v>
      </c>
      <c r="AA272" s="49">
        <f t="shared" si="63"/>
        <v>0</v>
      </c>
    </row>
    <row r="273" spans="1:27" x14ac:dyDescent="0.25">
      <c r="A273" s="123"/>
      <c r="B273" s="64">
        <v>0</v>
      </c>
      <c r="C273" s="34">
        <v>0</v>
      </c>
      <c r="D273" s="96">
        <v>0</v>
      </c>
      <c r="E273" s="35">
        <f t="shared" si="54"/>
        <v>0</v>
      </c>
      <c r="F273" s="36">
        <f t="shared" si="55"/>
        <v>0</v>
      </c>
      <c r="G273" s="37">
        <f t="shared" si="66"/>
        <v>0</v>
      </c>
      <c r="H273" s="38"/>
      <c r="I273" s="38"/>
      <c r="J273" s="39">
        <f t="shared" si="64"/>
        <v>0</v>
      </c>
      <c r="K273" s="40">
        <f t="shared" si="65"/>
        <v>0</v>
      </c>
      <c r="L273" s="39">
        <v>0</v>
      </c>
      <c r="M273" s="39">
        <v>0</v>
      </c>
      <c r="N273" s="39">
        <v>0</v>
      </c>
      <c r="O273" s="41">
        <f t="shared" si="69"/>
        <v>0</v>
      </c>
      <c r="P273" s="41">
        <f t="shared" si="57"/>
        <v>0</v>
      </c>
      <c r="Q273" s="41">
        <f t="shared" si="58"/>
        <v>0</v>
      </c>
      <c r="R273" s="34">
        <f t="shared" si="67"/>
        <v>0</v>
      </c>
      <c r="S273" s="34">
        <f t="shared" si="67"/>
        <v>0</v>
      </c>
      <c r="T273" s="34">
        <f t="shared" si="67"/>
        <v>0</v>
      </c>
      <c r="U273" s="52">
        <f>'[7]KP Hourly Purchases'!K181</f>
        <v>0</v>
      </c>
      <c r="V273" s="44">
        <f t="shared" si="60"/>
        <v>0</v>
      </c>
      <c r="W273" s="45">
        <f t="shared" si="68"/>
        <v>0</v>
      </c>
      <c r="X273" s="50">
        <f t="shared" si="68"/>
        <v>0</v>
      </c>
      <c r="Y273" s="51">
        <f t="shared" si="68"/>
        <v>0</v>
      </c>
      <c r="Z273" s="48">
        <f t="shared" si="62"/>
        <v>0</v>
      </c>
      <c r="AA273" s="49">
        <f t="shared" si="63"/>
        <v>0</v>
      </c>
    </row>
    <row r="274" spans="1:27" x14ac:dyDescent="0.25">
      <c r="A274" s="123"/>
      <c r="B274" s="64">
        <v>0</v>
      </c>
      <c r="C274" s="34">
        <v>0</v>
      </c>
      <c r="D274" s="96">
        <v>0</v>
      </c>
      <c r="E274" s="35">
        <f t="shared" si="54"/>
        <v>0</v>
      </c>
      <c r="F274" s="36">
        <f t="shared" si="55"/>
        <v>0</v>
      </c>
      <c r="G274" s="37">
        <f t="shared" si="66"/>
        <v>0</v>
      </c>
      <c r="H274" s="38"/>
      <c r="I274" s="38"/>
      <c r="J274" s="39">
        <f t="shared" si="64"/>
        <v>0</v>
      </c>
      <c r="K274" s="40">
        <f t="shared" si="65"/>
        <v>0</v>
      </c>
      <c r="L274" s="39">
        <v>0</v>
      </c>
      <c r="M274" s="39">
        <v>0</v>
      </c>
      <c r="N274" s="39">
        <v>0</v>
      </c>
      <c r="O274" s="41">
        <f t="shared" si="69"/>
        <v>0</v>
      </c>
      <c r="P274" s="41">
        <f t="shared" si="57"/>
        <v>0</v>
      </c>
      <c r="Q274" s="41">
        <f t="shared" si="58"/>
        <v>0</v>
      </c>
      <c r="R274" s="34">
        <f t="shared" si="67"/>
        <v>0</v>
      </c>
      <c r="S274" s="34">
        <f t="shared" si="67"/>
        <v>0</v>
      </c>
      <c r="T274" s="34">
        <f t="shared" si="67"/>
        <v>0</v>
      </c>
      <c r="U274" s="52">
        <f>'[7]KP Hourly Purchases'!K182</f>
        <v>0</v>
      </c>
      <c r="V274" s="44">
        <f t="shared" si="60"/>
        <v>0</v>
      </c>
      <c r="W274" s="45">
        <f t="shared" si="68"/>
        <v>0</v>
      </c>
      <c r="X274" s="50">
        <f t="shared" si="68"/>
        <v>0</v>
      </c>
      <c r="Y274" s="51">
        <f t="shared" si="68"/>
        <v>0</v>
      </c>
      <c r="Z274" s="48">
        <f t="shared" si="62"/>
        <v>0</v>
      </c>
      <c r="AA274" s="49">
        <f t="shared" si="63"/>
        <v>0</v>
      </c>
    </row>
    <row r="275" spans="1:27" x14ac:dyDescent="0.25">
      <c r="A275" s="123"/>
      <c r="B275" s="64">
        <v>0</v>
      </c>
      <c r="C275" s="34">
        <v>0</v>
      </c>
      <c r="D275" s="96">
        <v>0</v>
      </c>
      <c r="E275" s="35">
        <f t="shared" si="54"/>
        <v>0</v>
      </c>
      <c r="F275" s="36">
        <f>IF(E275&gt;0,F273+1,0)</f>
        <v>0</v>
      </c>
      <c r="G275" s="37">
        <f>IF(MAX(F275:F438)&gt;6,"Yes",0)</f>
        <v>0</v>
      </c>
      <c r="H275" s="38"/>
      <c r="I275" s="38"/>
      <c r="J275" s="39">
        <f t="shared" si="64"/>
        <v>0</v>
      </c>
      <c r="K275" s="40">
        <f t="shared" si="65"/>
        <v>0</v>
      </c>
      <c r="L275" s="39">
        <v>0</v>
      </c>
      <c r="M275" s="39">
        <v>0</v>
      </c>
      <c r="N275" s="39">
        <v>0</v>
      </c>
      <c r="O275" s="41">
        <f t="shared" si="69"/>
        <v>0</v>
      </c>
      <c r="P275" s="41">
        <f t="shared" si="57"/>
        <v>0</v>
      </c>
      <c r="Q275" s="41">
        <f t="shared" si="58"/>
        <v>0</v>
      </c>
      <c r="R275" s="34">
        <f t="shared" si="67"/>
        <v>0</v>
      </c>
      <c r="S275" s="34">
        <f t="shared" si="67"/>
        <v>0</v>
      </c>
      <c r="T275" s="34">
        <f t="shared" si="67"/>
        <v>0</v>
      </c>
      <c r="U275" s="52">
        <f>'[7]KP Hourly Purchases'!K182</f>
        <v>0</v>
      </c>
      <c r="V275" s="44">
        <f t="shared" si="60"/>
        <v>0</v>
      </c>
      <c r="W275" s="45">
        <f t="shared" si="68"/>
        <v>0</v>
      </c>
      <c r="X275" s="50">
        <f t="shared" si="68"/>
        <v>0</v>
      </c>
      <c r="Y275" s="51">
        <f t="shared" si="68"/>
        <v>0</v>
      </c>
      <c r="Z275" s="48">
        <f t="shared" si="62"/>
        <v>0</v>
      </c>
      <c r="AA275" s="49">
        <f t="shared" si="63"/>
        <v>0</v>
      </c>
    </row>
    <row r="276" spans="1:27" x14ac:dyDescent="0.25">
      <c r="A276" s="123"/>
      <c r="B276" s="64">
        <v>0</v>
      </c>
      <c r="C276" s="34">
        <v>0</v>
      </c>
      <c r="D276" s="96">
        <v>0</v>
      </c>
      <c r="E276" s="35">
        <f t="shared" si="54"/>
        <v>0</v>
      </c>
      <c r="F276" s="36">
        <f>IF(E276&gt;0,F273+1,0)</f>
        <v>0</v>
      </c>
      <c r="G276" s="37">
        <f>IF(MAX(F276:F438)&gt;6,"Yes",0)</f>
        <v>0</v>
      </c>
      <c r="H276" s="38"/>
      <c r="I276" s="38"/>
      <c r="J276" s="39">
        <f t="shared" si="64"/>
        <v>0</v>
      </c>
      <c r="K276" s="40">
        <f t="shared" si="65"/>
        <v>0</v>
      </c>
      <c r="L276" s="39">
        <v>0</v>
      </c>
      <c r="M276" s="39">
        <v>0</v>
      </c>
      <c r="N276" s="39">
        <v>0</v>
      </c>
      <c r="O276" s="41">
        <f t="shared" si="69"/>
        <v>0</v>
      </c>
      <c r="P276" s="41">
        <f t="shared" si="57"/>
        <v>0</v>
      </c>
      <c r="Q276" s="41">
        <f t="shared" si="58"/>
        <v>0</v>
      </c>
      <c r="R276" s="34">
        <f t="shared" si="67"/>
        <v>0</v>
      </c>
      <c r="S276" s="34">
        <f t="shared" si="67"/>
        <v>0</v>
      </c>
      <c r="T276" s="34">
        <f t="shared" si="67"/>
        <v>0</v>
      </c>
      <c r="U276" s="52">
        <f>'[7]KP Hourly Purchases'!K182</f>
        <v>0</v>
      </c>
      <c r="V276" s="44">
        <f t="shared" si="60"/>
        <v>0</v>
      </c>
      <c r="W276" s="45">
        <f t="shared" si="68"/>
        <v>0</v>
      </c>
      <c r="X276" s="50">
        <f t="shared" si="68"/>
        <v>0</v>
      </c>
      <c r="Y276" s="51">
        <f t="shared" si="68"/>
        <v>0</v>
      </c>
      <c r="Z276" s="48">
        <f t="shared" si="62"/>
        <v>0</v>
      </c>
      <c r="AA276" s="49">
        <f t="shared" si="63"/>
        <v>0</v>
      </c>
    </row>
    <row r="277" spans="1:27" x14ac:dyDescent="0.25">
      <c r="A277" s="123"/>
      <c r="B277" s="64">
        <v>0</v>
      </c>
      <c r="C277" s="34">
        <v>0</v>
      </c>
      <c r="D277" s="96">
        <v>0</v>
      </c>
      <c r="E277" s="35">
        <f>SUM(B277:D277)</f>
        <v>0</v>
      </c>
      <c r="F277" s="36">
        <f>IF(E277&gt;0,F274+1,0)</f>
        <v>0</v>
      </c>
      <c r="G277" s="37">
        <f>IF(MAX(F277:F439)&gt;6,"Yes",0)</f>
        <v>0</v>
      </c>
      <c r="H277" s="38"/>
      <c r="I277" s="38"/>
      <c r="J277" s="39">
        <f>MIN(E277,H277)</f>
        <v>0</v>
      </c>
      <c r="K277" s="40">
        <f>IF(J277=0,0,IF(G277&lt;&gt;"Yes",0,J277))</f>
        <v>0</v>
      </c>
      <c r="L277" s="39">
        <v>0</v>
      </c>
      <c r="M277" s="39">
        <v>0</v>
      </c>
      <c r="N277" s="39">
        <v>0</v>
      </c>
      <c r="O277" s="41">
        <f>MAX(N277-M277,0)</f>
        <v>0</v>
      </c>
      <c r="P277" s="41">
        <f>MIN(K277,O277)</f>
        <v>0</v>
      </c>
      <c r="Q277" s="41">
        <f>IF(P277&lt;=0,0,L277+I277+H277-N277)</f>
        <v>0</v>
      </c>
      <c r="R277" s="34">
        <f>IF($P277&gt;0,MIN($P277,$E277)*(B277/$E277),0)</f>
        <v>0</v>
      </c>
      <c r="S277" s="34">
        <f>IF($P277&gt;0,MIN($P277,$E277)*(C277/$E277),0)</f>
        <v>0</v>
      </c>
      <c r="T277" s="34">
        <f>IF($P277&gt;0,MIN($P277,$E277)*(D277/$E277),0)</f>
        <v>0</v>
      </c>
      <c r="U277" s="52">
        <f>'[7]KP Hourly Purchases'!K183</f>
        <v>0</v>
      </c>
      <c r="V277" s="44">
        <f>(R277+S277+T277)*U277</f>
        <v>0</v>
      </c>
      <c r="W277" s="45">
        <f>IF(B277&gt;0,W$9,0)</f>
        <v>0</v>
      </c>
      <c r="X277" s="50">
        <f>IF(C277&gt;0,X$9,0)</f>
        <v>0</v>
      </c>
      <c r="Y277" s="51">
        <f>IF(D277&gt;0,Y$9,0)</f>
        <v>0</v>
      </c>
      <c r="Z277" s="48">
        <f>(R277*W277)+(S277*X277)+(T277*Y277)</f>
        <v>0</v>
      </c>
      <c r="AA277" s="49">
        <f>IF(V277-Z277&lt;0,0,V277-Z277)</f>
        <v>0</v>
      </c>
    </row>
    <row r="278" spans="1:27" x14ac:dyDescent="0.25">
      <c r="A278" s="123"/>
      <c r="B278" s="64">
        <v>0</v>
      </c>
      <c r="C278" s="34">
        <v>0</v>
      </c>
      <c r="D278" s="96">
        <v>0</v>
      </c>
      <c r="E278" s="35">
        <f t="shared" si="54"/>
        <v>0</v>
      </c>
      <c r="F278" s="36">
        <f>IF(E278&gt;0,F161+1,0)</f>
        <v>0</v>
      </c>
      <c r="G278" s="37">
        <f>IF(MAX(F278:F410)&gt;6,"Yes",0)</f>
        <v>0</v>
      </c>
      <c r="H278" s="38"/>
      <c r="I278" s="38"/>
      <c r="J278" s="39">
        <f t="shared" si="64"/>
        <v>0</v>
      </c>
      <c r="K278" s="40">
        <f t="shared" si="65"/>
        <v>0</v>
      </c>
      <c r="L278" s="39">
        <v>0</v>
      </c>
      <c r="M278" s="39">
        <v>0</v>
      </c>
      <c r="N278" s="39">
        <v>0</v>
      </c>
      <c r="O278" s="41">
        <f t="shared" si="69"/>
        <v>0</v>
      </c>
      <c r="P278" s="41">
        <f t="shared" si="57"/>
        <v>0</v>
      </c>
      <c r="Q278" s="41">
        <f t="shared" si="58"/>
        <v>0</v>
      </c>
      <c r="R278" s="34">
        <f t="shared" si="67"/>
        <v>0</v>
      </c>
      <c r="S278" s="34">
        <f t="shared" si="67"/>
        <v>0</v>
      </c>
      <c r="T278" s="34">
        <f t="shared" si="67"/>
        <v>0</v>
      </c>
      <c r="U278" s="52">
        <f>'[7]KP Hourly Purchases'!K154</f>
        <v>0</v>
      </c>
      <c r="V278" s="44">
        <f t="shared" si="60"/>
        <v>0</v>
      </c>
      <c r="W278" s="45">
        <f t="shared" si="68"/>
        <v>0</v>
      </c>
      <c r="X278" s="50">
        <f t="shared" si="68"/>
        <v>0</v>
      </c>
      <c r="Y278" s="51">
        <f t="shared" si="68"/>
        <v>0</v>
      </c>
      <c r="Z278" s="48">
        <f t="shared" si="62"/>
        <v>0</v>
      </c>
      <c r="AA278" s="49">
        <f t="shared" si="63"/>
        <v>0</v>
      </c>
    </row>
    <row r="279" spans="1:27" x14ac:dyDescent="0.25">
      <c r="A279" s="125"/>
      <c r="B279" s="67"/>
      <c r="C279" s="67"/>
      <c r="D279" s="67"/>
      <c r="E279" s="68"/>
      <c r="F279" s="69"/>
      <c r="G279" s="70"/>
      <c r="H279" s="71"/>
      <c r="I279" s="71"/>
      <c r="J279" s="72"/>
      <c r="K279" s="73"/>
      <c r="L279" s="72"/>
      <c r="M279" s="72"/>
      <c r="N279" s="72"/>
      <c r="O279" s="74"/>
      <c r="P279" s="74"/>
      <c r="Q279" s="74"/>
      <c r="R279" s="67"/>
      <c r="S279" s="67"/>
      <c r="T279" s="67"/>
      <c r="U279" s="75"/>
      <c r="V279" s="76"/>
      <c r="W279" s="77"/>
      <c r="X279" s="78"/>
      <c r="Y279" s="78"/>
      <c r="Z279" s="79"/>
      <c r="AA279" s="80"/>
    </row>
    <row r="280" spans="1:27" ht="15.75" thickBot="1" x14ac:dyDescent="0.3">
      <c r="A280" s="68"/>
      <c r="B280" s="67"/>
      <c r="C280" s="67"/>
      <c r="D280" s="81" t="s">
        <v>42</v>
      </c>
      <c r="E280" s="82">
        <f>SUM(E12:E279)</f>
        <v>59152</v>
      </c>
      <c r="F280" s="69"/>
      <c r="G280" s="70"/>
      <c r="H280" s="71"/>
      <c r="I280" s="71"/>
      <c r="J280" s="72"/>
      <c r="K280" s="73"/>
      <c r="L280" s="72"/>
      <c r="M280" s="72"/>
      <c r="N280" s="72"/>
      <c r="O280" s="74"/>
      <c r="P280" s="74"/>
      <c r="Q280" s="74"/>
      <c r="R280" s="67"/>
      <c r="S280" s="67"/>
      <c r="T280" s="67"/>
      <c r="U280" s="75"/>
      <c r="V280" s="76"/>
      <c r="W280" s="77"/>
      <c r="X280" s="78"/>
      <c r="Y280" s="78"/>
      <c r="Z280" s="79"/>
      <c r="AA280" s="80"/>
    </row>
    <row r="281" spans="1:27" ht="15.75" thickBot="1" x14ac:dyDescent="0.3">
      <c r="A281" s="22"/>
      <c r="B281" s="22"/>
      <c r="C281" s="22"/>
      <c r="D281" s="22"/>
      <c r="E281" s="22"/>
      <c r="F281" s="22"/>
      <c r="G281" s="22"/>
      <c r="H281" s="54"/>
      <c r="I281" s="54"/>
      <c r="J281" s="54"/>
      <c r="K281" s="55"/>
      <c r="L281" s="54"/>
      <c r="M281" s="54"/>
      <c r="N281" s="54"/>
      <c r="O281" s="54"/>
      <c r="P281" s="54"/>
      <c r="Q281" s="54"/>
      <c r="R281" s="116">
        <f>SUM(R12:R278)</f>
        <v>2015.2260000000003</v>
      </c>
      <c r="S281" s="116">
        <f>SUM(S12:S278)</f>
        <v>0</v>
      </c>
      <c r="T281" s="116">
        <f>SUM(T12:T278)</f>
        <v>166.1479999999998</v>
      </c>
      <c r="U281" s="117">
        <f>IF((R281+S281+T281)=0,0,V281/(R281+S281+T281))</f>
        <v>31.531046633910549</v>
      </c>
      <c r="V281" s="61">
        <f>SUM(V12:V278)</f>
        <v>68781.005319999997</v>
      </c>
      <c r="W281" s="22"/>
      <c r="X281" s="22"/>
      <c r="Y281" s="22"/>
      <c r="Z281" s="61">
        <f>SUM(Z12:Z278)</f>
        <v>60775.465244000006</v>
      </c>
      <c r="AA281" s="61">
        <f>SUM(AA12:AA278)</f>
        <v>9867.988779999996</v>
      </c>
    </row>
  </sheetData>
  <mergeCells count="54">
    <mergeCell ref="W2:Y2"/>
    <mergeCell ref="B3:D3"/>
    <mergeCell ref="R3:T3"/>
    <mergeCell ref="W3:Y3"/>
    <mergeCell ref="J4:J5"/>
    <mergeCell ref="B1:K1"/>
    <mergeCell ref="M1:P1"/>
    <mergeCell ref="B2:D2"/>
    <mergeCell ref="R2:T2"/>
    <mergeCell ref="A4:A5"/>
    <mergeCell ref="B4:D5"/>
    <mergeCell ref="E4:E5"/>
    <mergeCell ref="H4:H5"/>
    <mergeCell ref="I4:I5"/>
    <mergeCell ref="Z4:Z5"/>
    <mergeCell ref="K4:K5"/>
    <mergeCell ref="L4:L5"/>
    <mergeCell ref="M4:M5"/>
    <mergeCell ref="N4:N5"/>
    <mergeCell ref="O4:O5"/>
    <mergeCell ref="P4:P5"/>
    <mergeCell ref="O6:O8"/>
    <mergeCell ref="AA4:AA5"/>
    <mergeCell ref="A6:A8"/>
    <mergeCell ref="B6:B8"/>
    <mergeCell ref="C6:C8"/>
    <mergeCell ref="D6:D8"/>
    <mergeCell ref="E6:E8"/>
    <mergeCell ref="F6:F8"/>
    <mergeCell ref="G6:G8"/>
    <mergeCell ref="H6:H8"/>
    <mergeCell ref="I6:I8"/>
    <mergeCell ref="Q4:Q5"/>
    <mergeCell ref="R4:T5"/>
    <mergeCell ref="U4:U5"/>
    <mergeCell ref="V4:V5"/>
    <mergeCell ref="W4:Y5"/>
    <mergeCell ref="J6:J8"/>
    <mergeCell ref="K6:K8"/>
    <mergeCell ref="L6:L8"/>
    <mergeCell ref="M6:M8"/>
    <mergeCell ref="N6:N8"/>
    <mergeCell ref="AA6:AA8"/>
    <mergeCell ref="P6:P8"/>
    <mergeCell ref="Q6:Q8"/>
    <mergeCell ref="R6:R8"/>
    <mergeCell ref="S6:S8"/>
    <mergeCell ref="T6:T8"/>
    <mergeCell ref="U6:U8"/>
    <mergeCell ref="V6:V8"/>
    <mergeCell ref="W6:W8"/>
    <mergeCell ref="X6:X8"/>
    <mergeCell ref="Y6:Y8"/>
    <mergeCell ref="Z6:Z8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45"/>
  <sheetViews>
    <sheetView topLeftCell="A22" workbookViewId="0">
      <selection activeCell="C55" sqref="C55"/>
    </sheetView>
  </sheetViews>
  <sheetFormatPr defaultRowHeight="15" x14ac:dyDescent="0.25"/>
  <cols>
    <col min="1" max="2" width="9.140625" style="3"/>
    <col min="3" max="3" width="14.28515625" style="17" bestFit="1" customWidth="1"/>
    <col min="4" max="16384" width="9.140625" style="3"/>
  </cols>
  <sheetData>
    <row r="3" spans="1:3" x14ac:dyDescent="0.25">
      <c r="C3" s="17" t="s">
        <v>610</v>
      </c>
    </row>
    <row r="4" spans="1:3" x14ac:dyDescent="0.25">
      <c r="A4" s="130" t="s">
        <v>608</v>
      </c>
      <c r="B4" s="18">
        <v>41640</v>
      </c>
      <c r="C4" s="17">
        <f>'Jan 14'!AA58</f>
        <v>2217218.2840441219</v>
      </c>
    </row>
    <row r="5" spans="1:3" x14ac:dyDescent="0.25">
      <c r="A5" s="131"/>
      <c r="B5" s="18">
        <v>41671</v>
      </c>
      <c r="C5" s="17">
        <f>'Feb 14'!AA33</f>
        <v>377837.19761102548</v>
      </c>
    </row>
    <row r="6" spans="1:3" x14ac:dyDescent="0.25">
      <c r="A6" s="131"/>
      <c r="B6" s="18">
        <v>41699</v>
      </c>
      <c r="C6" s="17">
        <f>'March 14'!AA163</f>
        <v>0</v>
      </c>
    </row>
    <row r="7" spans="1:3" x14ac:dyDescent="0.25">
      <c r="A7" s="131"/>
      <c r="B7" s="18">
        <v>41730</v>
      </c>
      <c r="C7" s="17">
        <f>'April 14'!AC99</f>
        <v>133130.92313964671</v>
      </c>
    </row>
    <row r="8" spans="1:3" x14ac:dyDescent="0.25">
      <c r="A8" s="131"/>
      <c r="B8" s="18">
        <v>41760</v>
      </c>
      <c r="C8" s="17">
        <f>'May 14'!B5</f>
        <v>0</v>
      </c>
    </row>
    <row r="9" spans="1:3" x14ac:dyDescent="0.25">
      <c r="A9" s="131"/>
      <c r="B9" s="18">
        <v>41791</v>
      </c>
      <c r="C9" s="17">
        <f>'June 14'!AA59</f>
        <v>1172.5655178440006</v>
      </c>
    </row>
    <row r="10" spans="1:3" x14ac:dyDescent="0.25">
      <c r="A10" s="131"/>
      <c r="B10" s="18">
        <v>41821</v>
      </c>
      <c r="C10" s="17">
        <f>'July 14'!B5</f>
        <v>0</v>
      </c>
    </row>
    <row r="11" spans="1:3" x14ac:dyDescent="0.25">
      <c r="A11" s="131"/>
      <c r="B11" s="18">
        <v>41852</v>
      </c>
      <c r="C11" s="17">
        <f>'Aug 14'!AA44</f>
        <v>7319.0009095018613</v>
      </c>
    </row>
    <row r="12" spans="1:3" x14ac:dyDescent="0.25">
      <c r="A12" s="131"/>
      <c r="B12" s="18">
        <v>41883</v>
      </c>
      <c r="C12" s="17">
        <f>'Sept 14'!AA97</f>
        <v>3.4599822833199987</v>
      </c>
    </row>
    <row r="13" spans="1:3" x14ac:dyDescent="0.25">
      <c r="A13" s="131"/>
      <c r="B13" s="18">
        <v>41913</v>
      </c>
      <c r="C13" s="17">
        <f>'Oct 14'!AA165</f>
        <v>54244.246620497936</v>
      </c>
    </row>
    <row r="14" spans="1:3" x14ac:dyDescent="0.25">
      <c r="A14" s="131"/>
      <c r="B14" s="18">
        <v>41944</v>
      </c>
      <c r="C14" s="17">
        <f>'Nov 14'!AA271</f>
        <v>367645.71133900015</v>
      </c>
    </row>
    <row r="15" spans="1:3" x14ac:dyDescent="0.25">
      <c r="A15" s="131"/>
      <c r="B15" s="18">
        <v>41974</v>
      </c>
      <c r="C15" s="17">
        <f>'Dec 14'!AA278</f>
        <v>21669.223889999997</v>
      </c>
    </row>
    <row r="16" spans="1:3" x14ac:dyDescent="0.25">
      <c r="A16" s="131"/>
      <c r="B16" s="18">
        <v>42005</v>
      </c>
      <c r="C16" s="17">
        <f>'Jan 15'!C4</f>
        <v>0</v>
      </c>
    </row>
    <row r="17" spans="1:3" x14ac:dyDescent="0.25">
      <c r="A17" s="131"/>
      <c r="B17" s="18">
        <v>42036</v>
      </c>
      <c r="C17" s="17">
        <f>'Feb 15'!B4</f>
        <v>0</v>
      </c>
    </row>
    <row r="18" spans="1:3" x14ac:dyDescent="0.25">
      <c r="A18" s="131"/>
      <c r="B18" s="18">
        <v>42064</v>
      </c>
      <c r="C18" s="17">
        <f>'Mar 15'!AA121</f>
        <v>136769.90765724331</v>
      </c>
    </row>
    <row r="19" spans="1:3" x14ac:dyDescent="0.25">
      <c r="A19" s="131"/>
      <c r="B19" s="18">
        <v>42095</v>
      </c>
      <c r="C19" s="17">
        <f>'Apr 15'!AA57</f>
        <v>19651.799999999992</v>
      </c>
    </row>
    <row r="20" spans="1:3" x14ac:dyDescent="0.25">
      <c r="A20" s="132"/>
      <c r="B20" s="18">
        <v>42125</v>
      </c>
      <c r="C20" s="17">
        <f>'May 15'!AA281</f>
        <v>9867.988779999996</v>
      </c>
    </row>
    <row r="21" spans="1:3" x14ac:dyDescent="0.25">
      <c r="A21" s="130" t="s">
        <v>609</v>
      </c>
      <c r="B21" s="19">
        <v>42156</v>
      </c>
      <c r="C21" s="20">
        <v>4138</v>
      </c>
    </row>
    <row r="22" spans="1:3" x14ac:dyDescent="0.25">
      <c r="A22" s="131"/>
      <c r="B22" s="19">
        <v>42186</v>
      </c>
      <c r="C22" s="20">
        <v>41080</v>
      </c>
    </row>
    <row r="23" spans="1:3" x14ac:dyDescent="0.25">
      <c r="A23" s="131"/>
      <c r="B23" s="19">
        <v>42217</v>
      </c>
      <c r="C23" s="20">
        <v>3101</v>
      </c>
    </row>
    <row r="24" spans="1:3" x14ac:dyDescent="0.25">
      <c r="A24" s="131"/>
      <c r="B24" s="19">
        <v>42248</v>
      </c>
      <c r="C24" s="20">
        <v>0</v>
      </c>
    </row>
    <row r="25" spans="1:3" x14ac:dyDescent="0.25">
      <c r="A25" s="131"/>
      <c r="B25" s="19">
        <v>42278</v>
      </c>
      <c r="C25" s="20">
        <v>13517</v>
      </c>
    </row>
    <row r="26" spans="1:3" x14ac:dyDescent="0.25">
      <c r="A26" s="131"/>
      <c r="B26" s="19">
        <v>42309</v>
      </c>
      <c r="C26" s="20">
        <v>226610</v>
      </c>
    </row>
    <row r="27" spans="1:3" x14ac:dyDescent="0.25">
      <c r="A27" s="131"/>
      <c r="B27" s="19">
        <v>42339</v>
      </c>
      <c r="C27" s="20">
        <v>358526</v>
      </c>
    </row>
    <row r="28" spans="1:3" x14ac:dyDescent="0.25">
      <c r="A28" s="131"/>
      <c r="B28" s="19">
        <v>42370</v>
      </c>
      <c r="C28" s="20">
        <v>89880</v>
      </c>
    </row>
    <row r="29" spans="1:3" x14ac:dyDescent="0.25">
      <c r="A29" s="131"/>
      <c r="B29" s="19">
        <v>42401</v>
      </c>
      <c r="C29" s="20">
        <v>0</v>
      </c>
    </row>
    <row r="30" spans="1:3" x14ac:dyDescent="0.25">
      <c r="A30" s="131"/>
      <c r="B30" s="19">
        <v>42430</v>
      </c>
      <c r="C30" s="20">
        <v>0</v>
      </c>
    </row>
    <row r="31" spans="1:3" x14ac:dyDescent="0.25">
      <c r="A31" s="131"/>
      <c r="B31" s="19">
        <v>42461</v>
      </c>
      <c r="C31" s="20">
        <v>109</v>
      </c>
    </row>
    <row r="32" spans="1:3" x14ac:dyDescent="0.25">
      <c r="A32" s="131"/>
      <c r="B32" s="19">
        <v>42491</v>
      </c>
      <c r="C32" s="20">
        <v>32905</v>
      </c>
    </row>
    <row r="33" spans="1:4" x14ac:dyDescent="0.25">
      <c r="A33" s="131"/>
      <c r="B33" s="19">
        <v>42522</v>
      </c>
      <c r="C33" s="20">
        <v>0</v>
      </c>
    </row>
    <row r="34" spans="1:4" x14ac:dyDescent="0.25">
      <c r="A34" s="131"/>
      <c r="B34" s="19">
        <v>42552</v>
      </c>
      <c r="C34" s="20">
        <v>0</v>
      </c>
    </row>
    <row r="35" spans="1:4" x14ac:dyDescent="0.25">
      <c r="A35" s="131"/>
      <c r="B35" s="19">
        <v>42583</v>
      </c>
      <c r="C35" s="20">
        <v>166163</v>
      </c>
    </row>
    <row r="36" spans="1:4" x14ac:dyDescent="0.25">
      <c r="A36" s="131"/>
      <c r="B36" s="19">
        <v>42614</v>
      </c>
      <c r="C36" s="20">
        <v>129105</v>
      </c>
    </row>
    <row r="37" spans="1:4" x14ac:dyDescent="0.25">
      <c r="A37" s="131"/>
      <c r="B37" s="19">
        <v>42644</v>
      </c>
      <c r="C37" s="20">
        <v>0</v>
      </c>
    </row>
    <row r="38" spans="1:4" x14ac:dyDescent="0.25">
      <c r="A38" s="131"/>
      <c r="B38" s="19">
        <v>42675</v>
      </c>
      <c r="C38" s="20">
        <v>0</v>
      </c>
    </row>
    <row r="39" spans="1:4" x14ac:dyDescent="0.25">
      <c r="A39" s="132"/>
      <c r="B39" s="19">
        <v>42705</v>
      </c>
      <c r="C39" s="20">
        <v>157742</v>
      </c>
    </row>
    <row r="40" spans="1:4" x14ac:dyDescent="0.25">
      <c r="A40" s="21"/>
      <c r="B40" s="19">
        <v>42736</v>
      </c>
      <c r="C40" s="20">
        <v>439613.54801038321</v>
      </c>
    </row>
    <row r="41" spans="1:4" x14ac:dyDescent="0.25">
      <c r="A41" s="21"/>
      <c r="B41" s="19">
        <v>42767</v>
      </c>
      <c r="C41" s="20">
        <v>232647.35646303894</v>
      </c>
    </row>
    <row r="42" spans="1:4" x14ac:dyDescent="0.25">
      <c r="C42" s="17">
        <f>SUM(C6:C41)</f>
        <v>2646611.7323094392</v>
      </c>
    </row>
    <row r="44" spans="1:4" x14ac:dyDescent="0.25">
      <c r="C44" s="17">
        <f>C42/36</f>
        <v>73516.992564151093</v>
      </c>
      <c r="D44" s="3" t="s">
        <v>611</v>
      </c>
    </row>
    <row r="45" spans="1:4" x14ac:dyDescent="0.25">
      <c r="C45" s="17">
        <f>C44*12</f>
        <v>882203.91076981311</v>
      </c>
      <c r="D45" s="3" t="s">
        <v>612</v>
      </c>
    </row>
  </sheetData>
  <mergeCells count="2">
    <mergeCell ref="A4:A20"/>
    <mergeCell ref="A21:A39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8"/>
  <sheetViews>
    <sheetView topLeftCell="A37" workbookViewId="0">
      <selection activeCell="K66" sqref="A66:K67"/>
    </sheetView>
  </sheetViews>
  <sheetFormatPr defaultRowHeight="15" x14ac:dyDescent="0.25"/>
  <cols>
    <col min="1" max="1" width="18.5703125" style="3" bestFit="1" customWidth="1"/>
    <col min="2" max="7" width="9.140625" style="3"/>
    <col min="8" max="8" width="19.140625" style="3" customWidth="1"/>
    <col min="9" max="9" width="9.140625" style="3"/>
    <col min="10" max="10" width="16.85546875" style="3" customWidth="1"/>
    <col min="11" max="11" width="16.140625" style="3" customWidth="1"/>
    <col min="12" max="12" width="9.140625" style="3"/>
    <col min="13" max="13" width="10.42578125" style="3" customWidth="1"/>
    <col min="14" max="14" width="11.42578125" style="3" customWidth="1"/>
    <col min="15" max="15" width="21.85546875" style="3" customWidth="1"/>
    <col min="16" max="21" width="9.140625" style="3"/>
    <col min="22" max="22" width="23.42578125" style="3" customWidth="1"/>
    <col min="23" max="24" width="9.7109375" style="3" bestFit="1" customWidth="1"/>
    <col min="25" max="25" width="9" style="3" bestFit="1" customWidth="1"/>
    <col min="26" max="26" width="39.85546875" style="3" bestFit="1" customWidth="1"/>
    <col min="27" max="27" width="48.28515625" style="3" bestFit="1" customWidth="1"/>
    <col min="28" max="16384" width="9.140625" style="3"/>
  </cols>
  <sheetData>
    <row r="1" spans="1:27" ht="15.75" thickBot="1" x14ac:dyDescent="0.3">
      <c r="A1" s="22"/>
      <c r="B1" s="23" t="s">
        <v>0</v>
      </c>
      <c r="C1" s="24"/>
      <c r="D1" s="24"/>
      <c r="E1" s="24"/>
      <c r="F1" s="24"/>
      <c r="G1" s="24"/>
      <c r="H1" s="24"/>
      <c r="I1" s="24"/>
      <c r="J1" s="24"/>
      <c r="K1" s="24"/>
      <c r="L1" s="22"/>
      <c r="M1" s="23" t="s">
        <v>1</v>
      </c>
      <c r="N1" s="24"/>
      <c r="O1" s="24"/>
      <c r="P1" s="24"/>
      <c r="Q1" s="25"/>
      <c r="R1" s="22"/>
      <c r="S1" s="22"/>
      <c r="T1" s="22"/>
      <c r="U1" s="22"/>
      <c r="V1" s="22"/>
      <c r="W1" s="22"/>
      <c r="X1" s="22"/>
      <c r="Y1" s="22"/>
      <c r="Z1" s="22"/>
      <c r="AA1" s="22"/>
    </row>
    <row r="2" spans="1:27" ht="15.75" thickBot="1" x14ac:dyDescent="0.3">
      <c r="A2" s="22"/>
      <c r="B2" s="158" t="s">
        <v>2</v>
      </c>
      <c r="C2" s="159"/>
      <c r="D2" s="160"/>
      <c r="E2" s="26"/>
      <c r="F2" s="26"/>
      <c r="G2" s="26"/>
      <c r="H2" s="27" t="s">
        <v>3</v>
      </c>
      <c r="I2" s="27"/>
      <c r="J2" s="27"/>
      <c r="K2" s="27" t="s">
        <v>4</v>
      </c>
      <c r="L2" s="27"/>
      <c r="M2" s="27" t="s">
        <v>5</v>
      </c>
      <c r="N2" s="27" t="s">
        <v>6</v>
      </c>
      <c r="O2" s="27"/>
      <c r="P2" s="27" t="s">
        <v>7</v>
      </c>
      <c r="Q2" s="27"/>
      <c r="R2" s="158" t="s">
        <v>8</v>
      </c>
      <c r="S2" s="159"/>
      <c r="T2" s="160"/>
      <c r="U2" s="27" t="s">
        <v>9</v>
      </c>
      <c r="V2" s="27" t="s">
        <v>10</v>
      </c>
      <c r="W2" s="158" t="s">
        <v>11</v>
      </c>
      <c r="X2" s="159"/>
      <c r="Y2" s="160"/>
      <c r="Z2" s="27" t="s">
        <v>12</v>
      </c>
      <c r="AA2" s="28" t="s">
        <v>13</v>
      </c>
    </row>
    <row r="3" spans="1:27" ht="15.75" thickBot="1" x14ac:dyDescent="0.3">
      <c r="A3" s="22"/>
      <c r="B3" s="158" t="s">
        <v>2</v>
      </c>
      <c r="C3" s="159"/>
      <c r="D3" s="160"/>
      <c r="E3" s="27" t="s">
        <v>5</v>
      </c>
      <c r="F3" s="27"/>
      <c r="G3" s="27"/>
      <c r="H3" s="27" t="s">
        <v>6</v>
      </c>
      <c r="I3" s="27" t="s">
        <v>14</v>
      </c>
      <c r="J3" s="27" t="s">
        <v>7</v>
      </c>
      <c r="K3" s="27" t="s">
        <v>3</v>
      </c>
      <c r="L3" s="27" t="s">
        <v>15</v>
      </c>
      <c r="M3" s="27" t="s">
        <v>8</v>
      </c>
      <c r="N3" s="27" t="s">
        <v>9</v>
      </c>
      <c r="O3" s="27" t="s">
        <v>10</v>
      </c>
      <c r="P3" s="27" t="s">
        <v>11</v>
      </c>
      <c r="Q3" s="27" t="s">
        <v>12</v>
      </c>
      <c r="R3" s="158" t="s">
        <v>4</v>
      </c>
      <c r="S3" s="159"/>
      <c r="T3" s="160"/>
      <c r="U3" s="27" t="s">
        <v>13</v>
      </c>
      <c r="V3" s="27" t="s">
        <v>16</v>
      </c>
      <c r="W3" s="158" t="s">
        <v>17</v>
      </c>
      <c r="X3" s="159"/>
      <c r="Y3" s="160"/>
      <c r="Z3" s="27" t="s">
        <v>18</v>
      </c>
      <c r="AA3" s="28" t="s">
        <v>19</v>
      </c>
    </row>
    <row r="4" spans="1:27" x14ac:dyDescent="0.25">
      <c r="A4" s="145" t="s">
        <v>20</v>
      </c>
      <c r="B4" s="147" t="s">
        <v>21</v>
      </c>
      <c r="C4" s="149"/>
      <c r="D4" s="150"/>
      <c r="E4" s="145" t="s">
        <v>22</v>
      </c>
      <c r="F4" s="29"/>
      <c r="G4" s="29"/>
      <c r="H4" s="147" t="s">
        <v>23</v>
      </c>
      <c r="I4" s="145" t="s">
        <v>24</v>
      </c>
      <c r="J4" s="145" t="s">
        <v>25</v>
      </c>
      <c r="K4" s="147" t="s">
        <v>26</v>
      </c>
      <c r="L4" s="147" t="s">
        <v>27</v>
      </c>
      <c r="M4" s="147" t="s">
        <v>28</v>
      </c>
      <c r="N4" s="147" t="s">
        <v>29</v>
      </c>
      <c r="O4" s="147" t="s">
        <v>30</v>
      </c>
      <c r="P4" s="147" t="s">
        <v>31</v>
      </c>
      <c r="Q4" s="147" t="s">
        <v>32</v>
      </c>
      <c r="R4" s="147" t="s">
        <v>33</v>
      </c>
      <c r="S4" s="149"/>
      <c r="T4" s="150"/>
      <c r="U4" s="147" t="s">
        <v>34</v>
      </c>
      <c r="V4" s="147" t="s">
        <v>35</v>
      </c>
      <c r="W4" s="147" t="s">
        <v>36</v>
      </c>
      <c r="X4" s="149"/>
      <c r="Y4" s="150"/>
      <c r="Z4" s="147" t="s">
        <v>37</v>
      </c>
      <c r="AA4" s="145" t="s">
        <v>38</v>
      </c>
    </row>
    <row r="5" spans="1:27" ht="30.75" customHeight="1" thickBot="1" x14ac:dyDescent="0.3">
      <c r="A5" s="154"/>
      <c r="B5" s="140"/>
      <c r="C5" s="155"/>
      <c r="D5" s="156"/>
      <c r="E5" s="157"/>
      <c r="F5" s="30"/>
      <c r="G5" s="30"/>
      <c r="H5" s="151"/>
      <c r="I5" s="157"/>
      <c r="J5" s="157"/>
      <c r="K5" s="151"/>
      <c r="L5" s="151"/>
      <c r="M5" s="148"/>
      <c r="N5" s="148"/>
      <c r="O5" s="148"/>
      <c r="P5" s="148"/>
      <c r="Q5" s="148"/>
      <c r="R5" s="151"/>
      <c r="S5" s="152"/>
      <c r="T5" s="153"/>
      <c r="U5" s="151"/>
      <c r="V5" s="151"/>
      <c r="W5" s="151"/>
      <c r="X5" s="152"/>
      <c r="Y5" s="153"/>
      <c r="Z5" s="151"/>
      <c r="AA5" s="146"/>
    </row>
    <row r="6" spans="1:27" x14ac:dyDescent="0.25">
      <c r="A6" s="31"/>
      <c r="B6" s="133" t="s">
        <v>39</v>
      </c>
      <c r="C6" s="133" t="s">
        <v>40</v>
      </c>
      <c r="D6" s="133" t="s">
        <v>41</v>
      </c>
      <c r="E6" s="133" t="s">
        <v>42</v>
      </c>
      <c r="F6" s="133" t="s">
        <v>43</v>
      </c>
      <c r="G6" s="133" t="s">
        <v>44</v>
      </c>
      <c r="H6" s="133" t="s">
        <v>45</v>
      </c>
      <c r="I6" s="133" t="s">
        <v>45</v>
      </c>
      <c r="J6" s="133" t="s">
        <v>46</v>
      </c>
      <c r="K6" s="139" t="s">
        <v>47</v>
      </c>
      <c r="L6" s="133" t="s">
        <v>48</v>
      </c>
      <c r="M6" s="133" t="s">
        <v>48</v>
      </c>
      <c r="N6" s="133" t="s">
        <v>48</v>
      </c>
      <c r="O6" s="133" t="s">
        <v>49</v>
      </c>
      <c r="P6" s="133" t="s">
        <v>50</v>
      </c>
      <c r="Q6" s="133" t="s">
        <v>51</v>
      </c>
      <c r="R6" s="133" t="s">
        <v>39</v>
      </c>
      <c r="S6" s="133" t="s">
        <v>40</v>
      </c>
      <c r="T6" s="133" t="s">
        <v>41</v>
      </c>
      <c r="U6" s="133" t="s">
        <v>45</v>
      </c>
      <c r="V6" s="139" t="s">
        <v>52</v>
      </c>
      <c r="W6" s="133" t="s">
        <v>39</v>
      </c>
      <c r="X6" s="135" t="s">
        <v>40</v>
      </c>
      <c r="Y6" s="137" t="s">
        <v>53</v>
      </c>
      <c r="Z6" s="139" t="s">
        <v>54</v>
      </c>
      <c r="AA6" s="142" t="s">
        <v>55</v>
      </c>
    </row>
    <row r="7" spans="1:27" x14ac:dyDescent="0.25">
      <c r="A7" s="32"/>
      <c r="B7" s="133"/>
      <c r="C7" s="133"/>
      <c r="D7" s="133"/>
      <c r="E7" s="133"/>
      <c r="F7" s="133"/>
      <c r="G7" s="133"/>
      <c r="H7" s="133"/>
      <c r="I7" s="133"/>
      <c r="J7" s="133"/>
      <c r="K7" s="140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40"/>
      <c r="W7" s="134"/>
      <c r="X7" s="136"/>
      <c r="Y7" s="138"/>
      <c r="Z7" s="140"/>
      <c r="AA7" s="143"/>
    </row>
    <row r="8" spans="1:27" x14ac:dyDescent="0.25">
      <c r="A8" s="32"/>
      <c r="B8" s="133"/>
      <c r="C8" s="133"/>
      <c r="D8" s="133"/>
      <c r="E8" s="133"/>
      <c r="F8" s="133"/>
      <c r="G8" s="133"/>
      <c r="H8" s="133"/>
      <c r="I8" s="133"/>
      <c r="J8" s="133"/>
      <c r="K8" s="141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41"/>
      <c r="W8" s="134"/>
      <c r="X8" s="136"/>
      <c r="Y8" s="138"/>
      <c r="Z8" s="141"/>
      <c r="AA8" s="144"/>
    </row>
    <row r="9" spans="1:27" x14ac:dyDescent="0.25">
      <c r="A9" s="33">
        <v>41640</v>
      </c>
      <c r="B9" s="34">
        <v>385</v>
      </c>
      <c r="C9" s="34">
        <v>0</v>
      </c>
      <c r="D9" s="34">
        <v>0</v>
      </c>
      <c r="E9" s="35">
        <f t="shared" ref="E9:E57" si="0">SUM(B9:D9)</f>
        <v>385</v>
      </c>
      <c r="F9" s="36">
        <f>IF(E9&gt;0,F8+1,0)</f>
        <v>1</v>
      </c>
      <c r="G9" s="37" t="str">
        <f>IF(MAX(F9:F15)&gt;6,"Yes",0)</f>
        <v>Yes</v>
      </c>
      <c r="H9" s="38">
        <v>99.85</v>
      </c>
      <c r="I9" s="38">
        <v>30.053999999999998</v>
      </c>
      <c r="J9" s="39">
        <f>MIN(E9,H9)</f>
        <v>99.85</v>
      </c>
      <c r="K9" s="40">
        <f t="shared" ref="K9:K32" si="1">IF(J9=0,0,IF(G9&lt;&gt;"Yes",0,J9))</f>
        <v>99.85</v>
      </c>
      <c r="L9" s="39">
        <v>892.95</v>
      </c>
      <c r="M9" s="39">
        <v>892.95</v>
      </c>
      <c r="N9" s="39">
        <v>1022.86</v>
      </c>
      <c r="O9" s="41">
        <f>MAX(N9-M9,0)</f>
        <v>129.90999999999997</v>
      </c>
      <c r="P9" s="42">
        <f>MIN(K9,O9)</f>
        <v>99.85</v>
      </c>
      <c r="Q9" s="41">
        <f>IF(P9&lt;=0,0,L9+I9+H9-N9)</f>
        <v>-5.9999999999718057E-3</v>
      </c>
      <c r="R9" s="34">
        <f>IF($P9&gt;0,MIN($P9,$E9)*(B9/$E9),0)</f>
        <v>99.85</v>
      </c>
      <c r="S9" s="34">
        <f>IF($P9&gt;0,MIN($P9,$E9)*(C9/$E9),0)</f>
        <v>0</v>
      </c>
      <c r="T9" s="34">
        <f>IF($P9&gt;0,MIN($P9,$E9)*(D9/$E9),0)</f>
        <v>0</v>
      </c>
      <c r="U9" s="43">
        <v>35.700000000000003</v>
      </c>
      <c r="V9" s="44">
        <f>(R9+S9+T9)*U9</f>
        <v>3564.645</v>
      </c>
      <c r="W9" s="45">
        <f>4450957/139495</f>
        <v>31.907645435320262</v>
      </c>
      <c r="X9" s="46">
        <f>6403183/219535</f>
        <v>29.167025758990594</v>
      </c>
      <c r="Y9" s="47">
        <f>19054146/611150</f>
        <v>31.177527611879245</v>
      </c>
      <c r="Z9" s="48">
        <f t="shared" ref="Z9:Z31" si="2">(R9*W9)+(S9*X9)+(T9*Y9)</f>
        <v>3185.9783967167282</v>
      </c>
      <c r="AA9" s="49">
        <f>IF(V9-Z9&lt;0,0,V9-Z9)</f>
        <v>378.6666032832718</v>
      </c>
    </row>
    <row r="10" spans="1:27" x14ac:dyDescent="0.25">
      <c r="A10" s="33">
        <v>41640.041666666664</v>
      </c>
      <c r="B10" s="34">
        <v>385</v>
      </c>
      <c r="C10" s="34">
        <v>0</v>
      </c>
      <c r="D10" s="34">
        <v>0</v>
      </c>
      <c r="E10" s="35">
        <f t="shared" si="0"/>
        <v>385</v>
      </c>
      <c r="F10" s="36">
        <f t="shared" ref="F10:F32" si="3">IF(E10&gt;0,F9+1,0)</f>
        <v>2</v>
      </c>
      <c r="G10" s="37" t="str">
        <f t="shared" ref="G10:G57" si="4">IF(MAX(F10:F16)&gt;6,"Yes",0)</f>
        <v>Yes</v>
      </c>
      <c r="H10" s="38">
        <v>171.99</v>
      </c>
      <c r="I10" s="38">
        <v>31.824999999999999</v>
      </c>
      <c r="J10" s="39">
        <f t="shared" ref="J10:J57" si="5">MIN(E10,H10)</f>
        <v>171.99</v>
      </c>
      <c r="K10" s="40">
        <f t="shared" si="1"/>
        <v>171.99</v>
      </c>
      <c r="L10" s="39">
        <v>809</v>
      </c>
      <c r="M10" s="39">
        <v>809</v>
      </c>
      <c r="N10" s="39">
        <v>1012.8049999999999</v>
      </c>
      <c r="O10" s="41">
        <f t="shared" ref="O10:O57" si="6">MAX(N10-M10,0)</f>
        <v>203.80499999999995</v>
      </c>
      <c r="P10" s="42">
        <f t="shared" ref="P10:P32" si="7">MIN(K10,O10)</f>
        <v>171.99</v>
      </c>
      <c r="Q10" s="41">
        <f t="shared" ref="Q10:Q32" si="8">IF(P10&lt;=0,0,L10+I10+H10-N10)</f>
        <v>1.0000000000104592E-2</v>
      </c>
      <c r="R10" s="34">
        <f t="shared" ref="R10:T32" si="9">IF($P10&gt;0,MIN($P10,$E10)*(B10/$E10),0)</f>
        <v>171.99</v>
      </c>
      <c r="S10" s="34">
        <f t="shared" si="9"/>
        <v>0</v>
      </c>
      <c r="T10" s="34">
        <f t="shared" si="9"/>
        <v>0</v>
      </c>
      <c r="U10" s="43">
        <v>31.8</v>
      </c>
      <c r="V10" s="44">
        <f t="shared" ref="V10:V31" si="10">(R10+S10+T10)*U10</f>
        <v>5469.2820000000002</v>
      </c>
      <c r="W10" s="45">
        <f>W9</f>
        <v>31.907645435320262</v>
      </c>
      <c r="X10" s="50">
        <f>X9</f>
        <v>29.167025758990594</v>
      </c>
      <c r="Y10" s="51">
        <f>Y9</f>
        <v>31.177527611879245</v>
      </c>
      <c r="Z10" s="48">
        <f t="shared" si="2"/>
        <v>5487.7959384207325</v>
      </c>
      <c r="AA10" s="49">
        <f t="shared" ref="AA10:AA57" si="11">IF(V10-Z10&lt;0,0,V10-Z10)</f>
        <v>0</v>
      </c>
    </row>
    <row r="11" spans="1:27" x14ac:dyDescent="0.25">
      <c r="A11" s="33">
        <v>41640.083333333336</v>
      </c>
      <c r="B11" s="34">
        <v>385</v>
      </c>
      <c r="C11" s="34">
        <v>0</v>
      </c>
      <c r="D11" s="34">
        <v>0</v>
      </c>
      <c r="E11" s="35">
        <f t="shared" si="0"/>
        <v>385</v>
      </c>
      <c r="F11" s="36">
        <f t="shared" si="3"/>
        <v>3</v>
      </c>
      <c r="G11" s="37" t="str">
        <f t="shared" si="4"/>
        <v>Yes</v>
      </c>
      <c r="H11" s="38">
        <v>234.66</v>
      </c>
      <c r="I11" s="38">
        <v>32.774999999999999</v>
      </c>
      <c r="J11" s="39">
        <f t="shared" si="5"/>
        <v>234.66</v>
      </c>
      <c r="K11" s="40">
        <f t="shared" si="1"/>
        <v>234.66</v>
      </c>
      <c r="L11" s="39">
        <v>740.45</v>
      </c>
      <c r="M11" s="39">
        <v>740.45</v>
      </c>
      <c r="N11" s="39">
        <v>1007.888</v>
      </c>
      <c r="O11" s="41">
        <f t="shared" si="6"/>
        <v>267.43799999999999</v>
      </c>
      <c r="P11" s="42">
        <f t="shared" si="7"/>
        <v>234.66</v>
      </c>
      <c r="Q11" s="41">
        <f t="shared" si="8"/>
        <v>-3.0000000000427463E-3</v>
      </c>
      <c r="R11" s="34">
        <f t="shared" si="9"/>
        <v>234.66</v>
      </c>
      <c r="S11" s="34">
        <f t="shared" si="9"/>
        <v>0</v>
      </c>
      <c r="T11" s="34">
        <f t="shared" si="9"/>
        <v>0</v>
      </c>
      <c r="U11" s="43">
        <v>31.7</v>
      </c>
      <c r="V11" s="44">
        <f t="shared" si="10"/>
        <v>7438.7219999999998</v>
      </c>
      <c r="W11" s="45">
        <f t="shared" ref="W11:Y26" si="12">W10</f>
        <v>31.907645435320262</v>
      </c>
      <c r="X11" s="50">
        <f t="shared" si="12"/>
        <v>29.167025758990594</v>
      </c>
      <c r="Y11" s="51">
        <f t="shared" si="12"/>
        <v>31.177527611879245</v>
      </c>
      <c r="Z11" s="48">
        <f t="shared" si="2"/>
        <v>7487.4480778522529</v>
      </c>
      <c r="AA11" s="49">
        <f t="shared" si="11"/>
        <v>0</v>
      </c>
    </row>
    <row r="12" spans="1:27" x14ac:dyDescent="0.25">
      <c r="A12" s="33">
        <v>41640.125</v>
      </c>
      <c r="B12" s="34">
        <v>385</v>
      </c>
      <c r="C12" s="34">
        <v>0</v>
      </c>
      <c r="D12" s="34">
        <v>0</v>
      </c>
      <c r="E12" s="35">
        <f t="shared" si="0"/>
        <v>385</v>
      </c>
      <c r="F12" s="36">
        <f t="shared" si="3"/>
        <v>4</v>
      </c>
      <c r="G12" s="37" t="str">
        <f t="shared" si="4"/>
        <v>Yes</v>
      </c>
      <c r="H12" s="38">
        <v>238.55</v>
      </c>
      <c r="I12" s="38">
        <v>33.789000000000001</v>
      </c>
      <c r="J12" s="39">
        <f t="shared" si="5"/>
        <v>238.55</v>
      </c>
      <c r="K12" s="40">
        <f t="shared" si="1"/>
        <v>238.55</v>
      </c>
      <c r="L12" s="39">
        <v>738.8</v>
      </c>
      <c r="M12" s="39">
        <v>738.8</v>
      </c>
      <c r="N12" s="39">
        <v>1011.135</v>
      </c>
      <c r="O12" s="41">
        <f t="shared" si="6"/>
        <v>272.33500000000004</v>
      </c>
      <c r="P12" s="42">
        <f t="shared" si="7"/>
        <v>238.55</v>
      </c>
      <c r="Q12" s="41">
        <f t="shared" si="8"/>
        <v>3.9999999999054126E-3</v>
      </c>
      <c r="R12" s="34">
        <f t="shared" si="9"/>
        <v>238.55</v>
      </c>
      <c r="S12" s="34">
        <f t="shared" si="9"/>
        <v>0</v>
      </c>
      <c r="T12" s="34">
        <f t="shared" si="9"/>
        <v>0</v>
      </c>
      <c r="U12" s="43">
        <v>31.7</v>
      </c>
      <c r="V12" s="44">
        <f t="shared" si="10"/>
        <v>7562.0349999999999</v>
      </c>
      <c r="W12" s="45">
        <f t="shared" si="12"/>
        <v>31.907645435320262</v>
      </c>
      <c r="X12" s="50">
        <f t="shared" si="12"/>
        <v>29.167025758990594</v>
      </c>
      <c r="Y12" s="51">
        <f t="shared" si="12"/>
        <v>31.177527611879245</v>
      </c>
      <c r="Z12" s="48">
        <f t="shared" si="2"/>
        <v>7611.5688185956487</v>
      </c>
      <c r="AA12" s="49">
        <f t="shared" si="11"/>
        <v>0</v>
      </c>
    </row>
    <row r="13" spans="1:27" x14ac:dyDescent="0.25">
      <c r="A13" s="33">
        <v>41640.166666666664</v>
      </c>
      <c r="B13" s="34">
        <v>385</v>
      </c>
      <c r="C13" s="34">
        <v>0</v>
      </c>
      <c r="D13" s="34">
        <v>0</v>
      </c>
      <c r="E13" s="35">
        <f t="shared" si="0"/>
        <v>385</v>
      </c>
      <c r="F13" s="36">
        <f t="shared" si="3"/>
        <v>5</v>
      </c>
      <c r="G13" s="37" t="str">
        <f t="shared" si="4"/>
        <v>Yes</v>
      </c>
      <c r="H13" s="38">
        <v>247.32</v>
      </c>
      <c r="I13" s="38">
        <v>33.597999999999999</v>
      </c>
      <c r="J13" s="39">
        <f t="shared" si="5"/>
        <v>247.32</v>
      </c>
      <c r="K13" s="40">
        <f t="shared" si="1"/>
        <v>247.32</v>
      </c>
      <c r="L13" s="39">
        <v>731.5</v>
      </c>
      <c r="M13" s="39">
        <v>731.5</v>
      </c>
      <c r="N13" s="39">
        <v>1012.418</v>
      </c>
      <c r="O13" s="41">
        <f t="shared" si="6"/>
        <v>280.91800000000001</v>
      </c>
      <c r="P13" s="42">
        <f t="shared" si="7"/>
        <v>247.32</v>
      </c>
      <c r="Q13" s="41">
        <f t="shared" si="8"/>
        <v>-1.1368683772161603E-13</v>
      </c>
      <c r="R13" s="34">
        <f t="shared" si="9"/>
        <v>247.32</v>
      </c>
      <c r="S13" s="34">
        <f t="shared" si="9"/>
        <v>0</v>
      </c>
      <c r="T13" s="34">
        <f t="shared" si="9"/>
        <v>0</v>
      </c>
      <c r="U13" s="43">
        <v>32.18</v>
      </c>
      <c r="V13" s="44">
        <f t="shared" si="10"/>
        <v>7958.7575999999999</v>
      </c>
      <c r="W13" s="45">
        <f t="shared" si="12"/>
        <v>31.907645435320262</v>
      </c>
      <c r="X13" s="50">
        <f t="shared" si="12"/>
        <v>29.167025758990594</v>
      </c>
      <c r="Y13" s="51">
        <f t="shared" si="12"/>
        <v>31.177527611879245</v>
      </c>
      <c r="Z13" s="48">
        <f t="shared" si="2"/>
        <v>7891.3988690634069</v>
      </c>
      <c r="AA13" s="49">
        <f t="shared" si="11"/>
        <v>67.35873093659302</v>
      </c>
    </row>
    <row r="14" spans="1:27" x14ac:dyDescent="0.25">
      <c r="A14" s="33">
        <v>41640.208333333336</v>
      </c>
      <c r="B14" s="34">
        <v>385</v>
      </c>
      <c r="C14" s="34">
        <v>0</v>
      </c>
      <c r="D14" s="34">
        <v>0</v>
      </c>
      <c r="E14" s="35">
        <f t="shared" si="0"/>
        <v>385</v>
      </c>
      <c r="F14" s="36">
        <f t="shared" si="3"/>
        <v>6</v>
      </c>
      <c r="G14" s="37" t="str">
        <f t="shared" si="4"/>
        <v>Yes</v>
      </c>
      <c r="H14" s="38">
        <v>266.49</v>
      </c>
      <c r="I14" s="38">
        <v>31.893999999999998</v>
      </c>
      <c r="J14" s="39">
        <f t="shared" si="5"/>
        <v>266.49</v>
      </c>
      <c r="K14" s="40">
        <f t="shared" si="1"/>
        <v>266.49</v>
      </c>
      <c r="L14" s="39">
        <v>739</v>
      </c>
      <c r="M14" s="39">
        <v>739</v>
      </c>
      <c r="N14" s="39">
        <v>1037.385</v>
      </c>
      <c r="O14" s="41">
        <f t="shared" si="6"/>
        <v>298.38499999999999</v>
      </c>
      <c r="P14" s="42">
        <f t="shared" si="7"/>
        <v>266.49</v>
      </c>
      <c r="Q14" s="41">
        <f t="shared" si="8"/>
        <v>-9.9999999997635314E-4</v>
      </c>
      <c r="R14" s="34">
        <f t="shared" si="9"/>
        <v>266.49</v>
      </c>
      <c r="S14" s="34">
        <f t="shared" si="9"/>
        <v>0</v>
      </c>
      <c r="T14" s="34">
        <f t="shared" si="9"/>
        <v>0</v>
      </c>
      <c r="U14" s="43">
        <v>32.25</v>
      </c>
      <c r="V14" s="44">
        <f t="shared" si="10"/>
        <v>8594.3024999999998</v>
      </c>
      <c r="W14" s="45">
        <f t="shared" si="12"/>
        <v>31.907645435320262</v>
      </c>
      <c r="X14" s="50">
        <f t="shared" si="12"/>
        <v>29.167025758990594</v>
      </c>
      <c r="Y14" s="51">
        <f t="shared" si="12"/>
        <v>31.177527611879245</v>
      </c>
      <c r="Z14" s="48">
        <f t="shared" si="2"/>
        <v>8503.0684320584969</v>
      </c>
      <c r="AA14" s="49">
        <f t="shared" si="11"/>
        <v>91.234067941502872</v>
      </c>
    </row>
    <row r="15" spans="1:27" x14ac:dyDescent="0.25">
      <c r="A15" s="33">
        <v>41640.25</v>
      </c>
      <c r="B15" s="34">
        <v>385</v>
      </c>
      <c r="C15" s="34">
        <v>0</v>
      </c>
      <c r="D15" s="34">
        <v>0</v>
      </c>
      <c r="E15" s="35">
        <f t="shared" si="0"/>
        <v>385</v>
      </c>
      <c r="F15" s="36">
        <f t="shared" si="3"/>
        <v>7</v>
      </c>
      <c r="G15" s="37" t="str">
        <f t="shared" si="4"/>
        <v>Yes</v>
      </c>
      <c r="H15" s="38">
        <v>268.07</v>
      </c>
      <c r="I15" s="38">
        <v>32.185000000000002</v>
      </c>
      <c r="J15" s="39">
        <f t="shared" si="5"/>
        <v>268.07</v>
      </c>
      <c r="K15" s="40">
        <f t="shared" si="1"/>
        <v>268.07</v>
      </c>
      <c r="L15" s="39">
        <v>754.95</v>
      </c>
      <c r="M15" s="39">
        <v>754.95</v>
      </c>
      <c r="N15" s="39">
        <v>1055.213</v>
      </c>
      <c r="O15" s="41">
        <f t="shared" si="6"/>
        <v>300.26299999999992</v>
      </c>
      <c r="P15" s="42">
        <f t="shared" si="7"/>
        <v>268.07</v>
      </c>
      <c r="Q15" s="41">
        <f t="shared" si="8"/>
        <v>-8.0000000000381988E-3</v>
      </c>
      <c r="R15" s="34">
        <f t="shared" si="9"/>
        <v>268.07</v>
      </c>
      <c r="S15" s="34">
        <f t="shared" si="9"/>
        <v>0</v>
      </c>
      <c r="T15" s="34">
        <f t="shared" si="9"/>
        <v>0</v>
      </c>
      <c r="U15" s="43">
        <v>33.909999999999997</v>
      </c>
      <c r="V15" s="44">
        <f t="shared" si="10"/>
        <v>9090.2536999999993</v>
      </c>
      <c r="W15" s="45">
        <f t="shared" si="12"/>
        <v>31.907645435320262</v>
      </c>
      <c r="X15" s="50">
        <f t="shared" si="12"/>
        <v>29.167025758990594</v>
      </c>
      <c r="Y15" s="51">
        <f t="shared" si="12"/>
        <v>31.177527611879245</v>
      </c>
      <c r="Z15" s="48">
        <f t="shared" si="2"/>
        <v>8553.4825118463032</v>
      </c>
      <c r="AA15" s="49">
        <f t="shared" si="11"/>
        <v>536.77118815369613</v>
      </c>
    </row>
    <row r="16" spans="1:27" x14ac:dyDescent="0.25">
      <c r="A16" s="33">
        <v>41640.291666666664</v>
      </c>
      <c r="B16" s="34">
        <v>385</v>
      </c>
      <c r="C16" s="34">
        <v>0</v>
      </c>
      <c r="D16" s="34">
        <v>0</v>
      </c>
      <c r="E16" s="35">
        <f t="shared" si="0"/>
        <v>385</v>
      </c>
      <c r="F16" s="36">
        <f t="shared" si="3"/>
        <v>8</v>
      </c>
      <c r="G16" s="37" t="str">
        <f t="shared" si="4"/>
        <v>Yes</v>
      </c>
      <c r="H16" s="38">
        <v>247.87</v>
      </c>
      <c r="I16" s="38">
        <v>33.276000000000003</v>
      </c>
      <c r="J16" s="39">
        <f t="shared" si="5"/>
        <v>247.87</v>
      </c>
      <c r="K16" s="40">
        <f t="shared" si="1"/>
        <v>247.87</v>
      </c>
      <c r="L16" s="39">
        <v>812.05000000000007</v>
      </c>
      <c r="M16" s="39">
        <v>812.05000000000007</v>
      </c>
      <c r="N16" s="39">
        <v>1093.1869999999999</v>
      </c>
      <c r="O16" s="41">
        <f t="shared" si="6"/>
        <v>281.13699999999983</v>
      </c>
      <c r="P16" s="42">
        <f t="shared" si="7"/>
        <v>247.87</v>
      </c>
      <c r="Q16" s="41">
        <f t="shared" si="8"/>
        <v>9.0000000000145519E-3</v>
      </c>
      <c r="R16" s="34">
        <f t="shared" si="9"/>
        <v>247.87</v>
      </c>
      <c r="S16" s="34">
        <f t="shared" si="9"/>
        <v>0</v>
      </c>
      <c r="T16" s="34">
        <f t="shared" si="9"/>
        <v>0</v>
      </c>
      <c r="U16" s="43">
        <v>35.89</v>
      </c>
      <c r="V16" s="44">
        <f t="shared" si="10"/>
        <v>8896.0542999999998</v>
      </c>
      <c r="W16" s="45">
        <f t="shared" si="12"/>
        <v>31.907645435320262</v>
      </c>
      <c r="X16" s="50">
        <f t="shared" si="12"/>
        <v>29.167025758990594</v>
      </c>
      <c r="Y16" s="51">
        <f t="shared" si="12"/>
        <v>31.177527611879245</v>
      </c>
      <c r="Z16" s="48">
        <f t="shared" si="2"/>
        <v>7908.9480740528334</v>
      </c>
      <c r="AA16" s="49">
        <f t="shared" si="11"/>
        <v>987.10622594716642</v>
      </c>
    </row>
    <row r="17" spans="1:27" x14ac:dyDescent="0.25">
      <c r="A17" s="33">
        <v>41640.333333333336</v>
      </c>
      <c r="B17" s="34">
        <v>385</v>
      </c>
      <c r="C17" s="34">
        <v>0</v>
      </c>
      <c r="D17" s="34">
        <v>0</v>
      </c>
      <c r="E17" s="35">
        <f t="shared" si="0"/>
        <v>385</v>
      </c>
      <c r="F17" s="36">
        <f t="shared" si="3"/>
        <v>9</v>
      </c>
      <c r="G17" s="37" t="str">
        <f t="shared" si="4"/>
        <v>Yes</v>
      </c>
      <c r="H17" s="38">
        <v>260.02999999999997</v>
      </c>
      <c r="I17" s="38">
        <v>34.587000000000003</v>
      </c>
      <c r="J17" s="39">
        <f t="shared" si="5"/>
        <v>260.02999999999997</v>
      </c>
      <c r="K17" s="40">
        <f t="shared" si="1"/>
        <v>260.02999999999997</v>
      </c>
      <c r="L17" s="39">
        <v>812.75</v>
      </c>
      <c r="M17" s="39">
        <v>812.75</v>
      </c>
      <c r="N17" s="39">
        <v>1107.3679999999999</v>
      </c>
      <c r="O17" s="41">
        <f t="shared" si="6"/>
        <v>294.61799999999994</v>
      </c>
      <c r="P17" s="42">
        <f t="shared" si="7"/>
        <v>260.02999999999997</v>
      </c>
      <c r="Q17" s="41">
        <f t="shared" si="8"/>
        <v>-9.9999999997635314E-4</v>
      </c>
      <c r="R17" s="34">
        <f t="shared" si="9"/>
        <v>260.02999999999997</v>
      </c>
      <c r="S17" s="34">
        <f t="shared" si="9"/>
        <v>0</v>
      </c>
      <c r="T17" s="34">
        <f t="shared" si="9"/>
        <v>0</v>
      </c>
      <c r="U17" s="43">
        <v>36.47</v>
      </c>
      <c r="V17" s="44">
        <f t="shared" si="10"/>
        <v>9483.2940999999992</v>
      </c>
      <c r="W17" s="45">
        <f t="shared" si="12"/>
        <v>31.907645435320262</v>
      </c>
      <c r="X17" s="50">
        <f t="shared" si="12"/>
        <v>29.167025758990594</v>
      </c>
      <c r="Y17" s="51">
        <f t="shared" si="12"/>
        <v>31.177527611879245</v>
      </c>
      <c r="Z17" s="48">
        <f t="shared" si="2"/>
        <v>8296.9450425463274</v>
      </c>
      <c r="AA17" s="49">
        <f t="shared" si="11"/>
        <v>1186.3490574536718</v>
      </c>
    </row>
    <row r="18" spans="1:27" x14ac:dyDescent="0.25">
      <c r="A18" s="33">
        <v>41640.375</v>
      </c>
      <c r="B18" s="34">
        <v>385</v>
      </c>
      <c r="C18" s="34">
        <v>0</v>
      </c>
      <c r="D18" s="34">
        <v>0</v>
      </c>
      <c r="E18" s="35">
        <f t="shared" si="0"/>
        <v>385</v>
      </c>
      <c r="F18" s="36">
        <f t="shared" si="3"/>
        <v>10</v>
      </c>
      <c r="G18" s="37" t="str">
        <f t="shared" si="4"/>
        <v>Yes</v>
      </c>
      <c r="H18" s="38">
        <v>229.34</v>
      </c>
      <c r="I18" s="38">
        <v>34.19</v>
      </c>
      <c r="J18" s="39">
        <f t="shared" si="5"/>
        <v>229.34</v>
      </c>
      <c r="K18" s="40">
        <f t="shared" si="1"/>
        <v>229.34</v>
      </c>
      <c r="L18" s="39">
        <v>830.25</v>
      </c>
      <c r="M18" s="39">
        <v>830.25</v>
      </c>
      <c r="N18" s="39">
        <v>1093.7860000000001</v>
      </c>
      <c r="O18" s="41">
        <f t="shared" si="6"/>
        <v>263.53600000000006</v>
      </c>
      <c r="P18" s="42">
        <f t="shared" si="7"/>
        <v>229.34</v>
      </c>
      <c r="Q18" s="41">
        <f t="shared" si="8"/>
        <v>-6.0000000000854925E-3</v>
      </c>
      <c r="R18" s="34">
        <f t="shared" si="9"/>
        <v>229.34</v>
      </c>
      <c r="S18" s="34">
        <f t="shared" si="9"/>
        <v>0</v>
      </c>
      <c r="T18" s="34">
        <f t="shared" si="9"/>
        <v>0</v>
      </c>
      <c r="U18" s="43">
        <v>36.03</v>
      </c>
      <c r="V18" s="44">
        <f t="shared" si="10"/>
        <v>8263.1202000000012</v>
      </c>
      <c r="W18" s="45">
        <f t="shared" si="12"/>
        <v>31.907645435320262</v>
      </c>
      <c r="X18" s="50">
        <f t="shared" si="12"/>
        <v>29.167025758990594</v>
      </c>
      <c r="Y18" s="51">
        <f t="shared" si="12"/>
        <v>31.177527611879245</v>
      </c>
      <c r="Z18" s="48">
        <f t="shared" si="2"/>
        <v>7317.6994041363487</v>
      </c>
      <c r="AA18" s="49">
        <f t="shared" si="11"/>
        <v>945.42079586365253</v>
      </c>
    </row>
    <row r="19" spans="1:27" x14ac:dyDescent="0.25">
      <c r="A19" s="33">
        <v>41640.416666666664</v>
      </c>
      <c r="B19" s="34">
        <v>385</v>
      </c>
      <c r="C19" s="34">
        <v>0</v>
      </c>
      <c r="D19" s="34">
        <v>0</v>
      </c>
      <c r="E19" s="35">
        <f t="shared" si="0"/>
        <v>385</v>
      </c>
      <c r="F19" s="36">
        <f t="shared" si="3"/>
        <v>11</v>
      </c>
      <c r="G19" s="37" t="str">
        <f t="shared" si="4"/>
        <v>Yes</v>
      </c>
      <c r="H19" s="38">
        <v>176.68</v>
      </c>
      <c r="I19" s="38">
        <v>31.905999999999999</v>
      </c>
      <c r="J19" s="39">
        <f t="shared" si="5"/>
        <v>176.68</v>
      </c>
      <c r="K19" s="40">
        <f t="shared" si="1"/>
        <v>176.68</v>
      </c>
      <c r="L19" s="39">
        <v>834.1</v>
      </c>
      <c r="M19" s="39">
        <v>834.1</v>
      </c>
      <c r="N19" s="39">
        <v>1042.6869999999999</v>
      </c>
      <c r="O19" s="41">
        <f t="shared" si="6"/>
        <v>208.58699999999988</v>
      </c>
      <c r="P19" s="42">
        <f t="shared" si="7"/>
        <v>176.68</v>
      </c>
      <c r="Q19" s="41">
        <f t="shared" si="8"/>
        <v>-9.9999999997635314E-4</v>
      </c>
      <c r="R19" s="34">
        <f t="shared" si="9"/>
        <v>176.68</v>
      </c>
      <c r="S19" s="34">
        <f t="shared" si="9"/>
        <v>0</v>
      </c>
      <c r="T19" s="34">
        <f t="shared" si="9"/>
        <v>0</v>
      </c>
      <c r="U19" s="43">
        <v>35.479999999999997</v>
      </c>
      <c r="V19" s="44">
        <f t="shared" si="10"/>
        <v>6268.6063999999997</v>
      </c>
      <c r="W19" s="45">
        <f t="shared" si="12"/>
        <v>31.907645435320262</v>
      </c>
      <c r="X19" s="50">
        <f t="shared" si="12"/>
        <v>29.167025758990594</v>
      </c>
      <c r="Y19" s="51">
        <f t="shared" si="12"/>
        <v>31.177527611879245</v>
      </c>
      <c r="Z19" s="48">
        <f t="shared" si="2"/>
        <v>5637.4427955123838</v>
      </c>
      <c r="AA19" s="49">
        <f t="shared" si="11"/>
        <v>631.16360448761588</v>
      </c>
    </row>
    <row r="20" spans="1:27" x14ac:dyDescent="0.25">
      <c r="A20" s="33">
        <v>41640.458333333336</v>
      </c>
      <c r="B20" s="34">
        <v>385</v>
      </c>
      <c r="C20" s="34">
        <v>0</v>
      </c>
      <c r="D20" s="34">
        <v>0</v>
      </c>
      <c r="E20" s="35">
        <f t="shared" si="0"/>
        <v>385</v>
      </c>
      <c r="F20" s="36">
        <f t="shared" si="3"/>
        <v>12</v>
      </c>
      <c r="G20" s="37" t="str">
        <f t="shared" si="4"/>
        <v>Yes</v>
      </c>
      <c r="H20" s="38">
        <v>101.07</v>
      </c>
      <c r="I20" s="38">
        <v>29.303000000000001</v>
      </c>
      <c r="J20" s="39">
        <f t="shared" si="5"/>
        <v>101.07</v>
      </c>
      <c r="K20" s="40">
        <f t="shared" si="1"/>
        <v>101.07</v>
      </c>
      <c r="L20" s="39">
        <v>839.1</v>
      </c>
      <c r="M20" s="39">
        <v>839.1</v>
      </c>
      <c r="N20" s="39">
        <v>969.46600000000001</v>
      </c>
      <c r="O20" s="41">
        <f t="shared" si="6"/>
        <v>130.36599999999999</v>
      </c>
      <c r="P20" s="42">
        <f t="shared" si="7"/>
        <v>101.07</v>
      </c>
      <c r="Q20" s="41">
        <f t="shared" si="8"/>
        <v>6.9999999999481588E-3</v>
      </c>
      <c r="R20" s="34">
        <f t="shared" si="9"/>
        <v>101.07</v>
      </c>
      <c r="S20" s="34">
        <f t="shared" si="9"/>
        <v>0</v>
      </c>
      <c r="T20" s="34">
        <f t="shared" si="9"/>
        <v>0</v>
      </c>
      <c r="U20" s="43">
        <v>34.61</v>
      </c>
      <c r="V20" s="44">
        <f t="shared" si="10"/>
        <v>3498.0326999999997</v>
      </c>
      <c r="W20" s="45">
        <f t="shared" si="12"/>
        <v>31.907645435320262</v>
      </c>
      <c r="X20" s="50">
        <f t="shared" si="12"/>
        <v>29.167025758990594</v>
      </c>
      <c r="Y20" s="51">
        <f t="shared" si="12"/>
        <v>31.177527611879245</v>
      </c>
      <c r="Z20" s="48">
        <f t="shared" si="2"/>
        <v>3224.9057241478185</v>
      </c>
      <c r="AA20" s="49">
        <f t="shared" si="11"/>
        <v>273.1269758521812</v>
      </c>
    </row>
    <row r="21" spans="1:27" x14ac:dyDescent="0.25">
      <c r="A21" s="33">
        <v>41640.5</v>
      </c>
      <c r="B21" s="34">
        <v>385</v>
      </c>
      <c r="C21" s="34">
        <v>0</v>
      </c>
      <c r="D21" s="34">
        <v>0</v>
      </c>
      <c r="E21" s="35">
        <f t="shared" si="0"/>
        <v>385</v>
      </c>
      <c r="F21" s="36">
        <f t="shared" si="3"/>
        <v>13</v>
      </c>
      <c r="G21" s="37" t="str">
        <f t="shared" si="4"/>
        <v>Yes</v>
      </c>
      <c r="H21" s="38">
        <v>34.46</v>
      </c>
      <c r="I21" s="38">
        <v>27.081</v>
      </c>
      <c r="J21" s="39">
        <f t="shared" si="5"/>
        <v>34.46</v>
      </c>
      <c r="K21" s="40">
        <f t="shared" si="1"/>
        <v>34.46</v>
      </c>
      <c r="L21" s="39">
        <v>850.6</v>
      </c>
      <c r="M21" s="39">
        <v>850.6</v>
      </c>
      <c r="N21" s="39">
        <v>912.14200000000005</v>
      </c>
      <c r="O21" s="41">
        <f t="shared" si="6"/>
        <v>61.54200000000003</v>
      </c>
      <c r="P21" s="42">
        <f t="shared" si="7"/>
        <v>34.46</v>
      </c>
      <c r="Q21" s="41">
        <f t="shared" si="8"/>
        <v>-9.9999999997635314E-4</v>
      </c>
      <c r="R21" s="34">
        <f t="shared" si="9"/>
        <v>34.46</v>
      </c>
      <c r="S21" s="34">
        <f t="shared" si="9"/>
        <v>0</v>
      </c>
      <c r="T21" s="34">
        <f t="shared" si="9"/>
        <v>0</v>
      </c>
      <c r="U21" s="43">
        <v>32.83</v>
      </c>
      <c r="V21" s="44">
        <f>(R21+S21+T21)*U21</f>
        <v>1131.3217999999999</v>
      </c>
      <c r="W21" s="45">
        <f t="shared" si="12"/>
        <v>31.907645435320262</v>
      </c>
      <c r="X21" s="50">
        <f t="shared" si="12"/>
        <v>29.167025758990594</v>
      </c>
      <c r="Y21" s="51">
        <f t="shared" si="12"/>
        <v>31.177527611879245</v>
      </c>
      <c r="Z21" s="48">
        <f t="shared" si="2"/>
        <v>1099.5374617011362</v>
      </c>
      <c r="AA21" s="49">
        <f t="shared" si="11"/>
        <v>31.784338298863759</v>
      </c>
    </row>
    <row r="22" spans="1:27" x14ac:dyDescent="0.25">
      <c r="A22" s="33">
        <v>41640.541666666664</v>
      </c>
      <c r="B22" s="34">
        <v>385</v>
      </c>
      <c r="C22" s="34">
        <v>0</v>
      </c>
      <c r="D22" s="34">
        <v>0</v>
      </c>
      <c r="E22" s="35">
        <f t="shared" si="0"/>
        <v>385</v>
      </c>
      <c r="F22" s="36">
        <f t="shared" si="3"/>
        <v>14</v>
      </c>
      <c r="G22" s="37" t="str">
        <f t="shared" si="4"/>
        <v>Yes</v>
      </c>
      <c r="H22" s="38">
        <v>0</v>
      </c>
      <c r="I22" s="38">
        <v>26.791</v>
      </c>
      <c r="J22" s="39">
        <f t="shared" si="5"/>
        <v>0</v>
      </c>
      <c r="K22" s="40">
        <f>IF(J22=0,0,IF(G22&lt;&gt;"Yes",0,J22))</f>
        <v>0</v>
      </c>
      <c r="L22" s="39">
        <v>851.6</v>
      </c>
      <c r="M22" s="39">
        <v>851.6</v>
      </c>
      <c r="N22" s="39">
        <v>870.53399999999999</v>
      </c>
      <c r="O22" s="41">
        <f t="shared" si="6"/>
        <v>18.933999999999969</v>
      </c>
      <c r="P22" s="42">
        <f>MIN(K22,O22)</f>
        <v>0</v>
      </c>
      <c r="Q22" s="41">
        <f>IF(P22&lt;=0,0,L22+I22+H22-N22)</f>
        <v>0</v>
      </c>
      <c r="R22" s="34">
        <f t="shared" si="9"/>
        <v>0</v>
      </c>
      <c r="S22" s="34">
        <f t="shared" si="9"/>
        <v>0</v>
      </c>
      <c r="T22" s="34">
        <f t="shared" si="9"/>
        <v>0</v>
      </c>
      <c r="U22" s="52">
        <v>0</v>
      </c>
      <c r="V22" s="44">
        <f t="shared" si="10"/>
        <v>0</v>
      </c>
      <c r="W22" s="45">
        <f t="shared" si="12"/>
        <v>31.907645435320262</v>
      </c>
      <c r="X22" s="50">
        <f t="shared" si="12"/>
        <v>29.167025758990594</v>
      </c>
      <c r="Y22" s="51">
        <f t="shared" si="12"/>
        <v>31.177527611879245</v>
      </c>
      <c r="Z22" s="48">
        <f t="shared" si="2"/>
        <v>0</v>
      </c>
      <c r="AA22" s="49">
        <f t="shared" si="11"/>
        <v>0</v>
      </c>
    </row>
    <row r="23" spans="1:27" x14ac:dyDescent="0.25">
      <c r="A23" s="33">
        <v>41640.583333333336</v>
      </c>
      <c r="B23" s="34">
        <v>385</v>
      </c>
      <c r="C23" s="34">
        <v>0</v>
      </c>
      <c r="D23" s="34">
        <v>0</v>
      </c>
      <c r="E23" s="35">
        <f t="shared" si="0"/>
        <v>385</v>
      </c>
      <c r="F23" s="36">
        <f t="shared" si="3"/>
        <v>15</v>
      </c>
      <c r="G23" s="37" t="str">
        <f t="shared" si="4"/>
        <v>Yes</v>
      </c>
      <c r="H23" s="38">
        <v>0</v>
      </c>
      <c r="I23" s="38">
        <v>26.085000000000001</v>
      </c>
      <c r="J23" s="39">
        <f t="shared" si="5"/>
        <v>0</v>
      </c>
      <c r="K23" s="40">
        <f t="shared" si="1"/>
        <v>0</v>
      </c>
      <c r="L23" s="39">
        <v>852.05</v>
      </c>
      <c r="M23" s="39">
        <v>852.05</v>
      </c>
      <c r="N23" s="39">
        <v>844.46900000000005</v>
      </c>
      <c r="O23" s="41">
        <f t="shared" si="6"/>
        <v>0</v>
      </c>
      <c r="P23" s="42">
        <f t="shared" si="7"/>
        <v>0</v>
      </c>
      <c r="Q23" s="41">
        <f t="shared" si="8"/>
        <v>0</v>
      </c>
      <c r="R23" s="34">
        <f t="shared" si="9"/>
        <v>0</v>
      </c>
      <c r="S23" s="34">
        <f t="shared" si="9"/>
        <v>0</v>
      </c>
      <c r="T23" s="34">
        <f t="shared" si="9"/>
        <v>0</v>
      </c>
      <c r="U23" s="52">
        <v>0</v>
      </c>
      <c r="V23" s="44">
        <f t="shared" si="10"/>
        <v>0</v>
      </c>
      <c r="W23" s="45">
        <f t="shared" si="12"/>
        <v>31.907645435320262</v>
      </c>
      <c r="X23" s="50">
        <f t="shared" si="12"/>
        <v>29.167025758990594</v>
      </c>
      <c r="Y23" s="51">
        <f t="shared" si="12"/>
        <v>31.177527611879245</v>
      </c>
      <c r="Z23" s="48">
        <f t="shared" si="2"/>
        <v>0</v>
      </c>
      <c r="AA23" s="49">
        <f t="shared" si="11"/>
        <v>0</v>
      </c>
    </row>
    <row r="24" spans="1:27" x14ac:dyDescent="0.25">
      <c r="A24" s="33">
        <v>41640.625</v>
      </c>
      <c r="B24" s="34">
        <v>385</v>
      </c>
      <c r="C24" s="34">
        <v>0</v>
      </c>
      <c r="D24" s="34">
        <v>0</v>
      </c>
      <c r="E24" s="35">
        <f t="shared" si="0"/>
        <v>385</v>
      </c>
      <c r="F24" s="36">
        <f t="shared" si="3"/>
        <v>16</v>
      </c>
      <c r="G24" s="37" t="str">
        <f t="shared" si="4"/>
        <v>Yes</v>
      </c>
      <c r="H24" s="38">
        <v>0</v>
      </c>
      <c r="I24" s="38">
        <v>25.966999999999999</v>
      </c>
      <c r="J24" s="39">
        <f t="shared" si="5"/>
        <v>0</v>
      </c>
      <c r="K24" s="40">
        <f t="shared" si="1"/>
        <v>0</v>
      </c>
      <c r="L24" s="39">
        <v>846.80000000000007</v>
      </c>
      <c r="M24" s="39">
        <v>846.80000000000007</v>
      </c>
      <c r="N24" s="39">
        <v>835.09799999999996</v>
      </c>
      <c r="O24" s="41">
        <f t="shared" si="6"/>
        <v>0</v>
      </c>
      <c r="P24" s="42">
        <f t="shared" si="7"/>
        <v>0</v>
      </c>
      <c r="Q24" s="41">
        <f t="shared" si="8"/>
        <v>0</v>
      </c>
      <c r="R24" s="34">
        <f t="shared" si="9"/>
        <v>0</v>
      </c>
      <c r="S24" s="34">
        <f t="shared" si="9"/>
        <v>0</v>
      </c>
      <c r="T24" s="34">
        <f t="shared" si="9"/>
        <v>0</v>
      </c>
      <c r="U24" s="52">
        <v>0</v>
      </c>
      <c r="V24" s="44">
        <f t="shared" si="10"/>
        <v>0</v>
      </c>
      <c r="W24" s="45">
        <f t="shared" si="12"/>
        <v>31.907645435320262</v>
      </c>
      <c r="X24" s="50">
        <f t="shared" si="12"/>
        <v>29.167025758990594</v>
      </c>
      <c r="Y24" s="51">
        <f t="shared" si="12"/>
        <v>31.177527611879245</v>
      </c>
      <c r="Z24" s="48">
        <f t="shared" si="2"/>
        <v>0</v>
      </c>
      <c r="AA24" s="49">
        <f t="shared" si="11"/>
        <v>0</v>
      </c>
    </row>
    <row r="25" spans="1:27" x14ac:dyDescent="0.25">
      <c r="A25" s="33">
        <v>41640.666666666664</v>
      </c>
      <c r="B25" s="34">
        <v>385</v>
      </c>
      <c r="C25" s="34">
        <v>0</v>
      </c>
      <c r="D25" s="34">
        <v>0</v>
      </c>
      <c r="E25" s="35">
        <f t="shared" si="0"/>
        <v>385</v>
      </c>
      <c r="F25" s="36">
        <f t="shared" si="3"/>
        <v>17</v>
      </c>
      <c r="G25" s="37" t="str">
        <f t="shared" si="4"/>
        <v>Yes</v>
      </c>
      <c r="H25" s="38">
        <v>6.41</v>
      </c>
      <c r="I25" s="38">
        <v>25.433</v>
      </c>
      <c r="J25" s="39">
        <f t="shared" si="5"/>
        <v>6.41</v>
      </c>
      <c r="K25" s="40">
        <f t="shared" si="1"/>
        <v>6.41</v>
      </c>
      <c r="L25" s="39">
        <v>825.25</v>
      </c>
      <c r="M25" s="39">
        <v>825.25</v>
      </c>
      <c r="N25" s="39">
        <v>857.09</v>
      </c>
      <c r="O25" s="41">
        <f t="shared" si="6"/>
        <v>31.840000000000032</v>
      </c>
      <c r="P25" s="42">
        <f t="shared" si="7"/>
        <v>6.41</v>
      </c>
      <c r="Q25" s="41">
        <f t="shared" si="8"/>
        <v>2.9999999999290594E-3</v>
      </c>
      <c r="R25" s="34">
        <f t="shared" si="9"/>
        <v>6.41</v>
      </c>
      <c r="S25" s="34">
        <f t="shared" si="9"/>
        <v>0</v>
      </c>
      <c r="T25" s="34">
        <f t="shared" si="9"/>
        <v>0</v>
      </c>
      <c r="U25" s="43">
        <v>33.770000000000003</v>
      </c>
      <c r="V25" s="44">
        <f t="shared" si="10"/>
        <v>216.46570000000003</v>
      </c>
      <c r="W25" s="45">
        <f t="shared" si="12"/>
        <v>31.907645435320262</v>
      </c>
      <c r="X25" s="50">
        <f t="shared" si="12"/>
        <v>29.167025758990594</v>
      </c>
      <c r="Y25" s="51">
        <f t="shared" si="12"/>
        <v>31.177527611879245</v>
      </c>
      <c r="Z25" s="48">
        <f t="shared" si="2"/>
        <v>204.52800724040287</v>
      </c>
      <c r="AA25" s="49">
        <f t="shared" si="11"/>
        <v>11.937692759597155</v>
      </c>
    </row>
    <row r="26" spans="1:27" x14ac:dyDescent="0.25">
      <c r="A26" s="33">
        <v>41640.708333333336</v>
      </c>
      <c r="B26" s="34">
        <v>385</v>
      </c>
      <c r="C26" s="34">
        <v>0</v>
      </c>
      <c r="D26" s="34">
        <v>0</v>
      </c>
      <c r="E26" s="35">
        <f t="shared" si="0"/>
        <v>385</v>
      </c>
      <c r="F26" s="36">
        <f t="shared" si="3"/>
        <v>18</v>
      </c>
      <c r="G26" s="37" t="str">
        <f t="shared" si="4"/>
        <v>Yes</v>
      </c>
      <c r="H26" s="38">
        <v>28.28</v>
      </c>
      <c r="I26" s="38">
        <v>30.350999999999999</v>
      </c>
      <c r="J26" s="39">
        <f t="shared" si="5"/>
        <v>28.28</v>
      </c>
      <c r="K26" s="40">
        <f t="shared" si="1"/>
        <v>28.28</v>
      </c>
      <c r="L26" s="39">
        <v>853.5</v>
      </c>
      <c r="M26" s="39">
        <v>853.5</v>
      </c>
      <c r="N26" s="39">
        <v>912.13099999999997</v>
      </c>
      <c r="O26" s="41">
        <f t="shared" si="6"/>
        <v>58.630999999999972</v>
      </c>
      <c r="P26" s="42">
        <f t="shared" si="7"/>
        <v>28.28</v>
      </c>
      <c r="Q26" s="41">
        <f t="shared" si="8"/>
        <v>0</v>
      </c>
      <c r="R26" s="34">
        <f>IF($P26&gt;0,MIN($P26,$E26)*(B26/$E26),0)</f>
        <v>28.28</v>
      </c>
      <c r="S26" s="34">
        <f t="shared" si="9"/>
        <v>0</v>
      </c>
      <c r="T26" s="34">
        <f t="shared" si="9"/>
        <v>0</v>
      </c>
      <c r="U26" s="43">
        <v>40.229999999999997</v>
      </c>
      <c r="V26" s="44">
        <f t="shared" si="10"/>
        <v>1137.7043999999999</v>
      </c>
      <c r="W26" s="45">
        <f t="shared" si="12"/>
        <v>31.907645435320262</v>
      </c>
      <c r="X26" s="50">
        <f t="shared" si="12"/>
        <v>29.167025758990594</v>
      </c>
      <c r="Y26" s="51">
        <f t="shared" si="12"/>
        <v>31.177527611879245</v>
      </c>
      <c r="Z26" s="48">
        <f t="shared" si="2"/>
        <v>902.348212910857</v>
      </c>
      <c r="AA26" s="49">
        <f t="shared" si="11"/>
        <v>235.35618708914285</v>
      </c>
    </row>
    <row r="27" spans="1:27" x14ac:dyDescent="0.25">
      <c r="A27" s="33">
        <v>41640.75</v>
      </c>
      <c r="B27" s="34">
        <v>385</v>
      </c>
      <c r="C27" s="34">
        <v>0</v>
      </c>
      <c r="D27" s="34">
        <v>0</v>
      </c>
      <c r="E27" s="35">
        <f t="shared" si="0"/>
        <v>385</v>
      </c>
      <c r="F27" s="36">
        <f t="shared" si="3"/>
        <v>19</v>
      </c>
      <c r="G27" s="37" t="str">
        <f t="shared" si="4"/>
        <v>Yes</v>
      </c>
      <c r="H27" s="38">
        <v>31.8</v>
      </c>
      <c r="I27" s="38">
        <v>28.449000000000002</v>
      </c>
      <c r="J27" s="39">
        <f t="shared" si="5"/>
        <v>31.8</v>
      </c>
      <c r="K27" s="40">
        <f t="shared" si="1"/>
        <v>31.8</v>
      </c>
      <c r="L27" s="39">
        <v>887.95</v>
      </c>
      <c r="M27" s="39">
        <v>887.95</v>
      </c>
      <c r="N27" s="39">
        <v>948.19799999999998</v>
      </c>
      <c r="O27" s="41">
        <f>MAX(N27-M27,0)</f>
        <v>60.247999999999934</v>
      </c>
      <c r="P27" s="42">
        <f t="shared" si="7"/>
        <v>31.8</v>
      </c>
      <c r="Q27" s="41">
        <f t="shared" si="8"/>
        <v>9.9999999997635314E-4</v>
      </c>
      <c r="R27" s="34">
        <f t="shared" si="9"/>
        <v>31.8</v>
      </c>
      <c r="S27" s="34">
        <f t="shared" si="9"/>
        <v>0</v>
      </c>
      <c r="T27" s="34">
        <f t="shared" si="9"/>
        <v>0</v>
      </c>
      <c r="U27" s="43">
        <v>36.97</v>
      </c>
      <c r="V27" s="44">
        <f t="shared" si="10"/>
        <v>1175.646</v>
      </c>
      <c r="W27" s="45">
        <f t="shared" ref="W27:Y32" si="13">W26</f>
        <v>31.907645435320262</v>
      </c>
      <c r="X27" s="50">
        <f t="shared" si="13"/>
        <v>29.167025758990594</v>
      </c>
      <c r="Y27" s="51">
        <f t="shared" si="13"/>
        <v>31.177527611879245</v>
      </c>
      <c r="Z27" s="48">
        <f t="shared" si="2"/>
        <v>1014.6631248431844</v>
      </c>
      <c r="AA27" s="49">
        <f t="shared" si="11"/>
        <v>160.98287515681557</v>
      </c>
    </row>
    <row r="28" spans="1:27" x14ac:dyDescent="0.25">
      <c r="A28" s="33">
        <v>41640.791666666664</v>
      </c>
      <c r="B28" s="34">
        <v>385</v>
      </c>
      <c r="C28" s="34">
        <v>0</v>
      </c>
      <c r="D28" s="34">
        <v>0</v>
      </c>
      <c r="E28" s="35">
        <f t="shared" si="0"/>
        <v>385</v>
      </c>
      <c r="F28" s="36">
        <f t="shared" si="3"/>
        <v>20</v>
      </c>
      <c r="G28" s="37" t="str">
        <f t="shared" si="4"/>
        <v>Yes</v>
      </c>
      <c r="H28" s="38">
        <v>48.9</v>
      </c>
      <c r="I28" s="38">
        <v>28.370999999999999</v>
      </c>
      <c r="J28" s="39">
        <f t="shared" si="5"/>
        <v>48.9</v>
      </c>
      <c r="K28" s="40">
        <f t="shared" si="1"/>
        <v>48.9</v>
      </c>
      <c r="L28" s="39">
        <v>890.4</v>
      </c>
      <c r="M28" s="39">
        <v>890.4</v>
      </c>
      <c r="N28" s="39">
        <v>967.67399999999998</v>
      </c>
      <c r="O28" s="41">
        <f t="shared" si="6"/>
        <v>77.274000000000001</v>
      </c>
      <c r="P28" s="42">
        <f t="shared" si="7"/>
        <v>48.9</v>
      </c>
      <c r="Q28" s="41">
        <f t="shared" si="8"/>
        <v>-3.0000000000427463E-3</v>
      </c>
      <c r="R28" s="34">
        <f t="shared" si="9"/>
        <v>48.9</v>
      </c>
      <c r="S28" s="34">
        <f t="shared" si="9"/>
        <v>0</v>
      </c>
      <c r="T28" s="34">
        <f t="shared" si="9"/>
        <v>0</v>
      </c>
      <c r="U28" s="43">
        <v>35.42</v>
      </c>
      <c r="V28" s="44">
        <f t="shared" si="10"/>
        <v>1732.038</v>
      </c>
      <c r="W28" s="45">
        <f t="shared" si="13"/>
        <v>31.907645435320262</v>
      </c>
      <c r="X28" s="50">
        <f t="shared" si="13"/>
        <v>29.167025758990594</v>
      </c>
      <c r="Y28" s="51">
        <f t="shared" si="13"/>
        <v>31.177527611879245</v>
      </c>
      <c r="Z28" s="48">
        <f t="shared" si="2"/>
        <v>1560.2838617871607</v>
      </c>
      <c r="AA28" s="49">
        <f t="shared" si="11"/>
        <v>171.75413821283928</v>
      </c>
    </row>
    <row r="29" spans="1:27" x14ac:dyDescent="0.25">
      <c r="A29" s="33">
        <v>41640.833333333336</v>
      </c>
      <c r="B29" s="34">
        <v>385</v>
      </c>
      <c r="C29" s="34">
        <v>0</v>
      </c>
      <c r="D29" s="34">
        <v>0</v>
      </c>
      <c r="E29" s="35">
        <f t="shared" si="0"/>
        <v>385</v>
      </c>
      <c r="F29" s="36">
        <f t="shared" si="3"/>
        <v>21</v>
      </c>
      <c r="G29" s="37" t="str">
        <f t="shared" si="4"/>
        <v>Yes</v>
      </c>
      <c r="H29" s="38">
        <v>54.21</v>
      </c>
      <c r="I29" s="38">
        <v>32.234999999999999</v>
      </c>
      <c r="J29" s="39">
        <f t="shared" si="5"/>
        <v>54.21</v>
      </c>
      <c r="K29" s="40">
        <f t="shared" si="1"/>
        <v>54.21</v>
      </c>
      <c r="L29" s="39">
        <v>885.75</v>
      </c>
      <c r="M29" s="39">
        <v>885.75</v>
      </c>
      <c r="N29" s="39">
        <v>973.202</v>
      </c>
      <c r="O29" s="41">
        <f t="shared" si="6"/>
        <v>87.451999999999998</v>
      </c>
      <c r="P29" s="42">
        <f t="shared" si="7"/>
        <v>54.21</v>
      </c>
      <c r="Q29" s="41">
        <f t="shared" si="8"/>
        <v>-1.0069999999999482</v>
      </c>
      <c r="R29" s="34">
        <f t="shared" si="9"/>
        <v>54.21</v>
      </c>
      <c r="S29" s="34">
        <f t="shared" si="9"/>
        <v>0</v>
      </c>
      <c r="T29" s="34">
        <f t="shared" si="9"/>
        <v>0</v>
      </c>
      <c r="U29" s="43">
        <v>34.71</v>
      </c>
      <c r="V29" s="44">
        <f t="shared" si="10"/>
        <v>1881.6291000000001</v>
      </c>
      <c r="W29" s="45">
        <f t="shared" si="13"/>
        <v>31.907645435320262</v>
      </c>
      <c r="X29" s="50">
        <f t="shared" si="13"/>
        <v>29.167025758990594</v>
      </c>
      <c r="Y29" s="51">
        <f t="shared" si="13"/>
        <v>31.177527611879245</v>
      </c>
      <c r="Z29" s="48">
        <f t="shared" si="2"/>
        <v>1729.7134590487115</v>
      </c>
      <c r="AA29" s="49">
        <f t="shared" si="11"/>
        <v>151.91564095128865</v>
      </c>
    </row>
    <row r="30" spans="1:27" x14ac:dyDescent="0.25">
      <c r="A30" s="33">
        <v>41640.875</v>
      </c>
      <c r="B30" s="34">
        <v>385</v>
      </c>
      <c r="C30" s="34">
        <v>0</v>
      </c>
      <c r="D30" s="34">
        <v>0</v>
      </c>
      <c r="E30" s="35">
        <f t="shared" si="0"/>
        <v>385</v>
      </c>
      <c r="F30" s="36">
        <f t="shared" si="3"/>
        <v>22</v>
      </c>
      <c r="G30" s="37" t="str">
        <f t="shared" si="4"/>
        <v>Yes</v>
      </c>
      <c r="H30" s="38">
        <v>69.59</v>
      </c>
      <c r="I30" s="38">
        <v>33.161000000000001</v>
      </c>
      <c r="J30" s="39">
        <f t="shared" si="5"/>
        <v>69.59</v>
      </c>
      <c r="K30" s="40">
        <f t="shared" si="1"/>
        <v>69.59</v>
      </c>
      <c r="L30" s="39">
        <v>884.9</v>
      </c>
      <c r="M30" s="39">
        <v>884.9</v>
      </c>
      <c r="N30" s="39">
        <v>985.64800000000002</v>
      </c>
      <c r="O30" s="41">
        <f t="shared" si="6"/>
        <v>100.74800000000005</v>
      </c>
      <c r="P30" s="42">
        <f t="shared" si="7"/>
        <v>69.59</v>
      </c>
      <c r="Q30" s="41">
        <f t="shared" si="8"/>
        <v>2.0029999999999291</v>
      </c>
      <c r="R30" s="34">
        <f t="shared" si="9"/>
        <v>69.59</v>
      </c>
      <c r="S30" s="34">
        <f t="shared" si="9"/>
        <v>0</v>
      </c>
      <c r="T30" s="34">
        <f t="shared" si="9"/>
        <v>0</v>
      </c>
      <c r="U30" s="43">
        <v>37.75</v>
      </c>
      <c r="V30" s="44">
        <f t="shared" si="10"/>
        <v>2627.0225</v>
      </c>
      <c r="W30" s="45">
        <f t="shared" si="13"/>
        <v>31.907645435320262</v>
      </c>
      <c r="X30" s="50">
        <f t="shared" si="13"/>
        <v>29.167025758990594</v>
      </c>
      <c r="Y30" s="51">
        <f t="shared" si="13"/>
        <v>31.177527611879245</v>
      </c>
      <c r="Z30" s="48">
        <f t="shared" si="2"/>
        <v>2220.4530458439372</v>
      </c>
      <c r="AA30" s="49">
        <f t="shared" si="11"/>
        <v>406.56945415606287</v>
      </c>
    </row>
    <row r="31" spans="1:27" x14ac:dyDescent="0.25">
      <c r="A31" s="33">
        <v>41640.916666666664</v>
      </c>
      <c r="B31" s="34">
        <v>385</v>
      </c>
      <c r="C31" s="34">
        <v>0</v>
      </c>
      <c r="D31" s="34">
        <v>0</v>
      </c>
      <c r="E31" s="35">
        <f t="shared" si="0"/>
        <v>385</v>
      </c>
      <c r="F31" s="36">
        <f t="shared" si="3"/>
        <v>23</v>
      </c>
      <c r="G31" s="37" t="str">
        <f t="shared" si="4"/>
        <v>Yes</v>
      </c>
      <c r="H31" s="38">
        <v>64.040000000000006</v>
      </c>
      <c r="I31" s="38">
        <v>29.888999999999999</v>
      </c>
      <c r="J31" s="39">
        <f t="shared" si="5"/>
        <v>64.040000000000006</v>
      </c>
      <c r="K31" s="40">
        <f t="shared" si="1"/>
        <v>64.040000000000006</v>
      </c>
      <c r="L31" s="39">
        <v>875.6</v>
      </c>
      <c r="M31" s="39">
        <v>875.6</v>
      </c>
      <c r="N31" s="39">
        <v>968.52599999999995</v>
      </c>
      <c r="O31" s="41">
        <f t="shared" si="6"/>
        <v>92.925999999999931</v>
      </c>
      <c r="P31" s="42">
        <f t="shared" si="7"/>
        <v>64.040000000000006</v>
      </c>
      <c r="Q31" s="41">
        <f t="shared" si="8"/>
        <v>1.0030000000000427</v>
      </c>
      <c r="R31" s="34">
        <f t="shared" si="9"/>
        <v>64.040000000000006</v>
      </c>
      <c r="S31" s="34">
        <f t="shared" si="9"/>
        <v>0</v>
      </c>
      <c r="T31" s="34">
        <f t="shared" si="9"/>
        <v>0</v>
      </c>
      <c r="U31" s="43">
        <v>33.47</v>
      </c>
      <c r="V31" s="44">
        <f t="shared" si="10"/>
        <v>2143.4187999999999</v>
      </c>
      <c r="W31" s="45">
        <f t="shared" si="13"/>
        <v>31.907645435320262</v>
      </c>
      <c r="X31" s="50">
        <f t="shared" si="13"/>
        <v>29.167025758990594</v>
      </c>
      <c r="Y31" s="51">
        <f t="shared" si="13"/>
        <v>31.177527611879245</v>
      </c>
      <c r="Z31" s="48">
        <f t="shared" si="2"/>
        <v>2043.3656136779098</v>
      </c>
      <c r="AA31" s="49">
        <f t="shared" si="11"/>
        <v>100.05318632209014</v>
      </c>
    </row>
    <row r="32" spans="1:27" ht="15.75" thickBot="1" x14ac:dyDescent="0.3">
      <c r="A32" s="53">
        <v>41640.958333333336</v>
      </c>
      <c r="B32" s="34">
        <v>385</v>
      </c>
      <c r="C32" s="34">
        <v>0</v>
      </c>
      <c r="D32" s="34">
        <v>0</v>
      </c>
      <c r="E32" s="35">
        <f t="shared" si="0"/>
        <v>385</v>
      </c>
      <c r="F32" s="36">
        <f t="shared" si="3"/>
        <v>24</v>
      </c>
      <c r="G32" s="37" t="str">
        <f t="shared" si="4"/>
        <v>Yes</v>
      </c>
      <c r="H32" s="38">
        <v>51.25</v>
      </c>
      <c r="I32" s="38">
        <v>28.864000000000001</v>
      </c>
      <c r="J32" s="39">
        <f t="shared" si="5"/>
        <v>51.25</v>
      </c>
      <c r="K32" s="40">
        <f t="shared" si="1"/>
        <v>51.25</v>
      </c>
      <c r="L32" s="39">
        <v>864.30000000000007</v>
      </c>
      <c r="M32" s="39">
        <v>864.30000000000007</v>
      </c>
      <c r="N32" s="39">
        <v>944.41700000000003</v>
      </c>
      <c r="O32" s="41">
        <f t="shared" si="6"/>
        <v>80.116999999999962</v>
      </c>
      <c r="P32" s="42">
        <f t="shared" si="7"/>
        <v>51.25</v>
      </c>
      <c r="Q32" s="41">
        <f t="shared" si="8"/>
        <v>-2.9999999999290594E-3</v>
      </c>
      <c r="R32" s="34">
        <f t="shared" si="9"/>
        <v>51.25</v>
      </c>
      <c r="S32" s="34">
        <f t="shared" si="9"/>
        <v>0</v>
      </c>
      <c r="T32" s="34">
        <f t="shared" si="9"/>
        <v>0</v>
      </c>
      <c r="U32" s="43">
        <v>31.56</v>
      </c>
      <c r="V32" s="44">
        <f>(R31+S31+T31)*U31</f>
        <v>2143.4187999999999</v>
      </c>
      <c r="W32" s="45">
        <f t="shared" si="13"/>
        <v>31.907645435320262</v>
      </c>
      <c r="X32" s="50">
        <f t="shared" si="13"/>
        <v>29.167025758990594</v>
      </c>
      <c r="Y32" s="51">
        <f t="shared" si="13"/>
        <v>31.177527611879245</v>
      </c>
      <c r="Z32" s="48">
        <f>(R31*W31)+(S31*X31)+(T31*Y31)</f>
        <v>2043.3656136779098</v>
      </c>
      <c r="AA32" s="49">
        <f t="shared" si="11"/>
        <v>100.05318632209014</v>
      </c>
    </row>
    <row r="33" spans="1:27" ht="15.75" thickBot="1" x14ac:dyDescent="0.3">
      <c r="A33" s="22"/>
      <c r="B33" s="22"/>
      <c r="C33" s="22"/>
      <c r="D33" s="22"/>
      <c r="E33" s="22"/>
      <c r="F33" s="22"/>
      <c r="G33" s="22"/>
      <c r="H33" s="54"/>
      <c r="I33" s="54"/>
      <c r="J33" s="54"/>
      <c r="K33" s="55"/>
      <c r="L33" s="54"/>
      <c r="M33" s="54"/>
      <c r="N33" s="54"/>
      <c r="O33" s="54"/>
      <c r="P33" s="54"/>
      <c r="Q33" s="54"/>
      <c r="R33" s="54"/>
      <c r="S33" s="54"/>
      <c r="T33" s="54"/>
      <c r="U33" s="56"/>
      <c r="V33" s="57"/>
      <c r="W33" s="22"/>
      <c r="X33" s="22"/>
      <c r="Y33" s="22"/>
      <c r="Z33" s="56"/>
      <c r="AA33" s="58"/>
    </row>
    <row r="34" spans="1:27" x14ac:dyDescent="0.25">
      <c r="A34" s="33">
        <v>41661</v>
      </c>
      <c r="B34" s="34">
        <v>385</v>
      </c>
      <c r="C34" s="34">
        <v>0</v>
      </c>
      <c r="D34" s="34">
        <v>0</v>
      </c>
      <c r="E34" s="35">
        <f t="shared" si="0"/>
        <v>385</v>
      </c>
      <c r="F34" s="36">
        <f t="shared" ref="F34:F57" si="14">IF(E34&gt;0,F33+1,0)</f>
        <v>1</v>
      </c>
      <c r="G34" s="37" t="str">
        <f t="shared" si="4"/>
        <v>Yes</v>
      </c>
      <c r="H34" s="38">
        <v>266.73</v>
      </c>
      <c r="I34" s="38">
        <v>44.832999999999998</v>
      </c>
      <c r="J34" s="39">
        <f>MIN(E34,H34)</f>
        <v>266.73</v>
      </c>
      <c r="K34" s="40">
        <f>IF(J34=0,0,IF(G34&lt;&gt;"Yes",0,J34))</f>
        <v>266.73</v>
      </c>
      <c r="L34" s="39">
        <v>914.95</v>
      </c>
      <c r="M34" s="39">
        <v>914.95</v>
      </c>
      <c r="N34" s="39">
        <v>1263.71</v>
      </c>
      <c r="O34" s="41">
        <f>MAX(N34-M34,0)</f>
        <v>348.76</v>
      </c>
      <c r="P34" s="42">
        <f>MIN(K34,O34)</f>
        <v>266.73</v>
      </c>
      <c r="Q34" s="41">
        <f t="shared" ref="Q34:Q57" si="15">IF(P34&lt;=0,0,L34+I34+H34-N34)</f>
        <v>-37.197000000000116</v>
      </c>
      <c r="R34" s="34">
        <f t="shared" ref="R34:T57" si="16">IF($P34&gt;0,MIN($P34,$E34)*(B34/$E34),0)</f>
        <v>266.73</v>
      </c>
      <c r="S34" s="34">
        <f t="shared" si="16"/>
        <v>0</v>
      </c>
      <c r="T34" s="34">
        <f t="shared" si="16"/>
        <v>0</v>
      </c>
      <c r="U34" s="43">
        <v>40.590000000000003</v>
      </c>
      <c r="V34" s="44">
        <f t="shared" ref="V34:V56" si="17">(R34+S34+T34)*U34</f>
        <v>10826.570700000002</v>
      </c>
      <c r="W34" s="45">
        <f>W9</f>
        <v>31.907645435320262</v>
      </c>
      <c r="X34" s="46">
        <f>X9</f>
        <v>29.167025758990594</v>
      </c>
      <c r="Y34" s="47">
        <f>Y9</f>
        <v>31.177527611879245</v>
      </c>
      <c r="Z34" s="48">
        <f t="shared" ref="Z34:Z56" si="18">(R34*W34)+(S34*X34)+(T34*Y34)</f>
        <v>8510.7262669629745</v>
      </c>
      <c r="AA34" s="49">
        <f t="shared" si="11"/>
        <v>2315.8444330370276</v>
      </c>
    </row>
    <row r="35" spans="1:27" x14ac:dyDescent="0.25">
      <c r="A35" s="33">
        <v>41661.041666666664</v>
      </c>
      <c r="B35" s="34">
        <v>385</v>
      </c>
      <c r="C35" s="34">
        <v>0</v>
      </c>
      <c r="D35" s="34">
        <v>0</v>
      </c>
      <c r="E35" s="35">
        <f t="shared" si="0"/>
        <v>385</v>
      </c>
      <c r="F35" s="36">
        <f t="shared" si="14"/>
        <v>2</v>
      </c>
      <c r="G35" s="37" t="str">
        <f t="shared" si="4"/>
        <v>Yes</v>
      </c>
      <c r="H35" s="38">
        <v>299.89</v>
      </c>
      <c r="I35" s="38">
        <v>48.494999999999997</v>
      </c>
      <c r="J35" s="39">
        <f t="shared" si="5"/>
        <v>299.89</v>
      </c>
      <c r="K35" s="40">
        <f t="shared" ref="K35:K57" si="19">IF(J35=0,0,IF(G35&lt;&gt;"Yes",0,J35))</f>
        <v>299.89</v>
      </c>
      <c r="L35" s="39">
        <v>867.45</v>
      </c>
      <c r="M35" s="39">
        <v>867.45</v>
      </c>
      <c r="N35" s="39">
        <v>1258.5060000000001</v>
      </c>
      <c r="O35" s="41">
        <f t="shared" si="6"/>
        <v>391.05600000000004</v>
      </c>
      <c r="P35" s="42">
        <f t="shared" ref="P35:P57" si="20">MIN(K35,O35)</f>
        <v>299.89</v>
      </c>
      <c r="Q35" s="41">
        <f t="shared" si="15"/>
        <v>-42.671000000000049</v>
      </c>
      <c r="R35" s="34">
        <f t="shared" si="16"/>
        <v>299.89</v>
      </c>
      <c r="S35" s="34">
        <f t="shared" si="16"/>
        <v>0</v>
      </c>
      <c r="T35" s="34">
        <f t="shared" si="16"/>
        <v>0</v>
      </c>
      <c r="U35" s="43">
        <v>91.26</v>
      </c>
      <c r="V35" s="44">
        <f t="shared" si="17"/>
        <v>27367.9614</v>
      </c>
      <c r="W35" s="45">
        <f t="shared" ref="W35:Y50" si="21">W34</f>
        <v>31.907645435320262</v>
      </c>
      <c r="X35" s="50">
        <f t="shared" si="21"/>
        <v>29.167025758990594</v>
      </c>
      <c r="Y35" s="51">
        <f t="shared" si="21"/>
        <v>31.177527611879245</v>
      </c>
      <c r="Z35" s="48">
        <f t="shared" si="18"/>
        <v>9568.7837895981938</v>
      </c>
      <c r="AA35" s="49">
        <f t="shared" si="11"/>
        <v>17799.177610401806</v>
      </c>
    </row>
    <row r="36" spans="1:27" x14ac:dyDescent="0.25">
      <c r="A36" s="33">
        <v>41661.083333333336</v>
      </c>
      <c r="B36" s="34">
        <v>385</v>
      </c>
      <c r="C36" s="34">
        <v>0</v>
      </c>
      <c r="D36" s="34">
        <v>0</v>
      </c>
      <c r="E36" s="35">
        <f t="shared" si="0"/>
        <v>385</v>
      </c>
      <c r="F36" s="36">
        <f t="shared" si="14"/>
        <v>3</v>
      </c>
      <c r="G36" s="37" t="str">
        <f t="shared" si="4"/>
        <v>Yes</v>
      </c>
      <c r="H36" s="38">
        <v>369.34</v>
      </c>
      <c r="I36" s="38">
        <v>50.268999999999998</v>
      </c>
      <c r="J36" s="39">
        <f t="shared" si="5"/>
        <v>369.34</v>
      </c>
      <c r="K36" s="40">
        <f t="shared" si="19"/>
        <v>369.34</v>
      </c>
      <c r="L36" s="39">
        <v>820.59999999999991</v>
      </c>
      <c r="M36" s="39">
        <v>820.59999999999991</v>
      </c>
      <c r="N36" s="39">
        <v>1277.04</v>
      </c>
      <c r="O36" s="41">
        <f t="shared" si="6"/>
        <v>456.44000000000005</v>
      </c>
      <c r="P36" s="42">
        <f t="shared" si="20"/>
        <v>369.34</v>
      </c>
      <c r="Q36" s="41">
        <f t="shared" si="15"/>
        <v>-36.831000000000131</v>
      </c>
      <c r="R36" s="34">
        <f t="shared" si="16"/>
        <v>369.34</v>
      </c>
      <c r="S36" s="34">
        <f t="shared" si="16"/>
        <v>0</v>
      </c>
      <c r="T36" s="34">
        <f t="shared" si="16"/>
        <v>0</v>
      </c>
      <c r="U36" s="43">
        <v>99.97</v>
      </c>
      <c r="V36" s="44">
        <f t="shared" si="17"/>
        <v>36922.919799999996</v>
      </c>
      <c r="W36" s="45">
        <f t="shared" si="21"/>
        <v>31.907645435320262</v>
      </c>
      <c r="X36" s="50">
        <f t="shared" si="21"/>
        <v>29.167025758990594</v>
      </c>
      <c r="Y36" s="51">
        <f t="shared" si="21"/>
        <v>31.177527611879245</v>
      </c>
      <c r="Z36" s="48">
        <f t="shared" si="18"/>
        <v>11784.769765081184</v>
      </c>
      <c r="AA36" s="49">
        <f t="shared" si="11"/>
        <v>25138.150034918814</v>
      </c>
    </row>
    <row r="37" spans="1:27" x14ac:dyDescent="0.25">
      <c r="A37" s="33">
        <v>41661.125</v>
      </c>
      <c r="B37" s="34">
        <v>385</v>
      </c>
      <c r="C37" s="34">
        <v>0</v>
      </c>
      <c r="D37" s="34">
        <v>0</v>
      </c>
      <c r="E37" s="35">
        <f t="shared" si="0"/>
        <v>385</v>
      </c>
      <c r="F37" s="36">
        <f t="shared" si="14"/>
        <v>4</v>
      </c>
      <c r="G37" s="37" t="str">
        <f t="shared" si="4"/>
        <v>Yes</v>
      </c>
      <c r="H37" s="38">
        <v>406.45</v>
      </c>
      <c r="I37" s="38">
        <v>51.527999999999999</v>
      </c>
      <c r="J37" s="39">
        <f t="shared" si="5"/>
        <v>385</v>
      </c>
      <c r="K37" s="40">
        <f t="shared" si="19"/>
        <v>385</v>
      </c>
      <c r="L37" s="39">
        <v>817.75</v>
      </c>
      <c r="M37" s="39">
        <v>817.75</v>
      </c>
      <c r="N37" s="39">
        <v>1293.383</v>
      </c>
      <c r="O37" s="41">
        <f t="shared" si="6"/>
        <v>475.63300000000004</v>
      </c>
      <c r="P37" s="42">
        <f t="shared" si="20"/>
        <v>385</v>
      </c>
      <c r="Q37" s="41">
        <f t="shared" si="15"/>
        <v>-17.654999999999973</v>
      </c>
      <c r="R37" s="34">
        <f t="shared" si="16"/>
        <v>385</v>
      </c>
      <c r="S37" s="34">
        <f t="shared" si="16"/>
        <v>0</v>
      </c>
      <c r="T37" s="34">
        <f t="shared" si="16"/>
        <v>0</v>
      </c>
      <c r="U37" s="43">
        <v>69.89</v>
      </c>
      <c r="V37" s="44">
        <f t="shared" si="17"/>
        <v>26907.65</v>
      </c>
      <c r="W37" s="45">
        <f t="shared" si="21"/>
        <v>31.907645435320262</v>
      </c>
      <c r="X37" s="50">
        <f t="shared" si="21"/>
        <v>29.167025758990594</v>
      </c>
      <c r="Y37" s="51">
        <f t="shared" si="21"/>
        <v>31.177527611879245</v>
      </c>
      <c r="Z37" s="48">
        <f t="shared" si="18"/>
        <v>12284.443492598301</v>
      </c>
      <c r="AA37" s="49">
        <f t="shared" si="11"/>
        <v>14623.206507401701</v>
      </c>
    </row>
    <row r="38" spans="1:27" x14ac:dyDescent="0.25">
      <c r="A38" s="33">
        <v>41661.166666666664</v>
      </c>
      <c r="B38" s="34">
        <v>385</v>
      </c>
      <c r="C38" s="34">
        <v>397</v>
      </c>
      <c r="D38" s="34">
        <v>0</v>
      </c>
      <c r="E38" s="35">
        <f t="shared" si="0"/>
        <v>782</v>
      </c>
      <c r="F38" s="36">
        <f t="shared" si="14"/>
        <v>5</v>
      </c>
      <c r="G38" s="37" t="str">
        <f t="shared" si="4"/>
        <v>Yes</v>
      </c>
      <c r="H38" s="38">
        <v>593.05999999999995</v>
      </c>
      <c r="I38" s="38">
        <v>50.463999999999999</v>
      </c>
      <c r="J38" s="39">
        <f t="shared" si="5"/>
        <v>593.05999999999995</v>
      </c>
      <c r="K38" s="40">
        <f t="shared" si="19"/>
        <v>593.05999999999995</v>
      </c>
      <c r="L38" s="39">
        <v>670.60000000000014</v>
      </c>
      <c r="M38" s="39">
        <v>670.60000000000014</v>
      </c>
      <c r="N38" s="39">
        <v>1338.9829999999999</v>
      </c>
      <c r="O38" s="41">
        <f t="shared" si="6"/>
        <v>668.38299999999981</v>
      </c>
      <c r="P38" s="42">
        <f t="shared" si="20"/>
        <v>593.05999999999995</v>
      </c>
      <c r="Q38" s="41">
        <f t="shared" si="15"/>
        <v>-24.858999999999924</v>
      </c>
      <c r="R38" s="34">
        <f t="shared" si="16"/>
        <v>291.97966751918153</v>
      </c>
      <c r="S38" s="34">
        <f t="shared" si="16"/>
        <v>301.08033248081841</v>
      </c>
      <c r="T38" s="34">
        <f t="shared" si="16"/>
        <v>0</v>
      </c>
      <c r="U38" s="43">
        <v>46.14</v>
      </c>
      <c r="V38" s="44">
        <f t="shared" si="17"/>
        <v>27363.788399999998</v>
      </c>
      <c r="W38" s="45">
        <f t="shared" si="21"/>
        <v>31.907645435320262</v>
      </c>
      <c r="X38" s="50">
        <f t="shared" si="21"/>
        <v>29.167025758990594</v>
      </c>
      <c r="Y38" s="51">
        <f t="shared" si="21"/>
        <v>31.177527611879245</v>
      </c>
      <c r="Z38" s="48">
        <f t="shared" si="18"/>
        <v>18098.001518518224</v>
      </c>
      <c r="AA38" s="49">
        <f t="shared" si="11"/>
        <v>9265.7868814817739</v>
      </c>
    </row>
    <row r="39" spans="1:27" x14ac:dyDescent="0.25">
      <c r="A39" s="33">
        <v>41661.208333333336</v>
      </c>
      <c r="B39" s="34">
        <v>385</v>
      </c>
      <c r="C39" s="34">
        <v>397</v>
      </c>
      <c r="D39" s="34">
        <v>0</v>
      </c>
      <c r="E39" s="35">
        <f t="shared" si="0"/>
        <v>782</v>
      </c>
      <c r="F39" s="36">
        <f t="shared" si="14"/>
        <v>6</v>
      </c>
      <c r="G39" s="37" t="str">
        <f t="shared" si="4"/>
        <v>Yes</v>
      </c>
      <c r="H39" s="38">
        <v>644.29999999999995</v>
      </c>
      <c r="I39" s="38">
        <v>49.448999999999998</v>
      </c>
      <c r="J39" s="39">
        <f t="shared" si="5"/>
        <v>644.29999999999995</v>
      </c>
      <c r="K39" s="40">
        <f t="shared" si="19"/>
        <v>644.29999999999995</v>
      </c>
      <c r="L39" s="39">
        <v>662.7</v>
      </c>
      <c r="M39" s="39">
        <v>662.7</v>
      </c>
      <c r="N39" s="39">
        <v>1375.2139999999999</v>
      </c>
      <c r="O39" s="41">
        <f t="shared" si="6"/>
        <v>712.5139999999999</v>
      </c>
      <c r="P39" s="42">
        <f t="shared" si="20"/>
        <v>644.29999999999995</v>
      </c>
      <c r="Q39" s="41">
        <f t="shared" si="15"/>
        <v>-18.764999999999873</v>
      </c>
      <c r="R39" s="34">
        <f t="shared" si="16"/>
        <v>317.20652173913038</v>
      </c>
      <c r="S39" s="34">
        <f t="shared" si="16"/>
        <v>327.09347826086957</v>
      </c>
      <c r="T39" s="34">
        <f t="shared" si="16"/>
        <v>0</v>
      </c>
      <c r="U39" s="43">
        <v>247.26</v>
      </c>
      <c r="V39" s="44">
        <f t="shared" si="17"/>
        <v>159309.61799999999</v>
      </c>
      <c r="W39" s="45">
        <f t="shared" si="21"/>
        <v>31.907645435320262</v>
      </c>
      <c r="X39" s="50">
        <f t="shared" si="21"/>
        <v>29.167025758990594</v>
      </c>
      <c r="Y39" s="51">
        <f t="shared" si="21"/>
        <v>31.177527611879245</v>
      </c>
      <c r="Z39" s="48">
        <f t="shared" si="18"/>
        <v>19661.657131455991</v>
      </c>
      <c r="AA39" s="49">
        <f t="shared" si="11"/>
        <v>139647.960868544</v>
      </c>
    </row>
    <row r="40" spans="1:27" x14ac:dyDescent="0.25">
      <c r="A40" s="33">
        <v>41661.25</v>
      </c>
      <c r="B40" s="34">
        <v>385</v>
      </c>
      <c r="C40" s="34">
        <v>397</v>
      </c>
      <c r="D40" s="34">
        <v>0</v>
      </c>
      <c r="E40" s="35">
        <f t="shared" si="0"/>
        <v>782</v>
      </c>
      <c r="F40" s="36">
        <f t="shared" si="14"/>
        <v>7</v>
      </c>
      <c r="G40" s="37" t="str">
        <f t="shared" si="4"/>
        <v>Yes</v>
      </c>
      <c r="H40" s="38">
        <v>685.93</v>
      </c>
      <c r="I40" s="38">
        <v>52.468000000000004</v>
      </c>
      <c r="J40" s="39">
        <f t="shared" si="5"/>
        <v>685.93</v>
      </c>
      <c r="K40" s="40">
        <f t="shared" si="19"/>
        <v>685.93</v>
      </c>
      <c r="L40" s="39">
        <v>662.2</v>
      </c>
      <c r="M40" s="39">
        <v>662.2</v>
      </c>
      <c r="N40" s="39">
        <v>1415.8520000000001</v>
      </c>
      <c r="O40" s="41">
        <f t="shared" si="6"/>
        <v>753.65200000000004</v>
      </c>
      <c r="P40" s="42">
        <f t="shared" si="20"/>
        <v>685.93</v>
      </c>
      <c r="Q40" s="41">
        <f t="shared" si="15"/>
        <v>-15.254000000000133</v>
      </c>
      <c r="R40" s="34">
        <f t="shared" si="16"/>
        <v>337.7021099744245</v>
      </c>
      <c r="S40" s="34">
        <f t="shared" si="16"/>
        <v>348.22789002557545</v>
      </c>
      <c r="T40" s="34">
        <f t="shared" si="16"/>
        <v>0</v>
      </c>
      <c r="U40" s="43">
        <v>153.28</v>
      </c>
      <c r="V40" s="44">
        <f t="shared" si="17"/>
        <v>105139.3504</v>
      </c>
      <c r="W40" s="45">
        <f t="shared" si="21"/>
        <v>31.907645435320262</v>
      </c>
      <c r="X40" s="50">
        <f t="shared" si="21"/>
        <v>29.167025758990594</v>
      </c>
      <c r="Y40" s="51">
        <f t="shared" si="21"/>
        <v>31.177527611879245</v>
      </c>
      <c r="Z40" s="48">
        <f t="shared" si="18"/>
        <v>20932.051026198373</v>
      </c>
      <c r="AA40" s="49">
        <f t="shared" si="11"/>
        <v>84207.299373801623</v>
      </c>
    </row>
    <row r="41" spans="1:27" x14ac:dyDescent="0.25">
      <c r="A41" s="33">
        <v>41661.291666666664</v>
      </c>
      <c r="B41" s="34">
        <v>385</v>
      </c>
      <c r="C41" s="34">
        <v>397</v>
      </c>
      <c r="D41" s="34">
        <v>0</v>
      </c>
      <c r="E41" s="35">
        <f t="shared" si="0"/>
        <v>782</v>
      </c>
      <c r="F41" s="36">
        <f t="shared" si="14"/>
        <v>8</v>
      </c>
      <c r="G41" s="37" t="str">
        <f t="shared" si="4"/>
        <v>Yes</v>
      </c>
      <c r="H41" s="38">
        <v>725.24</v>
      </c>
      <c r="I41" s="38">
        <v>55.703000000000003</v>
      </c>
      <c r="J41" s="39">
        <f t="shared" si="5"/>
        <v>725.24</v>
      </c>
      <c r="K41" s="40">
        <f t="shared" si="19"/>
        <v>725.24</v>
      </c>
      <c r="L41" s="39">
        <v>670.05</v>
      </c>
      <c r="M41" s="39">
        <v>670.05</v>
      </c>
      <c r="N41" s="39">
        <v>1466.107</v>
      </c>
      <c r="O41" s="41">
        <f t="shared" si="6"/>
        <v>796.05700000000002</v>
      </c>
      <c r="P41" s="42">
        <f t="shared" si="20"/>
        <v>725.24</v>
      </c>
      <c r="Q41" s="41">
        <f t="shared" si="15"/>
        <v>-15.114000000000033</v>
      </c>
      <c r="R41" s="34">
        <f t="shared" si="16"/>
        <v>357.05549872122759</v>
      </c>
      <c r="S41" s="34">
        <f t="shared" si="16"/>
        <v>368.18450127877242</v>
      </c>
      <c r="T41" s="34">
        <f t="shared" si="16"/>
        <v>0</v>
      </c>
      <c r="U41" s="43">
        <v>286.75</v>
      </c>
      <c r="V41" s="44">
        <f t="shared" si="17"/>
        <v>207962.57</v>
      </c>
      <c r="W41" s="45">
        <f t="shared" si="21"/>
        <v>31.907645435320262</v>
      </c>
      <c r="X41" s="50">
        <f t="shared" si="21"/>
        <v>29.167025758990594</v>
      </c>
      <c r="Y41" s="51">
        <f t="shared" si="21"/>
        <v>31.177527611879245</v>
      </c>
      <c r="Z41" s="48">
        <f t="shared" si="18"/>
        <v>22131.647086787438</v>
      </c>
      <c r="AA41" s="49">
        <f t="shared" si="11"/>
        <v>185830.92291321256</v>
      </c>
    </row>
    <row r="42" spans="1:27" x14ac:dyDescent="0.25">
      <c r="A42" s="33">
        <v>41661.333333333336</v>
      </c>
      <c r="B42" s="34">
        <v>385</v>
      </c>
      <c r="C42" s="34">
        <v>397</v>
      </c>
      <c r="D42" s="34">
        <v>0</v>
      </c>
      <c r="E42" s="35">
        <f t="shared" si="0"/>
        <v>782</v>
      </c>
      <c r="F42" s="36">
        <f t="shared" si="14"/>
        <v>9</v>
      </c>
      <c r="G42" s="37" t="str">
        <f t="shared" si="4"/>
        <v>Yes</v>
      </c>
      <c r="H42" s="38">
        <v>739.84</v>
      </c>
      <c r="I42" s="38">
        <v>58.863</v>
      </c>
      <c r="J42" s="39">
        <f t="shared" si="5"/>
        <v>739.84</v>
      </c>
      <c r="K42" s="40">
        <f t="shared" si="19"/>
        <v>739.84</v>
      </c>
      <c r="L42" s="39">
        <v>666.34999999999991</v>
      </c>
      <c r="M42" s="39">
        <v>666.34999999999991</v>
      </c>
      <c r="N42" s="39">
        <v>1476.7239999999999</v>
      </c>
      <c r="O42" s="41">
        <f>MAX(N42-M42,0)</f>
        <v>810.37400000000002</v>
      </c>
      <c r="P42" s="42">
        <f t="shared" si="20"/>
        <v>739.84</v>
      </c>
      <c r="Q42" s="41">
        <f t="shared" si="15"/>
        <v>-11.671000000000049</v>
      </c>
      <c r="R42" s="34">
        <f t="shared" si="16"/>
        <v>364.24347826086955</v>
      </c>
      <c r="S42" s="34">
        <f t="shared" si="16"/>
        <v>375.59652173913048</v>
      </c>
      <c r="T42" s="34">
        <f t="shared" si="16"/>
        <v>0</v>
      </c>
      <c r="U42" s="43">
        <v>232.25</v>
      </c>
      <c r="V42" s="44">
        <f t="shared" si="17"/>
        <v>171827.84</v>
      </c>
      <c r="W42" s="45">
        <f t="shared" si="21"/>
        <v>31.907645435320262</v>
      </c>
      <c r="X42" s="50">
        <f t="shared" si="21"/>
        <v>29.167025758990594</v>
      </c>
      <c r="Y42" s="51">
        <f t="shared" si="21"/>
        <v>31.177527611879245</v>
      </c>
      <c r="Z42" s="48">
        <f t="shared" si="18"/>
        <v>22577.1851810281</v>
      </c>
      <c r="AA42" s="49">
        <f t="shared" si="11"/>
        <v>149250.6548189719</v>
      </c>
    </row>
    <row r="43" spans="1:27" x14ac:dyDescent="0.25">
      <c r="A43" s="33">
        <v>41661.375</v>
      </c>
      <c r="B43" s="34">
        <v>385</v>
      </c>
      <c r="C43" s="34">
        <v>397</v>
      </c>
      <c r="D43" s="34">
        <v>0</v>
      </c>
      <c r="E43" s="35">
        <f t="shared" si="0"/>
        <v>782</v>
      </c>
      <c r="F43" s="36">
        <f t="shared" si="14"/>
        <v>10</v>
      </c>
      <c r="G43" s="37" t="str">
        <f t="shared" si="4"/>
        <v>Yes</v>
      </c>
      <c r="H43" s="38">
        <v>720.53</v>
      </c>
      <c r="I43" s="38">
        <v>58.704000000000001</v>
      </c>
      <c r="J43" s="39">
        <f t="shared" si="5"/>
        <v>720.53</v>
      </c>
      <c r="K43" s="40">
        <f t="shared" si="19"/>
        <v>720.53</v>
      </c>
      <c r="L43" s="39">
        <v>668.3</v>
      </c>
      <c r="M43" s="39">
        <v>668.3</v>
      </c>
      <c r="N43" s="39">
        <v>1457.671</v>
      </c>
      <c r="O43" s="41">
        <f t="shared" si="6"/>
        <v>789.37100000000009</v>
      </c>
      <c r="P43" s="42">
        <f t="shared" si="20"/>
        <v>720.53</v>
      </c>
      <c r="Q43" s="41">
        <f t="shared" si="15"/>
        <v>-10.137000000000171</v>
      </c>
      <c r="R43" s="34">
        <f t="shared" si="16"/>
        <v>354.73663682864446</v>
      </c>
      <c r="S43" s="34">
        <f t="shared" si="16"/>
        <v>365.79336317135551</v>
      </c>
      <c r="T43" s="34">
        <f t="shared" si="16"/>
        <v>0</v>
      </c>
      <c r="U43" s="43">
        <v>110.05</v>
      </c>
      <c r="V43" s="44">
        <f t="shared" si="17"/>
        <v>79294.326499999996</v>
      </c>
      <c r="W43" s="45">
        <f t="shared" si="21"/>
        <v>31.907645435320262</v>
      </c>
      <c r="X43" s="50">
        <f t="shared" si="21"/>
        <v>29.167025758990594</v>
      </c>
      <c r="Y43" s="51">
        <f t="shared" si="21"/>
        <v>31.177527611879245</v>
      </c>
      <c r="Z43" s="48">
        <f>(R43*W43)+(S43*X43)+(T43*Y43)</f>
        <v>21987.915276933087</v>
      </c>
      <c r="AA43" s="49">
        <f t="shared" si="11"/>
        <v>57306.411223066912</v>
      </c>
    </row>
    <row r="44" spans="1:27" x14ac:dyDescent="0.25">
      <c r="A44" s="33">
        <v>41661.416666666664</v>
      </c>
      <c r="B44" s="34">
        <v>385</v>
      </c>
      <c r="C44" s="34">
        <v>397</v>
      </c>
      <c r="D44" s="34">
        <v>0</v>
      </c>
      <c r="E44" s="35">
        <f t="shared" si="0"/>
        <v>782</v>
      </c>
      <c r="F44" s="36">
        <f t="shared" si="14"/>
        <v>11</v>
      </c>
      <c r="G44" s="37" t="str">
        <f t="shared" si="4"/>
        <v>Yes</v>
      </c>
      <c r="H44" s="38">
        <v>657.48</v>
      </c>
      <c r="I44" s="38">
        <v>59.039000000000001</v>
      </c>
      <c r="J44" s="39">
        <f t="shared" si="5"/>
        <v>657.48</v>
      </c>
      <c r="K44" s="40">
        <f t="shared" si="19"/>
        <v>657.48</v>
      </c>
      <c r="L44" s="39">
        <v>658.34999999999991</v>
      </c>
      <c r="M44" s="39">
        <v>658.34999999999991</v>
      </c>
      <c r="N44" s="39">
        <v>1390.59</v>
      </c>
      <c r="O44" s="41">
        <f t="shared" si="6"/>
        <v>732.24</v>
      </c>
      <c r="P44" s="42">
        <f t="shared" si="20"/>
        <v>657.48</v>
      </c>
      <c r="Q44" s="41">
        <f t="shared" si="15"/>
        <v>-15.721000000000004</v>
      </c>
      <c r="R44" s="34">
        <f t="shared" si="16"/>
        <v>323.69539641943732</v>
      </c>
      <c r="S44" s="34">
        <f t="shared" si="16"/>
        <v>333.7846035805627</v>
      </c>
      <c r="T44" s="34">
        <f t="shared" si="16"/>
        <v>0</v>
      </c>
      <c r="U44" s="43">
        <v>309.52</v>
      </c>
      <c r="V44" s="44">
        <f>(R44+S44+T44)*U44</f>
        <v>203503.2096</v>
      </c>
      <c r="W44" s="45">
        <f t="shared" si="21"/>
        <v>31.907645435320262</v>
      </c>
      <c r="X44" s="50">
        <f t="shared" si="21"/>
        <v>29.167025758990594</v>
      </c>
      <c r="Y44" s="51">
        <f t="shared" si="21"/>
        <v>31.177527611879245</v>
      </c>
      <c r="Z44" s="48">
        <f t="shared" si="18"/>
        <v>20063.862068585579</v>
      </c>
      <c r="AA44" s="49">
        <f t="shared" si="11"/>
        <v>183439.34753141442</v>
      </c>
    </row>
    <row r="45" spans="1:27" x14ac:dyDescent="0.25">
      <c r="A45" s="33">
        <v>41661.458333333336</v>
      </c>
      <c r="B45" s="34">
        <v>385</v>
      </c>
      <c r="C45" s="34">
        <v>397</v>
      </c>
      <c r="D45" s="34">
        <v>0</v>
      </c>
      <c r="E45" s="35">
        <f t="shared" si="0"/>
        <v>782</v>
      </c>
      <c r="F45" s="36">
        <f t="shared" si="14"/>
        <v>12</v>
      </c>
      <c r="G45" s="37" t="str">
        <f t="shared" si="4"/>
        <v>Yes</v>
      </c>
      <c r="H45" s="38">
        <v>594.47</v>
      </c>
      <c r="I45" s="38">
        <v>56.25</v>
      </c>
      <c r="J45" s="39">
        <f t="shared" si="5"/>
        <v>594.47</v>
      </c>
      <c r="K45" s="40">
        <f t="shared" si="19"/>
        <v>594.47</v>
      </c>
      <c r="L45" s="39">
        <v>665.65000000000009</v>
      </c>
      <c r="M45" s="39">
        <v>665.65000000000009</v>
      </c>
      <c r="N45" s="39">
        <v>1328.1410000000001</v>
      </c>
      <c r="O45" s="41">
        <f t="shared" si="6"/>
        <v>662.49099999999999</v>
      </c>
      <c r="P45" s="42">
        <f t="shared" si="20"/>
        <v>594.47</v>
      </c>
      <c r="Q45" s="41">
        <f t="shared" si="15"/>
        <v>-11.770999999999958</v>
      </c>
      <c r="R45" s="34">
        <f t="shared" si="16"/>
        <v>292.67384910485936</v>
      </c>
      <c r="S45" s="34">
        <f t="shared" si="16"/>
        <v>301.79615089514067</v>
      </c>
      <c r="T45" s="34">
        <f t="shared" si="16"/>
        <v>0</v>
      </c>
      <c r="U45" s="43">
        <v>258.52</v>
      </c>
      <c r="V45" s="44">
        <f t="shared" si="17"/>
        <v>153682.38440000001</v>
      </c>
      <c r="W45" s="45">
        <f t="shared" si="21"/>
        <v>31.907645435320262</v>
      </c>
      <c r="X45" s="50">
        <f t="shared" si="21"/>
        <v>29.167025758990594</v>
      </c>
      <c r="Y45" s="51">
        <f t="shared" si="21"/>
        <v>31.177527611879245</v>
      </c>
      <c r="Z45" s="48">
        <f t="shared" si="18"/>
        <v>18141.02951255106</v>
      </c>
      <c r="AA45" s="49">
        <f t="shared" si="11"/>
        <v>135541.35488744895</v>
      </c>
    </row>
    <row r="46" spans="1:27" x14ac:dyDescent="0.25">
      <c r="A46" s="33">
        <v>41661.5</v>
      </c>
      <c r="B46" s="34">
        <v>385</v>
      </c>
      <c r="C46" s="34">
        <v>397</v>
      </c>
      <c r="D46" s="34">
        <v>0</v>
      </c>
      <c r="E46" s="35">
        <f t="shared" si="0"/>
        <v>782</v>
      </c>
      <c r="F46" s="36">
        <f t="shared" si="14"/>
        <v>13</v>
      </c>
      <c r="G46" s="37" t="str">
        <f t="shared" si="4"/>
        <v>Yes</v>
      </c>
      <c r="H46" s="38">
        <v>548.78</v>
      </c>
      <c r="I46" s="38">
        <v>54.835000000000001</v>
      </c>
      <c r="J46" s="39">
        <f t="shared" si="5"/>
        <v>548.78</v>
      </c>
      <c r="K46" s="40">
        <f t="shared" si="19"/>
        <v>548.78</v>
      </c>
      <c r="L46" s="39">
        <v>670.05</v>
      </c>
      <c r="M46" s="39">
        <v>670.05</v>
      </c>
      <c r="N46" s="39">
        <v>1284.9849999999999</v>
      </c>
      <c r="O46" s="41">
        <f t="shared" si="6"/>
        <v>614.93499999999995</v>
      </c>
      <c r="P46" s="42">
        <f t="shared" si="20"/>
        <v>548.78</v>
      </c>
      <c r="Q46" s="41">
        <f t="shared" si="15"/>
        <v>-11.319999999999936</v>
      </c>
      <c r="R46" s="34">
        <f t="shared" si="16"/>
        <v>270.17941176470583</v>
      </c>
      <c r="S46" s="34">
        <f t="shared" si="16"/>
        <v>278.60058823529414</v>
      </c>
      <c r="T46" s="34">
        <f t="shared" si="16"/>
        <v>0</v>
      </c>
      <c r="U46" s="43">
        <v>187.82</v>
      </c>
      <c r="V46" s="44">
        <f t="shared" si="17"/>
        <v>103071.8596</v>
      </c>
      <c r="W46" s="45">
        <f t="shared" si="21"/>
        <v>31.907645435320262</v>
      </c>
      <c r="X46" s="50">
        <f t="shared" si="21"/>
        <v>29.167025758990594</v>
      </c>
      <c r="Y46" s="51">
        <f t="shared" si="21"/>
        <v>31.177527611879245</v>
      </c>
      <c r="Z46" s="48">
        <f t="shared" si="18"/>
        <v>16746.739408040383</v>
      </c>
      <c r="AA46" s="49">
        <f t="shared" si="11"/>
        <v>86325.120191959606</v>
      </c>
    </row>
    <row r="47" spans="1:27" x14ac:dyDescent="0.25">
      <c r="A47" s="33">
        <v>41661.541666666664</v>
      </c>
      <c r="B47" s="34">
        <v>385</v>
      </c>
      <c r="C47" s="34">
        <v>397</v>
      </c>
      <c r="D47" s="34">
        <v>0</v>
      </c>
      <c r="E47" s="35">
        <f t="shared" si="0"/>
        <v>782</v>
      </c>
      <c r="F47" s="36">
        <f t="shared" si="14"/>
        <v>14</v>
      </c>
      <c r="G47" s="37" t="str">
        <f t="shared" si="4"/>
        <v>Yes</v>
      </c>
      <c r="H47" s="38">
        <v>527.62</v>
      </c>
      <c r="I47" s="38">
        <v>51.515999999999998</v>
      </c>
      <c r="J47" s="39">
        <f t="shared" si="5"/>
        <v>527.62</v>
      </c>
      <c r="K47" s="40">
        <f t="shared" si="19"/>
        <v>527.62</v>
      </c>
      <c r="L47" s="39">
        <v>654.84999999999991</v>
      </c>
      <c r="M47" s="39">
        <v>654.84999999999991</v>
      </c>
      <c r="N47" s="39">
        <v>1256.2339999999999</v>
      </c>
      <c r="O47" s="41">
        <f t="shared" si="6"/>
        <v>601.38400000000001</v>
      </c>
      <c r="P47" s="42">
        <f t="shared" si="20"/>
        <v>527.62</v>
      </c>
      <c r="Q47" s="41">
        <f t="shared" si="15"/>
        <v>-22.248000000000047</v>
      </c>
      <c r="R47" s="34">
        <f t="shared" si="16"/>
        <v>259.76176470588234</v>
      </c>
      <c r="S47" s="34">
        <f t="shared" si="16"/>
        <v>267.85823529411766</v>
      </c>
      <c r="T47" s="34">
        <f t="shared" si="16"/>
        <v>0</v>
      </c>
      <c r="U47" s="43">
        <v>108.28</v>
      </c>
      <c r="V47" s="44">
        <f t="shared" si="17"/>
        <v>57130.693599999999</v>
      </c>
      <c r="W47" s="45">
        <f t="shared" si="21"/>
        <v>31.907645435320262</v>
      </c>
      <c r="X47" s="50">
        <f t="shared" si="21"/>
        <v>29.167025758990594</v>
      </c>
      <c r="Y47" s="51">
        <f t="shared" si="21"/>
        <v>31.177527611879245</v>
      </c>
      <c r="Z47" s="48">
        <f t="shared" si="18"/>
        <v>16101.014334469675</v>
      </c>
      <c r="AA47" s="49">
        <f t="shared" si="11"/>
        <v>41029.679265530322</v>
      </c>
    </row>
    <row r="48" spans="1:27" x14ac:dyDescent="0.25">
      <c r="A48" s="33">
        <v>41661.583333333336</v>
      </c>
      <c r="B48" s="34">
        <v>385</v>
      </c>
      <c r="C48" s="34">
        <v>397</v>
      </c>
      <c r="D48" s="34">
        <v>0</v>
      </c>
      <c r="E48" s="35">
        <f t="shared" si="0"/>
        <v>782</v>
      </c>
      <c r="F48" s="36">
        <f t="shared" si="14"/>
        <v>15</v>
      </c>
      <c r="G48" s="37" t="str">
        <f t="shared" si="4"/>
        <v>Yes</v>
      </c>
      <c r="H48" s="38">
        <v>499.85</v>
      </c>
      <c r="I48" s="38">
        <v>50.588000000000001</v>
      </c>
      <c r="J48" s="39">
        <f t="shared" si="5"/>
        <v>499.85</v>
      </c>
      <c r="K48" s="40">
        <f t="shared" si="19"/>
        <v>499.85</v>
      </c>
      <c r="L48" s="39">
        <v>664.65000000000009</v>
      </c>
      <c r="M48" s="39">
        <v>664.65000000000009</v>
      </c>
      <c r="N48" s="39">
        <v>1234.4590000000001</v>
      </c>
      <c r="O48" s="41">
        <f t="shared" si="6"/>
        <v>569.80899999999997</v>
      </c>
      <c r="P48" s="42">
        <f t="shared" si="20"/>
        <v>499.85</v>
      </c>
      <c r="Q48" s="41">
        <f t="shared" si="15"/>
        <v>-19.370999999999867</v>
      </c>
      <c r="R48" s="34">
        <f t="shared" si="16"/>
        <v>246.08983375959079</v>
      </c>
      <c r="S48" s="34">
        <f t="shared" si="16"/>
        <v>253.76016624040923</v>
      </c>
      <c r="T48" s="34">
        <f t="shared" si="16"/>
        <v>0</v>
      </c>
      <c r="U48" s="43">
        <v>128.06</v>
      </c>
      <c r="V48" s="44">
        <f t="shared" si="17"/>
        <v>64010.791000000005</v>
      </c>
      <c r="W48" s="45">
        <f t="shared" si="21"/>
        <v>31.907645435320262</v>
      </c>
      <c r="X48" s="50">
        <f t="shared" si="21"/>
        <v>29.167025758990594</v>
      </c>
      <c r="Y48" s="51">
        <f t="shared" si="21"/>
        <v>31.177527611879245</v>
      </c>
      <c r="Z48" s="48">
        <f t="shared" si="18"/>
        <v>15253.576466177681</v>
      </c>
      <c r="AA48" s="49">
        <f t="shared" si="11"/>
        <v>48757.21453382232</v>
      </c>
    </row>
    <row r="49" spans="1:27" x14ac:dyDescent="0.25">
      <c r="A49" s="33">
        <v>41661.625</v>
      </c>
      <c r="B49" s="34">
        <v>385</v>
      </c>
      <c r="C49" s="34">
        <v>397</v>
      </c>
      <c r="D49" s="34">
        <v>0</v>
      </c>
      <c r="E49" s="35">
        <f t="shared" si="0"/>
        <v>782</v>
      </c>
      <c r="F49" s="36">
        <f t="shared" si="14"/>
        <v>16</v>
      </c>
      <c r="G49" s="37" t="str">
        <f t="shared" si="4"/>
        <v>Yes</v>
      </c>
      <c r="H49" s="38">
        <v>511.34</v>
      </c>
      <c r="I49" s="38">
        <v>53.734999999999999</v>
      </c>
      <c r="J49" s="39">
        <f t="shared" si="5"/>
        <v>511.34</v>
      </c>
      <c r="K49" s="40">
        <f t="shared" si="19"/>
        <v>511.34</v>
      </c>
      <c r="L49" s="39">
        <v>658.45</v>
      </c>
      <c r="M49" s="39">
        <v>658.45</v>
      </c>
      <c r="N49" s="39">
        <v>1253.7650000000001</v>
      </c>
      <c r="O49" s="41">
        <f t="shared" si="6"/>
        <v>595.31500000000005</v>
      </c>
      <c r="P49" s="42">
        <f t="shared" si="20"/>
        <v>511.34</v>
      </c>
      <c r="Q49" s="41">
        <f t="shared" si="15"/>
        <v>-30.240000000000009</v>
      </c>
      <c r="R49" s="34">
        <f t="shared" si="16"/>
        <v>251.74667519181583</v>
      </c>
      <c r="S49" s="34">
        <f t="shared" si="16"/>
        <v>259.59332480818415</v>
      </c>
      <c r="T49" s="34">
        <f t="shared" si="16"/>
        <v>0</v>
      </c>
      <c r="U49" s="43">
        <v>203.49</v>
      </c>
      <c r="V49" s="44">
        <f t="shared" si="17"/>
        <v>104052.5766</v>
      </c>
      <c r="W49" s="45">
        <f t="shared" si="21"/>
        <v>31.907645435320262</v>
      </c>
      <c r="X49" s="50">
        <f t="shared" si="21"/>
        <v>29.167025758990594</v>
      </c>
      <c r="Y49" s="51">
        <f t="shared" si="21"/>
        <v>31.177527611879245</v>
      </c>
      <c r="Z49" s="48">
        <f t="shared" si="18"/>
        <v>15604.208843083514</v>
      </c>
      <c r="AA49" s="49">
        <f t="shared" si="11"/>
        <v>88448.367756916487</v>
      </c>
    </row>
    <row r="50" spans="1:27" x14ac:dyDescent="0.25">
      <c r="A50" s="33">
        <v>41661.666666666664</v>
      </c>
      <c r="B50" s="34">
        <v>385</v>
      </c>
      <c r="C50" s="34">
        <v>397</v>
      </c>
      <c r="D50" s="34">
        <v>0</v>
      </c>
      <c r="E50" s="35">
        <f t="shared" si="0"/>
        <v>782</v>
      </c>
      <c r="F50" s="36">
        <f t="shared" si="14"/>
        <v>17</v>
      </c>
      <c r="G50" s="37" t="str">
        <f t="shared" si="4"/>
        <v>Yes</v>
      </c>
      <c r="H50" s="38">
        <v>542.78</v>
      </c>
      <c r="I50" s="38">
        <v>54.866</v>
      </c>
      <c r="J50" s="39">
        <f t="shared" si="5"/>
        <v>542.78</v>
      </c>
      <c r="K50" s="40">
        <f t="shared" si="19"/>
        <v>542.78</v>
      </c>
      <c r="L50" s="39">
        <v>651.85000000000014</v>
      </c>
      <c r="M50" s="39">
        <v>651.85000000000014</v>
      </c>
      <c r="N50" s="39">
        <v>1275.9190000000001</v>
      </c>
      <c r="O50" s="41">
        <f t="shared" si="6"/>
        <v>624.06899999999996</v>
      </c>
      <c r="P50" s="42">
        <f t="shared" si="20"/>
        <v>542.78</v>
      </c>
      <c r="Q50" s="41">
        <f t="shared" si="15"/>
        <v>-26.423000000000002</v>
      </c>
      <c r="R50" s="34">
        <f t="shared" si="16"/>
        <v>267.22544757033245</v>
      </c>
      <c r="S50" s="34">
        <f t="shared" si="16"/>
        <v>275.55455242966752</v>
      </c>
      <c r="T50" s="34">
        <f t="shared" si="16"/>
        <v>0</v>
      </c>
      <c r="U50" s="43">
        <v>100.66</v>
      </c>
      <c r="V50" s="44">
        <f t="shared" si="17"/>
        <v>54636.234799999998</v>
      </c>
      <c r="W50" s="45">
        <f t="shared" si="21"/>
        <v>31.907645435320262</v>
      </c>
      <c r="X50" s="50">
        <f t="shared" si="21"/>
        <v>29.167025758990594</v>
      </c>
      <c r="Y50" s="51">
        <f t="shared" si="21"/>
        <v>31.177527611879245</v>
      </c>
      <c r="Z50" s="48">
        <f t="shared" si="18"/>
        <v>16563.641561092169</v>
      </c>
      <c r="AA50" s="49">
        <f t="shared" si="11"/>
        <v>38072.59323890783</v>
      </c>
    </row>
    <row r="51" spans="1:27" x14ac:dyDescent="0.25">
      <c r="A51" s="33">
        <v>41661.708333333336</v>
      </c>
      <c r="B51" s="34">
        <v>385</v>
      </c>
      <c r="C51" s="34">
        <v>397</v>
      </c>
      <c r="D51" s="34">
        <v>0</v>
      </c>
      <c r="E51" s="35">
        <f t="shared" si="0"/>
        <v>782</v>
      </c>
      <c r="F51" s="36">
        <f t="shared" si="14"/>
        <v>18</v>
      </c>
      <c r="G51" s="37" t="str">
        <f t="shared" si="4"/>
        <v>Yes</v>
      </c>
      <c r="H51" s="38">
        <v>560.38</v>
      </c>
      <c r="I51" s="38">
        <v>57.753999999999998</v>
      </c>
      <c r="J51" s="39">
        <f t="shared" si="5"/>
        <v>560.38</v>
      </c>
      <c r="K51" s="40">
        <f t="shared" si="19"/>
        <v>560.38</v>
      </c>
      <c r="L51" s="39">
        <v>664.7</v>
      </c>
      <c r="M51" s="39">
        <v>664.7</v>
      </c>
      <c r="N51" s="39">
        <v>1305.8579999999999</v>
      </c>
      <c r="O51" s="41">
        <f t="shared" si="6"/>
        <v>641.1579999999999</v>
      </c>
      <c r="P51" s="42">
        <f t="shared" si="20"/>
        <v>560.38</v>
      </c>
      <c r="Q51" s="41">
        <f t="shared" si="15"/>
        <v>-23.023999999999887</v>
      </c>
      <c r="R51" s="34">
        <f t="shared" si="16"/>
        <v>275.8904092071611</v>
      </c>
      <c r="S51" s="34">
        <f t="shared" si="16"/>
        <v>284.4895907928389</v>
      </c>
      <c r="T51" s="34">
        <f t="shared" si="16"/>
        <v>0</v>
      </c>
      <c r="U51" s="43">
        <v>407.25</v>
      </c>
      <c r="V51" s="44">
        <f t="shared" si="17"/>
        <v>228214.755</v>
      </c>
      <c r="W51" s="45">
        <f t="shared" ref="W51:Y57" si="22">W50</f>
        <v>31.907645435320262</v>
      </c>
      <c r="X51" s="50">
        <f t="shared" si="22"/>
        <v>29.167025758990594</v>
      </c>
      <c r="Y51" s="51">
        <f t="shared" si="22"/>
        <v>31.177527611879245</v>
      </c>
      <c r="Z51" s="48">
        <f t="shared" si="18"/>
        <v>17100.728578806938</v>
      </c>
      <c r="AA51" s="49">
        <f t="shared" si="11"/>
        <v>211114.02642119306</v>
      </c>
    </row>
    <row r="52" spans="1:27" x14ac:dyDescent="0.25">
      <c r="A52" s="33">
        <v>41661.75</v>
      </c>
      <c r="B52" s="34">
        <v>385</v>
      </c>
      <c r="C52" s="34">
        <v>397</v>
      </c>
      <c r="D52" s="34">
        <v>0</v>
      </c>
      <c r="E52" s="35">
        <f t="shared" si="0"/>
        <v>782</v>
      </c>
      <c r="F52" s="36">
        <f t="shared" si="14"/>
        <v>19</v>
      </c>
      <c r="G52" s="37" t="str">
        <f t="shared" si="4"/>
        <v>Yes</v>
      </c>
      <c r="H52" s="38">
        <v>592.33000000000004</v>
      </c>
      <c r="I52" s="38">
        <v>54.77</v>
      </c>
      <c r="J52" s="39">
        <f t="shared" si="5"/>
        <v>592.33000000000004</v>
      </c>
      <c r="K52" s="40">
        <f t="shared" si="19"/>
        <v>592.33000000000004</v>
      </c>
      <c r="L52" s="39">
        <v>631</v>
      </c>
      <c r="M52" s="39">
        <v>631</v>
      </c>
      <c r="N52" s="39">
        <v>1329.2170000000001</v>
      </c>
      <c r="O52" s="41">
        <f t="shared" si="6"/>
        <v>698.2170000000001</v>
      </c>
      <c r="P52" s="42">
        <f t="shared" si="20"/>
        <v>592.33000000000004</v>
      </c>
      <c r="Q52" s="41">
        <f t="shared" si="15"/>
        <v>-51.117000000000189</v>
      </c>
      <c r="R52" s="34">
        <f t="shared" si="16"/>
        <v>291.62026854219948</v>
      </c>
      <c r="S52" s="34">
        <f t="shared" si="16"/>
        <v>300.70973145780056</v>
      </c>
      <c r="T52" s="34">
        <f t="shared" si="16"/>
        <v>0</v>
      </c>
      <c r="U52" s="43">
        <v>329.86</v>
      </c>
      <c r="V52" s="44">
        <f t="shared" si="17"/>
        <v>195385.97380000004</v>
      </c>
      <c r="W52" s="45">
        <f t="shared" si="22"/>
        <v>31.907645435320262</v>
      </c>
      <c r="X52" s="50">
        <f t="shared" si="22"/>
        <v>29.167025758990594</v>
      </c>
      <c r="Y52" s="51">
        <f t="shared" si="22"/>
        <v>31.177527611879245</v>
      </c>
      <c r="Z52" s="48">
        <f t="shared" si="18"/>
        <v>18075.724613806193</v>
      </c>
      <c r="AA52" s="49">
        <f t="shared" si="11"/>
        <v>177310.24918619383</v>
      </c>
    </row>
    <row r="53" spans="1:27" x14ac:dyDescent="0.25">
      <c r="A53" s="33">
        <v>41661.791666666664</v>
      </c>
      <c r="B53" s="34">
        <v>385</v>
      </c>
      <c r="C53" s="34">
        <v>397</v>
      </c>
      <c r="D53" s="34">
        <v>0</v>
      </c>
      <c r="E53" s="35">
        <f t="shared" si="0"/>
        <v>782</v>
      </c>
      <c r="F53" s="36">
        <f t="shared" si="14"/>
        <v>20</v>
      </c>
      <c r="G53" s="37" t="str">
        <f t="shared" si="4"/>
        <v>Yes</v>
      </c>
      <c r="H53" s="38">
        <v>574.65</v>
      </c>
      <c r="I53" s="38">
        <v>56.69</v>
      </c>
      <c r="J53" s="39">
        <f t="shared" si="5"/>
        <v>574.65</v>
      </c>
      <c r="K53" s="40">
        <f t="shared" si="19"/>
        <v>574.65</v>
      </c>
      <c r="L53" s="39">
        <v>639.14999999999986</v>
      </c>
      <c r="M53" s="39">
        <v>639.14999999999986</v>
      </c>
      <c r="N53" s="39">
        <v>1317.4829999999999</v>
      </c>
      <c r="O53" s="41">
        <f t="shared" si="6"/>
        <v>678.33300000000008</v>
      </c>
      <c r="P53" s="42">
        <f t="shared" si="20"/>
        <v>574.65</v>
      </c>
      <c r="Q53" s="41">
        <f t="shared" si="15"/>
        <v>-46.993000000000166</v>
      </c>
      <c r="R53" s="34">
        <f t="shared" si="16"/>
        <v>282.91592071611251</v>
      </c>
      <c r="S53" s="34">
        <f t="shared" si="16"/>
        <v>291.73407928388747</v>
      </c>
      <c r="T53" s="34">
        <f t="shared" si="16"/>
        <v>0</v>
      </c>
      <c r="U53" s="43">
        <v>288.51</v>
      </c>
      <c r="V53" s="44">
        <f t="shared" si="17"/>
        <v>165792.2715</v>
      </c>
      <c r="W53" s="45">
        <f t="shared" si="22"/>
        <v>31.907645435320262</v>
      </c>
      <c r="X53" s="50">
        <f t="shared" si="22"/>
        <v>29.167025758990594</v>
      </c>
      <c r="Y53" s="51">
        <f t="shared" si="22"/>
        <v>31.177527611879245</v>
      </c>
      <c r="Z53" s="48">
        <f t="shared" si="18"/>
        <v>17536.196291465447</v>
      </c>
      <c r="AA53" s="49">
        <f t="shared" si="11"/>
        <v>148256.07520853454</v>
      </c>
    </row>
    <row r="54" spans="1:27" x14ac:dyDescent="0.25">
      <c r="A54" s="33">
        <v>41661.833333333336</v>
      </c>
      <c r="B54" s="34">
        <v>385</v>
      </c>
      <c r="C54" s="34">
        <v>397</v>
      </c>
      <c r="D54" s="34">
        <v>0</v>
      </c>
      <c r="E54" s="35">
        <f t="shared" si="0"/>
        <v>782</v>
      </c>
      <c r="F54" s="36">
        <f t="shared" si="14"/>
        <v>21</v>
      </c>
      <c r="G54" s="37" t="str">
        <f t="shared" si="4"/>
        <v>Yes</v>
      </c>
      <c r="H54" s="38">
        <v>559.49</v>
      </c>
      <c r="I54" s="38">
        <v>56.000999999999998</v>
      </c>
      <c r="J54" s="39">
        <f t="shared" si="5"/>
        <v>559.49</v>
      </c>
      <c r="K54" s="40">
        <f t="shared" si="19"/>
        <v>559.49</v>
      </c>
      <c r="L54" s="39">
        <v>666.44999999999982</v>
      </c>
      <c r="M54" s="39">
        <v>666.44999999999982</v>
      </c>
      <c r="N54" s="39">
        <v>1297.068</v>
      </c>
      <c r="O54" s="41">
        <f t="shared" si="6"/>
        <v>630.61800000000017</v>
      </c>
      <c r="P54" s="42">
        <f t="shared" si="20"/>
        <v>559.49</v>
      </c>
      <c r="Q54" s="41">
        <f t="shared" si="15"/>
        <v>-15.12700000000018</v>
      </c>
      <c r="R54" s="34">
        <f t="shared" si="16"/>
        <v>275.4522378516624</v>
      </c>
      <c r="S54" s="34">
        <f t="shared" si="16"/>
        <v>284.03776214833761</v>
      </c>
      <c r="T54" s="34">
        <f t="shared" si="16"/>
        <v>0</v>
      </c>
      <c r="U54" s="43">
        <v>334.43</v>
      </c>
      <c r="V54" s="44">
        <f t="shared" si="17"/>
        <v>187110.24069999999</v>
      </c>
      <c r="W54" s="45">
        <f t="shared" si="22"/>
        <v>31.907645435320262</v>
      </c>
      <c r="X54" s="50">
        <f t="shared" si="22"/>
        <v>29.167025758990594</v>
      </c>
      <c r="Y54" s="51">
        <f t="shared" si="22"/>
        <v>31.177527611879245</v>
      </c>
      <c r="Z54" s="48">
        <f t="shared" si="18"/>
        <v>17073.569064842952</v>
      </c>
      <c r="AA54" s="49">
        <f t="shared" si="11"/>
        <v>170036.67163515705</v>
      </c>
    </row>
    <row r="55" spans="1:27" x14ac:dyDescent="0.25">
      <c r="A55" s="33">
        <v>41661.875</v>
      </c>
      <c r="B55" s="34">
        <v>385</v>
      </c>
      <c r="C55" s="34">
        <v>0</v>
      </c>
      <c r="D55" s="34">
        <v>0</v>
      </c>
      <c r="E55" s="35">
        <f t="shared" si="0"/>
        <v>385</v>
      </c>
      <c r="F55" s="36">
        <f t="shared" si="14"/>
        <v>22</v>
      </c>
      <c r="G55" s="37" t="str">
        <f t="shared" si="4"/>
        <v>Yes</v>
      </c>
      <c r="H55" s="38">
        <v>526.89</v>
      </c>
      <c r="I55" s="38">
        <v>55.088999999999999</v>
      </c>
      <c r="J55" s="39">
        <f t="shared" si="5"/>
        <v>385</v>
      </c>
      <c r="K55" s="40">
        <f t="shared" si="19"/>
        <v>385</v>
      </c>
      <c r="L55" s="39">
        <v>684.05</v>
      </c>
      <c r="M55" s="39">
        <v>684.05</v>
      </c>
      <c r="N55" s="39">
        <v>1269.6559999999999</v>
      </c>
      <c r="O55" s="41">
        <f t="shared" si="6"/>
        <v>585.60599999999999</v>
      </c>
      <c r="P55" s="42">
        <f t="shared" si="20"/>
        <v>385</v>
      </c>
      <c r="Q55" s="41">
        <f t="shared" si="15"/>
        <v>-3.6269999999999527</v>
      </c>
      <c r="R55" s="34">
        <f t="shared" si="16"/>
        <v>385</v>
      </c>
      <c r="S55" s="34">
        <f t="shared" si="16"/>
        <v>0</v>
      </c>
      <c r="T55" s="34">
        <f t="shared" si="16"/>
        <v>0</v>
      </c>
      <c r="U55" s="43">
        <v>194.46</v>
      </c>
      <c r="V55" s="44">
        <f t="shared" si="17"/>
        <v>74867.100000000006</v>
      </c>
      <c r="W55" s="45">
        <f t="shared" si="22"/>
        <v>31.907645435320262</v>
      </c>
      <c r="X55" s="50">
        <f t="shared" si="22"/>
        <v>29.167025758990594</v>
      </c>
      <c r="Y55" s="51">
        <f t="shared" si="22"/>
        <v>31.177527611879245</v>
      </c>
      <c r="Z55" s="48">
        <f t="shared" si="18"/>
        <v>12284.443492598301</v>
      </c>
      <c r="AA55" s="49">
        <f t="shared" si="11"/>
        <v>62582.656507401705</v>
      </c>
    </row>
    <row r="56" spans="1:27" x14ac:dyDescent="0.25">
      <c r="A56" s="33">
        <v>41661.916666666664</v>
      </c>
      <c r="B56" s="34">
        <v>385</v>
      </c>
      <c r="C56" s="34">
        <v>0</v>
      </c>
      <c r="D56" s="34">
        <v>0</v>
      </c>
      <c r="E56" s="35">
        <f t="shared" si="0"/>
        <v>385</v>
      </c>
      <c r="F56" s="36">
        <f t="shared" si="14"/>
        <v>23</v>
      </c>
      <c r="G56" s="37" t="str">
        <f t="shared" si="4"/>
        <v>Yes</v>
      </c>
      <c r="H56" s="38">
        <v>507.24</v>
      </c>
      <c r="I56" s="38">
        <v>54.402999999999999</v>
      </c>
      <c r="J56" s="39">
        <f t="shared" si="5"/>
        <v>385</v>
      </c>
      <c r="K56" s="40">
        <f t="shared" si="19"/>
        <v>385</v>
      </c>
      <c r="L56" s="39">
        <v>682.25</v>
      </c>
      <c r="M56" s="39">
        <v>682.25</v>
      </c>
      <c r="N56" s="39">
        <v>1247.607</v>
      </c>
      <c r="O56" s="41">
        <f t="shared" si="6"/>
        <v>565.35699999999997</v>
      </c>
      <c r="P56" s="42">
        <f t="shared" si="20"/>
        <v>385</v>
      </c>
      <c r="Q56" s="41">
        <f t="shared" si="15"/>
        <v>-3.7139999999999418</v>
      </c>
      <c r="R56" s="34">
        <f t="shared" si="16"/>
        <v>385</v>
      </c>
      <c r="S56" s="34">
        <f t="shared" si="16"/>
        <v>0</v>
      </c>
      <c r="T56" s="34">
        <f t="shared" si="16"/>
        <v>0</v>
      </c>
      <c r="U56" s="43">
        <v>214.92</v>
      </c>
      <c r="V56" s="44">
        <f t="shared" si="17"/>
        <v>82744.2</v>
      </c>
      <c r="W56" s="45">
        <f t="shared" si="22"/>
        <v>31.907645435320262</v>
      </c>
      <c r="X56" s="50">
        <f t="shared" si="22"/>
        <v>29.167025758990594</v>
      </c>
      <c r="Y56" s="51">
        <f t="shared" si="22"/>
        <v>31.177527611879245</v>
      </c>
      <c r="Z56" s="48">
        <f t="shared" si="18"/>
        <v>12284.443492598301</v>
      </c>
      <c r="AA56" s="49">
        <f t="shared" si="11"/>
        <v>70459.756507401704</v>
      </c>
    </row>
    <row r="57" spans="1:27" ht="15.75" thickBot="1" x14ac:dyDescent="0.3">
      <c r="A57" s="53">
        <v>41661.958333333336</v>
      </c>
      <c r="B57" s="34">
        <v>385</v>
      </c>
      <c r="C57" s="34">
        <v>0</v>
      </c>
      <c r="D57" s="34">
        <v>0</v>
      </c>
      <c r="E57" s="35">
        <f t="shared" si="0"/>
        <v>385</v>
      </c>
      <c r="F57" s="36">
        <f t="shared" si="14"/>
        <v>24</v>
      </c>
      <c r="G57" s="37" t="str">
        <f t="shared" si="4"/>
        <v>Yes</v>
      </c>
      <c r="H57" s="38">
        <v>461.24</v>
      </c>
      <c r="I57" s="38">
        <v>52.594999999999999</v>
      </c>
      <c r="J57" s="39">
        <f t="shared" si="5"/>
        <v>385</v>
      </c>
      <c r="K57" s="40">
        <f t="shared" si="19"/>
        <v>385</v>
      </c>
      <c r="L57" s="39">
        <v>689.75</v>
      </c>
      <c r="M57" s="39">
        <v>689.75</v>
      </c>
      <c r="N57" s="39">
        <v>1212.4880000000001</v>
      </c>
      <c r="O57" s="41">
        <f t="shared" si="6"/>
        <v>522.73800000000006</v>
      </c>
      <c r="P57" s="42">
        <f t="shared" si="20"/>
        <v>385</v>
      </c>
      <c r="Q57" s="41">
        <f t="shared" si="15"/>
        <v>-8.90300000000002</v>
      </c>
      <c r="R57" s="34">
        <f t="shared" si="16"/>
        <v>385</v>
      </c>
      <c r="S57" s="34">
        <f t="shared" si="16"/>
        <v>0</v>
      </c>
      <c r="T57" s="34">
        <f t="shared" si="16"/>
        <v>0</v>
      </c>
      <c r="U57" s="43">
        <v>117.7</v>
      </c>
      <c r="V57" s="44">
        <f>(R56+S56+T56)*U56</f>
        <v>82744.2</v>
      </c>
      <c r="W57" s="45">
        <f t="shared" si="22"/>
        <v>31.907645435320262</v>
      </c>
      <c r="X57" s="50">
        <f t="shared" si="22"/>
        <v>29.167025758990594</v>
      </c>
      <c r="Y57" s="51">
        <f t="shared" si="22"/>
        <v>31.177527611879245</v>
      </c>
      <c r="Z57" s="48">
        <f>(R56*W56)+(S56*X56)+(T56*Y56)</f>
        <v>12284.443492598301</v>
      </c>
      <c r="AA57" s="49">
        <f t="shared" si="11"/>
        <v>70459.756507401704</v>
      </c>
    </row>
    <row r="58" spans="1:27" ht="15.75" thickBot="1" x14ac:dyDescent="0.3">
      <c r="A58" s="22" t="s">
        <v>56</v>
      </c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59">
        <f>SUM(AA34:AA57)</f>
        <v>2217218.2840441219</v>
      </c>
    </row>
  </sheetData>
  <mergeCells count="51">
    <mergeCell ref="B2:D2"/>
    <mergeCell ref="R2:T2"/>
    <mergeCell ref="W2:Y2"/>
    <mergeCell ref="B3:D3"/>
    <mergeCell ref="R3:T3"/>
    <mergeCell ref="W3:Y3"/>
    <mergeCell ref="P4:P5"/>
    <mergeCell ref="A4:A5"/>
    <mergeCell ref="B4:D5"/>
    <mergeCell ref="E4:E5"/>
    <mergeCell ref="H4:H5"/>
    <mergeCell ref="I4:I5"/>
    <mergeCell ref="J4:J5"/>
    <mergeCell ref="K4:K5"/>
    <mergeCell ref="L4:L5"/>
    <mergeCell ref="M4:M5"/>
    <mergeCell ref="N4:N5"/>
    <mergeCell ref="O4:O5"/>
    <mergeCell ref="AA4:AA5"/>
    <mergeCell ref="B6:B8"/>
    <mergeCell ref="C6:C8"/>
    <mergeCell ref="D6:D8"/>
    <mergeCell ref="E6:E8"/>
    <mergeCell ref="F6:F8"/>
    <mergeCell ref="G6:G8"/>
    <mergeCell ref="H6:H8"/>
    <mergeCell ref="I6:I8"/>
    <mergeCell ref="J6:J8"/>
    <mergeCell ref="Q4:Q5"/>
    <mergeCell ref="R4:T5"/>
    <mergeCell ref="U4:U5"/>
    <mergeCell ref="V4:V5"/>
    <mergeCell ref="W4:Y5"/>
    <mergeCell ref="Z4:Z5"/>
    <mergeCell ref="V6:V8"/>
    <mergeCell ref="K6:K8"/>
    <mergeCell ref="L6:L8"/>
    <mergeCell ref="M6:M8"/>
    <mergeCell ref="N6:N8"/>
    <mergeCell ref="O6:O8"/>
    <mergeCell ref="P6:P8"/>
    <mergeCell ref="Q6:Q8"/>
    <mergeCell ref="R6:R8"/>
    <mergeCell ref="S6:S8"/>
    <mergeCell ref="T6:T8"/>
    <mergeCell ref="U6:U8"/>
    <mergeCell ref="W6:W8"/>
    <mergeCell ref="X6:X8"/>
    <mergeCell ref="Y6:Y8"/>
    <mergeCell ref="Z6:Z8"/>
    <mergeCell ref="AA6:AA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3"/>
  <sheetViews>
    <sheetView workbookViewId="0">
      <selection activeCell="E13" sqref="E13 H13"/>
    </sheetView>
  </sheetViews>
  <sheetFormatPr defaultRowHeight="15" x14ac:dyDescent="0.25"/>
  <cols>
    <col min="1" max="1" width="15.7109375" style="3" bestFit="1" customWidth="1"/>
    <col min="2" max="25" width="9.140625" style="3"/>
    <col min="26" max="26" width="21.7109375" style="3" customWidth="1"/>
    <col min="27" max="27" width="22.7109375" style="3" customWidth="1"/>
    <col min="28" max="16384" width="9.140625" style="3"/>
  </cols>
  <sheetData>
    <row r="1" spans="1:27" ht="15.75" thickBot="1" x14ac:dyDescent="0.3">
      <c r="A1" s="22"/>
      <c r="B1" s="162" t="s">
        <v>0</v>
      </c>
      <c r="C1" s="163"/>
      <c r="D1" s="163"/>
      <c r="E1" s="163"/>
      <c r="F1" s="163"/>
      <c r="G1" s="163"/>
      <c r="H1" s="163"/>
      <c r="I1" s="163"/>
      <c r="J1" s="163"/>
      <c r="K1" s="163"/>
      <c r="L1" s="22"/>
      <c r="M1" s="162" t="s">
        <v>1</v>
      </c>
      <c r="N1" s="163"/>
      <c r="O1" s="163"/>
      <c r="P1" s="163"/>
      <c r="Q1" s="25"/>
      <c r="R1" s="22"/>
      <c r="S1" s="22"/>
      <c r="T1" s="22"/>
      <c r="U1" s="22"/>
      <c r="V1" s="22"/>
      <c r="W1" s="22"/>
      <c r="X1" s="22"/>
      <c r="Y1" s="22"/>
      <c r="Z1" s="22"/>
      <c r="AA1" s="22"/>
    </row>
    <row r="2" spans="1:27" ht="15.75" thickBot="1" x14ac:dyDescent="0.3">
      <c r="A2" s="22"/>
      <c r="B2" s="158" t="s">
        <v>2</v>
      </c>
      <c r="C2" s="159"/>
      <c r="D2" s="160"/>
      <c r="E2" s="26"/>
      <c r="F2" s="26"/>
      <c r="G2" s="26"/>
      <c r="H2" s="27" t="s">
        <v>3</v>
      </c>
      <c r="I2" s="27"/>
      <c r="J2" s="27"/>
      <c r="K2" s="27" t="s">
        <v>4</v>
      </c>
      <c r="L2" s="27"/>
      <c r="M2" s="27" t="s">
        <v>5</v>
      </c>
      <c r="N2" s="27" t="s">
        <v>6</v>
      </c>
      <c r="O2" s="27"/>
      <c r="P2" s="27" t="s">
        <v>7</v>
      </c>
      <c r="Q2" s="27"/>
      <c r="R2" s="158" t="s">
        <v>8</v>
      </c>
      <c r="S2" s="159"/>
      <c r="T2" s="160"/>
      <c r="U2" s="27" t="s">
        <v>9</v>
      </c>
      <c r="V2" s="27" t="s">
        <v>10</v>
      </c>
      <c r="W2" s="158" t="s">
        <v>11</v>
      </c>
      <c r="X2" s="159"/>
      <c r="Y2" s="160"/>
      <c r="Z2" s="27" t="s">
        <v>12</v>
      </c>
      <c r="AA2" s="28" t="s">
        <v>13</v>
      </c>
    </row>
    <row r="3" spans="1:27" ht="15.75" thickBot="1" x14ac:dyDescent="0.3">
      <c r="A3" s="22"/>
      <c r="B3" s="158" t="s">
        <v>2</v>
      </c>
      <c r="C3" s="159"/>
      <c r="D3" s="160"/>
      <c r="E3" s="27" t="s">
        <v>5</v>
      </c>
      <c r="F3" s="27"/>
      <c r="G3" s="27"/>
      <c r="H3" s="27" t="s">
        <v>6</v>
      </c>
      <c r="I3" s="27" t="s">
        <v>14</v>
      </c>
      <c r="J3" s="27" t="s">
        <v>7</v>
      </c>
      <c r="K3" s="27" t="s">
        <v>3</v>
      </c>
      <c r="L3" s="27" t="s">
        <v>15</v>
      </c>
      <c r="M3" s="27" t="s">
        <v>8</v>
      </c>
      <c r="N3" s="27" t="s">
        <v>9</v>
      </c>
      <c r="O3" s="27" t="s">
        <v>10</v>
      </c>
      <c r="P3" s="27" t="s">
        <v>11</v>
      </c>
      <c r="Q3" s="27" t="s">
        <v>12</v>
      </c>
      <c r="R3" s="158" t="s">
        <v>4</v>
      </c>
      <c r="S3" s="159"/>
      <c r="T3" s="160"/>
      <c r="U3" s="27" t="s">
        <v>13</v>
      </c>
      <c r="V3" s="27" t="s">
        <v>16</v>
      </c>
      <c r="W3" s="158" t="s">
        <v>17</v>
      </c>
      <c r="X3" s="159"/>
      <c r="Y3" s="160"/>
      <c r="Z3" s="27" t="s">
        <v>18</v>
      </c>
      <c r="AA3" s="28" t="s">
        <v>19</v>
      </c>
    </row>
    <row r="4" spans="1:27" x14ac:dyDescent="0.25">
      <c r="A4" s="145" t="s">
        <v>20</v>
      </c>
      <c r="B4" s="147" t="s">
        <v>21</v>
      </c>
      <c r="C4" s="149"/>
      <c r="D4" s="150"/>
      <c r="E4" s="145" t="s">
        <v>22</v>
      </c>
      <c r="F4" s="29"/>
      <c r="G4" s="29"/>
      <c r="H4" s="147" t="s">
        <v>23</v>
      </c>
      <c r="I4" s="145" t="s">
        <v>24</v>
      </c>
      <c r="J4" s="145" t="s">
        <v>25</v>
      </c>
      <c r="K4" s="147" t="s">
        <v>26</v>
      </c>
      <c r="L4" s="147" t="s">
        <v>27</v>
      </c>
      <c r="M4" s="147" t="s">
        <v>28</v>
      </c>
      <c r="N4" s="147" t="s">
        <v>29</v>
      </c>
      <c r="O4" s="147" t="s">
        <v>30</v>
      </c>
      <c r="P4" s="147" t="s">
        <v>31</v>
      </c>
      <c r="Q4" s="147" t="s">
        <v>32</v>
      </c>
      <c r="R4" s="147" t="s">
        <v>33</v>
      </c>
      <c r="S4" s="149"/>
      <c r="T4" s="150"/>
      <c r="U4" s="147" t="s">
        <v>34</v>
      </c>
      <c r="V4" s="147" t="s">
        <v>35</v>
      </c>
      <c r="W4" s="147" t="s">
        <v>36</v>
      </c>
      <c r="X4" s="149"/>
      <c r="Y4" s="150"/>
      <c r="Z4" s="147" t="s">
        <v>37</v>
      </c>
      <c r="AA4" s="145" t="s">
        <v>38</v>
      </c>
    </row>
    <row r="5" spans="1:27" ht="15.75" thickBot="1" x14ac:dyDescent="0.3">
      <c r="A5" s="154"/>
      <c r="B5" s="140"/>
      <c r="C5" s="155"/>
      <c r="D5" s="156"/>
      <c r="E5" s="157"/>
      <c r="F5" s="30"/>
      <c r="G5" s="30"/>
      <c r="H5" s="151"/>
      <c r="I5" s="157"/>
      <c r="J5" s="157"/>
      <c r="K5" s="151"/>
      <c r="L5" s="151"/>
      <c r="M5" s="148"/>
      <c r="N5" s="148"/>
      <c r="O5" s="148"/>
      <c r="P5" s="148"/>
      <c r="Q5" s="148"/>
      <c r="R5" s="151"/>
      <c r="S5" s="152"/>
      <c r="T5" s="153"/>
      <c r="U5" s="151"/>
      <c r="V5" s="151"/>
      <c r="W5" s="151"/>
      <c r="X5" s="152"/>
      <c r="Y5" s="153"/>
      <c r="Z5" s="151"/>
      <c r="AA5" s="146"/>
    </row>
    <row r="6" spans="1:27" x14ac:dyDescent="0.25">
      <c r="A6" s="161">
        <v>41676</v>
      </c>
      <c r="B6" s="133" t="s">
        <v>39</v>
      </c>
      <c r="C6" s="133" t="s">
        <v>40</v>
      </c>
      <c r="D6" s="133" t="s">
        <v>41</v>
      </c>
      <c r="E6" s="133" t="s">
        <v>42</v>
      </c>
      <c r="F6" s="133" t="s">
        <v>43</v>
      </c>
      <c r="G6" s="133" t="s">
        <v>44</v>
      </c>
      <c r="H6" s="133" t="s">
        <v>45</v>
      </c>
      <c r="I6" s="133" t="s">
        <v>45</v>
      </c>
      <c r="J6" s="133" t="s">
        <v>46</v>
      </c>
      <c r="K6" s="139" t="s">
        <v>47</v>
      </c>
      <c r="L6" s="133" t="s">
        <v>48</v>
      </c>
      <c r="M6" s="133" t="s">
        <v>48</v>
      </c>
      <c r="N6" s="133" t="s">
        <v>48</v>
      </c>
      <c r="O6" s="133" t="s">
        <v>49</v>
      </c>
      <c r="P6" s="133" t="s">
        <v>50</v>
      </c>
      <c r="Q6" s="133" t="s">
        <v>51</v>
      </c>
      <c r="R6" s="133" t="s">
        <v>39</v>
      </c>
      <c r="S6" s="133" t="s">
        <v>40</v>
      </c>
      <c r="T6" s="133" t="s">
        <v>41</v>
      </c>
      <c r="U6" s="133" t="s">
        <v>45</v>
      </c>
      <c r="V6" s="139" t="s">
        <v>52</v>
      </c>
      <c r="W6" s="133" t="s">
        <v>39</v>
      </c>
      <c r="X6" s="135" t="s">
        <v>40</v>
      </c>
      <c r="Y6" s="137" t="s">
        <v>53</v>
      </c>
      <c r="Z6" s="139" t="s">
        <v>54</v>
      </c>
      <c r="AA6" s="142" t="s">
        <v>55</v>
      </c>
    </row>
    <row r="7" spans="1:27" x14ac:dyDescent="0.25">
      <c r="A7" s="133"/>
      <c r="B7" s="133"/>
      <c r="C7" s="133"/>
      <c r="D7" s="133"/>
      <c r="E7" s="133"/>
      <c r="F7" s="133"/>
      <c r="G7" s="133"/>
      <c r="H7" s="133"/>
      <c r="I7" s="133"/>
      <c r="J7" s="133"/>
      <c r="K7" s="140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40"/>
      <c r="W7" s="134"/>
      <c r="X7" s="136"/>
      <c r="Y7" s="138"/>
      <c r="Z7" s="140"/>
      <c r="AA7" s="143"/>
    </row>
    <row r="8" spans="1:27" x14ac:dyDescent="0.25">
      <c r="A8" s="133"/>
      <c r="B8" s="133"/>
      <c r="C8" s="133"/>
      <c r="D8" s="133"/>
      <c r="E8" s="133"/>
      <c r="F8" s="133"/>
      <c r="G8" s="133"/>
      <c r="H8" s="133"/>
      <c r="I8" s="133"/>
      <c r="J8" s="133"/>
      <c r="K8" s="141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41"/>
      <c r="W8" s="134"/>
      <c r="X8" s="136"/>
      <c r="Y8" s="138"/>
      <c r="Z8" s="141"/>
      <c r="AA8" s="144"/>
    </row>
    <row r="9" spans="1:27" x14ac:dyDescent="0.25">
      <c r="A9" s="60">
        <v>0</v>
      </c>
      <c r="B9" s="34">
        <v>0</v>
      </c>
      <c r="C9" s="34">
        <v>0</v>
      </c>
      <c r="D9" s="34">
        <v>0</v>
      </c>
      <c r="E9" s="35">
        <f t="shared" ref="E9:E32" si="0">SUM(B9:D9)</f>
        <v>0</v>
      </c>
      <c r="F9" s="36">
        <f>IF(E9&gt;0,F8+1,0)</f>
        <v>0</v>
      </c>
      <c r="G9" s="37">
        <f>IF(MAX(F9:F15)&gt;6,"Yes",0)</f>
        <v>0</v>
      </c>
      <c r="H9" s="38">
        <v>440.59</v>
      </c>
      <c r="I9" s="38">
        <v>0</v>
      </c>
      <c r="J9" s="39">
        <f>MIN(E9,H9)</f>
        <v>0</v>
      </c>
      <c r="K9" s="40">
        <f t="shared" ref="K9:K32" si="1">IF(J9=0,0,IF(G9&lt;&gt;"Yes",0,J9))</f>
        <v>0</v>
      </c>
      <c r="L9" s="39">
        <v>1409</v>
      </c>
      <c r="M9" s="39">
        <v>635</v>
      </c>
      <c r="N9" s="39">
        <v>1140.134</v>
      </c>
      <c r="O9" s="41">
        <f>MAX(N9-M9,0)</f>
        <v>505.13400000000001</v>
      </c>
      <c r="P9" s="41">
        <f>MIN(K9,O9)</f>
        <v>0</v>
      </c>
      <c r="Q9" s="41">
        <f>IF(P9&lt;=0,0,L9+I9+H9-N9)</f>
        <v>0</v>
      </c>
      <c r="R9" s="34">
        <f>IF($P9&gt;0,MIN($P9,$E9)*(B9/$E9),0)</f>
        <v>0</v>
      </c>
      <c r="S9" s="34">
        <f>IF($P9&gt;0,MIN($P9,$E9)*(C9/$E9),0)</f>
        <v>0</v>
      </c>
      <c r="T9" s="34">
        <f>IF($P9&gt;0,MIN($P9,$E9)*(D9/$E9),0)</f>
        <v>0</v>
      </c>
      <c r="U9" s="43">
        <v>53.83</v>
      </c>
      <c r="V9" s="44">
        <f>(R9+S9+T9)*U9</f>
        <v>0</v>
      </c>
      <c r="W9" s="45">
        <f>4450957/139495</f>
        <v>31.907645435320262</v>
      </c>
      <c r="X9" s="46">
        <f>6403183/219535</f>
        <v>29.167025758990594</v>
      </c>
      <c r="Y9" s="47">
        <f>19054146/611150</f>
        <v>31.177527611879245</v>
      </c>
      <c r="Z9" s="48">
        <f t="shared" ref="Z9:Z31" si="2">(R9*W9)+(S9*X9)+(T9*Y9)</f>
        <v>0</v>
      </c>
      <c r="AA9" s="49">
        <f>IF(V9-Z9&lt;0,0,V9-Z9)</f>
        <v>0</v>
      </c>
    </row>
    <row r="10" spans="1:27" x14ac:dyDescent="0.25">
      <c r="A10" s="60">
        <v>4.1666666666666699E-2</v>
      </c>
      <c r="B10" s="34">
        <v>0</v>
      </c>
      <c r="C10" s="34">
        <v>0</v>
      </c>
      <c r="D10" s="34">
        <v>0</v>
      </c>
      <c r="E10" s="35">
        <f t="shared" si="0"/>
        <v>0</v>
      </c>
      <c r="F10" s="36">
        <f t="shared" ref="F10:F32" si="3">IF(E10&gt;0,F9+1,0)</f>
        <v>0</v>
      </c>
      <c r="G10" s="37">
        <f t="shared" ref="G10:G27" si="4">IF(MAX(F10:F16)&gt;6,"Yes",0)</f>
        <v>0</v>
      </c>
      <c r="H10" s="38">
        <v>418.79</v>
      </c>
      <c r="I10" s="38">
        <v>0</v>
      </c>
      <c r="J10" s="39">
        <f t="shared" ref="J10:J32" si="5">MIN(E10,H10)</f>
        <v>0</v>
      </c>
      <c r="K10" s="40">
        <f t="shared" si="1"/>
        <v>0</v>
      </c>
      <c r="L10" s="39">
        <v>1407</v>
      </c>
      <c r="M10" s="39">
        <v>636</v>
      </c>
      <c r="N10" s="39">
        <v>1115.2660000000001</v>
      </c>
      <c r="O10" s="41">
        <f t="shared" ref="O10:O32" si="6">MAX(N10-M10,0)</f>
        <v>479.26600000000008</v>
      </c>
      <c r="P10" s="41">
        <f t="shared" ref="P10:P32" si="7">MIN(K10,O10)</f>
        <v>0</v>
      </c>
      <c r="Q10" s="41">
        <f t="shared" ref="Q10:Q32" si="8">IF(P10&lt;=0,0,L10+I10+H10-N10)</f>
        <v>0</v>
      </c>
      <c r="R10" s="34">
        <f t="shared" ref="R10:T32" si="9">IF($P10&gt;0,MIN($P10,$E10)*(B10/$E10),0)</f>
        <v>0</v>
      </c>
      <c r="S10" s="34">
        <f t="shared" si="9"/>
        <v>0</v>
      </c>
      <c r="T10" s="34">
        <f t="shared" si="9"/>
        <v>0</v>
      </c>
      <c r="U10" s="43">
        <v>49.08</v>
      </c>
      <c r="V10" s="44">
        <f t="shared" ref="V10:V31" si="10">(R10+S10+T10)*U10</f>
        <v>0</v>
      </c>
      <c r="W10" s="45">
        <f>W9</f>
        <v>31.907645435320262</v>
      </c>
      <c r="X10" s="50">
        <f>X9</f>
        <v>29.167025758990594</v>
      </c>
      <c r="Y10" s="51">
        <f>Y9</f>
        <v>31.177527611879245</v>
      </c>
      <c r="Z10" s="48">
        <f t="shared" si="2"/>
        <v>0</v>
      </c>
      <c r="AA10" s="49">
        <f t="shared" ref="AA10:AA32" si="11">IF(V10-Z10&lt;0,0,V10-Z10)</f>
        <v>0</v>
      </c>
    </row>
    <row r="11" spans="1:27" x14ac:dyDescent="0.25">
      <c r="A11" s="60">
        <v>8.3333333333333301E-2</v>
      </c>
      <c r="B11" s="34">
        <v>0</v>
      </c>
      <c r="C11" s="34">
        <v>0</v>
      </c>
      <c r="D11" s="34">
        <v>0</v>
      </c>
      <c r="E11" s="35">
        <f t="shared" si="0"/>
        <v>0</v>
      </c>
      <c r="F11" s="36">
        <f t="shared" si="3"/>
        <v>0</v>
      </c>
      <c r="G11" s="37">
        <f t="shared" si="4"/>
        <v>0</v>
      </c>
      <c r="H11" s="38">
        <v>410.26</v>
      </c>
      <c r="I11" s="38">
        <v>0</v>
      </c>
      <c r="J11" s="39">
        <f t="shared" si="5"/>
        <v>0</v>
      </c>
      <c r="K11" s="40">
        <f t="shared" si="1"/>
        <v>0</v>
      </c>
      <c r="L11" s="39">
        <v>1407</v>
      </c>
      <c r="M11" s="39">
        <v>632</v>
      </c>
      <c r="N11" s="39">
        <v>1091.626</v>
      </c>
      <c r="O11" s="41">
        <f t="shared" si="6"/>
        <v>459.62599999999998</v>
      </c>
      <c r="P11" s="41">
        <f t="shared" si="7"/>
        <v>0</v>
      </c>
      <c r="Q11" s="41">
        <f t="shared" si="8"/>
        <v>0</v>
      </c>
      <c r="R11" s="34">
        <f t="shared" si="9"/>
        <v>0</v>
      </c>
      <c r="S11" s="34">
        <f t="shared" si="9"/>
        <v>0</v>
      </c>
      <c r="T11" s="34">
        <f t="shared" si="9"/>
        <v>0</v>
      </c>
      <c r="U11" s="43">
        <v>46.23</v>
      </c>
      <c r="V11" s="44">
        <f t="shared" si="10"/>
        <v>0</v>
      </c>
      <c r="W11" s="45">
        <f t="shared" ref="W11:Y26" si="12">W10</f>
        <v>31.907645435320262</v>
      </c>
      <c r="X11" s="50">
        <f t="shared" si="12"/>
        <v>29.167025758990594</v>
      </c>
      <c r="Y11" s="51">
        <f t="shared" si="12"/>
        <v>31.177527611879245</v>
      </c>
      <c r="Z11" s="48">
        <f t="shared" si="2"/>
        <v>0</v>
      </c>
      <c r="AA11" s="49">
        <f t="shared" si="11"/>
        <v>0</v>
      </c>
    </row>
    <row r="12" spans="1:27" x14ac:dyDescent="0.25">
      <c r="A12" s="60">
        <v>0.125</v>
      </c>
      <c r="B12" s="34">
        <v>0</v>
      </c>
      <c r="C12" s="34">
        <v>0</v>
      </c>
      <c r="D12" s="34">
        <v>0</v>
      </c>
      <c r="E12" s="35">
        <f t="shared" si="0"/>
        <v>0</v>
      </c>
      <c r="F12" s="36">
        <f t="shared" si="3"/>
        <v>0</v>
      </c>
      <c r="G12" s="37">
        <f t="shared" si="4"/>
        <v>0</v>
      </c>
      <c r="H12" s="38">
        <v>435.6</v>
      </c>
      <c r="I12" s="38">
        <v>0</v>
      </c>
      <c r="J12" s="39">
        <f t="shared" si="5"/>
        <v>0</v>
      </c>
      <c r="K12" s="40">
        <f t="shared" si="1"/>
        <v>0</v>
      </c>
      <c r="L12" s="39">
        <v>1408</v>
      </c>
      <c r="M12" s="39">
        <v>627</v>
      </c>
      <c r="N12" s="39">
        <v>1087.248</v>
      </c>
      <c r="O12" s="41">
        <f t="shared" si="6"/>
        <v>460.24800000000005</v>
      </c>
      <c r="P12" s="41">
        <f t="shared" si="7"/>
        <v>0</v>
      </c>
      <c r="Q12" s="41">
        <f t="shared" si="8"/>
        <v>0</v>
      </c>
      <c r="R12" s="34">
        <f t="shared" si="9"/>
        <v>0</v>
      </c>
      <c r="S12" s="34">
        <f t="shared" si="9"/>
        <v>0</v>
      </c>
      <c r="T12" s="34">
        <f t="shared" si="9"/>
        <v>0</v>
      </c>
      <c r="U12" s="43">
        <v>49.33</v>
      </c>
      <c r="V12" s="44">
        <f t="shared" si="10"/>
        <v>0</v>
      </c>
      <c r="W12" s="45">
        <f t="shared" si="12"/>
        <v>31.907645435320262</v>
      </c>
      <c r="X12" s="50">
        <f t="shared" si="12"/>
        <v>29.167025758990594</v>
      </c>
      <c r="Y12" s="51">
        <f t="shared" si="12"/>
        <v>31.177527611879245</v>
      </c>
      <c r="Z12" s="48">
        <f t="shared" si="2"/>
        <v>0</v>
      </c>
      <c r="AA12" s="49">
        <f t="shared" si="11"/>
        <v>0</v>
      </c>
    </row>
    <row r="13" spans="1:27" x14ac:dyDescent="0.25">
      <c r="A13" s="60">
        <v>0.16666666666666699</v>
      </c>
      <c r="B13" s="34">
        <v>0</v>
      </c>
      <c r="C13" s="34">
        <v>0</v>
      </c>
      <c r="D13" s="34">
        <v>0</v>
      </c>
      <c r="E13" s="35">
        <f t="shared" si="0"/>
        <v>0</v>
      </c>
      <c r="F13" s="36">
        <f t="shared" si="3"/>
        <v>0</v>
      </c>
      <c r="G13" s="37">
        <f t="shared" si="4"/>
        <v>0</v>
      </c>
      <c r="H13" s="38">
        <v>456.42</v>
      </c>
      <c r="I13" s="38">
        <v>0</v>
      </c>
      <c r="J13" s="39">
        <f t="shared" si="5"/>
        <v>0</v>
      </c>
      <c r="K13" s="40">
        <f t="shared" si="1"/>
        <v>0</v>
      </c>
      <c r="L13" s="39">
        <v>1409</v>
      </c>
      <c r="M13" s="39">
        <v>630</v>
      </c>
      <c r="N13" s="39">
        <v>1076.0050000000001</v>
      </c>
      <c r="O13" s="41">
        <f t="shared" si="6"/>
        <v>446.00500000000011</v>
      </c>
      <c r="P13" s="41">
        <f t="shared" si="7"/>
        <v>0</v>
      </c>
      <c r="Q13" s="41">
        <f t="shared" si="8"/>
        <v>0</v>
      </c>
      <c r="R13" s="34">
        <f t="shared" si="9"/>
        <v>0</v>
      </c>
      <c r="S13" s="34">
        <f t="shared" si="9"/>
        <v>0</v>
      </c>
      <c r="T13" s="34">
        <f t="shared" si="9"/>
        <v>0</v>
      </c>
      <c r="U13" s="43">
        <v>45.82</v>
      </c>
      <c r="V13" s="44">
        <f t="shared" si="10"/>
        <v>0</v>
      </c>
      <c r="W13" s="45">
        <f t="shared" si="12"/>
        <v>31.907645435320262</v>
      </c>
      <c r="X13" s="50">
        <f t="shared" si="12"/>
        <v>29.167025758990594</v>
      </c>
      <c r="Y13" s="51">
        <f t="shared" si="12"/>
        <v>31.177527611879245</v>
      </c>
      <c r="Z13" s="48">
        <f t="shared" si="2"/>
        <v>0</v>
      </c>
      <c r="AA13" s="49">
        <f t="shared" si="11"/>
        <v>0</v>
      </c>
    </row>
    <row r="14" spans="1:27" x14ac:dyDescent="0.25">
      <c r="A14" s="60">
        <v>0.20833333333333301</v>
      </c>
      <c r="B14" s="34">
        <v>0</v>
      </c>
      <c r="C14" s="34">
        <v>0</v>
      </c>
      <c r="D14" s="34">
        <v>0</v>
      </c>
      <c r="E14" s="35">
        <f t="shared" si="0"/>
        <v>0</v>
      </c>
      <c r="F14" s="36">
        <f t="shared" si="3"/>
        <v>0</v>
      </c>
      <c r="G14" s="37">
        <f t="shared" si="4"/>
        <v>0</v>
      </c>
      <c r="H14" s="38">
        <v>498.51</v>
      </c>
      <c r="I14" s="38">
        <v>0</v>
      </c>
      <c r="J14" s="39">
        <f t="shared" si="5"/>
        <v>0</v>
      </c>
      <c r="K14" s="40">
        <f t="shared" si="1"/>
        <v>0</v>
      </c>
      <c r="L14" s="39">
        <v>1374</v>
      </c>
      <c r="M14" s="39">
        <v>593</v>
      </c>
      <c r="N14" s="39">
        <v>1080.665</v>
      </c>
      <c r="O14" s="41">
        <f t="shared" si="6"/>
        <v>487.66499999999996</v>
      </c>
      <c r="P14" s="41">
        <f t="shared" si="7"/>
        <v>0</v>
      </c>
      <c r="Q14" s="41">
        <f t="shared" si="8"/>
        <v>0</v>
      </c>
      <c r="R14" s="34">
        <f t="shared" si="9"/>
        <v>0</v>
      </c>
      <c r="S14" s="34">
        <f t="shared" si="9"/>
        <v>0</v>
      </c>
      <c r="T14" s="34">
        <f t="shared" si="9"/>
        <v>0</v>
      </c>
      <c r="U14" s="43">
        <v>48.44</v>
      </c>
      <c r="V14" s="44">
        <f t="shared" si="10"/>
        <v>0</v>
      </c>
      <c r="W14" s="45">
        <f t="shared" si="12"/>
        <v>31.907645435320262</v>
      </c>
      <c r="X14" s="50">
        <f t="shared" si="12"/>
        <v>29.167025758990594</v>
      </c>
      <c r="Y14" s="51">
        <f t="shared" si="12"/>
        <v>31.177527611879245</v>
      </c>
      <c r="Z14" s="48">
        <f t="shared" si="2"/>
        <v>0</v>
      </c>
      <c r="AA14" s="49">
        <f t="shared" si="11"/>
        <v>0</v>
      </c>
    </row>
    <row r="15" spans="1:27" x14ac:dyDescent="0.25">
      <c r="A15" s="60">
        <v>0.25</v>
      </c>
      <c r="B15" s="34">
        <v>0</v>
      </c>
      <c r="C15" s="34">
        <v>0</v>
      </c>
      <c r="D15" s="34">
        <v>0</v>
      </c>
      <c r="E15" s="35">
        <f t="shared" si="0"/>
        <v>0</v>
      </c>
      <c r="F15" s="36">
        <f t="shared" si="3"/>
        <v>0</v>
      </c>
      <c r="G15" s="37">
        <f t="shared" si="4"/>
        <v>0</v>
      </c>
      <c r="H15" s="38">
        <v>524.77</v>
      </c>
      <c r="I15" s="38">
        <v>0</v>
      </c>
      <c r="J15" s="39">
        <f t="shared" si="5"/>
        <v>0</v>
      </c>
      <c r="K15" s="40">
        <f t="shared" si="1"/>
        <v>0</v>
      </c>
      <c r="L15" s="39">
        <v>1371</v>
      </c>
      <c r="M15" s="39">
        <v>593</v>
      </c>
      <c r="N15" s="39">
        <v>1107.259</v>
      </c>
      <c r="O15" s="41">
        <f t="shared" si="6"/>
        <v>514.25900000000001</v>
      </c>
      <c r="P15" s="41">
        <f t="shared" si="7"/>
        <v>0</v>
      </c>
      <c r="Q15" s="41">
        <f t="shared" si="8"/>
        <v>0</v>
      </c>
      <c r="R15" s="34">
        <f t="shared" si="9"/>
        <v>0</v>
      </c>
      <c r="S15" s="34">
        <f t="shared" si="9"/>
        <v>0</v>
      </c>
      <c r="T15" s="34">
        <f t="shared" si="9"/>
        <v>0</v>
      </c>
      <c r="U15" s="43">
        <v>79.14</v>
      </c>
      <c r="V15" s="44">
        <f t="shared" si="10"/>
        <v>0</v>
      </c>
      <c r="W15" s="45">
        <f t="shared" si="12"/>
        <v>31.907645435320262</v>
      </c>
      <c r="X15" s="50">
        <f t="shared" si="12"/>
        <v>29.167025758990594</v>
      </c>
      <c r="Y15" s="51">
        <f t="shared" si="12"/>
        <v>31.177527611879245</v>
      </c>
      <c r="Z15" s="48">
        <f t="shared" si="2"/>
        <v>0</v>
      </c>
      <c r="AA15" s="49">
        <f t="shared" si="11"/>
        <v>0</v>
      </c>
    </row>
    <row r="16" spans="1:27" x14ac:dyDescent="0.25">
      <c r="A16" s="60">
        <v>0.29166666666666702</v>
      </c>
      <c r="B16" s="34">
        <v>0</v>
      </c>
      <c r="C16" s="34">
        <v>0</v>
      </c>
      <c r="D16" s="34">
        <v>0</v>
      </c>
      <c r="E16" s="35">
        <f t="shared" si="0"/>
        <v>0</v>
      </c>
      <c r="F16" s="36">
        <f t="shared" si="3"/>
        <v>0</v>
      </c>
      <c r="G16" s="37">
        <f t="shared" si="4"/>
        <v>0</v>
      </c>
      <c r="H16" s="38">
        <v>555.16</v>
      </c>
      <c r="I16" s="38">
        <v>0</v>
      </c>
      <c r="J16" s="39">
        <f t="shared" si="5"/>
        <v>0</v>
      </c>
      <c r="K16" s="40">
        <f t="shared" si="1"/>
        <v>0</v>
      </c>
      <c r="L16" s="39">
        <v>1359</v>
      </c>
      <c r="M16" s="39">
        <v>579</v>
      </c>
      <c r="N16" s="39">
        <v>1139.403</v>
      </c>
      <c r="O16" s="41">
        <f t="shared" si="6"/>
        <v>560.40300000000002</v>
      </c>
      <c r="P16" s="41">
        <f t="shared" si="7"/>
        <v>0</v>
      </c>
      <c r="Q16" s="41">
        <f t="shared" si="8"/>
        <v>0</v>
      </c>
      <c r="R16" s="34">
        <f t="shared" si="9"/>
        <v>0</v>
      </c>
      <c r="S16" s="34">
        <f t="shared" si="9"/>
        <v>0</v>
      </c>
      <c r="T16" s="34">
        <f t="shared" si="9"/>
        <v>0</v>
      </c>
      <c r="U16" s="43">
        <v>77.98</v>
      </c>
      <c r="V16" s="44">
        <f t="shared" si="10"/>
        <v>0</v>
      </c>
      <c r="W16" s="45">
        <f t="shared" si="12"/>
        <v>31.907645435320262</v>
      </c>
      <c r="X16" s="50">
        <f t="shared" si="12"/>
        <v>29.167025758990594</v>
      </c>
      <c r="Y16" s="51">
        <f t="shared" si="12"/>
        <v>31.177527611879245</v>
      </c>
      <c r="Z16" s="48">
        <f t="shared" si="2"/>
        <v>0</v>
      </c>
      <c r="AA16" s="49">
        <f t="shared" si="11"/>
        <v>0</v>
      </c>
    </row>
    <row r="17" spans="1:27" x14ac:dyDescent="0.25">
      <c r="A17" s="60">
        <v>0.33333333333333398</v>
      </c>
      <c r="B17" s="34">
        <v>0</v>
      </c>
      <c r="C17" s="34">
        <v>0</v>
      </c>
      <c r="D17" s="34">
        <v>0</v>
      </c>
      <c r="E17" s="35">
        <f t="shared" si="0"/>
        <v>0</v>
      </c>
      <c r="F17" s="36">
        <f t="shared" si="3"/>
        <v>0</v>
      </c>
      <c r="G17" s="37">
        <f t="shared" si="4"/>
        <v>0</v>
      </c>
      <c r="H17" s="38">
        <v>499.54</v>
      </c>
      <c r="I17" s="38">
        <v>0</v>
      </c>
      <c r="J17" s="39">
        <f t="shared" si="5"/>
        <v>0</v>
      </c>
      <c r="K17" s="40">
        <f t="shared" si="1"/>
        <v>0</v>
      </c>
      <c r="L17" s="39">
        <v>1472</v>
      </c>
      <c r="M17" s="39">
        <v>682</v>
      </c>
      <c r="N17" s="39">
        <v>1198.598</v>
      </c>
      <c r="O17" s="41">
        <f t="shared" si="6"/>
        <v>516.59799999999996</v>
      </c>
      <c r="P17" s="41">
        <f t="shared" si="7"/>
        <v>0</v>
      </c>
      <c r="Q17" s="41">
        <f t="shared" si="8"/>
        <v>0</v>
      </c>
      <c r="R17" s="34">
        <f t="shared" si="9"/>
        <v>0</v>
      </c>
      <c r="S17" s="34">
        <f t="shared" si="9"/>
        <v>0</v>
      </c>
      <c r="T17" s="34">
        <f t="shared" si="9"/>
        <v>0</v>
      </c>
      <c r="U17" s="43">
        <v>86.57</v>
      </c>
      <c r="V17" s="44">
        <f t="shared" si="10"/>
        <v>0</v>
      </c>
      <c r="W17" s="45">
        <f t="shared" si="12"/>
        <v>31.907645435320262</v>
      </c>
      <c r="X17" s="50">
        <f t="shared" si="12"/>
        <v>29.167025758990594</v>
      </c>
      <c r="Y17" s="51">
        <f t="shared" si="12"/>
        <v>31.177527611879245</v>
      </c>
      <c r="Z17" s="48">
        <f t="shared" si="2"/>
        <v>0</v>
      </c>
      <c r="AA17" s="49">
        <f t="shared" si="11"/>
        <v>0</v>
      </c>
    </row>
    <row r="18" spans="1:27" x14ac:dyDescent="0.25">
      <c r="A18" s="60">
        <v>0.375</v>
      </c>
      <c r="B18" s="34">
        <v>385</v>
      </c>
      <c r="C18" s="34">
        <v>0</v>
      </c>
      <c r="D18" s="34">
        <v>0</v>
      </c>
      <c r="E18" s="35">
        <f t="shared" si="0"/>
        <v>385</v>
      </c>
      <c r="F18" s="36">
        <f t="shared" si="3"/>
        <v>1</v>
      </c>
      <c r="G18" s="37" t="str">
        <f t="shared" si="4"/>
        <v>Yes</v>
      </c>
      <c r="H18" s="38">
        <v>544.69000000000005</v>
      </c>
      <c r="I18" s="38">
        <v>0</v>
      </c>
      <c r="J18" s="39">
        <f t="shared" si="5"/>
        <v>385</v>
      </c>
      <c r="K18" s="40">
        <f t="shared" si="1"/>
        <v>385</v>
      </c>
      <c r="L18" s="39">
        <v>1541</v>
      </c>
      <c r="M18" s="39">
        <v>750</v>
      </c>
      <c r="N18" s="39">
        <v>1227.3050000000001</v>
      </c>
      <c r="O18" s="41">
        <f t="shared" si="6"/>
        <v>477.30500000000006</v>
      </c>
      <c r="P18" s="41">
        <f>MIN(K18,O18)</f>
        <v>385</v>
      </c>
      <c r="Q18" s="41">
        <f>IF(P18&lt;=0,0,L18+I18+H18-N18)</f>
        <v>858.38499999999999</v>
      </c>
      <c r="R18" s="34">
        <f>IF($P18&gt;0,MIN($P18,$E18)*(B18/$E18),0)</f>
        <v>385</v>
      </c>
      <c r="S18" s="34">
        <f t="shared" si="9"/>
        <v>0</v>
      </c>
      <c r="T18" s="34">
        <f t="shared" si="9"/>
        <v>0</v>
      </c>
      <c r="U18" s="43">
        <v>102.88</v>
      </c>
      <c r="V18" s="44">
        <f t="shared" si="10"/>
        <v>39608.799999999996</v>
      </c>
      <c r="W18" s="45">
        <f t="shared" si="12"/>
        <v>31.907645435320262</v>
      </c>
      <c r="X18" s="50">
        <f t="shared" si="12"/>
        <v>29.167025758990594</v>
      </c>
      <c r="Y18" s="51">
        <f t="shared" si="12"/>
        <v>31.177527611879245</v>
      </c>
      <c r="Z18" s="48">
        <f>(R18*W18)+(S18*X18)+(T18*Y18)</f>
        <v>12284.443492598301</v>
      </c>
      <c r="AA18" s="49">
        <f t="shared" si="11"/>
        <v>27324.356507401695</v>
      </c>
    </row>
    <row r="19" spans="1:27" x14ac:dyDescent="0.25">
      <c r="A19" s="60">
        <v>0.41666666666666702</v>
      </c>
      <c r="B19" s="34">
        <v>385</v>
      </c>
      <c r="C19" s="34">
        <v>0</v>
      </c>
      <c r="D19" s="34">
        <v>0</v>
      </c>
      <c r="E19" s="35">
        <f t="shared" si="0"/>
        <v>385</v>
      </c>
      <c r="F19" s="36">
        <f t="shared" si="3"/>
        <v>2</v>
      </c>
      <c r="G19" s="37" t="str">
        <f t="shared" si="4"/>
        <v>Yes</v>
      </c>
      <c r="H19" s="38">
        <v>535.94000000000005</v>
      </c>
      <c r="I19" s="38">
        <v>0</v>
      </c>
      <c r="J19" s="39">
        <f t="shared" si="5"/>
        <v>385</v>
      </c>
      <c r="K19" s="40">
        <f t="shared" si="1"/>
        <v>385</v>
      </c>
      <c r="L19" s="39">
        <v>1443</v>
      </c>
      <c r="M19" s="39">
        <v>652</v>
      </c>
      <c r="N19" s="39">
        <v>1220.252</v>
      </c>
      <c r="O19" s="41">
        <f t="shared" si="6"/>
        <v>568.25199999999995</v>
      </c>
      <c r="P19" s="41">
        <f t="shared" si="7"/>
        <v>385</v>
      </c>
      <c r="Q19" s="41">
        <f t="shared" si="8"/>
        <v>758.6880000000001</v>
      </c>
      <c r="R19" s="34">
        <f t="shared" si="9"/>
        <v>385</v>
      </c>
      <c r="S19" s="34">
        <f t="shared" si="9"/>
        <v>0</v>
      </c>
      <c r="T19" s="34">
        <f t="shared" si="9"/>
        <v>0</v>
      </c>
      <c r="U19" s="43">
        <v>149.32</v>
      </c>
      <c r="V19" s="44">
        <f t="shared" si="10"/>
        <v>57488.2</v>
      </c>
      <c r="W19" s="45">
        <f t="shared" si="12"/>
        <v>31.907645435320262</v>
      </c>
      <c r="X19" s="50">
        <f t="shared" si="12"/>
        <v>29.167025758990594</v>
      </c>
      <c r="Y19" s="51">
        <f t="shared" si="12"/>
        <v>31.177527611879245</v>
      </c>
      <c r="Z19" s="48">
        <f t="shared" si="2"/>
        <v>12284.443492598301</v>
      </c>
      <c r="AA19" s="49">
        <f t="shared" si="11"/>
        <v>45203.756507401697</v>
      </c>
    </row>
    <row r="20" spans="1:27" x14ac:dyDescent="0.25">
      <c r="A20" s="60">
        <v>0.45833333333333398</v>
      </c>
      <c r="B20" s="34">
        <v>385</v>
      </c>
      <c r="C20" s="34">
        <v>0</v>
      </c>
      <c r="D20" s="34">
        <v>0</v>
      </c>
      <c r="E20" s="35">
        <f t="shared" si="0"/>
        <v>385</v>
      </c>
      <c r="F20" s="36">
        <f t="shared" si="3"/>
        <v>3</v>
      </c>
      <c r="G20" s="37" t="str">
        <f t="shared" si="4"/>
        <v>Yes</v>
      </c>
      <c r="H20" s="38">
        <v>505.33</v>
      </c>
      <c r="I20" s="38">
        <v>0</v>
      </c>
      <c r="J20" s="39">
        <f t="shared" si="5"/>
        <v>385</v>
      </c>
      <c r="K20" s="40">
        <f t="shared" si="1"/>
        <v>385</v>
      </c>
      <c r="L20" s="39">
        <v>1408</v>
      </c>
      <c r="M20" s="39">
        <v>616</v>
      </c>
      <c r="N20" s="39">
        <v>1209.6780000000001</v>
      </c>
      <c r="O20" s="41">
        <f t="shared" si="6"/>
        <v>593.67800000000011</v>
      </c>
      <c r="P20" s="41">
        <f t="shared" si="7"/>
        <v>385</v>
      </c>
      <c r="Q20" s="41">
        <f t="shared" si="8"/>
        <v>703.65199999999982</v>
      </c>
      <c r="R20" s="34">
        <f t="shared" si="9"/>
        <v>385</v>
      </c>
      <c r="S20" s="34">
        <f t="shared" si="9"/>
        <v>0</v>
      </c>
      <c r="T20" s="34">
        <f t="shared" si="9"/>
        <v>0</v>
      </c>
      <c r="U20" s="43">
        <v>99.16</v>
      </c>
      <c r="V20" s="44">
        <f t="shared" si="10"/>
        <v>38176.6</v>
      </c>
      <c r="W20" s="45">
        <f t="shared" si="12"/>
        <v>31.907645435320262</v>
      </c>
      <c r="X20" s="50">
        <f t="shared" si="12"/>
        <v>29.167025758990594</v>
      </c>
      <c r="Y20" s="51">
        <f t="shared" si="12"/>
        <v>31.177527611879245</v>
      </c>
      <c r="Z20" s="48">
        <f t="shared" si="2"/>
        <v>12284.443492598301</v>
      </c>
      <c r="AA20" s="49">
        <f t="shared" si="11"/>
        <v>25892.156507401698</v>
      </c>
    </row>
    <row r="21" spans="1:27" x14ac:dyDescent="0.25">
      <c r="A21" s="60">
        <v>0.5</v>
      </c>
      <c r="B21" s="34">
        <v>385</v>
      </c>
      <c r="C21" s="34">
        <v>0</v>
      </c>
      <c r="D21" s="34">
        <v>0</v>
      </c>
      <c r="E21" s="35">
        <f t="shared" si="0"/>
        <v>385</v>
      </c>
      <c r="F21" s="36">
        <f t="shared" si="3"/>
        <v>4</v>
      </c>
      <c r="G21" s="37" t="str">
        <f t="shared" si="4"/>
        <v>Yes</v>
      </c>
      <c r="H21" s="38">
        <v>453.81</v>
      </c>
      <c r="I21" s="38">
        <v>0</v>
      </c>
      <c r="J21" s="39">
        <f t="shared" si="5"/>
        <v>385</v>
      </c>
      <c r="K21" s="40">
        <f t="shared" si="1"/>
        <v>385</v>
      </c>
      <c r="L21" s="39">
        <v>1420</v>
      </c>
      <c r="M21" s="39">
        <v>620</v>
      </c>
      <c r="N21" s="39">
        <v>1167.423</v>
      </c>
      <c r="O21" s="41">
        <f t="shared" si="6"/>
        <v>547.423</v>
      </c>
      <c r="P21" s="41">
        <f t="shared" si="7"/>
        <v>385</v>
      </c>
      <c r="Q21" s="41">
        <f t="shared" si="8"/>
        <v>706.38699999999994</v>
      </c>
      <c r="R21" s="34">
        <f t="shared" si="9"/>
        <v>385</v>
      </c>
      <c r="S21" s="34">
        <f t="shared" si="9"/>
        <v>0</v>
      </c>
      <c r="T21" s="34">
        <f t="shared" si="9"/>
        <v>0</v>
      </c>
      <c r="U21" s="43">
        <v>75.95</v>
      </c>
      <c r="V21" s="44">
        <f>(R21+S21+T21)*U21</f>
        <v>29240.75</v>
      </c>
      <c r="W21" s="45">
        <f t="shared" si="12"/>
        <v>31.907645435320262</v>
      </c>
      <c r="X21" s="50">
        <f t="shared" si="12"/>
        <v>29.167025758990594</v>
      </c>
      <c r="Y21" s="51">
        <f t="shared" si="12"/>
        <v>31.177527611879245</v>
      </c>
      <c r="Z21" s="48">
        <f t="shared" si="2"/>
        <v>12284.443492598301</v>
      </c>
      <c r="AA21" s="49">
        <f t="shared" si="11"/>
        <v>16956.306507401699</v>
      </c>
    </row>
    <row r="22" spans="1:27" x14ac:dyDescent="0.25">
      <c r="A22" s="60">
        <v>0.54166666666666696</v>
      </c>
      <c r="B22" s="34">
        <v>385</v>
      </c>
      <c r="C22" s="34">
        <v>0</v>
      </c>
      <c r="D22" s="34">
        <v>0</v>
      </c>
      <c r="E22" s="35">
        <f t="shared" si="0"/>
        <v>385</v>
      </c>
      <c r="F22" s="36">
        <f t="shared" si="3"/>
        <v>5</v>
      </c>
      <c r="G22" s="37" t="str">
        <f t="shared" si="4"/>
        <v>Yes</v>
      </c>
      <c r="H22" s="38">
        <v>447.1</v>
      </c>
      <c r="I22" s="38">
        <v>0</v>
      </c>
      <c r="J22" s="39">
        <f t="shared" si="5"/>
        <v>385</v>
      </c>
      <c r="K22" s="40">
        <f t="shared" si="1"/>
        <v>385</v>
      </c>
      <c r="L22" s="39">
        <v>1440</v>
      </c>
      <c r="M22" s="39">
        <v>639</v>
      </c>
      <c r="N22" s="39">
        <v>1136.1959999999999</v>
      </c>
      <c r="O22" s="41">
        <f t="shared" si="6"/>
        <v>497.19599999999991</v>
      </c>
      <c r="P22" s="41">
        <f t="shared" si="7"/>
        <v>385</v>
      </c>
      <c r="Q22" s="41">
        <f>IF(P22&lt;=0,0,L22+I22+H22-N22)</f>
        <v>750.904</v>
      </c>
      <c r="R22" s="34">
        <f t="shared" si="9"/>
        <v>385</v>
      </c>
      <c r="S22" s="34">
        <f t="shared" si="9"/>
        <v>0</v>
      </c>
      <c r="T22" s="34">
        <f t="shared" si="9"/>
        <v>0</v>
      </c>
      <c r="U22" s="43">
        <v>72.91</v>
      </c>
      <c r="V22" s="44">
        <f t="shared" si="10"/>
        <v>28070.35</v>
      </c>
      <c r="W22" s="45">
        <f t="shared" si="12"/>
        <v>31.907645435320262</v>
      </c>
      <c r="X22" s="50">
        <f t="shared" si="12"/>
        <v>29.167025758990594</v>
      </c>
      <c r="Y22" s="51">
        <f t="shared" si="12"/>
        <v>31.177527611879245</v>
      </c>
      <c r="Z22" s="48">
        <f t="shared" si="2"/>
        <v>12284.443492598301</v>
      </c>
      <c r="AA22" s="49">
        <f t="shared" si="11"/>
        <v>15785.906507401698</v>
      </c>
    </row>
    <row r="23" spans="1:27" x14ac:dyDescent="0.25">
      <c r="A23" s="60">
        <v>0.58333333333333404</v>
      </c>
      <c r="B23" s="34">
        <v>385</v>
      </c>
      <c r="C23" s="34">
        <v>0</v>
      </c>
      <c r="D23" s="34">
        <v>0</v>
      </c>
      <c r="E23" s="35">
        <f t="shared" si="0"/>
        <v>385</v>
      </c>
      <c r="F23" s="36">
        <f t="shared" si="3"/>
        <v>6</v>
      </c>
      <c r="G23" s="37" t="str">
        <f t="shared" si="4"/>
        <v>Yes</v>
      </c>
      <c r="H23" s="38">
        <v>436.58</v>
      </c>
      <c r="I23" s="38">
        <v>0</v>
      </c>
      <c r="J23" s="39">
        <f t="shared" si="5"/>
        <v>385</v>
      </c>
      <c r="K23" s="40">
        <f t="shared" si="1"/>
        <v>385</v>
      </c>
      <c r="L23" s="39">
        <v>1435</v>
      </c>
      <c r="M23" s="39">
        <v>633</v>
      </c>
      <c r="N23" s="39">
        <v>1130.9929999999999</v>
      </c>
      <c r="O23" s="41">
        <f t="shared" si="6"/>
        <v>497.99299999999994</v>
      </c>
      <c r="P23" s="41">
        <f t="shared" si="7"/>
        <v>385</v>
      </c>
      <c r="Q23" s="41">
        <f t="shared" si="8"/>
        <v>740.58699999999999</v>
      </c>
      <c r="R23" s="34">
        <f t="shared" si="9"/>
        <v>385</v>
      </c>
      <c r="S23" s="34">
        <f t="shared" si="9"/>
        <v>0</v>
      </c>
      <c r="T23" s="34">
        <f t="shared" si="9"/>
        <v>0</v>
      </c>
      <c r="U23" s="43">
        <v>58.06</v>
      </c>
      <c r="V23" s="44">
        <f t="shared" si="10"/>
        <v>22353.100000000002</v>
      </c>
      <c r="W23" s="45">
        <f t="shared" si="12"/>
        <v>31.907645435320262</v>
      </c>
      <c r="X23" s="50">
        <f t="shared" si="12"/>
        <v>29.167025758990594</v>
      </c>
      <c r="Y23" s="51">
        <f t="shared" si="12"/>
        <v>31.177527611879245</v>
      </c>
      <c r="Z23" s="48">
        <f t="shared" si="2"/>
        <v>12284.443492598301</v>
      </c>
      <c r="AA23" s="49">
        <f t="shared" si="11"/>
        <v>10068.656507401702</v>
      </c>
    </row>
    <row r="24" spans="1:27" x14ac:dyDescent="0.25">
      <c r="A24" s="60">
        <v>0.625</v>
      </c>
      <c r="B24" s="34">
        <v>385</v>
      </c>
      <c r="C24" s="34">
        <v>0</v>
      </c>
      <c r="D24" s="34">
        <v>0</v>
      </c>
      <c r="E24" s="35">
        <f t="shared" si="0"/>
        <v>385</v>
      </c>
      <c r="F24" s="36">
        <f t="shared" si="3"/>
        <v>7</v>
      </c>
      <c r="G24" s="37" t="str">
        <f t="shared" si="4"/>
        <v>Yes</v>
      </c>
      <c r="H24" s="38">
        <v>429.62</v>
      </c>
      <c r="I24" s="38">
        <v>0</v>
      </c>
      <c r="J24" s="39">
        <f t="shared" si="5"/>
        <v>385</v>
      </c>
      <c r="K24" s="40">
        <f t="shared" si="1"/>
        <v>385</v>
      </c>
      <c r="L24" s="39">
        <v>1432</v>
      </c>
      <c r="M24" s="39">
        <v>630</v>
      </c>
      <c r="N24" s="39">
        <v>1118.51</v>
      </c>
      <c r="O24" s="41">
        <f t="shared" si="6"/>
        <v>488.51</v>
      </c>
      <c r="P24" s="41">
        <f t="shared" si="7"/>
        <v>385</v>
      </c>
      <c r="Q24" s="41">
        <f t="shared" si="8"/>
        <v>743.1099999999999</v>
      </c>
      <c r="R24" s="34">
        <f t="shared" si="9"/>
        <v>385</v>
      </c>
      <c r="S24" s="34">
        <f t="shared" si="9"/>
        <v>0</v>
      </c>
      <c r="T24" s="34">
        <f t="shared" si="9"/>
        <v>0</v>
      </c>
      <c r="U24" s="43">
        <v>60.14</v>
      </c>
      <c r="V24" s="44">
        <f t="shared" si="10"/>
        <v>23153.9</v>
      </c>
      <c r="W24" s="45">
        <f t="shared" si="12"/>
        <v>31.907645435320262</v>
      </c>
      <c r="X24" s="50">
        <f t="shared" si="12"/>
        <v>29.167025758990594</v>
      </c>
      <c r="Y24" s="51">
        <f t="shared" si="12"/>
        <v>31.177527611879245</v>
      </c>
      <c r="Z24" s="48">
        <f t="shared" si="2"/>
        <v>12284.443492598301</v>
      </c>
      <c r="AA24" s="49">
        <f t="shared" si="11"/>
        <v>10869.456507401701</v>
      </c>
    </row>
    <row r="25" spans="1:27" x14ac:dyDescent="0.25">
      <c r="A25" s="60">
        <v>0.66666666666666696</v>
      </c>
      <c r="B25" s="34">
        <v>385</v>
      </c>
      <c r="C25" s="34">
        <v>0</v>
      </c>
      <c r="D25" s="34">
        <v>0</v>
      </c>
      <c r="E25" s="35">
        <f t="shared" si="0"/>
        <v>385</v>
      </c>
      <c r="F25" s="36">
        <f t="shared" si="3"/>
        <v>8</v>
      </c>
      <c r="G25" s="37" t="str">
        <f t="shared" si="4"/>
        <v>Yes</v>
      </c>
      <c r="H25" s="38">
        <v>435.51</v>
      </c>
      <c r="I25" s="38">
        <v>0</v>
      </c>
      <c r="J25" s="39">
        <f t="shared" si="5"/>
        <v>385</v>
      </c>
      <c r="K25" s="40">
        <f t="shared" si="1"/>
        <v>385</v>
      </c>
      <c r="L25" s="39">
        <v>1432</v>
      </c>
      <c r="M25" s="39">
        <v>630</v>
      </c>
      <c r="N25" s="39">
        <v>1110.4359999999999</v>
      </c>
      <c r="O25" s="41">
        <f t="shared" si="6"/>
        <v>480.43599999999992</v>
      </c>
      <c r="P25" s="41">
        <f t="shared" si="7"/>
        <v>385</v>
      </c>
      <c r="Q25" s="41">
        <f t="shared" si="8"/>
        <v>757.07400000000007</v>
      </c>
      <c r="R25" s="34">
        <f t="shared" si="9"/>
        <v>385</v>
      </c>
      <c r="S25" s="34">
        <f t="shared" si="9"/>
        <v>0</v>
      </c>
      <c r="T25" s="34">
        <f t="shared" si="9"/>
        <v>0</v>
      </c>
      <c r="U25" s="43">
        <v>63.77</v>
      </c>
      <c r="V25" s="44">
        <f t="shared" si="10"/>
        <v>24551.45</v>
      </c>
      <c r="W25" s="45">
        <f t="shared" si="12"/>
        <v>31.907645435320262</v>
      </c>
      <c r="X25" s="50">
        <f t="shared" si="12"/>
        <v>29.167025758990594</v>
      </c>
      <c r="Y25" s="51">
        <f t="shared" si="12"/>
        <v>31.177527611879245</v>
      </c>
      <c r="Z25" s="48">
        <f t="shared" si="2"/>
        <v>12284.443492598301</v>
      </c>
      <c r="AA25" s="49">
        <f t="shared" si="11"/>
        <v>12267.0065074017</v>
      </c>
    </row>
    <row r="26" spans="1:27" x14ac:dyDescent="0.25">
      <c r="A26" s="60">
        <v>0.70833333333333404</v>
      </c>
      <c r="B26" s="34">
        <v>385</v>
      </c>
      <c r="C26" s="34">
        <v>0</v>
      </c>
      <c r="D26" s="34">
        <v>0</v>
      </c>
      <c r="E26" s="35">
        <f t="shared" si="0"/>
        <v>385</v>
      </c>
      <c r="F26" s="36">
        <f t="shared" si="3"/>
        <v>9</v>
      </c>
      <c r="G26" s="37" t="str">
        <f t="shared" si="4"/>
        <v>Yes</v>
      </c>
      <c r="H26" s="38">
        <v>475.76</v>
      </c>
      <c r="I26" s="38">
        <v>0</v>
      </c>
      <c r="J26" s="39">
        <f t="shared" si="5"/>
        <v>385</v>
      </c>
      <c r="K26" s="40">
        <f t="shared" si="1"/>
        <v>385</v>
      </c>
      <c r="L26" s="39">
        <v>1433</v>
      </c>
      <c r="M26" s="39">
        <v>632</v>
      </c>
      <c r="N26" s="39">
        <v>1115.173</v>
      </c>
      <c r="O26" s="41">
        <f t="shared" si="6"/>
        <v>483.173</v>
      </c>
      <c r="P26" s="41">
        <f t="shared" si="7"/>
        <v>385</v>
      </c>
      <c r="Q26" s="41">
        <f t="shared" si="8"/>
        <v>793.58699999999999</v>
      </c>
      <c r="R26" s="34">
        <f>IF($P26&gt;0,MIN($P26,$E26)*(B26/$E26),0)</f>
        <v>385</v>
      </c>
      <c r="S26" s="34">
        <f t="shared" si="9"/>
        <v>0</v>
      </c>
      <c r="T26" s="34">
        <f t="shared" si="9"/>
        <v>0</v>
      </c>
      <c r="U26" s="43">
        <v>108.83</v>
      </c>
      <c r="V26" s="44">
        <f t="shared" si="10"/>
        <v>41899.550000000003</v>
      </c>
      <c r="W26" s="45">
        <f t="shared" si="12"/>
        <v>31.907645435320262</v>
      </c>
      <c r="X26" s="50">
        <f t="shared" si="12"/>
        <v>29.167025758990594</v>
      </c>
      <c r="Y26" s="51">
        <f t="shared" si="12"/>
        <v>31.177527611879245</v>
      </c>
      <c r="Z26" s="48">
        <f t="shared" si="2"/>
        <v>12284.443492598301</v>
      </c>
      <c r="AA26" s="49">
        <f t="shared" si="11"/>
        <v>29615.106507401702</v>
      </c>
    </row>
    <row r="27" spans="1:27" x14ac:dyDescent="0.25">
      <c r="A27" s="60">
        <v>0.750000000000001</v>
      </c>
      <c r="B27" s="34">
        <v>385</v>
      </c>
      <c r="C27" s="34">
        <v>0</v>
      </c>
      <c r="D27" s="34">
        <v>0</v>
      </c>
      <c r="E27" s="35">
        <f t="shared" si="0"/>
        <v>385</v>
      </c>
      <c r="F27" s="36">
        <f t="shared" si="3"/>
        <v>10</v>
      </c>
      <c r="G27" s="37" t="str">
        <f t="shared" si="4"/>
        <v>Yes</v>
      </c>
      <c r="H27" s="38">
        <v>499.32</v>
      </c>
      <c r="I27" s="38">
        <v>0</v>
      </c>
      <c r="J27" s="39">
        <f t="shared" si="5"/>
        <v>385</v>
      </c>
      <c r="K27" s="40">
        <f t="shared" si="1"/>
        <v>385</v>
      </c>
      <c r="L27" s="39">
        <v>1434</v>
      </c>
      <c r="M27" s="39">
        <v>633</v>
      </c>
      <c r="N27" s="39">
        <v>1159.7819999999999</v>
      </c>
      <c r="O27" s="41">
        <f t="shared" si="6"/>
        <v>526.78199999999993</v>
      </c>
      <c r="P27" s="41">
        <f t="shared" si="7"/>
        <v>385</v>
      </c>
      <c r="Q27" s="41">
        <f t="shared" si="8"/>
        <v>773.53800000000001</v>
      </c>
      <c r="R27" s="34">
        <f t="shared" si="9"/>
        <v>385</v>
      </c>
      <c r="S27" s="34">
        <f t="shared" si="9"/>
        <v>0</v>
      </c>
      <c r="T27" s="34">
        <f t="shared" si="9"/>
        <v>0</v>
      </c>
      <c r="U27" s="43">
        <v>193.57</v>
      </c>
      <c r="V27" s="44">
        <f t="shared" si="10"/>
        <v>74524.45</v>
      </c>
      <c r="W27" s="45">
        <f t="shared" ref="W27:Y32" si="13">W26</f>
        <v>31.907645435320262</v>
      </c>
      <c r="X27" s="50">
        <f t="shared" si="13"/>
        <v>29.167025758990594</v>
      </c>
      <c r="Y27" s="51">
        <f t="shared" si="13"/>
        <v>31.177527611879245</v>
      </c>
      <c r="Z27" s="48">
        <f t="shared" si="2"/>
        <v>12284.443492598301</v>
      </c>
      <c r="AA27" s="49">
        <f t="shared" si="11"/>
        <v>62240.006507401697</v>
      </c>
    </row>
    <row r="28" spans="1:27" x14ac:dyDescent="0.25">
      <c r="A28" s="60">
        <v>0.79166666666666696</v>
      </c>
      <c r="B28" s="34">
        <v>385</v>
      </c>
      <c r="C28" s="34">
        <v>0</v>
      </c>
      <c r="D28" s="34">
        <v>0</v>
      </c>
      <c r="E28" s="35">
        <f t="shared" si="0"/>
        <v>385</v>
      </c>
      <c r="F28" s="36">
        <f t="shared" si="3"/>
        <v>11</v>
      </c>
      <c r="G28" s="37" t="str">
        <f>IF(MAX(F28:F33)&gt;6,"Yes",0)</f>
        <v>Yes</v>
      </c>
      <c r="H28" s="38">
        <v>493.8</v>
      </c>
      <c r="I28" s="38">
        <v>0</v>
      </c>
      <c r="J28" s="39">
        <f t="shared" si="5"/>
        <v>385</v>
      </c>
      <c r="K28" s="40">
        <f t="shared" si="1"/>
        <v>385</v>
      </c>
      <c r="L28" s="39">
        <v>1435</v>
      </c>
      <c r="M28" s="39">
        <v>636</v>
      </c>
      <c r="N28" s="39">
        <v>1187.3109999999999</v>
      </c>
      <c r="O28" s="41">
        <f t="shared" si="6"/>
        <v>551.31099999999992</v>
      </c>
      <c r="P28" s="41">
        <f t="shared" si="7"/>
        <v>385</v>
      </c>
      <c r="Q28" s="41">
        <f t="shared" si="8"/>
        <v>741.48900000000003</v>
      </c>
      <c r="R28" s="34">
        <f t="shared" si="9"/>
        <v>385</v>
      </c>
      <c r="S28" s="34">
        <f t="shared" si="9"/>
        <v>0</v>
      </c>
      <c r="T28" s="34">
        <f t="shared" si="9"/>
        <v>0</v>
      </c>
      <c r="U28" s="43">
        <v>136.38999999999999</v>
      </c>
      <c r="V28" s="44">
        <f t="shared" si="10"/>
        <v>52510.149999999994</v>
      </c>
      <c r="W28" s="45">
        <f t="shared" si="13"/>
        <v>31.907645435320262</v>
      </c>
      <c r="X28" s="50">
        <f t="shared" si="13"/>
        <v>29.167025758990594</v>
      </c>
      <c r="Y28" s="51">
        <f t="shared" si="13"/>
        <v>31.177527611879245</v>
      </c>
      <c r="Z28" s="48">
        <f t="shared" si="2"/>
        <v>12284.443492598301</v>
      </c>
      <c r="AA28" s="49">
        <f t="shared" si="11"/>
        <v>40225.706507401694</v>
      </c>
    </row>
    <row r="29" spans="1:27" x14ac:dyDescent="0.25">
      <c r="A29" s="60">
        <v>0.83333333333333404</v>
      </c>
      <c r="B29" s="34">
        <v>385</v>
      </c>
      <c r="C29" s="34">
        <v>0</v>
      </c>
      <c r="D29" s="34">
        <v>0</v>
      </c>
      <c r="E29" s="35">
        <f t="shared" si="0"/>
        <v>385</v>
      </c>
      <c r="F29" s="36">
        <f t="shared" si="3"/>
        <v>12</v>
      </c>
      <c r="G29" s="37" t="str">
        <f>IF(MAX(F29:F33)&gt;6,"Yes",0)</f>
        <v>Yes</v>
      </c>
      <c r="H29" s="38">
        <v>484.62</v>
      </c>
      <c r="I29" s="38">
        <v>0</v>
      </c>
      <c r="J29" s="39">
        <f t="shared" si="5"/>
        <v>385</v>
      </c>
      <c r="K29" s="40">
        <f t="shared" si="1"/>
        <v>385</v>
      </c>
      <c r="L29" s="39">
        <v>1435</v>
      </c>
      <c r="M29" s="39">
        <v>636</v>
      </c>
      <c r="N29" s="39">
        <v>1176.211</v>
      </c>
      <c r="O29" s="41">
        <f t="shared" si="6"/>
        <v>540.21100000000001</v>
      </c>
      <c r="P29" s="41">
        <f t="shared" si="7"/>
        <v>385</v>
      </c>
      <c r="Q29" s="41">
        <f t="shared" si="8"/>
        <v>743.40899999999988</v>
      </c>
      <c r="R29" s="34">
        <f t="shared" si="9"/>
        <v>385</v>
      </c>
      <c r="S29" s="34">
        <f t="shared" si="9"/>
        <v>0</v>
      </c>
      <c r="T29" s="34">
        <f t="shared" si="9"/>
        <v>0</v>
      </c>
      <c r="U29" s="43">
        <v>138.51</v>
      </c>
      <c r="V29" s="44">
        <f t="shared" si="10"/>
        <v>53326.35</v>
      </c>
      <c r="W29" s="45">
        <f t="shared" si="13"/>
        <v>31.907645435320262</v>
      </c>
      <c r="X29" s="50">
        <f t="shared" si="13"/>
        <v>29.167025758990594</v>
      </c>
      <c r="Y29" s="51">
        <f t="shared" si="13"/>
        <v>31.177527611879245</v>
      </c>
      <c r="Z29" s="48">
        <f t="shared" si="2"/>
        <v>12284.443492598301</v>
      </c>
      <c r="AA29" s="49">
        <f t="shared" si="11"/>
        <v>41041.906507401698</v>
      </c>
    </row>
    <row r="30" spans="1:27" x14ac:dyDescent="0.25">
      <c r="A30" s="60">
        <v>0.875000000000001</v>
      </c>
      <c r="B30" s="34">
        <v>385</v>
      </c>
      <c r="C30" s="34">
        <v>0</v>
      </c>
      <c r="D30" s="34">
        <v>0</v>
      </c>
      <c r="E30" s="35">
        <f t="shared" si="0"/>
        <v>385</v>
      </c>
      <c r="F30" s="36">
        <f t="shared" si="3"/>
        <v>13</v>
      </c>
      <c r="G30" s="37" t="str">
        <f>IF(MAX(F30:F33)&gt;6,"Yes",0)</f>
        <v>Yes</v>
      </c>
      <c r="H30" s="38">
        <v>466.58</v>
      </c>
      <c r="I30" s="38">
        <v>0</v>
      </c>
      <c r="J30" s="39">
        <f t="shared" si="5"/>
        <v>385</v>
      </c>
      <c r="K30" s="40">
        <f t="shared" si="1"/>
        <v>385</v>
      </c>
      <c r="L30" s="39">
        <v>1437.05</v>
      </c>
      <c r="M30" s="39">
        <v>636.04999999999995</v>
      </c>
      <c r="N30" s="39">
        <v>1165.1389999999999</v>
      </c>
      <c r="O30" s="41">
        <f t="shared" si="6"/>
        <v>529.08899999999994</v>
      </c>
      <c r="P30" s="41">
        <f t="shared" si="7"/>
        <v>385</v>
      </c>
      <c r="Q30" s="41">
        <f t="shared" si="8"/>
        <v>738.49099999999999</v>
      </c>
      <c r="R30" s="34">
        <f t="shared" si="9"/>
        <v>385</v>
      </c>
      <c r="S30" s="34">
        <f t="shared" si="9"/>
        <v>0</v>
      </c>
      <c r="T30" s="34">
        <f t="shared" si="9"/>
        <v>0</v>
      </c>
      <c r="U30" s="43">
        <v>99.64</v>
      </c>
      <c r="V30" s="44">
        <f t="shared" si="10"/>
        <v>38361.4</v>
      </c>
      <c r="W30" s="45">
        <f t="shared" si="13"/>
        <v>31.907645435320262</v>
      </c>
      <c r="X30" s="50">
        <f t="shared" si="13"/>
        <v>29.167025758990594</v>
      </c>
      <c r="Y30" s="51">
        <f t="shared" si="13"/>
        <v>31.177527611879245</v>
      </c>
      <c r="Z30" s="48">
        <f t="shared" si="2"/>
        <v>12284.443492598301</v>
      </c>
      <c r="AA30" s="49">
        <f t="shared" si="11"/>
        <v>26076.956507401701</v>
      </c>
    </row>
    <row r="31" spans="1:27" x14ac:dyDescent="0.25">
      <c r="A31" s="60">
        <v>0.91666666666666696</v>
      </c>
      <c r="B31" s="34">
        <v>385</v>
      </c>
      <c r="C31" s="34">
        <v>0</v>
      </c>
      <c r="D31" s="34">
        <v>0</v>
      </c>
      <c r="E31" s="35">
        <f t="shared" si="0"/>
        <v>385</v>
      </c>
      <c r="F31" s="36">
        <f t="shared" si="3"/>
        <v>14</v>
      </c>
      <c r="G31" s="37" t="str">
        <f>IF(MAX(F31:F33)&gt;6,"Yes",0)</f>
        <v>Yes</v>
      </c>
      <c r="H31" s="38">
        <v>437.44</v>
      </c>
      <c r="I31" s="38">
        <v>0</v>
      </c>
      <c r="J31" s="39">
        <f t="shared" si="5"/>
        <v>385</v>
      </c>
      <c r="K31" s="40">
        <f t="shared" si="1"/>
        <v>385</v>
      </c>
      <c r="L31" s="39">
        <v>1439.6</v>
      </c>
      <c r="M31" s="39">
        <v>637.59999999999991</v>
      </c>
      <c r="N31" s="39">
        <v>1148.038</v>
      </c>
      <c r="O31" s="41">
        <f t="shared" si="6"/>
        <v>510.4380000000001</v>
      </c>
      <c r="P31" s="41">
        <f t="shared" si="7"/>
        <v>385</v>
      </c>
      <c r="Q31" s="41">
        <f t="shared" si="8"/>
        <v>729.00199999999995</v>
      </c>
      <c r="R31" s="34">
        <f t="shared" si="9"/>
        <v>385</v>
      </c>
      <c r="S31" s="34">
        <f t="shared" si="9"/>
        <v>0</v>
      </c>
      <c r="T31" s="34">
        <f t="shared" si="9"/>
        <v>0</v>
      </c>
      <c r="U31" s="43">
        <v>50.44</v>
      </c>
      <c r="V31" s="44">
        <f t="shared" si="10"/>
        <v>19419.399999999998</v>
      </c>
      <c r="W31" s="45">
        <f t="shared" si="13"/>
        <v>31.907645435320262</v>
      </c>
      <c r="X31" s="50">
        <f t="shared" si="13"/>
        <v>29.167025758990594</v>
      </c>
      <c r="Y31" s="51">
        <f t="shared" si="13"/>
        <v>31.177527611879245</v>
      </c>
      <c r="Z31" s="48">
        <f t="shared" si="2"/>
        <v>12284.443492598301</v>
      </c>
      <c r="AA31" s="49">
        <f t="shared" si="11"/>
        <v>7134.9565074016973</v>
      </c>
    </row>
    <row r="32" spans="1:27" ht="15.75" thickBot="1" x14ac:dyDescent="0.3">
      <c r="A32" s="60">
        <v>0.95833333333333404</v>
      </c>
      <c r="B32" s="34">
        <v>385</v>
      </c>
      <c r="C32" s="34">
        <v>0</v>
      </c>
      <c r="D32" s="34">
        <v>0</v>
      </c>
      <c r="E32" s="35">
        <f t="shared" si="0"/>
        <v>385</v>
      </c>
      <c r="F32" s="36">
        <f t="shared" si="3"/>
        <v>15</v>
      </c>
      <c r="G32" s="37" t="str">
        <f>IF(MAX(F32:F33)&gt;6,"Yes",0)</f>
        <v>Yes</v>
      </c>
      <c r="H32" s="38">
        <v>395.18</v>
      </c>
      <c r="I32" s="38">
        <v>0</v>
      </c>
      <c r="J32" s="39">
        <f t="shared" si="5"/>
        <v>385</v>
      </c>
      <c r="K32" s="40">
        <f t="shared" si="1"/>
        <v>385</v>
      </c>
      <c r="L32" s="39">
        <v>1446.9</v>
      </c>
      <c r="M32" s="39">
        <v>652.90000000000009</v>
      </c>
      <c r="N32" s="39">
        <v>1125.9929999999999</v>
      </c>
      <c r="O32" s="41">
        <f t="shared" si="6"/>
        <v>473.09299999999985</v>
      </c>
      <c r="P32" s="41">
        <f t="shared" si="7"/>
        <v>385</v>
      </c>
      <c r="Q32" s="41">
        <f t="shared" si="8"/>
        <v>716.08700000000022</v>
      </c>
      <c r="R32" s="34">
        <f t="shared" si="9"/>
        <v>385</v>
      </c>
      <c r="S32" s="34">
        <f t="shared" si="9"/>
        <v>0</v>
      </c>
      <c r="T32" s="34">
        <f t="shared" si="9"/>
        <v>0</v>
      </c>
      <c r="U32" s="43">
        <v>45.18</v>
      </c>
      <c r="V32" s="44">
        <f>(R31+S31+T31)*U31</f>
        <v>19419.399999999998</v>
      </c>
      <c r="W32" s="45">
        <f t="shared" si="13"/>
        <v>31.907645435320262</v>
      </c>
      <c r="X32" s="50">
        <f t="shared" si="13"/>
        <v>29.167025758990594</v>
      </c>
      <c r="Y32" s="51">
        <f t="shared" si="13"/>
        <v>31.177527611879245</v>
      </c>
      <c r="Z32" s="48">
        <f>(R31*W31)+(S31*X31)+(T31*Y31)</f>
        <v>12284.443492598301</v>
      </c>
      <c r="AA32" s="49">
        <f t="shared" si="11"/>
        <v>7134.9565074016973</v>
      </c>
    </row>
    <row r="33" spans="1:27" ht="15.75" thickBot="1" x14ac:dyDescent="0.3">
      <c r="A33" s="22" t="s">
        <v>57</v>
      </c>
      <c r="B33" s="22"/>
      <c r="C33" s="22"/>
      <c r="D33" s="22"/>
      <c r="E33" s="22"/>
      <c r="F33" s="22"/>
      <c r="G33" s="22"/>
      <c r="H33" s="54"/>
      <c r="I33" s="54"/>
      <c r="J33" s="54"/>
      <c r="K33" s="55"/>
      <c r="L33" s="54"/>
      <c r="M33" s="54"/>
      <c r="N33" s="54"/>
      <c r="O33" s="54"/>
      <c r="P33" s="54"/>
      <c r="Q33" s="54"/>
      <c r="R33" s="54">
        <f>SUM(R9:R32)</f>
        <v>5775</v>
      </c>
      <c r="S33" s="54">
        <f>SUM(S9:S32)</f>
        <v>0</v>
      </c>
      <c r="T33" s="54">
        <f>SUM(T9:T32)</f>
        <v>0</v>
      </c>
      <c r="U33" s="61">
        <f>IF((R33+S33+T33)=0,0,V33/(R33+S33+T33))</f>
        <v>97.334000000000017</v>
      </c>
      <c r="V33" s="62">
        <f>SUM(V9:V32)</f>
        <v>562103.85000000009</v>
      </c>
      <c r="W33" s="22"/>
      <c r="X33" s="22"/>
      <c r="Y33" s="22"/>
      <c r="Z33" s="61">
        <f>IF((R33+S33+T33)=0,0,AA33/(R33+S33+T33))</f>
        <v>65.426354564679741</v>
      </c>
      <c r="AA33" s="61">
        <f>SUM(AA9:AA32)</f>
        <v>377837.19761102548</v>
      </c>
    </row>
  </sheetData>
  <mergeCells count="54">
    <mergeCell ref="W2:Y2"/>
    <mergeCell ref="B3:D3"/>
    <mergeCell ref="R3:T3"/>
    <mergeCell ref="W3:Y3"/>
    <mergeCell ref="J4:J5"/>
    <mergeCell ref="B1:K1"/>
    <mergeCell ref="M1:P1"/>
    <mergeCell ref="B2:D2"/>
    <mergeCell ref="R2:T2"/>
    <mergeCell ref="A4:A5"/>
    <mergeCell ref="B4:D5"/>
    <mergeCell ref="E4:E5"/>
    <mergeCell ref="H4:H5"/>
    <mergeCell ref="I4:I5"/>
    <mergeCell ref="Z4:Z5"/>
    <mergeCell ref="K4:K5"/>
    <mergeCell ref="L4:L5"/>
    <mergeCell ref="M4:M5"/>
    <mergeCell ref="N4:N5"/>
    <mergeCell ref="O4:O5"/>
    <mergeCell ref="P4:P5"/>
    <mergeCell ref="O6:O8"/>
    <mergeCell ref="AA4:AA5"/>
    <mergeCell ref="A6:A8"/>
    <mergeCell ref="B6:B8"/>
    <mergeCell ref="C6:C8"/>
    <mergeCell ref="D6:D8"/>
    <mergeCell ref="E6:E8"/>
    <mergeCell ref="F6:F8"/>
    <mergeCell ref="G6:G8"/>
    <mergeCell ref="H6:H8"/>
    <mergeCell ref="I6:I8"/>
    <mergeCell ref="Q4:Q5"/>
    <mergeCell ref="R4:T5"/>
    <mergeCell ref="U4:U5"/>
    <mergeCell ref="V4:V5"/>
    <mergeCell ref="W4:Y5"/>
    <mergeCell ref="J6:J8"/>
    <mergeCell ref="K6:K8"/>
    <mergeCell ref="L6:L8"/>
    <mergeCell ref="M6:M8"/>
    <mergeCell ref="N6:N8"/>
    <mergeCell ref="AA6:AA8"/>
    <mergeCell ref="P6:P8"/>
    <mergeCell ref="Q6:Q8"/>
    <mergeCell ref="R6:R8"/>
    <mergeCell ref="S6:S8"/>
    <mergeCell ref="T6:T8"/>
    <mergeCell ref="U6:U8"/>
    <mergeCell ref="V6:V8"/>
    <mergeCell ref="W6:W8"/>
    <mergeCell ref="X6:X8"/>
    <mergeCell ref="Y6:Y8"/>
    <mergeCell ref="Z6:Z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163"/>
  <sheetViews>
    <sheetView workbookViewId="0">
      <selection activeCell="Q16" sqref="A16:Q20"/>
    </sheetView>
  </sheetViews>
  <sheetFormatPr defaultRowHeight="15" x14ac:dyDescent="0.25"/>
  <cols>
    <col min="1" max="16384" width="9.140625" style="3"/>
  </cols>
  <sheetData>
    <row r="1" spans="1:27" ht="15.75" thickBot="1" x14ac:dyDescent="0.3">
      <c r="A1" s="22"/>
      <c r="B1" s="162" t="s">
        <v>0</v>
      </c>
      <c r="C1" s="163"/>
      <c r="D1" s="163"/>
      <c r="E1" s="163"/>
      <c r="F1" s="163"/>
      <c r="G1" s="163"/>
      <c r="H1" s="163"/>
      <c r="I1" s="163"/>
      <c r="J1" s="163"/>
      <c r="K1" s="163"/>
      <c r="L1" s="22"/>
      <c r="M1" s="162" t="s">
        <v>1</v>
      </c>
      <c r="N1" s="163"/>
      <c r="O1" s="163"/>
      <c r="P1" s="163"/>
      <c r="Q1" s="25"/>
      <c r="R1" s="22"/>
      <c r="S1" s="22"/>
      <c r="T1" s="22"/>
      <c r="U1" s="22"/>
      <c r="V1" s="22"/>
      <c r="W1" s="22"/>
      <c r="X1" s="22"/>
      <c r="Y1" s="22"/>
      <c r="Z1" s="22"/>
      <c r="AA1" s="22"/>
    </row>
    <row r="2" spans="1:27" ht="15.75" thickBot="1" x14ac:dyDescent="0.3">
      <c r="A2" s="22"/>
      <c r="B2" s="158" t="s">
        <v>2</v>
      </c>
      <c r="C2" s="159"/>
      <c r="D2" s="160"/>
      <c r="E2" s="26"/>
      <c r="F2" s="26"/>
      <c r="G2" s="26"/>
      <c r="H2" s="27" t="s">
        <v>3</v>
      </c>
      <c r="I2" s="27"/>
      <c r="J2" s="27"/>
      <c r="K2" s="27" t="s">
        <v>4</v>
      </c>
      <c r="L2" s="27"/>
      <c r="M2" s="27" t="s">
        <v>5</v>
      </c>
      <c r="N2" s="27" t="s">
        <v>6</v>
      </c>
      <c r="O2" s="27"/>
      <c r="P2" s="27" t="s">
        <v>7</v>
      </c>
      <c r="Q2" s="27"/>
      <c r="R2" s="158" t="s">
        <v>8</v>
      </c>
      <c r="S2" s="159"/>
      <c r="T2" s="160"/>
      <c r="U2" s="27" t="s">
        <v>9</v>
      </c>
      <c r="V2" s="27" t="s">
        <v>10</v>
      </c>
      <c r="W2" s="158" t="s">
        <v>11</v>
      </c>
      <c r="X2" s="159"/>
      <c r="Y2" s="160"/>
      <c r="Z2" s="27" t="s">
        <v>12</v>
      </c>
      <c r="AA2" s="28" t="s">
        <v>13</v>
      </c>
    </row>
    <row r="3" spans="1:27" ht="15.75" thickBot="1" x14ac:dyDescent="0.3">
      <c r="A3" s="22"/>
      <c r="B3" s="158" t="s">
        <v>2</v>
      </c>
      <c r="C3" s="159"/>
      <c r="D3" s="160"/>
      <c r="E3" s="27" t="s">
        <v>5</v>
      </c>
      <c r="F3" s="27"/>
      <c r="G3" s="27"/>
      <c r="H3" s="27" t="s">
        <v>6</v>
      </c>
      <c r="I3" s="27" t="s">
        <v>14</v>
      </c>
      <c r="J3" s="27" t="s">
        <v>7</v>
      </c>
      <c r="K3" s="27" t="s">
        <v>3</v>
      </c>
      <c r="L3" s="27" t="s">
        <v>15</v>
      </c>
      <c r="M3" s="27" t="s">
        <v>8</v>
      </c>
      <c r="N3" s="27" t="s">
        <v>9</v>
      </c>
      <c r="O3" s="27" t="s">
        <v>10</v>
      </c>
      <c r="P3" s="27" t="s">
        <v>11</v>
      </c>
      <c r="Q3" s="27" t="s">
        <v>12</v>
      </c>
      <c r="R3" s="158" t="s">
        <v>4</v>
      </c>
      <c r="S3" s="159"/>
      <c r="T3" s="160"/>
      <c r="U3" s="27" t="s">
        <v>13</v>
      </c>
      <c r="V3" s="27" t="s">
        <v>16</v>
      </c>
      <c r="W3" s="158" t="s">
        <v>17</v>
      </c>
      <c r="X3" s="159"/>
      <c r="Y3" s="160"/>
      <c r="Z3" s="27" t="s">
        <v>18</v>
      </c>
      <c r="AA3" s="28" t="s">
        <v>19</v>
      </c>
    </row>
    <row r="4" spans="1:27" x14ac:dyDescent="0.25">
      <c r="A4" s="145" t="s">
        <v>20</v>
      </c>
      <c r="B4" s="147" t="s">
        <v>21</v>
      </c>
      <c r="C4" s="149"/>
      <c r="D4" s="150"/>
      <c r="E4" s="145" t="s">
        <v>22</v>
      </c>
      <c r="F4" s="29"/>
      <c r="G4" s="29"/>
      <c r="H4" s="147" t="s">
        <v>23</v>
      </c>
      <c r="I4" s="145" t="s">
        <v>24</v>
      </c>
      <c r="J4" s="145" t="s">
        <v>25</v>
      </c>
      <c r="K4" s="147" t="s">
        <v>26</v>
      </c>
      <c r="L4" s="147" t="s">
        <v>27</v>
      </c>
      <c r="M4" s="147" t="s">
        <v>28</v>
      </c>
      <c r="N4" s="147" t="s">
        <v>29</v>
      </c>
      <c r="O4" s="147" t="s">
        <v>30</v>
      </c>
      <c r="P4" s="147" t="s">
        <v>31</v>
      </c>
      <c r="Q4" s="147" t="s">
        <v>32</v>
      </c>
      <c r="R4" s="147" t="s">
        <v>33</v>
      </c>
      <c r="S4" s="149"/>
      <c r="T4" s="150"/>
      <c r="U4" s="147" t="s">
        <v>34</v>
      </c>
      <c r="V4" s="147" t="s">
        <v>35</v>
      </c>
      <c r="W4" s="147" t="s">
        <v>36</v>
      </c>
      <c r="X4" s="149"/>
      <c r="Y4" s="150"/>
      <c r="Z4" s="147" t="s">
        <v>37</v>
      </c>
      <c r="AA4" s="145" t="s">
        <v>38</v>
      </c>
    </row>
    <row r="5" spans="1:27" ht="15.75" thickBot="1" x14ac:dyDescent="0.3">
      <c r="A5" s="154"/>
      <c r="B5" s="140"/>
      <c r="C5" s="155"/>
      <c r="D5" s="156"/>
      <c r="E5" s="157"/>
      <c r="F5" s="30"/>
      <c r="G5" s="30"/>
      <c r="H5" s="151"/>
      <c r="I5" s="157"/>
      <c r="J5" s="157"/>
      <c r="K5" s="151"/>
      <c r="L5" s="151"/>
      <c r="M5" s="148"/>
      <c r="N5" s="148"/>
      <c r="O5" s="148"/>
      <c r="P5" s="148"/>
      <c r="Q5" s="148"/>
      <c r="R5" s="151"/>
      <c r="S5" s="152"/>
      <c r="T5" s="153"/>
      <c r="U5" s="151"/>
      <c r="V5" s="151"/>
      <c r="W5" s="151"/>
      <c r="X5" s="152"/>
      <c r="Y5" s="153"/>
      <c r="Z5" s="151"/>
      <c r="AA5" s="146"/>
    </row>
    <row r="6" spans="1:27" x14ac:dyDescent="0.25">
      <c r="A6" s="164"/>
      <c r="B6" s="166" t="s">
        <v>58</v>
      </c>
      <c r="C6" s="133" t="s">
        <v>59</v>
      </c>
      <c r="D6" s="133" t="s">
        <v>41</v>
      </c>
      <c r="E6" s="133" t="s">
        <v>42</v>
      </c>
      <c r="F6" s="133" t="s">
        <v>43</v>
      </c>
      <c r="G6" s="133" t="s">
        <v>44</v>
      </c>
      <c r="H6" s="167" t="s">
        <v>60</v>
      </c>
      <c r="I6" s="133" t="s">
        <v>61</v>
      </c>
      <c r="J6" s="133" t="s">
        <v>46</v>
      </c>
      <c r="K6" s="139" t="s">
        <v>47</v>
      </c>
      <c r="L6" s="133" t="s">
        <v>48</v>
      </c>
      <c r="M6" s="133" t="s">
        <v>48</v>
      </c>
      <c r="N6" s="133" t="s">
        <v>48</v>
      </c>
      <c r="O6" s="133" t="s">
        <v>49</v>
      </c>
      <c r="P6" s="133" t="s">
        <v>50</v>
      </c>
      <c r="Q6" s="133" t="s">
        <v>51</v>
      </c>
      <c r="R6" s="133" t="s">
        <v>39</v>
      </c>
      <c r="S6" s="133" t="s">
        <v>40</v>
      </c>
      <c r="T6" s="133" t="s">
        <v>41</v>
      </c>
      <c r="U6" s="133" t="s">
        <v>45</v>
      </c>
      <c r="V6" s="139" t="s">
        <v>52</v>
      </c>
      <c r="W6" s="133" t="s">
        <v>39</v>
      </c>
      <c r="X6" s="135" t="s">
        <v>40</v>
      </c>
      <c r="Y6" s="137" t="s">
        <v>53</v>
      </c>
      <c r="Z6" s="139" t="s">
        <v>54</v>
      </c>
      <c r="AA6" s="142" t="s">
        <v>55</v>
      </c>
    </row>
    <row r="7" spans="1:27" x14ac:dyDescent="0.25">
      <c r="A7" s="165"/>
      <c r="B7" s="166"/>
      <c r="C7" s="133"/>
      <c r="D7" s="133"/>
      <c r="E7" s="133"/>
      <c r="F7" s="133"/>
      <c r="G7" s="133"/>
      <c r="H7" s="143"/>
      <c r="I7" s="133"/>
      <c r="J7" s="133"/>
      <c r="K7" s="140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40"/>
      <c r="W7" s="134"/>
      <c r="X7" s="136"/>
      <c r="Y7" s="138"/>
      <c r="Z7" s="140"/>
      <c r="AA7" s="143"/>
    </row>
    <row r="8" spans="1:27" x14ac:dyDescent="0.25">
      <c r="A8" s="165"/>
      <c r="B8" s="166"/>
      <c r="C8" s="133"/>
      <c r="D8" s="133"/>
      <c r="E8" s="133"/>
      <c r="F8" s="133"/>
      <c r="G8" s="133"/>
      <c r="H8" s="144"/>
      <c r="I8" s="133"/>
      <c r="J8" s="133"/>
      <c r="K8" s="141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41"/>
      <c r="W8" s="134"/>
      <c r="X8" s="136"/>
      <c r="Y8" s="138"/>
      <c r="Z8" s="141"/>
      <c r="AA8" s="144"/>
    </row>
    <row r="9" spans="1:27" x14ac:dyDescent="0.25">
      <c r="A9" s="63" t="s">
        <v>62</v>
      </c>
      <c r="B9" s="64">
        <v>0</v>
      </c>
      <c r="C9" s="34">
        <v>0</v>
      </c>
      <c r="D9" s="34">
        <v>0</v>
      </c>
      <c r="E9" s="35">
        <f t="shared" ref="E9:E72" si="0">SUM(B9:D9)</f>
        <v>0</v>
      </c>
      <c r="F9" s="36">
        <f>IF(E9&gt;0,F8+1,0)</f>
        <v>0</v>
      </c>
      <c r="G9" s="37">
        <f>IF(MAX(F9:F15)&gt;6,"Yes",0)</f>
        <v>0</v>
      </c>
      <c r="H9" s="38"/>
      <c r="I9" s="38">
        <v>28.372</v>
      </c>
      <c r="J9" s="39">
        <f>MIN(E9,H9)</f>
        <v>0</v>
      </c>
      <c r="K9" s="40">
        <f t="shared" ref="K9:K72" si="1">IF(J9=0,0,IF(G9&lt;&gt;"Yes",0,J9))</f>
        <v>0</v>
      </c>
      <c r="L9" s="39">
        <v>1193.75</v>
      </c>
      <c r="M9" s="39">
        <v>3478</v>
      </c>
      <c r="N9" s="39">
        <v>820.16099999999994</v>
      </c>
      <c r="O9" s="41">
        <f>MAX(N9-M9,0)</f>
        <v>0</v>
      </c>
      <c r="P9" s="41">
        <f>MIN(K9,O9)</f>
        <v>0</v>
      </c>
      <c r="Q9" s="41">
        <f>IF(P9&lt;=0,0,L9+I9+H9-N9)</f>
        <v>0</v>
      </c>
      <c r="R9" s="34">
        <f>IF($P9&gt;0,MIN($P9,$E9)*(B9/$E9),0)</f>
        <v>0</v>
      </c>
      <c r="S9" s="34">
        <f>IF($P9&gt;0,MIN($P9,$E9)*(C9/$E9),0)</f>
        <v>0</v>
      </c>
      <c r="T9" s="34">
        <f>IF($P9&gt;0,MIN($P9,$E9)*(D9/$E9),0)</f>
        <v>0</v>
      </c>
      <c r="U9" s="52">
        <f>'[1]KP Hourly Purchases'!K4</f>
        <v>0</v>
      </c>
      <c r="V9" s="44">
        <f t="shared" ref="V9:V72" si="2">(R9+S9+T9)*U9</f>
        <v>0</v>
      </c>
      <c r="W9" s="45">
        <v>30.641133710531719</v>
      </c>
      <c r="X9" s="46">
        <v>25.344847358289652</v>
      </c>
      <c r="Y9" s="47">
        <v>31.379423501377364</v>
      </c>
      <c r="Z9" s="48">
        <f t="shared" ref="Z9:Z72" si="3">(R9*W9)+(S9*X9)+(T9*Y9)</f>
        <v>0</v>
      </c>
      <c r="AA9" s="49">
        <f>IF(V9-Z9&lt;0,0,V9-Z9)</f>
        <v>0</v>
      </c>
    </row>
    <row r="10" spans="1:27" x14ac:dyDescent="0.25">
      <c r="A10" s="63" t="s">
        <v>63</v>
      </c>
      <c r="B10" s="64">
        <v>0</v>
      </c>
      <c r="C10" s="34">
        <v>0</v>
      </c>
      <c r="D10" s="34">
        <v>0</v>
      </c>
      <c r="E10" s="35">
        <f t="shared" si="0"/>
        <v>0</v>
      </c>
      <c r="F10" s="36">
        <f t="shared" ref="F10:F73" si="4">IF(E10&gt;0,F9+1,0)</f>
        <v>0</v>
      </c>
      <c r="G10" s="37">
        <f t="shared" ref="G10:G25" si="5">IF(MAX(F10:F16)&gt;6,"Yes",0)</f>
        <v>0</v>
      </c>
      <c r="H10" s="38"/>
      <c r="I10" s="38">
        <v>30.29</v>
      </c>
      <c r="J10" s="39">
        <f t="shared" ref="J10:J31" si="6">MIN(E10,H10)</f>
        <v>0</v>
      </c>
      <c r="K10" s="40">
        <f t="shared" si="1"/>
        <v>0</v>
      </c>
      <c r="L10" s="39">
        <v>1093.6500000000001</v>
      </c>
      <c r="M10" s="39">
        <v>3030</v>
      </c>
      <c r="N10" s="39">
        <v>817.44600000000003</v>
      </c>
      <c r="O10" s="41">
        <f t="shared" ref="O10:O73" si="7">MAX(N10-M10,0)</f>
        <v>0</v>
      </c>
      <c r="P10" s="41">
        <f t="shared" ref="P10:P73" si="8">MIN(K10,O10)</f>
        <v>0</v>
      </c>
      <c r="Q10" s="41">
        <f t="shared" ref="Q10:Q73" si="9">IF(P10&lt;=0,0,L10+I10+H10-N10)</f>
        <v>0</v>
      </c>
      <c r="R10" s="34">
        <f t="shared" ref="R10:T31" si="10">IF($P10&gt;0,MIN($P10,$E10)*(B10/$E10),0)</f>
        <v>0</v>
      </c>
      <c r="S10" s="34">
        <f t="shared" si="10"/>
        <v>0</v>
      </c>
      <c r="T10" s="34">
        <f t="shared" si="10"/>
        <v>0</v>
      </c>
      <c r="U10" s="52">
        <f>'[1]KP Hourly Purchases'!K5</f>
        <v>0</v>
      </c>
      <c r="V10" s="44">
        <f t="shared" si="2"/>
        <v>0</v>
      </c>
      <c r="W10" s="45">
        <f>W9</f>
        <v>30.641133710531719</v>
      </c>
      <c r="X10" s="50">
        <f>X9</f>
        <v>25.344847358289652</v>
      </c>
      <c r="Y10" s="51">
        <f>Y9</f>
        <v>31.379423501377364</v>
      </c>
      <c r="Z10" s="48">
        <f t="shared" si="3"/>
        <v>0</v>
      </c>
      <c r="AA10" s="49">
        <f t="shared" ref="AA10:AA73" si="11">IF(V10-Z10&lt;0,0,V10-Z10)</f>
        <v>0</v>
      </c>
    </row>
    <row r="11" spans="1:27" x14ac:dyDescent="0.25">
      <c r="A11" s="63" t="s">
        <v>64</v>
      </c>
      <c r="B11" s="64">
        <v>0</v>
      </c>
      <c r="C11" s="34">
        <v>0</v>
      </c>
      <c r="D11" s="34">
        <v>0</v>
      </c>
      <c r="E11" s="35">
        <f t="shared" si="0"/>
        <v>0</v>
      </c>
      <c r="F11" s="36">
        <f t="shared" si="4"/>
        <v>0</v>
      </c>
      <c r="G11" s="37">
        <f t="shared" si="5"/>
        <v>0</v>
      </c>
      <c r="H11" s="38"/>
      <c r="I11" s="38">
        <v>30.041</v>
      </c>
      <c r="J11" s="39">
        <f t="shared" si="6"/>
        <v>0</v>
      </c>
      <c r="K11" s="40">
        <f t="shared" si="1"/>
        <v>0</v>
      </c>
      <c r="L11" s="39">
        <v>1006.35</v>
      </c>
      <c r="M11" s="39">
        <v>3051</v>
      </c>
      <c r="N11" s="39">
        <v>829.71500000000003</v>
      </c>
      <c r="O11" s="41">
        <f t="shared" si="7"/>
        <v>0</v>
      </c>
      <c r="P11" s="41">
        <f t="shared" si="8"/>
        <v>0</v>
      </c>
      <c r="Q11" s="41">
        <f t="shared" si="9"/>
        <v>0</v>
      </c>
      <c r="R11" s="34">
        <f t="shared" si="10"/>
        <v>0</v>
      </c>
      <c r="S11" s="34">
        <f t="shared" si="10"/>
        <v>0</v>
      </c>
      <c r="T11" s="34">
        <f t="shared" si="10"/>
        <v>0</v>
      </c>
      <c r="U11" s="52">
        <f>'[1]KP Hourly Purchases'!K6</f>
        <v>0</v>
      </c>
      <c r="V11" s="44">
        <f t="shared" si="2"/>
        <v>0</v>
      </c>
      <c r="W11" s="45">
        <f t="shared" ref="W11:Y26" si="12">W10</f>
        <v>30.641133710531719</v>
      </c>
      <c r="X11" s="50">
        <f t="shared" si="12"/>
        <v>25.344847358289652</v>
      </c>
      <c r="Y11" s="51">
        <f t="shared" si="12"/>
        <v>31.379423501377364</v>
      </c>
      <c r="Z11" s="48">
        <f t="shared" si="3"/>
        <v>0</v>
      </c>
      <c r="AA11" s="49">
        <f t="shared" si="11"/>
        <v>0</v>
      </c>
    </row>
    <row r="12" spans="1:27" x14ac:dyDescent="0.25">
      <c r="A12" s="63" t="s">
        <v>65</v>
      </c>
      <c r="B12" s="64">
        <v>385</v>
      </c>
      <c r="C12" s="34">
        <v>0</v>
      </c>
      <c r="D12" s="34">
        <v>0</v>
      </c>
      <c r="E12" s="35">
        <f t="shared" si="0"/>
        <v>385</v>
      </c>
      <c r="F12" s="36">
        <f t="shared" si="4"/>
        <v>1</v>
      </c>
      <c r="G12" s="37" t="str">
        <f t="shared" si="5"/>
        <v>Yes</v>
      </c>
      <c r="H12" s="38">
        <v>0</v>
      </c>
      <c r="I12" s="38">
        <v>30.076000000000001</v>
      </c>
      <c r="J12" s="39">
        <f t="shared" si="6"/>
        <v>0</v>
      </c>
      <c r="K12" s="40">
        <f t="shared" si="1"/>
        <v>0</v>
      </c>
      <c r="L12" s="39">
        <v>929.75</v>
      </c>
      <c r="M12" s="39">
        <v>2869</v>
      </c>
      <c r="N12" s="39">
        <v>843.74199999999996</v>
      </c>
      <c r="O12" s="41">
        <f t="shared" si="7"/>
        <v>0</v>
      </c>
      <c r="P12" s="41">
        <f t="shared" si="8"/>
        <v>0</v>
      </c>
      <c r="Q12" s="41">
        <f t="shared" si="9"/>
        <v>0</v>
      </c>
      <c r="R12" s="34">
        <f t="shared" si="10"/>
        <v>0</v>
      </c>
      <c r="S12" s="34">
        <f t="shared" si="10"/>
        <v>0</v>
      </c>
      <c r="T12" s="34">
        <f t="shared" si="10"/>
        <v>0</v>
      </c>
      <c r="U12" s="52">
        <f>'[1]KP Hourly Purchases'!K7</f>
        <v>0</v>
      </c>
      <c r="V12" s="44">
        <f t="shared" si="2"/>
        <v>0</v>
      </c>
      <c r="W12" s="45">
        <f t="shared" si="12"/>
        <v>30.641133710531719</v>
      </c>
      <c r="X12" s="50">
        <f t="shared" si="12"/>
        <v>25.344847358289652</v>
      </c>
      <c r="Y12" s="51">
        <f t="shared" si="12"/>
        <v>31.379423501377364</v>
      </c>
      <c r="Z12" s="48">
        <f t="shared" si="3"/>
        <v>0</v>
      </c>
      <c r="AA12" s="49">
        <f t="shared" si="11"/>
        <v>0</v>
      </c>
    </row>
    <row r="13" spans="1:27" x14ac:dyDescent="0.25">
      <c r="A13" s="63" t="s">
        <v>66</v>
      </c>
      <c r="B13" s="64">
        <v>385</v>
      </c>
      <c r="C13" s="34">
        <v>0</v>
      </c>
      <c r="D13" s="34">
        <v>0</v>
      </c>
      <c r="E13" s="35">
        <f t="shared" si="0"/>
        <v>385</v>
      </c>
      <c r="F13" s="36">
        <f t="shared" si="4"/>
        <v>2</v>
      </c>
      <c r="G13" s="37" t="str">
        <f t="shared" si="5"/>
        <v>Yes</v>
      </c>
      <c r="H13" s="38">
        <v>0</v>
      </c>
      <c r="I13" s="38">
        <v>31.882000000000001</v>
      </c>
      <c r="J13" s="39">
        <f t="shared" si="6"/>
        <v>0</v>
      </c>
      <c r="K13" s="40">
        <f t="shared" si="1"/>
        <v>0</v>
      </c>
      <c r="L13" s="39">
        <v>857.75</v>
      </c>
      <c r="M13" s="39">
        <v>3213</v>
      </c>
      <c r="N13" s="39">
        <v>859.52499999999998</v>
      </c>
      <c r="O13" s="41">
        <f t="shared" si="7"/>
        <v>0</v>
      </c>
      <c r="P13" s="41">
        <f t="shared" si="8"/>
        <v>0</v>
      </c>
      <c r="Q13" s="41">
        <f t="shared" si="9"/>
        <v>0</v>
      </c>
      <c r="R13" s="34">
        <f t="shared" si="10"/>
        <v>0</v>
      </c>
      <c r="S13" s="34">
        <f t="shared" si="10"/>
        <v>0</v>
      </c>
      <c r="T13" s="34">
        <f t="shared" si="10"/>
        <v>0</v>
      </c>
      <c r="U13" s="52">
        <f>'[1]KP Hourly Purchases'!K8</f>
        <v>0</v>
      </c>
      <c r="V13" s="44">
        <f t="shared" si="2"/>
        <v>0</v>
      </c>
      <c r="W13" s="45">
        <f t="shared" si="12"/>
        <v>30.641133710531719</v>
      </c>
      <c r="X13" s="50">
        <f t="shared" si="12"/>
        <v>25.344847358289652</v>
      </c>
      <c r="Y13" s="51">
        <f t="shared" si="12"/>
        <v>31.379423501377364</v>
      </c>
      <c r="Z13" s="48">
        <f t="shared" si="3"/>
        <v>0</v>
      </c>
      <c r="AA13" s="49">
        <f t="shared" si="11"/>
        <v>0</v>
      </c>
    </row>
    <row r="14" spans="1:27" x14ac:dyDescent="0.25">
      <c r="A14" s="63" t="s">
        <v>67</v>
      </c>
      <c r="B14" s="64">
        <v>385</v>
      </c>
      <c r="C14" s="34">
        <v>0</v>
      </c>
      <c r="D14" s="34">
        <v>0</v>
      </c>
      <c r="E14" s="35">
        <f t="shared" si="0"/>
        <v>385</v>
      </c>
      <c r="F14" s="36">
        <f t="shared" si="4"/>
        <v>3</v>
      </c>
      <c r="G14" s="37" t="str">
        <f t="shared" si="5"/>
        <v>Yes</v>
      </c>
      <c r="H14" s="38">
        <v>5.4349999999999996</v>
      </c>
      <c r="I14" s="38">
        <v>32.902000000000001</v>
      </c>
      <c r="J14" s="39">
        <f t="shared" si="6"/>
        <v>5.4349999999999996</v>
      </c>
      <c r="K14" s="40">
        <f t="shared" si="1"/>
        <v>5.4349999999999996</v>
      </c>
      <c r="L14" s="39">
        <v>839.19999999999993</v>
      </c>
      <c r="M14" s="39">
        <v>3332</v>
      </c>
      <c r="N14" s="39">
        <v>882.43499999999995</v>
      </c>
      <c r="O14" s="41">
        <f t="shared" si="7"/>
        <v>0</v>
      </c>
      <c r="P14" s="41">
        <f t="shared" si="8"/>
        <v>0</v>
      </c>
      <c r="Q14" s="41">
        <f t="shared" si="9"/>
        <v>0</v>
      </c>
      <c r="R14" s="34">
        <f t="shared" si="10"/>
        <v>0</v>
      </c>
      <c r="S14" s="34">
        <f t="shared" si="10"/>
        <v>0</v>
      </c>
      <c r="T14" s="34">
        <f t="shared" si="10"/>
        <v>0</v>
      </c>
      <c r="U14" s="52">
        <f>'[1]KP Hourly Purchases'!K9</f>
        <v>52.85</v>
      </c>
      <c r="V14" s="44">
        <f t="shared" si="2"/>
        <v>0</v>
      </c>
      <c r="W14" s="45">
        <f t="shared" si="12"/>
        <v>30.641133710531719</v>
      </c>
      <c r="X14" s="50">
        <f t="shared" si="12"/>
        <v>25.344847358289652</v>
      </c>
      <c r="Y14" s="51">
        <f t="shared" si="12"/>
        <v>31.379423501377364</v>
      </c>
      <c r="Z14" s="48">
        <f t="shared" si="3"/>
        <v>0</v>
      </c>
      <c r="AA14" s="49">
        <f t="shared" si="11"/>
        <v>0</v>
      </c>
    </row>
    <row r="15" spans="1:27" x14ac:dyDescent="0.25">
      <c r="A15" s="63" t="s">
        <v>68</v>
      </c>
      <c r="B15" s="64">
        <v>385</v>
      </c>
      <c r="C15" s="34">
        <v>0</v>
      </c>
      <c r="D15" s="34">
        <v>0</v>
      </c>
      <c r="E15" s="35">
        <f t="shared" si="0"/>
        <v>385</v>
      </c>
      <c r="F15" s="36">
        <f t="shared" si="4"/>
        <v>4</v>
      </c>
      <c r="G15" s="37" t="str">
        <f t="shared" si="5"/>
        <v>Yes</v>
      </c>
      <c r="H15" s="38">
        <v>71.102000000000004</v>
      </c>
      <c r="I15" s="38">
        <v>34.409999999999997</v>
      </c>
      <c r="J15" s="39">
        <f t="shared" si="6"/>
        <v>71.102000000000004</v>
      </c>
      <c r="K15" s="40">
        <f t="shared" si="1"/>
        <v>71.102000000000004</v>
      </c>
      <c r="L15" s="39">
        <v>810.55000000000007</v>
      </c>
      <c r="M15" s="39">
        <v>3228</v>
      </c>
      <c r="N15" s="39">
        <v>937.48099999999999</v>
      </c>
      <c r="O15" s="41">
        <f t="shared" si="7"/>
        <v>0</v>
      </c>
      <c r="P15" s="41">
        <f t="shared" si="8"/>
        <v>0</v>
      </c>
      <c r="Q15" s="41">
        <f t="shared" si="9"/>
        <v>0</v>
      </c>
      <c r="R15" s="34">
        <f t="shared" si="10"/>
        <v>0</v>
      </c>
      <c r="S15" s="34">
        <f t="shared" si="10"/>
        <v>0</v>
      </c>
      <c r="T15" s="34">
        <f t="shared" si="10"/>
        <v>0</v>
      </c>
      <c r="U15" s="52">
        <f>'[1]KP Hourly Purchases'!K10</f>
        <v>56.6</v>
      </c>
      <c r="V15" s="44">
        <f t="shared" si="2"/>
        <v>0</v>
      </c>
      <c r="W15" s="45">
        <f t="shared" si="12"/>
        <v>30.641133710531719</v>
      </c>
      <c r="X15" s="50">
        <f t="shared" si="12"/>
        <v>25.344847358289652</v>
      </c>
      <c r="Y15" s="51">
        <f t="shared" si="12"/>
        <v>31.379423501377364</v>
      </c>
      <c r="Z15" s="48">
        <f t="shared" si="3"/>
        <v>0</v>
      </c>
      <c r="AA15" s="49">
        <f t="shared" si="11"/>
        <v>0</v>
      </c>
    </row>
    <row r="16" spans="1:27" x14ac:dyDescent="0.25">
      <c r="A16" s="63" t="s">
        <v>69</v>
      </c>
      <c r="B16" s="64">
        <v>385</v>
      </c>
      <c r="C16" s="34">
        <v>0</v>
      </c>
      <c r="D16" s="34">
        <v>0</v>
      </c>
      <c r="E16" s="35">
        <f t="shared" si="0"/>
        <v>385</v>
      </c>
      <c r="F16" s="36">
        <f t="shared" si="4"/>
        <v>5</v>
      </c>
      <c r="G16" s="37" t="str">
        <f t="shared" si="5"/>
        <v>Yes</v>
      </c>
      <c r="H16" s="38">
        <v>46.820999999999998</v>
      </c>
      <c r="I16" s="38">
        <v>33.103000000000002</v>
      </c>
      <c r="J16" s="39">
        <f t="shared" si="6"/>
        <v>46.820999999999998</v>
      </c>
      <c r="K16" s="40">
        <f t="shared" si="1"/>
        <v>46.820999999999998</v>
      </c>
      <c r="L16" s="39">
        <v>851.85</v>
      </c>
      <c r="M16" s="39">
        <v>3222</v>
      </c>
      <c r="N16" s="39">
        <v>954.13599999999997</v>
      </c>
      <c r="O16" s="41">
        <f t="shared" si="7"/>
        <v>0</v>
      </c>
      <c r="P16" s="41">
        <f t="shared" si="8"/>
        <v>0</v>
      </c>
      <c r="Q16" s="41">
        <f t="shared" si="9"/>
        <v>0</v>
      </c>
      <c r="R16" s="34">
        <f t="shared" si="10"/>
        <v>0</v>
      </c>
      <c r="S16" s="34">
        <f t="shared" si="10"/>
        <v>0</v>
      </c>
      <c r="T16" s="34">
        <f t="shared" si="10"/>
        <v>0</v>
      </c>
      <c r="U16" s="52">
        <f>'[1]KP Hourly Purchases'!K11</f>
        <v>45.79</v>
      </c>
      <c r="V16" s="44">
        <f t="shared" si="2"/>
        <v>0</v>
      </c>
      <c r="W16" s="45">
        <f t="shared" si="12"/>
        <v>30.641133710531719</v>
      </c>
      <c r="X16" s="50">
        <f t="shared" si="12"/>
        <v>25.344847358289652</v>
      </c>
      <c r="Y16" s="51">
        <f t="shared" si="12"/>
        <v>31.379423501377364</v>
      </c>
      <c r="Z16" s="48">
        <f t="shared" si="3"/>
        <v>0</v>
      </c>
      <c r="AA16" s="49">
        <f t="shared" si="11"/>
        <v>0</v>
      </c>
    </row>
    <row r="17" spans="1:27" x14ac:dyDescent="0.25">
      <c r="A17" s="63" t="s">
        <v>70</v>
      </c>
      <c r="B17" s="64">
        <v>385</v>
      </c>
      <c r="C17" s="34">
        <v>0</v>
      </c>
      <c r="D17" s="34">
        <v>0</v>
      </c>
      <c r="E17" s="35">
        <f t="shared" si="0"/>
        <v>385</v>
      </c>
      <c r="F17" s="36">
        <f t="shared" si="4"/>
        <v>6</v>
      </c>
      <c r="G17" s="37" t="str">
        <f t="shared" si="5"/>
        <v>Yes</v>
      </c>
      <c r="H17" s="38">
        <v>76.661000000000001</v>
      </c>
      <c r="I17" s="38">
        <v>33.715000000000003</v>
      </c>
      <c r="J17" s="39">
        <f t="shared" si="6"/>
        <v>76.661000000000001</v>
      </c>
      <c r="K17" s="40">
        <f t="shared" si="1"/>
        <v>76.661000000000001</v>
      </c>
      <c r="L17" s="39">
        <v>816.59999999999991</v>
      </c>
      <c r="M17" s="39">
        <v>3155</v>
      </c>
      <c r="N17" s="39">
        <v>949.45600000000002</v>
      </c>
      <c r="O17" s="41">
        <f t="shared" si="7"/>
        <v>0</v>
      </c>
      <c r="P17" s="41">
        <f t="shared" si="8"/>
        <v>0</v>
      </c>
      <c r="Q17" s="41">
        <f t="shared" si="9"/>
        <v>0</v>
      </c>
      <c r="R17" s="34">
        <f t="shared" si="10"/>
        <v>0</v>
      </c>
      <c r="S17" s="34">
        <f t="shared" si="10"/>
        <v>0</v>
      </c>
      <c r="T17" s="34">
        <f t="shared" si="10"/>
        <v>0</v>
      </c>
      <c r="U17" s="52">
        <f>'[1]KP Hourly Purchases'!K12</f>
        <v>47.98</v>
      </c>
      <c r="V17" s="44">
        <f t="shared" si="2"/>
        <v>0</v>
      </c>
      <c r="W17" s="45">
        <f t="shared" si="12"/>
        <v>30.641133710531719</v>
      </c>
      <c r="X17" s="50">
        <f t="shared" si="12"/>
        <v>25.344847358289652</v>
      </c>
      <c r="Y17" s="51">
        <f t="shared" si="12"/>
        <v>31.379423501377364</v>
      </c>
      <c r="Z17" s="48">
        <f t="shared" si="3"/>
        <v>0</v>
      </c>
      <c r="AA17" s="49">
        <f t="shared" si="11"/>
        <v>0</v>
      </c>
    </row>
    <row r="18" spans="1:27" x14ac:dyDescent="0.25">
      <c r="A18" s="63" t="s">
        <v>71</v>
      </c>
      <c r="B18" s="64">
        <v>385</v>
      </c>
      <c r="C18" s="34">
        <v>0</v>
      </c>
      <c r="D18" s="34">
        <v>0</v>
      </c>
      <c r="E18" s="35">
        <f t="shared" si="0"/>
        <v>385</v>
      </c>
      <c r="F18" s="36">
        <f t="shared" si="4"/>
        <v>7</v>
      </c>
      <c r="G18" s="37" t="str">
        <f t="shared" si="5"/>
        <v>Yes</v>
      </c>
      <c r="H18" s="38">
        <v>11.808999999999999</v>
      </c>
      <c r="I18" s="38">
        <v>30.978000000000002</v>
      </c>
      <c r="J18" s="39">
        <f t="shared" si="6"/>
        <v>11.808999999999999</v>
      </c>
      <c r="K18" s="40">
        <f t="shared" si="1"/>
        <v>11.808999999999999</v>
      </c>
      <c r="L18" s="39">
        <v>822.15000000000009</v>
      </c>
      <c r="M18" s="39">
        <v>3141</v>
      </c>
      <c r="N18" s="39">
        <v>885.07799999999997</v>
      </c>
      <c r="O18" s="41">
        <f t="shared" si="7"/>
        <v>0</v>
      </c>
      <c r="P18" s="41">
        <f t="shared" si="8"/>
        <v>0</v>
      </c>
      <c r="Q18" s="41">
        <f t="shared" si="9"/>
        <v>0</v>
      </c>
      <c r="R18" s="34">
        <f t="shared" si="10"/>
        <v>0</v>
      </c>
      <c r="S18" s="34">
        <f t="shared" si="10"/>
        <v>0</v>
      </c>
      <c r="T18" s="34">
        <f t="shared" si="10"/>
        <v>0</v>
      </c>
      <c r="U18" s="52">
        <f>'[1]KP Hourly Purchases'!K13</f>
        <v>45.79</v>
      </c>
      <c r="V18" s="44">
        <f t="shared" si="2"/>
        <v>0</v>
      </c>
      <c r="W18" s="45">
        <f t="shared" si="12"/>
        <v>30.641133710531719</v>
      </c>
      <c r="X18" s="50">
        <f t="shared" si="12"/>
        <v>25.344847358289652</v>
      </c>
      <c r="Y18" s="51">
        <f t="shared" si="12"/>
        <v>31.379423501377364</v>
      </c>
      <c r="Z18" s="48">
        <f t="shared" si="3"/>
        <v>0</v>
      </c>
      <c r="AA18" s="49">
        <f t="shared" si="11"/>
        <v>0</v>
      </c>
    </row>
    <row r="19" spans="1:27" x14ac:dyDescent="0.25">
      <c r="A19" s="63" t="s">
        <v>72</v>
      </c>
      <c r="B19" s="64">
        <v>385</v>
      </c>
      <c r="C19" s="34">
        <v>0</v>
      </c>
      <c r="D19" s="34">
        <v>0</v>
      </c>
      <c r="E19" s="35">
        <f t="shared" si="0"/>
        <v>385</v>
      </c>
      <c r="F19" s="36">
        <f t="shared" si="4"/>
        <v>8</v>
      </c>
      <c r="G19" s="37" t="str">
        <f t="shared" si="5"/>
        <v>Yes</v>
      </c>
      <c r="H19" s="38">
        <v>0</v>
      </c>
      <c r="I19" s="38">
        <v>29.271999999999998</v>
      </c>
      <c r="J19" s="39">
        <f t="shared" si="6"/>
        <v>0</v>
      </c>
      <c r="K19" s="40">
        <f t="shared" si="1"/>
        <v>0</v>
      </c>
      <c r="L19" s="39">
        <v>848.3</v>
      </c>
      <c r="M19" s="39">
        <v>3139</v>
      </c>
      <c r="N19" s="39">
        <v>815.84900000000005</v>
      </c>
      <c r="O19" s="41">
        <f t="shared" si="7"/>
        <v>0</v>
      </c>
      <c r="P19" s="41">
        <f t="shared" si="8"/>
        <v>0</v>
      </c>
      <c r="Q19" s="41">
        <f t="shared" si="9"/>
        <v>0</v>
      </c>
      <c r="R19" s="34">
        <f t="shared" si="10"/>
        <v>0</v>
      </c>
      <c r="S19" s="34">
        <f t="shared" si="10"/>
        <v>0</v>
      </c>
      <c r="T19" s="34">
        <f t="shared" si="10"/>
        <v>0</v>
      </c>
      <c r="U19" s="52">
        <f>'[1]KP Hourly Purchases'!K14</f>
        <v>0</v>
      </c>
      <c r="V19" s="44">
        <f t="shared" si="2"/>
        <v>0</v>
      </c>
      <c r="W19" s="45">
        <f t="shared" si="12"/>
        <v>30.641133710531719</v>
      </c>
      <c r="X19" s="50">
        <f t="shared" si="12"/>
        <v>25.344847358289652</v>
      </c>
      <c r="Y19" s="51">
        <f t="shared" si="12"/>
        <v>31.379423501377364</v>
      </c>
      <c r="Z19" s="48">
        <f t="shared" si="3"/>
        <v>0</v>
      </c>
      <c r="AA19" s="49">
        <f t="shared" si="11"/>
        <v>0</v>
      </c>
    </row>
    <row r="20" spans="1:27" x14ac:dyDescent="0.25">
      <c r="A20" s="63" t="s">
        <v>73</v>
      </c>
      <c r="B20" s="64">
        <v>385</v>
      </c>
      <c r="C20" s="34">
        <v>0</v>
      </c>
      <c r="D20" s="34">
        <v>0</v>
      </c>
      <c r="E20" s="35">
        <f t="shared" si="0"/>
        <v>385</v>
      </c>
      <c r="F20" s="36">
        <f t="shared" si="4"/>
        <v>9</v>
      </c>
      <c r="G20" s="37" t="str">
        <f t="shared" si="5"/>
        <v>Yes</v>
      </c>
      <c r="H20" s="38">
        <v>0</v>
      </c>
      <c r="I20" s="38">
        <v>27.402000000000001</v>
      </c>
      <c r="J20" s="39">
        <f t="shared" si="6"/>
        <v>0</v>
      </c>
      <c r="K20" s="40">
        <f t="shared" si="1"/>
        <v>0</v>
      </c>
      <c r="L20" s="39">
        <v>845.9</v>
      </c>
      <c r="M20" s="39">
        <v>3174</v>
      </c>
      <c r="N20" s="39">
        <v>766.26300000000003</v>
      </c>
      <c r="O20" s="41">
        <f t="shared" si="7"/>
        <v>0</v>
      </c>
      <c r="P20" s="41">
        <f t="shared" si="8"/>
        <v>0</v>
      </c>
      <c r="Q20" s="41">
        <f t="shared" si="9"/>
        <v>0</v>
      </c>
      <c r="R20" s="34">
        <f t="shared" si="10"/>
        <v>0</v>
      </c>
      <c r="S20" s="34">
        <f t="shared" si="10"/>
        <v>0</v>
      </c>
      <c r="T20" s="34">
        <f t="shared" si="10"/>
        <v>0</v>
      </c>
      <c r="U20" s="52">
        <f>'[1]KP Hourly Purchases'!K15</f>
        <v>0</v>
      </c>
      <c r="V20" s="44">
        <f t="shared" si="2"/>
        <v>0</v>
      </c>
      <c r="W20" s="45">
        <f t="shared" si="12"/>
        <v>30.641133710531719</v>
      </c>
      <c r="X20" s="50">
        <f t="shared" si="12"/>
        <v>25.344847358289652</v>
      </c>
      <c r="Y20" s="51">
        <f t="shared" si="12"/>
        <v>31.379423501377364</v>
      </c>
      <c r="Z20" s="48">
        <f t="shared" si="3"/>
        <v>0</v>
      </c>
      <c r="AA20" s="49">
        <f t="shared" si="11"/>
        <v>0</v>
      </c>
    </row>
    <row r="21" spans="1:27" x14ac:dyDescent="0.25">
      <c r="A21" s="63" t="s">
        <v>74</v>
      </c>
      <c r="B21" s="64">
        <v>385</v>
      </c>
      <c r="C21" s="34">
        <v>0</v>
      </c>
      <c r="D21" s="34">
        <v>0</v>
      </c>
      <c r="E21" s="35">
        <f t="shared" si="0"/>
        <v>385</v>
      </c>
      <c r="F21" s="36">
        <f t="shared" si="4"/>
        <v>10</v>
      </c>
      <c r="G21" s="37" t="str">
        <f t="shared" si="5"/>
        <v>Yes</v>
      </c>
      <c r="H21" s="38">
        <v>0</v>
      </c>
      <c r="I21" s="38">
        <v>25.754000000000001</v>
      </c>
      <c r="J21" s="39">
        <f t="shared" si="6"/>
        <v>0</v>
      </c>
      <c r="K21" s="40">
        <f t="shared" si="1"/>
        <v>0</v>
      </c>
      <c r="L21" s="39">
        <v>850.65</v>
      </c>
      <c r="M21" s="39">
        <v>3227</v>
      </c>
      <c r="N21" s="39">
        <v>731.57799999999997</v>
      </c>
      <c r="O21" s="41">
        <f t="shared" si="7"/>
        <v>0</v>
      </c>
      <c r="P21" s="41">
        <f t="shared" si="8"/>
        <v>0</v>
      </c>
      <c r="Q21" s="41">
        <f t="shared" si="9"/>
        <v>0</v>
      </c>
      <c r="R21" s="34">
        <f t="shared" si="10"/>
        <v>0</v>
      </c>
      <c r="S21" s="34">
        <f t="shared" si="10"/>
        <v>0</v>
      </c>
      <c r="T21" s="34">
        <f t="shared" si="10"/>
        <v>0</v>
      </c>
      <c r="U21" s="52">
        <f>'[1]KP Hourly Purchases'!K16</f>
        <v>0</v>
      </c>
      <c r="V21" s="44">
        <f>(R21+S21+T21)*U21</f>
        <v>0</v>
      </c>
      <c r="W21" s="45">
        <f t="shared" si="12"/>
        <v>30.641133710531719</v>
      </c>
      <c r="X21" s="50">
        <f t="shared" si="12"/>
        <v>25.344847358289652</v>
      </c>
      <c r="Y21" s="51">
        <f t="shared" si="12"/>
        <v>31.379423501377364</v>
      </c>
      <c r="Z21" s="48">
        <f t="shared" si="3"/>
        <v>0</v>
      </c>
      <c r="AA21" s="49">
        <f t="shared" si="11"/>
        <v>0</v>
      </c>
    </row>
    <row r="22" spans="1:27" x14ac:dyDescent="0.25">
      <c r="A22" s="63" t="s">
        <v>75</v>
      </c>
      <c r="B22" s="64">
        <v>385</v>
      </c>
      <c r="C22" s="34">
        <v>0</v>
      </c>
      <c r="D22" s="34">
        <v>0</v>
      </c>
      <c r="E22" s="35">
        <f t="shared" si="0"/>
        <v>385</v>
      </c>
      <c r="F22" s="36">
        <f t="shared" si="4"/>
        <v>11</v>
      </c>
      <c r="G22" s="37" t="str">
        <f t="shared" si="5"/>
        <v>Yes</v>
      </c>
      <c r="H22" s="38">
        <v>0</v>
      </c>
      <c r="I22" s="38">
        <v>24.974</v>
      </c>
      <c r="J22" s="39">
        <f t="shared" si="6"/>
        <v>0</v>
      </c>
      <c r="K22" s="40">
        <f t="shared" si="1"/>
        <v>0</v>
      </c>
      <c r="L22" s="39">
        <v>879.09999999999991</v>
      </c>
      <c r="M22" s="39">
        <v>3227</v>
      </c>
      <c r="N22" s="39">
        <v>703.12699999999995</v>
      </c>
      <c r="O22" s="41">
        <f t="shared" si="7"/>
        <v>0</v>
      </c>
      <c r="P22" s="41">
        <f t="shared" si="8"/>
        <v>0</v>
      </c>
      <c r="Q22" s="41">
        <f>IF(P22&lt;=0,0,L22+I22+H22-N22)</f>
        <v>0</v>
      </c>
      <c r="R22" s="34">
        <f t="shared" si="10"/>
        <v>0</v>
      </c>
      <c r="S22" s="34">
        <f t="shared" si="10"/>
        <v>0</v>
      </c>
      <c r="T22" s="34">
        <f t="shared" si="10"/>
        <v>0</v>
      </c>
      <c r="U22" s="52">
        <f>'[1]KP Hourly Purchases'!K17</f>
        <v>0</v>
      </c>
      <c r="V22" s="44">
        <f t="shared" si="2"/>
        <v>0</v>
      </c>
      <c r="W22" s="45">
        <f t="shared" si="12"/>
        <v>30.641133710531719</v>
      </c>
      <c r="X22" s="50">
        <f t="shared" si="12"/>
        <v>25.344847358289652</v>
      </c>
      <c r="Y22" s="51">
        <f t="shared" si="12"/>
        <v>31.379423501377364</v>
      </c>
      <c r="Z22" s="48">
        <f t="shared" si="3"/>
        <v>0</v>
      </c>
      <c r="AA22" s="49">
        <f t="shared" si="11"/>
        <v>0</v>
      </c>
    </row>
    <row r="23" spans="1:27" x14ac:dyDescent="0.25">
      <c r="A23" s="63" t="s">
        <v>76</v>
      </c>
      <c r="B23" s="64">
        <v>385</v>
      </c>
      <c r="C23" s="34">
        <v>0</v>
      </c>
      <c r="D23" s="34">
        <v>0</v>
      </c>
      <c r="E23" s="35">
        <f t="shared" si="0"/>
        <v>385</v>
      </c>
      <c r="F23" s="36">
        <f t="shared" si="4"/>
        <v>12</v>
      </c>
      <c r="G23" s="37" t="str">
        <f t="shared" si="5"/>
        <v>Yes</v>
      </c>
      <c r="H23" s="38">
        <v>0</v>
      </c>
      <c r="I23" s="38">
        <v>24.228999999999999</v>
      </c>
      <c r="J23" s="39">
        <f t="shared" si="6"/>
        <v>0</v>
      </c>
      <c r="K23" s="40">
        <f t="shared" si="1"/>
        <v>0</v>
      </c>
      <c r="L23" s="39">
        <v>914.5</v>
      </c>
      <c r="M23" s="39">
        <v>3229</v>
      </c>
      <c r="N23" s="39">
        <v>680.53599999999994</v>
      </c>
      <c r="O23" s="41">
        <f t="shared" si="7"/>
        <v>0</v>
      </c>
      <c r="P23" s="41">
        <f t="shared" si="8"/>
        <v>0</v>
      </c>
      <c r="Q23" s="41">
        <f t="shared" si="9"/>
        <v>0</v>
      </c>
      <c r="R23" s="34">
        <f t="shared" si="10"/>
        <v>0</v>
      </c>
      <c r="S23" s="34">
        <f t="shared" si="10"/>
        <v>0</v>
      </c>
      <c r="T23" s="34">
        <f t="shared" si="10"/>
        <v>0</v>
      </c>
      <c r="U23" s="52">
        <f>'[1]KP Hourly Purchases'!K18</f>
        <v>0</v>
      </c>
      <c r="V23" s="44">
        <f t="shared" si="2"/>
        <v>0</v>
      </c>
      <c r="W23" s="45">
        <f t="shared" si="12"/>
        <v>30.641133710531719</v>
      </c>
      <c r="X23" s="50">
        <f t="shared" si="12"/>
        <v>25.344847358289652</v>
      </c>
      <c r="Y23" s="51">
        <f t="shared" si="12"/>
        <v>31.379423501377364</v>
      </c>
      <c r="Z23" s="48">
        <f t="shared" si="3"/>
        <v>0</v>
      </c>
      <c r="AA23" s="49">
        <f t="shared" si="11"/>
        <v>0</v>
      </c>
    </row>
    <row r="24" spans="1:27" x14ac:dyDescent="0.25">
      <c r="A24" s="63" t="s">
        <v>77</v>
      </c>
      <c r="B24" s="64">
        <v>385</v>
      </c>
      <c r="C24" s="34">
        <v>0</v>
      </c>
      <c r="D24" s="34">
        <v>0</v>
      </c>
      <c r="E24" s="35">
        <f t="shared" si="0"/>
        <v>385</v>
      </c>
      <c r="F24" s="36">
        <f t="shared" si="4"/>
        <v>13</v>
      </c>
      <c r="G24" s="37" t="str">
        <f t="shared" si="5"/>
        <v>Yes</v>
      </c>
      <c r="H24" s="38">
        <v>0</v>
      </c>
      <c r="I24" s="38">
        <v>24.055</v>
      </c>
      <c r="J24" s="39">
        <f t="shared" si="6"/>
        <v>0</v>
      </c>
      <c r="K24" s="40">
        <f t="shared" si="1"/>
        <v>0</v>
      </c>
      <c r="L24" s="39">
        <v>916.8</v>
      </c>
      <c r="M24" s="39">
        <v>3230</v>
      </c>
      <c r="N24" s="39">
        <v>676.37400000000002</v>
      </c>
      <c r="O24" s="41">
        <f t="shared" si="7"/>
        <v>0</v>
      </c>
      <c r="P24" s="41">
        <f t="shared" si="8"/>
        <v>0</v>
      </c>
      <c r="Q24" s="41">
        <f t="shared" si="9"/>
        <v>0</v>
      </c>
      <c r="R24" s="34">
        <f t="shared" si="10"/>
        <v>0</v>
      </c>
      <c r="S24" s="34">
        <f t="shared" si="10"/>
        <v>0</v>
      </c>
      <c r="T24" s="34">
        <f t="shared" si="10"/>
        <v>0</v>
      </c>
      <c r="U24" s="52">
        <f>'[1]KP Hourly Purchases'!K19</f>
        <v>0</v>
      </c>
      <c r="V24" s="44">
        <f t="shared" si="2"/>
        <v>0</v>
      </c>
      <c r="W24" s="45">
        <f t="shared" si="12"/>
        <v>30.641133710531719</v>
      </c>
      <c r="X24" s="50">
        <f t="shared" si="12"/>
        <v>25.344847358289652</v>
      </c>
      <c r="Y24" s="51">
        <f t="shared" si="12"/>
        <v>31.379423501377364</v>
      </c>
      <c r="Z24" s="48">
        <f t="shared" si="3"/>
        <v>0</v>
      </c>
      <c r="AA24" s="49">
        <f t="shared" si="11"/>
        <v>0</v>
      </c>
    </row>
    <row r="25" spans="1:27" x14ac:dyDescent="0.25">
      <c r="A25" s="63" t="s">
        <v>78</v>
      </c>
      <c r="B25" s="64">
        <v>385</v>
      </c>
      <c r="C25" s="34">
        <v>0</v>
      </c>
      <c r="D25" s="34">
        <v>0</v>
      </c>
      <c r="E25" s="35">
        <f t="shared" si="0"/>
        <v>385</v>
      </c>
      <c r="F25" s="36">
        <f t="shared" si="4"/>
        <v>14</v>
      </c>
      <c r="G25" s="37" t="str">
        <f t="shared" si="5"/>
        <v>Yes</v>
      </c>
      <c r="H25" s="38">
        <v>0</v>
      </c>
      <c r="I25" s="38">
        <v>24.640999999999998</v>
      </c>
      <c r="J25" s="39">
        <f t="shared" si="6"/>
        <v>0</v>
      </c>
      <c r="K25" s="40">
        <f t="shared" si="1"/>
        <v>0</v>
      </c>
      <c r="L25" s="39">
        <v>918.15</v>
      </c>
      <c r="M25" s="39">
        <v>3235</v>
      </c>
      <c r="N25" s="39">
        <v>674.07899999999995</v>
      </c>
      <c r="O25" s="41">
        <f t="shared" si="7"/>
        <v>0</v>
      </c>
      <c r="P25" s="41">
        <f t="shared" si="8"/>
        <v>0</v>
      </c>
      <c r="Q25" s="41">
        <f t="shared" si="9"/>
        <v>0</v>
      </c>
      <c r="R25" s="34">
        <f t="shared" si="10"/>
        <v>0</v>
      </c>
      <c r="S25" s="34">
        <f t="shared" si="10"/>
        <v>0</v>
      </c>
      <c r="T25" s="34">
        <f t="shared" si="10"/>
        <v>0</v>
      </c>
      <c r="U25" s="52">
        <f>'[1]KP Hourly Purchases'!K20</f>
        <v>0</v>
      </c>
      <c r="V25" s="44">
        <f t="shared" si="2"/>
        <v>0</v>
      </c>
      <c r="W25" s="45">
        <f t="shared" si="12"/>
        <v>30.641133710531719</v>
      </c>
      <c r="X25" s="50">
        <f t="shared" si="12"/>
        <v>25.344847358289652</v>
      </c>
      <c r="Y25" s="51">
        <f t="shared" si="12"/>
        <v>31.379423501377364</v>
      </c>
      <c r="Z25" s="48">
        <f t="shared" si="3"/>
        <v>0</v>
      </c>
      <c r="AA25" s="49">
        <f t="shared" si="11"/>
        <v>0</v>
      </c>
    </row>
    <row r="26" spans="1:27" x14ac:dyDescent="0.25">
      <c r="A26" s="63" t="s">
        <v>79</v>
      </c>
      <c r="B26" s="64">
        <v>385</v>
      </c>
      <c r="C26" s="34">
        <v>0</v>
      </c>
      <c r="D26" s="34">
        <v>0</v>
      </c>
      <c r="E26" s="35">
        <f t="shared" si="0"/>
        <v>385</v>
      </c>
      <c r="F26" s="36">
        <f t="shared" si="4"/>
        <v>15</v>
      </c>
      <c r="G26" s="37" t="str">
        <f>IF(MAX(F26:F160)&gt;6,"Yes",0)</f>
        <v>Yes</v>
      </c>
      <c r="H26" s="38">
        <v>0</v>
      </c>
      <c r="I26" s="38">
        <v>24.841000000000001</v>
      </c>
      <c r="J26" s="39">
        <f t="shared" si="6"/>
        <v>0</v>
      </c>
      <c r="K26" s="40">
        <f t="shared" si="1"/>
        <v>0</v>
      </c>
      <c r="L26" s="39">
        <v>925.59999999999991</v>
      </c>
      <c r="M26" s="39">
        <v>3246</v>
      </c>
      <c r="N26" s="39">
        <v>682.86400000000003</v>
      </c>
      <c r="O26" s="41">
        <f t="shared" si="7"/>
        <v>0</v>
      </c>
      <c r="P26" s="41">
        <f t="shared" si="8"/>
        <v>0</v>
      </c>
      <c r="Q26" s="41">
        <f t="shared" si="9"/>
        <v>0</v>
      </c>
      <c r="R26" s="34">
        <f>IF($P26&gt;0,MIN($P26,$E26)*(B26/$E26),0)</f>
        <v>0</v>
      </c>
      <c r="S26" s="34">
        <f t="shared" si="10"/>
        <v>0</v>
      </c>
      <c r="T26" s="34">
        <f t="shared" si="10"/>
        <v>0</v>
      </c>
      <c r="U26" s="52">
        <f>'[1]KP Hourly Purchases'!K21</f>
        <v>0</v>
      </c>
      <c r="V26" s="44">
        <f t="shared" si="2"/>
        <v>0</v>
      </c>
      <c r="W26" s="45">
        <f t="shared" si="12"/>
        <v>30.641133710531719</v>
      </c>
      <c r="X26" s="50">
        <f t="shared" si="12"/>
        <v>25.344847358289652</v>
      </c>
      <c r="Y26" s="51">
        <f t="shared" si="12"/>
        <v>31.379423501377364</v>
      </c>
      <c r="Z26" s="48">
        <f t="shared" si="3"/>
        <v>0</v>
      </c>
      <c r="AA26" s="49">
        <f t="shared" si="11"/>
        <v>0</v>
      </c>
    </row>
    <row r="27" spans="1:27" x14ac:dyDescent="0.25">
      <c r="A27" s="63" t="s">
        <v>80</v>
      </c>
      <c r="B27" s="64">
        <v>385</v>
      </c>
      <c r="C27" s="34">
        <v>0</v>
      </c>
      <c r="D27" s="34">
        <v>0</v>
      </c>
      <c r="E27" s="35">
        <f t="shared" si="0"/>
        <v>385</v>
      </c>
      <c r="F27" s="36">
        <f t="shared" si="4"/>
        <v>16</v>
      </c>
      <c r="G27" s="37" t="str">
        <f>IF(MAX(F27:F163)&gt;6,"Yes",0)</f>
        <v>Yes</v>
      </c>
      <c r="H27" s="38">
        <v>0</v>
      </c>
      <c r="I27" s="38">
        <v>27.64</v>
      </c>
      <c r="J27" s="39">
        <f t="shared" si="6"/>
        <v>0</v>
      </c>
      <c r="K27" s="40">
        <f t="shared" si="1"/>
        <v>0</v>
      </c>
      <c r="L27" s="39">
        <v>957</v>
      </c>
      <c r="M27" s="39">
        <v>3246</v>
      </c>
      <c r="N27" s="39">
        <v>721.30600000000004</v>
      </c>
      <c r="O27" s="41">
        <f t="shared" si="7"/>
        <v>0</v>
      </c>
      <c r="P27" s="41">
        <f t="shared" si="8"/>
        <v>0</v>
      </c>
      <c r="Q27" s="41">
        <f t="shared" si="9"/>
        <v>0</v>
      </c>
      <c r="R27" s="34">
        <f t="shared" si="10"/>
        <v>0</v>
      </c>
      <c r="S27" s="34">
        <f t="shared" si="10"/>
        <v>0</v>
      </c>
      <c r="T27" s="34">
        <f t="shared" si="10"/>
        <v>0</v>
      </c>
      <c r="U27" s="52">
        <f>'[1]KP Hourly Purchases'!K22</f>
        <v>0</v>
      </c>
      <c r="V27" s="44">
        <f t="shared" si="2"/>
        <v>0</v>
      </c>
      <c r="W27" s="45">
        <f t="shared" ref="W27:Y42" si="13">W26</f>
        <v>30.641133710531719</v>
      </c>
      <c r="X27" s="50">
        <f t="shared" si="13"/>
        <v>25.344847358289652</v>
      </c>
      <c r="Y27" s="51">
        <f t="shared" si="13"/>
        <v>31.379423501377364</v>
      </c>
      <c r="Z27" s="48">
        <f t="shared" si="3"/>
        <v>0</v>
      </c>
      <c r="AA27" s="49">
        <f t="shared" si="11"/>
        <v>0</v>
      </c>
    </row>
    <row r="28" spans="1:27" x14ac:dyDescent="0.25">
      <c r="A28" s="63" t="s">
        <v>81</v>
      </c>
      <c r="B28" s="64">
        <v>385</v>
      </c>
      <c r="C28" s="34">
        <v>0</v>
      </c>
      <c r="D28" s="34">
        <v>0</v>
      </c>
      <c r="E28" s="35">
        <f t="shared" si="0"/>
        <v>385</v>
      </c>
      <c r="F28" s="36">
        <f t="shared" si="4"/>
        <v>17</v>
      </c>
      <c r="G28" s="37" t="str">
        <f>IF(MAX(F28:F163)&gt;6,"Yes",0)</f>
        <v>Yes</v>
      </c>
      <c r="H28" s="38">
        <v>0</v>
      </c>
      <c r="I28" s="38">
        <v>28.815000000000001</v>
      </c>
      <c r="J28" s="39">
        <f t="shared" si="6"/>
        <v>0</v>
      </c>
      <c r="K28" s="40">
        <f t="shared" si="1"/>
        <v>0</v>
      </c>
      <c r="L28" s="39">
        <v>998.3</v>
      </c>
      <c r="M28" s="39">
        <v>3244</v>
      </c>
      <c r="N28" s="39">
        <v>765.45500000000004</v>
      </c>
      <c r="O28" s="41">
        <f t="shared" si="7"/>
        <v>0</v>
      </c>
      <c r="P28" s="41">
        <f t="shared" si="8"/>
        <v>0</v>
      </c>
      <c r="Q28" s="41">
        <f t="shared" si="9"/>
        <v>0</v>
      </c>
      <c r="R28" s="34">
        <f t="shared" si="10"/>
        <v>0</v>
      </c>
      <c r="S28" s="34">
        <f t="shared" si="10"/>
        <v>0</v>
      </c>
      <c r="T28" s="34">
        <f t="shared" si="10"/>
        <v>0</v>
      </c>
      <c r="U28" s="52">
        <f>'[1]KP Hourly Purchases'!K23</f>
        <v>0</v>
      </c>
      <c r="V28" s="44">
        <f t="shared" si="2"/>
        <v>0</v>
      </c>
      <c r="W28" s="45">
        <f t="shared" si="13"/>
        <v>30.641133710531719</v>
      </c>
      <c r="X28" s="50">
        <f t="shared" si="13"/>
        <v>25.344847358289652</v>
      </c>
      <c r="Y28" s="51">
        <f t="shared" si="13"/>
        <v>31.379423501377364</v>
      </c>
      <c r="Z28" s="48">
        <f t="shared" si="3"/>
        <v>0</v>
      </c>
      <c r="AA28" s="49">
        <f t="shared" si="11"/>
        <v>0</v>
      </c>
    </row>
    <row r="29" spans="1:27" x14ac:dyDescent="0.25">
      <c r="A29" s="63" t="s">
        <v>82</v>
      </c>
      <c r="B29" s="64">
        <v>385</v>
      </c>
      <c r="C29" s="34">
        <v>0</v>
      </c>
      <c r="D29" s="34">
        <v>0</v>
      </c>
      <c r="E29" s="35">
        <f t="shared" si="0"/>
        <v>385</v>
      </c>
      <c r="F29" s="36">
        <f t="shared" si="4"/>
        <v>18</v>
      </c>
      <c r="G29" s="37" t="str">
        <f>IF(MAX(F29:F163)&gt;6,"Yes",0)</f>
        <v>Yes</v>
      </c>
      <c r="H29" s="38">
        <v>0</v>
      </c>
      <c r="I29" s="38">
        <v>27.629000000000001</v>
      </c>
      <c r="J29" s="39">
        <f t="shared" si="6"/>
        <v>0</v>
      </c>
      <c r="K29" s="40">
        <f t="shared" si="1"/>
        <v>0</v>
      </c>
      <c r="L29" s="39">
        <v>1010.75</v>
      </c>
      <c r="M29" s="39">
        <v>3244</v>
      </c>
      <c r="N29" s="39">
        <v>769.51300000000003</v>
      </c>
      <c r="O29" s="41">
        <f t="shared" si="7"/>
        <v>0</v>
      </c>
      <c r="P29" s="41">
        <f t="shared" si="8"/>
        <v>0</v>
      </c>
      <c r="Q29" s="41">
        <f t="shared" si="9"/>
        <v>0</v>
      </c>
      <c r="R29" s="34">
        <f t="shared" si="10"/>
        <v>0</v>
      </c>
      <c r="S29" s="34">
        <f t="shared" si="10"/>
        <v>0</v>
      </c>
      <c r="T29" s="34">
        <f t="shared" si="10"/>
        <v>0</v>
      </c>
      <c r="U29" s="52">
        <f>'[1]KP Hourly Purchases'!K24</f>
        <v>0</v>
      </c>
      <c r="V29" s="44">
        <f t="shared" si="2"/>
        <v>0</v>
      </c>
      <c r="W29" s="45">
        <f t="shared" si="13"/>
        <v>30.641133710531719</v>
      </c>
      <c r="X29" s="50">
        <f t="shared" si="13"/>
        <v>25.344847358289652</v>
      </c>
      <c r="Y29" s="51">
        <f t="shared" si="13"/>
        <v>31.379423501377364</v>
      </c>
      <c r="Z29" s="48">
        <f t="shared" si="3"/>
        <v>0</v>
      </c>
      <c r="AA29" s="49">
        <f t="shared" si="11"/>
        <v>0</v>
      </c>
    </row>
    <row r="30" spans="1:27" x14ac:dyDescent="0.25">
      <c r="A30" s="63" t="s">
        <v>83</v>
      </c>
      <c r="B30" s="64">
        <v>385</v>
      </c>
      <c r="C30" s="34">
        <v>0</v>
      </c>
      <c r="D30" s="34">
        <v>0</v>
      </c>
      <c r="E30" s="35">
        <f t="shared" si="0"/>
        <v>385</v>
      </c>
      <c r="F30" s="36">
        <f t="shared" si="4"/>
        <v>19</v>
      </c>
      <c r="G30" s="37" t="str">
        <f>IF(MAX(F30:F163)&gt;6,"Yes",0)</f>
        <v>Yes</v>
      </c>
      <c r="H30" s="38">
        <v>0</v>
      </c>
      <c r="I30" s="38">
        <v>26.712</v>
      </c>
      <c r="J30" s="39">
        <f t="shared" si="6"/>
        <v>0</v>
      </c>
      <c r="K30" s="40">
        <f t="shared" si="1"/>
        <v>0</v>
      </c>
      <c r="L30" s="39">
        <v>1021.8499999999999</v>
      </c>
      <c r="M30" s="39">
        <v>3254</v>
      </c>
      <c r="N30" s="39">
        <v>758.91099999999994</v>
      </c>
      <c r="O30" s="41">
        <f t="shared" si="7"/>
        <v>0</v>
      </c>
      <c r="P30" s="41">
        <f t="shared" si="8"/>
        <v>0</v>
      </c>
      <c r="Q30" s="41">
        <f t="shared" si="9"/>
        <v>0</v>
      </c>
      <c r="R30" s="34">
        <f t="shared" si="10"/>
        <v>0</v>
      </c>
      <c r="S30" s="34">
        <f t="shared" si="10"/>
        <v>0</v>
      </c>
      <c r="T30" s="34">
        <f t="shared" si="10"/>
        <v>0</v>
      </c>
      <c r="U30" s="52">
        <f>'[1]KP Hourly Purchases'!K25</f>
        <v>0</v>
      </c>
      <c r="V30" s="44">
        <f t="shared" si="2"/>
        <v>0</v>
      </c>
      <c r="W30" s="45">
        <f t="shared" si="13"/>
        <v>30.641133710531719</v>
      </c>
      <c r="X30" s="50">
        <f t="shared" si="13"/>
        <v>25.344847358289652</v>
      </c>
      <c r="Y30" s="51">
        <f t="shared" si="13"/>
        <v>31.379423501377364</v>
      </c>
      <c r="Z30" s="48">
        <f t="shared" si="3"/>
        <v>0</v>
      </c>
      <c r="AA30" s="49">
        <f t="shared" si="11"/>
        <v>0</v>
      </c>
    </row>
    <row r="31" spans="1:27" x14ac:dyDescent="0.25">
      <c r="A31" s="63" t="s">
        <v>84</v>
      </c>
      <c r="B31" s="64">
        <v>385</v>
      </c>
      <c r="C31" s="34">
        <v>0</v>
      </c>
      <c r="D31" s="34">
        <v>0</v>
      </c>
      <c r="E31" s="35">
        <f t="shared" si="0"/>
        <v>385</v>
      </c>
      <c r="F31" s="36">
        <f t="shared" si="4"/>
        <v>20</v>
      </c>
      <c r="G31" s="37" t="str">
        <f t="shared" ref="G31:G94" si="14">IF(MAX(F31:F163)&gt;6,"Yes",0)</f>
        <v>Yes</v>
      </c>
      <c r="H31" s="38">
        <v>0</v>
      </c>
      <c r="I31" s="38">
        <v>24.861999999999998</v>
      </c>
      <c r="J31" s="39">
        <f t="shared" si="6"/>
        <v>0</v>
      </c>
      <c r="K31" s="40">
        <f t="shared" si="1"/>
        <v>0</v>
      </c>
      <c r="L31" s="39">
        <v>987.6</v>
      </c>
      <c r="M31" s="39">
        <v>3261</v>
      </c>
      <c r="N31" s="39">
        <v>741.95299999999997</v>
      </c>
      <c r="O31" s="41">
        <f t="shared" si="7"/>
        <v>0</v>
      </c>
      <c r="P31" s="41">
        <f t="shared" si="8"/>
        <v>0</v>
      </c>
      <c r="Q31" s="41">
        <f t="shared" si="9"/>
        <v>0</v>
      </c>
      <c r="R31" s="34">
        <f t="shared" si="10"/>
        <v>0</v>
      </c>
      <c r="S31" s="34">
        <f t="shared" si="10"/>
        <v>0</v>
      </c>
      <c r="T31" s="34">
        <f t="shared" si="10"/>
        <v>0</v>
      </c>
      <c r="U31" s="52">
        <f>'[1]KP Hourly Purchases'!K26</f>
        <v>0</v>
      </c>
      <c r="V31" s="44">
        <f t="shared" si="2"/>
        <v>0</v>
      </c>
      <c r="W31" s="45">
        <f t="shared" si="13"/>
        <v>30.641133710531719</v>
      </c>
      <c r="X31" s="50">
        <f t="shared" si="13"/>
        <v>25.344847358289652</v>
      </c>
      <c r="Y31" s="51">
        <f t="shared" si="13"/>
        <v>31.379423501377364</v>
      </c>
      <c r="Z31" s="48">
        <f t="shared" si="3"/>
        <v>0</v>
      </c>
      <c r="AA31" s="49">
        <f t="shared" si="11"/>
        <v>0</v>
      </c>
    </row>
    <row r="32" spans="1:27" x14ac:dyDescent="0.25">
      <c r="A32" s="63" t="s">
        <v>85</v>
      </c>
      <c r="B32" s="64">
        <v>385</v>
      </c>
      <c r="C32" s="34">
        <v>0</v>
      </c>
      <c r="D32" s="34">
        <v>0</v>
      </c>
      <c r="E32" s="35">
        <f t="shared" si="0"/>
        <v>385</v>
      </c>
      <c r="F32" s="36">
        <f t="shared" si="4"/>
        <v>21</v>
      </c>
      <c r="G32" s="37" t="str">
        <f t="shared" si="14"/>
        <v>Yes</v>
      </c>
      <c r="H32" s="38">
        <v>0</v>
      </c>
      <c r="I32" s="38">
        <v>23.303999999999998</v>
      </c>
      <c r="J32" s="39">
        <f>MIN(E32,H32)</f>
        <v>0</v>
      </c>
      <c r="K32" s="40">
        <f t="shared" si="1"/>
        <v>0</v>
      </c>
      <c r="L32" s="39">
        <v>890.15</v>
      </c>
      <c r="M32" s="39">
        <v>3258</v>
      </c>
      <c r="N32" s="39">
        <v>721.39800000000002</v>
      </c>
      <c r="O32" s="41">
        <f t="shared" si="7"/>
        <v>0</v>
      </c>
      <c r="P32" s="41">
        <f t="shared" si="8"/>
        <v>0</v>
      </c>
      <c r="Q32" s="41">
        <f t="shared" si="9"/>
        <v>0</v>
      </c>
      <c r="R32" s="34">
        <f t="shared" ref="R32:T95" si="15">IF($P32&gt;0,MIN($P32,$E32)*(B32/$E32),0)</f>
        <v>0</v>
      </c>
      <c r="S32" s="34">
        <f t="shared" si="15"/>
        <v>0</v>
      </c>
      <c r="T32" s="34">
        <f t="shared" si="15"/>
        <v>0</v>
      </c>
      <c r="U32" s="52">
        <f>'[1]KP Hourly Purchases'!K27</f>
        <v>0</v>
      </c>
      <c r="V32" s="44">
        <f t="shared" si="2"/>
        <v>0</v>
      </c>
      <c r="W32" s="45">
        <f t="shared" si="13"/>
        <v>30.641133710531719</v>
      </c>
      <c r="X32" s="50">
        <f t="shared" si="13"/>
        <v>25.344847358289652</v>
      </c>
      <c r="Y32" s="51">
        <f t="shared" si="13"/>
        <v>31.379423501377364</v>
      </c>
      <c r="Z32" s="48">
        <f t="shared" si="3"/>
        <v>0</v>
      </c>
      <c r="AA32" s="49">
        <f t="shared" si="11"/>
        <v>0</v>
      </c>
    </row>
    <row r="33" spans="1:27" x14ac:dyDescent="0.25">
      <c r="A33" s="63" t="s">
        <v>86</v>
      </c>
      <c r="B33" s="64">
        <v>385</v>
      </c>
      <c r="C33" s="34">
        <v>0</v>
      </c>
      <c r="D33" s="34">
        <v>0</v>
      </c>
      <c r="E33" s="35">
        <f t="shared" si="0"/>
        <v>385</v>
      </c>
      <c r="F33" s="36">
        <f t="shared" si="4"/>
        <v>22</v>
      </c>
      <c r="G33" s="37" t="str">
        <f t="shared" si="14"/>
        <v>Yes</v>
      </c>
      <c r="H33" s="38">
        <v>0</v>
      </c>
      <c r="I33" s="38">
        <v>22.475000000000001</v>
      </c>
      <c r="J33" s="39">
        <f t="shared" ref="J33:J96" si="16">MIN(E33,H33)</f>
        <v>0</v>
      </c>
      <c r="K33" s="40">
        <f t="shared" si="1"/>
        <v>0</v>
      </c>
      <c r="L33" s="39">
        <v>805.45</v>
      </c>
      <c r="M33" s="39">
        <v>3162</v>
      </c>
      <c r="N33" s="39">
        <v>699.36599999999999</v>
      </c>
      <c r="O33" s="41">
        <f t="shared" si="7"/>
        <v>0</v>
      </c>
      <c r="P33" s="41">
        <f t="shared" si="8"/>
        <v>0</v>
      </c>
      <c r="Q33" s="41">
        <f t="shared" si="9"/>
        <v>0</v>
      </c>
      <c r="R33" s="34">
        <f t="shared" si="15"/>
        <v>0</v>
      </c>
      <c r="S33" s="34">
        <f t="shared" si="15"/>
        <v>0</v>
      </c>
      <c r="T33" s="34">
        <f t="shared" si="15"/>
        <v>0</v>
      </c>
      <c r="U33" s="52">
        <f>'[1]KP Hourly Purchases'!K28</f>
        <v>0</v>
      </c>
      <c r="V33" s="44">
        <f t="shared" si="2"/>
        <v>0</v>
      </c>
      <c r="W33" s="45">
        <f t="shared" si="13"/>
        <v>30.641133710531719</v>
      </c>
      <c r="X33" s="50">
        <f t="shared" si="13"/>
        <v>25.344847358289652</v>
      </c>
      <c r="Y33" s="51">
        <f t="shared" si="13"/>
        <v>31.379423501377364</v>
      </c>
      <c r="Z33" s="48">
        <f t="shared" si="3"/>
        <v>0</v>
      </c>
      <c r="AA33" s="49">
        <f t="shared" si="11"/>
        <v>0</v>
      </c>
    </row>
    <row r="34" spans="1:27" x14ac:dyDescent="0.25">
      <c r="A34" s="63" t="s">
        <v>87</v>
      </c>
      <c r="B34" s="64">
        <v>385</v>
      </c>
      <c r="C34" s="34">
        <v>0</v>
      </c>
      <c r="D34" s="34">
        <v>0</v>
      </c>
      <c r="E34" s="35">
        <f t="shared" si="0"/>
        <v>385</v>
      </c>
      <c r="F34" s="36">
        <f t="shared" si="4"/>
        <v>23</v>
      </c>
      <c r="G34" s="37" t="str">
        <f t="shared" si="14"/>
        <v>Yes</v>
      </c>
      <c r="H34" s="38">
        <v>0</v>
      </c>
      <c r="I34" s="38">
        <v>21.454999999999998</v>
      </c>
      <c r="J34" s="39">
        <f t="shared" si="16"/>
        <v>0</v>
      </c>
      <c r="K34" s="40">
        <f t="shared" si="1"/>
        <v>0</v>
      </c>
      <c r="L34" s="39">
        <v>788.59999999999991</v>
      </c>
      <c r="M34" s="39">
        <v>3023</v>
      </c>
      <c r="N34" s="39">
        <v>691.46100000000001</v>
      </c>
      <c r="O34" s="41">
        <f t="shared" si="7"/>
        <v>0</v>
      </c>
      <c r="P34" s="41">
        <f t="shared" si="8"/>
        <v>0</v>
      </c>
      <c r="Q34" s="41">
        <f t="shared" si="9"/>
        <v>0</v>
      </c>
      <c r="R34" s="34">
        <f t="shared" si="15"/>
        <v>0</v>
      </c>
      <c r="S34" s="34">
        <f t="shared" si="15"/>
        <v>0</v>
      </c>
      <c r="T34" s="34">
        <f t="shared" si="15"/>
        <v>0</v>
      </c>
      <c r="U34" s="52">
        <f>'[1]KP Hourly Purchases'!K29</f>
        <v>0</v>
      </c>
      <c r="V34" s="44">
        <f t="shared" si="2"/>
        <v>0</v>
      </c>
      <c r="W34" s="45">
        <f t="shared" si="13"/>
        <v>30.641133710531719</v>
      </c>
      <c r="X34" s="50">
        <f t="shared" si="13"/>
        <v>25.344847358289652</v>
      </c>
      <c r="Y34" s="51">
        <f t="shared" si="13"/>
        <v>31.379423501377364</v>
      </c>
      <c r="Z34" s="48">
        <f t="shared" si="3"/>
        <v>0</v>
      </c>
      <c r="AA34" s="49">
        <f t="shared" si="11"/>
        <v>0</v>
      </c>
    </row>
    <row r="35" spans="1:27" x14ac:dyDescent="0.25">
      <c r="A35" s="63" t="s">
        <v>88</v>
      </c>
      <c r="B35" s="64">
        <v>385</v>
      </c>
      <c r="C35" s="34">
        <v>0</v>
      </c>
      <c r="D35" s="34">
        <v>0</v>
      </c>
      <c r="E35" s="35">
        <f t="shared" si="0"/>
        <v>385</v>
      </c>
      <c r="F35" s="36">
        <f t="shared" si="4"/>
        <v>24</v>
      </c>
      <c r="G35" s="37" t="str">
        <f t="shared" si="14"/>
        <v>Yes</v>
      </c>
      <c r="H35" s="38">
        <v>0</v>
      </c>
      <c r="I35" s="38">
        <v>21.597999999999999</v>
      </c>
      <c r="J35" s="39">
        <f t="shared" si="16"/>
        <v>0</v>
      </c>
      <c r="K35" s="40">
        <f t="shared" si="1"/>
        <v>0</v>
      </c>
      <c r="L35" s="39">
        <v>788</v>
      </c>
      <c r="M35" s="39">
        <v>3134</v>
      </c>
      <c r="N35" s="39">
        <v>690.72</v>
      </c>
      <c r="O35" s="41">
        <f t="shared" si="7"/>
        <v>0</v>
      </c>
      <c r="P35" s="41">
        <f t="shared" si="8"/>
        <v>0</v>
      </c>
      <c r="Q35" s="41">
        <f t="shared" si="9"/>
        <v>0</v>
      </c>
      <c r="R35" s="34">
        <f t="shared" si="15"/>
        <v>0</v>
      </c>
      <c r="S35" s="34">
        <f t="shared" si="15"/>
        <v>0</v>
      </c>
      <c r="T35" s="34">
        <f t="shared" si="15"/>
        <v>0</v>
      </c>
      <c r="U35" s="52">
        <f>'[1]KP Hourly Purchases'!K30</f>
        <v>0</v>
      </c>
      <c r="V35" s="44">
        <f t="shared" si="2"/>
        <v>0</v>
      </c>
      <c r="W35" s="45">
        <f t="shared" si="13"/>
        <v>30.641133710531719</v>
      </c>
      <c r="X35" s="50">
        <f t="shared" si="13"/>
        <v>25.344847358289652</v>
      </c>
      <c r="Y35" s="51">
        <f t="shared" si="13"/>
        <v>31.379423501377364</v>
      </c>
      <c r="Z35" s="48">
        <f t="shared" si="3"/>
        <v>0</v>
      </c>
      <c r="AA35" s="49">
        <f t="shared" si="11"/>
        <v>0</v>
      </c>
    </row>
    <row r="36" spans="1:27" x14ac:dyDescent="0.25">
      <c r="A36" s="63" t="s">
        <v>89</v>
      </c>
      <c r="B36" s="64">
        <v>385</v>
      </c>
      <c r="C36" s="34">
        <v>0</v>
      </c>
      <c r="D36" s="34">
        <v>0</v>
      </c>
      <c r="E36" s="35">
        <f t="shared" si="0"/>
        <v>385</v>
      </c>
      <c r="F36" s="36">
        <f t="shared" si="4"/>
        <v>25</v>
      </c>
      <c r="G36" s="37" t="str">
        <f t="shared" si="14"/>
        <v>Yes</v>
      </c>
      <c r="H36" s="38">
        <v>0</v>
      </c>
      <c r="I36" s="38">
        <v>21.385999999999999</v>
      </c>
      <c r="J36" s="39">
        <f t="shared" si="16"/>
        <v>0</v>
      </c>
      <c r="K36" s="40">
        <f t="shared" si="1"/>
        <v>0</v>
      </c>
      <c r="L36" s="39">
        <v>789.44999999999993</v>
      </c>
      <c r="M36" s="39">
        <v>3220</v>
      </c>
      <c r="N36" s="39">
        <v>701.04100000000005</v>
      </c>
      <c r="O36" s="41">
        <f t="shared" si="7"/>
        <v>0</v>
      </c>
      <c r="P36" s="41">
        <f t="shared" si="8"/>
        <v>0</v>
      </c>
      <c r="Q36" s="41">
        <f t="shared" si="9"/>
        <v>0</v>
      </c>
      <c r="R36" s="34">
        <f t="shared" si="15"/>
        <v>0</v>
      </c>
      <c r="S36" s="34">
        <f t="shared" si="15"/>
        <v>0</v>
      </c>
      <c r="T36" s="34">
        <f t="shared" si="15"/>
        <v>0</v>
      </c>
      <c r="U36" s="52">
        <f>'[1]KP Hourly Purchases'!K31</f>
        <v>0</v>
      </c>
      <c r="V36" s="44">
        <f t="shared" si="2"/>
        <v>0</v>
      </c>
      <c r="W36" s="45">
        <f t="shared" si="13"/>
        <v>30.641133710531719</v>
      </c>
      <c r="X36" s="50">
        <f t="shared" si="13"/>
        <v>25.344847358289652</v>
      </c>
      <c r="Y36" s="51">
        <f t="shared" si="13"/>
        <v>31.379423501377364</v>
      </c>
      <c r="Z36" s="48">
        <f t="shared" si="3"/>
        <v>0</v>
      </c>
      <c r="AA36" s="49">
        <f t="shared" si="11"/>
        <v>0</v>
      </c>
    </row>
    <row r="37" spans="1:27" x14ac:dyDescent="0.25">
      <c r="A37" s="63" t="s">
        <v>90</v>
      </c>
      <c r="B37" s="64">
        <v>385</v>
      </c>
      <c r="C37" s="34">
        <v>0</v>
      </c>
      <c r="D37" s="34">
        <v>0</v>
      </c>
      <c r="E37" s="35">
        <f t="shared" si="0"/>
        <v>385</v>
      </c>
      <c r="F37" s="36">
        <f t="shared" si="4"/>
        <v>26</v>
      </c>
      <c r="G37" s="37" t="str">
        <f t="shared" si="14"/>
        <v>Yes</v>
      </c>
      <c r="H37" s="38">
        <v>0</v>
      </c>
      <c r="I37" s="38">
        <v>22.128</v>
      </c>
      <c r="J37" s="39">
        <f t="shared" si="16"/>
        <v>0</v>
      </c>
      <c r="K37" s="40">
        <f t="shared" si="1"/>
        <v>0</v>
      </c>
      <c r="L37" s="39">
        <v>787.45</v>
      </c>
      <c r="M37" s="39">
        <v>3169</v>
      </c>
      <c r="N37" s="39">
        <v>711.48900000000003</v>
      </c>
      <c r="O37" s="41">
        <f t="shared" si="7"/>
        <v>0</v>
      </c>
      <c r="P37" s="41">
        <f t="shared" si="8"/>
        <v>0</v>
      </c>
      <c r="Q37" s="41">
        <f t="shared" si="9"/>
        <v>0</v>
      </c>
      <c r="R37" s="34">
        <f t="shared" si="15"/>
        <v>0</v>
      </c>
      <c r="S37" s="34">
        <f t="shared" si="15"/>
        <v>0</v>
      </c>
      <c r="T37" s="34">
        <f t="shared" si="15"/>
        <v>0</v>
      </c>
      <c r="U37" s="52">
        <f>'[1]KP Hourly Purchases'!K32</f>
        <v>0</v>
      </c>
      <c r="V37" s="44">
        <f t="shared" si="2"/>
        <v>0</v>
      </c>
      <c r="W37" s="45">
        <f t="shared" si="13"/>
        <v>30.641133710531719</v>
      </c>
      <c r="X37" s="50">
        <f t="shared" si="13"/>
        <v>25.344847358289652</v>
      </c>
      <c r="Y37" s="51">
        <f t="shared" si="13"/>
        <v>31.379423501377364</v>
      </c>
      <c r="Z37" s="48">
        <f t="shared" si="3"/>
        <v>0</v>
      </c>
      <c r="AA37" s="49">
        <f t="shared" si="11"/>
        <v>0</v>
      </c>
    </row>
    <row r="38" spans="1:27" x14ac:dyDescent="0.25">
      <c r="A38" s="63" t="s">
        <v>91</v>
      </c>
      <c r="B38" s="64">
        <v>385</v>
      </c>
      <c r="C38" s="34">
        <v>0</v>
      </c>
      <c r="D38" s="34">
        <v>0</v>
      </c>
      <c r="E38" s="35">
        <f t="shared" si="0"/>
        <v>385</v>
      </c>
      <c r="F38" s="36">
        <f t="shared" si="4"/>
        <v>27</v>
      </c>
      <c r="G38" s="37" t="str">
        <f t="shared" si="14"/>
        <v>Yes</v>
      </c>
      <c r="H38" s="38">
        <v>0</v>
      </c>
      <c r="I38" s="38">
        <v>22.631</v>
      </c>
      <c r="J38" s="39">
        <f t="shared" si="16"/>
        <v>0</v>
      </c>
      <c r="K38" s="40">
        <f t="shared" si="1"/>
        <v>0</v>
      </c>
      <c r="L38" s="39">
        <v>795.3</v>
      </c>
      <c r="M38" s="39">
        <v>3214</v>
      </c>
      <c r="N38" s="39">
        <v>732.68299999999999</v>
      </c>
      <c r="O38" s="41">
        <f t="shared" si="7"/>
        <v>0</v>
      </c>
      <c r="P38" s="41">
        <f t="shared" si="8"/>
        <v>0</v>
      </c>
      <c r="Q38" s="41">
        <f t="shared" si="9"/>
        <v>0</v>
      </c>
      <c r="R38" s="34">
        <f t="shared" si="15"/>
        <v>0</v>
      </c>
      <c r="S38" s="34">
        <f t="shared" si="15"/>
        <v>0</v>
      </c>
      <c r="T38" s="34">
        <f t="shared" si="15"/>
        <v>0</v>
      </c>
      <c r="U38" s="52">
        <f>'[1]KP Hourly Purchases'!K33</f>
        <v>0</v>
      </c>
      <c r="V38" s="44">
        <f t="shared" si="2"/>
        <v>0</v>
      </c>
      <c r="W38" s="45">
        <f t="shared" si="13"/>
        <v>30.641133710531719</v>
      </c>
      <c r="X38" s="50">
        <f t="shared" si="13"/>
        <v>25.344847358289652</v>
      </c>
      <c r="Y38" s="51">
        <f t="shared" si="13"/>
        <v>31.379423501377364</v>
      </c>
      <c r="Z38" s="48">
        <f t="shared" si="3"/>
        <v>0</v>
      </c>
      <c r="AA38" s="49">
        <f t="shared" si="11"/>
        <v>0</v>
      </c>
    </row>
    <row r="39" spans="1:27" x14ac:dyDescent="0.25">
      <c r="A39" s="63" t="s">
        <v>92</v>
      </c>
      <c r="B39" s="64">
        <v>385</v>
      </c>
      <c r="C39" s="34">
        <v>0</v>
      </c>
      <c r="D39" s="34">
        <v>0</v>
      </c>
      <c r="E39" s="35">
        <f t="shared" si="0"/>
        <v>385</v>
      </c>
      <c r="F39" s="36">
        <f t="shared" si="4"/>
        <v>28</v>
      </c>
      <c r="G39" s="37" t="str">
        <f t="shared" si="14"/>
        <v>Yes</v>
      </c>
      <c r="H39" s="38">
        <v>0</v>
      </c>
      <c r="I39" s="38">
        <v>24.341000000000001</v>
      </c>
      <c r="J39" s="39">
        <f t="shared" si="16"/>
        <v>0</v>
      </c>
      <c r="K39" s="40">
        <f t="shared" si="1"/>
        <v>0</v>
      </c>
      <c r="L39" s="39">
        <v>841.45</v>
      </c>
      <c r="M39" s="39">
        <v>3287</v>
      </c>
      <c r="N39" s="39">
        <v>768.43299999999999</v>
      </c>
      <c r="O39" s="41">
        <f t="shared" si="7"/>
        <v>0</v>
      </c>
      <c r="P39" s="41">
        <f t="shared" si="8"/>
        <v>0</v>
      </c>
      <c r="Q39" s="41">
        <f t="shared" si="9"/>
        <v>0</v>
      </c>
      <c r="R39" s="34">
        <f t="shared" si="15"/>
        <v>0</v>
      </c>
      <c r="S39" s="34">
        <f t="shared" si="15"/>
        <v>0</v>
      </c>
      <c r="T39" s="34">
        <f t="shared" si="15"/>
        <v>0</v>
      </c>
      <c r="U39" s="52">
        <f>'[1]KP Hourly Purchases'!K34</f>
        <v>0</v>
      </c>
      <c r="V39" s="44">
        <f t="shared" si="2"/>
        <v>0</v>
      </c>
      <c r="W39" s="45">
        <f t="shared" si="13"/>
        <v>30.641133710531719</v>
      </c>
      <c r="X39" s="50">
        <f t="shared" si="13"/>
        <v>25.344847358289652</v>
      </c>
      <c r="Y39" s="51">
        <f t="shared" si="13"/>
        <v>31.379423501377364</v>
      </c>
      <c r="Z39" s="48">
        <f t="shared" si="3"/>
        <v>0</v>
      </c>
      <c r="AA39" s="49">
        <f t="shared" si="11"/>
        <v>0</v>
      </c>
    </row>
    <row r="40" spans="1:27" x14ac:dyDescent="0.25">
      <c r="A40" s="63" t="s">
        <v>93</v>
      </c>
      <c r="B40" s="64">
        <v>385</v>
      </c>
      <c r="C40" s="34">
        <v>0</v>
      </c>
      <c r="D40" s="34">
        <v>0</v>
      </c>
      <c r="E40" s="35">
        <f t="shared" si="0"/>
        <v>385</v>
      </c>
      <c r="F40" s="36">
        <f t="shared" si="4"/>
        <v>29</v>
      </c>
      <c r="G40" s="37" t="str">
        <f t="shared" si="14"/>
        <v>Yes</v>
      </c>
      <c r="H40" s="38">
        <v>0</v>
      </c>
      <c r="I40" s="38">
        <v>25.605</v>
      </c>
      <c r="J40" s="39">
        <f t="shared" si="16"/>
        <v>0</v>
      </c>
      <c r="K40" s="40">
        <f t="shared" si="1"/>
        <v>0</v>
      </c>
      <c r="L40" s="39">
        <v>925.59999999999991</v>
      </c>
      <c r="M40" s="39">
        <v>3295</v>
      </c>
      <c r="N40" s="39">
        <v>793.78899999999999</v>
      </c>
      <c r="O40" s="41">
        <f t="shared" si="7"/>
        <v>0</v>
      </c>
      <c r="P40" s="41">
        <f t="shared" si="8"/>
        <v>0</v>
      </c>
      <c r="Q40" s="41">
        <f t="shared" si="9"/>
        <v>0</v>
      </c>
      <c r="R40" s="34">
        <f t="shared" si="15"/>
        <v>0</v>
      </c>
      <c r="S40" s="34">
        <f t="shared" si="15"/>
        <v>0</v>
      </c>
      <c r="T40" s="34">
        <f t="shared" si="15"/>
        <v>0</v>
      </c>
      <c r="U40" s="52">
        <f>'[1]KP Hourly Purchases'!K35</f>
        <v>0</v>
      </c>
      <c r="V40" s="44">
        <f t="shared" si="2"/>
        <v>0</v>
      </c>
      <c r="W40" s="45">
        <f t="shared" si="13"/>
        <v>30.641133710531719</v>
      </c>
      <c r="X40" s="50">
        <f t="shared" si="13"/>
        <v>25.344847358289652</v>
      </c>
      <c r="Y40" s="51">
        <f t="shared" si="13"/>
        <v>31.379423501377364</v>
      </c>
      <c r="Z40" s="48">
        <f t="shared" si="3"/>
        <v>0</v>
      </c>
      <c r="AA40" s="49">
        <f t="shared" si="11"/>
        <v>0</v>
      </c>
    </row>
    <row r="41" spans="1:27" x14ac:dyDescent="0.25">
      <c r="A41" s="63" t="s">
        <v>94</v>
      </c>
      <c r="B41" s="64">
        <v>385</v>
      </c>
      <c r="C41" s="34">
        <v>0</v>
      </c>
      <c r="D41" s="34">
        <v>0</v>
      </c>
      <c r="E41" s="35">
        <f t="shared" si="0"/>
        <v>385</v>
      </c>
      <c r="F41" s="36">
        <f t="shared" si="4"/>
        <v>30</v>
      </c>
      <c r="G41" s="37" t="str">
        <f t="shared" si="14"/>
        <v>Yes</v>
      </c>
      <c r="H41" s="38">
        <v>0</v>
      </c>
      <c r="I41" s="38">
        <v>26.052</v>
      </c>
      <c r="J41" s="39">
        <f t="shared" si="16"/>
        <v>0</v>
      </c>
      <c r="K41" s="40">
        <f t="shared" si="1"/>
        <v>0</v>
      </c>
      <c r="L41" s="39">
        <v>997.45</v>
      </c>
      <c r="M41" s="39">
        <v>3295</v>
      </c>
      <c r="N41" s="39">
        <v>817.24199999999996</v>
      </c>
      <c r="O41" s="41">
        <f t="shared" si="7"/>
        <v>0</v>
      </c>
      <c r="P41" s="41">
        <f t="shared" si="8"/>
        <v>0</v>
      </c>
      <c r="Q41" s="41">
        <f t="shared" si="9"/>
        <v>0</v>
      </c>
      <c r="R41" s="34">
        <f t="shared" si="15"/>
        <v>0</v>
      </c>
      <c r="S41" s="34">
        <f t="shared" si="15"/>
        <v>0</v>
      </c>
      <c r="T41" s="34">
        <f t="shared" si="15"/>
        <v>0</v>
      </c>
      <c r="U41" s="52">
        <f>'[1]KP Hourly Purchases'!K36</f>
        <v>0</v>
      </c>
      <c r="V41" s="44">
        <f t="shared" si="2"/>
        <v>0</v>
      </c>
      <c r="W41" s="45">
        <f t="shared" si="13"/>
        <v>30.641133710531719</v>
      </c>
      <c r="X41" s="50">
        <f t="shared" si="13"/>
        <v>25.344847358289652</v>
      </c>
      <c r="Y41" s="51">
        <f t="shared" si="13"/>
        <v>31.379423501377364</v>
      </c>
      <c r="Z41" s="48">
        <f t="shared" si="3"/>
        <v>0</v>
      </c>
      <c r="AA41" s="49">
        <f t="shared" si="11"/>
        <v>0</v>
      </c>
    </row>
    <row r="42" spans="1:27" x14ac:dyDescent="0.25">
      <c r="A42" s="63" t="s">
        <v>95</v>
      </c>
      <c r="B42" s="64">
        <v>385</v>
      </c>
      <c r="C42" s="34">
        <v>0</v>
      </c>
      <c r="D42" s="34">
        <v>0</v>
      </c>
      <c r="E42" s="35">
        <f t="shared" si="0"/>
        <v>385</v>
      </c>
      <c r="F42" s="36">
        <f t="shared" si="4"/>
        <v>31</v>
      </c>
      <c r="G42" s="37" t="str">
        <f t="shared" si="14"/>
        <v>Yes</v>
      </c>
      <c r="H42" s="38">
        <v>0</v>
      </c>
      <c r="I42" s="38">
        <v>27.297000000000001</v>
      </c>
      <c r="J42" s="39">
        <f t="shared" si="16"/>
        <v>0</v>
      </c>
      <c r="K42" s="40">
        <f t="shared" si="1"/>
        <v>0</v>
      </c>
      <c r="L42" s="39">
        <v>1048.3</v>
      </c>
      <c r="M42" s="39">
        <v>3294</v>
      </c>
      <c r="N42" s="39">
        <v>814.18600000000004</v>
      </c>
      <c r="O42" s="41">
        <f t="shared" si="7"/>
        <v>0</v>
      </c>
      <c r="P42" s="41">
        <f t="shared" si="8"/>
        <v>0</v>
      </c>
      <c r="Q42" s="41">
        <f t="shared" si="9"/>
        <v>0</v>
      </c>
      <c r="R42" s="34">
        <f t="shared" si="15"/>
        <v>0</v>
      </c>
      <c r="S42" s="34">
        <f t="shared" si="15"/>
        <v>0</v>
      </c>
      <c r="T42" s="34">
        <f t="shared" si="15"/>
        <v>0</v>
      </c>
      <c r="U42" s="52">
        <f>'[1]KP Hourly Purchases'!K37</f>
        <v>0</v>
      </c>
      <c r="V42" s="44">
        <f t="shared" si="2"/>
        <v>0</v>
      </c>
      <c r="W42" s="45">
        <f t="shared" si="13"/>
        <v>30.641133710531719</v>
      </c>
      <c r="X42" s="50">
        <f t="shared" si="13"/>
        <v>25.344847358289652</v>
      </c>
      <c r="Y42" s="51">
        <f t="shared" si="13"/>
        <v>31.379423501377364</v>
      </c>
      <c r="Z42" s="48">
        <f t="shared" si="3"/>
        <v>0</v>
      </c>
      <c r="AA42" s="49">
        <f t="shared" si="11"/>
        <v>0</v>
      </c>
    </row>
    <row r="43" spans="1:27" x14ac:dyDescent="0.25">
      <c r="A43" s="63" t="s">
        <v>96</v>
      </c>
      <c r="B43" s="64">
        <v>385</v>
      </c>
      <c r="C43" s="34">
        <v>0</v>
      </c>
      <c r="D43" s="34">
        <v>0</v>
      </c>
      <c r="E43" s="35">
        <f t="shared" si="0"/>
        <v>385</v>
      </c>
      <c r="F43" s="36">
        <f t="shared" si="4"/>
        <v>32</v>
      </c>
      <c r="G43" s="37" t="str">
        <f t="shared" si="14"/>
        <v>Yes</v>
      </c>
      <c r="H43" s="38">
        <v>0</v>
      </c>
      <c r="I43" s="38">
        <v>27.949000000000002</v>
      </c>
      <c r="J43" s="39">
        <f t="shared" si="16"/>
        <v>0</v>
      </c>
      <c r="K43" s="40">
        <f t="shared" si="1"/>
        <v>0</v>
      </c>
      <c r="L43" s="39">
        <v>1047.45</v>
      </c>
      <c r="M43" s="39">
        <v>3289</v>
      </c>
      <c r="N43" s="39">
        <v>809.32299999999998</v>
      </c>
      <c r="O43" s="41">
        <f t="shared" si="7"/>
        <v>0</v>
      </c>
      <c r="P43" s="41">
        <f t="shared" si="8"/>
        <v>0</v>
      </c>
      <c r="Q43" s="41">
        <f t="shared" si="9"/>
        <v>0</v>
      </c>
      <c r="R43" s="34">
        <f t="shared" si="15"/>
        <v>0</v>
      </c>
      <c r="S43" s="34">
        <f t="shared" si="15"/>
        <v>0</v>
      </c>
      <c r="T43" s="34">
        <f t="shared" si="15"/>
        <v>0</v>
      </c>
      <c r="U43" s="52">
        <f>'[1]KP Hourly Purchases'!K38</f>
        <v>0</v>
      </c>
      <c r="V43" s="44">
        <f t="shared" si="2"/>
        <v>0</v>
      </c>
      <c r="W43" s="45">
        <f t="shared" ref="W43:Y58" si="17">W42</f>
        <v>30.641133710531719</v>
      </c>
      <c r="X43" s="50">
        <f t="shared" si="17"/>
        <v>25.344847358289652</v>
      </c>
      <c r="Y43" s="51">
        <f t="shared" si="17"/>
        <v>31.379423501377364</v>
      </c>
      <c r="Z43" s="48">
        <f t="shared" si="3"/>
        <v>0</v>
      </c>
      <c r="AA43" s="49">
        <f t="shared" si="11"/>
        <v>0</v>
      </c>
    </row>
    <row r="44" spans="1:27" x14ac:dyDescent="0.25">
      <c r="A44" s="63" t="s">
        <v>97</v>
      </c>
      <c r="B44" s="64">
        <v>385</v>
      </c>
      <c r="C44" s="34">
        <v>0</v>
      </c>
      <c r="D44" s="34">
        <v>0</v>
      </c>
      <c r="E44" s="35">
        <f t="shared" si="0"/>
        <v>385</v>
      </c>
      <c r="F44" s="36">
        <f t="shared" si="4"/>
        <v>33</v>
      </c>
      <c r="G44" s="37" t="str">
        <f t="shared" si="14"/>
        <v>Yes</v>
      </c>
      <c r="H44" s="38">
        <v>0</v>
      </c>
      <c r="I44" s="38">
        <v>28.33</v>
      </c>
      <c r="J44" s="39">
        <f t="shared" si="16"/>
        <v>0</v>
      </c>
      <c r="K44" s="40">
        <f t="shared" si="1"/>
        <v>0</v>
      </c>
      <c r="L44" s="39">
        <v>1043.3</v>
      </c>
      <c r="M44" s="39">
        <v>3280</v>
      </c>
      <c r="N44" s="39">
        <v>786.35199999999998</v>
      </c>
      <c r="O44" s="41">
        <f t="shared" si="7"/>
        <v>0</v>
      </c>
      <c r="P44" s="41">
        <f t="shared" si="8"/>
        <v>0</v>
      </c>
      <c r="Q44" s="41">
        <f t="shared" si="9"/>
        <v>0</v>
      </c>
      <c r="R44" s="34">
        <f t="shared" si="15"/>
        <v>0</v>
      </c>
      <c r="S44" s="34">
        <f t="shared" si="15"/>
        <v>0</v>
      </c>
      <c r="T44" s="34">
        <f t="shared" si="15"/>
        <v>0</v>
      </c>
      <c r="U44" s="52">
        <f>'[1]KP Hourly Purchases'!K39</f>
        <v>0</v>
      </c>
      <c r="V44" s="44">
        <f t="shared" si="2"/>
        <v>0</v>
      </c>
      <c r="W44" s="45">
        <f t="shared" si="17"/>
        <v>30.641133710531719</v>
      </c>
      <c r="X44" s="50">
        <f t="shared" si="17"/>
        <v>25.344847358289652</v>
      </c>
      <c r="Y44" s="51">
        <f t="shared" si="17"/>
        <v>31.379423501377364</v>
      </c>
      <c r="Z44" s="48">
        <f t="shared" si="3"/>
        <v>0</v>
      </c>
      <c r="AA44" s="49">
        <f t="shared" si="11"/>
        <v>0</v>
      </c>
    </row>
    <row r="45" spans="1:27" x14ac:dyDescent="0.25">
      <c r="A45" s="63" t="s">
        <v>98</v>
      </c>
      <c r="B45" s="64">
        <v>385</v>
      </c>
      <c r="C45" s="34">
        <v>0</v>
      </c>
      <c r="D45" s="34">
        <v>0</v>
      </c>
      <c r="E45" s="35">
        <f t="shared" si="0"/>
        <v>385</v>
      </c>
      <c r="F45" s="36">
        <f t="shared" si="4"/>
        <v>34</v>
      </c>
      <c r="G45" s="37" t="str">
        <f t="shared" si="14"/>
        <v>Yes</v>
      </c>
      <c r="H45" s="38">
        <v>0</v>
      </c>
      <c r="I45" s="38">
        <v>27.655000000000001</v>
      </c>
      <c r="J45" s="39">
        <f t="shared" si="16"/>
        <v>0</v>
      </c>
      <c r="K45" s="40">
        <f t="shared" si="1"/>
        <v>0</v>
      </c>
      <c r="L45" s="39">
        <v>1040.45</v>
      </c>
      <c r="M45" s="39">
        <v>3275</v>
      </c>
      <c r="N45" s="39">
        <v>763.96500000000003</v>
      </c>
      <c r="O45" s="41">
        <f t="shared" si="7"/>
        <v>0</v>
      </c>
      <c r="P45" s="41">
        <f t="shared" si="8"/>
        <v>0</v>
      </c>
      <c r="Q45" s="41">
        <f t="shared" si="9"/>
        <v>0</v>
      </c>
      <c r="R45" s="34">
        <f t="shared" si="15"/>
        <v>0</v>
      </c>
      <c r="S45" s="34">
        <f t="shared" si="15"/>
        <v>0</v>
      </c>
      <c r="T45" s="34">
        <f t="shared" si="15"/>
        <v>0</v>
      </c>
      <c r="U45" s="52">
        <f>'[1]KP Hourly Purchases'!K40</f>
        <v>0</v>
      </c>
      <c r="V45" s="44">
        <f t="shared" si="2"/>
        <v>0</v>
      </c>
      <c r="W45" s="45">
        <f t="shared" si="17"/>
        <v>30.641133710531719</v>
      </c>
      <c r="X45" s="50">
        <f t="shared" si="17"/>
        <v>25.344847358289652</v>
      </c>
      <c r="Y45" s="51">
        <f t="shared" si="17"/>
        <v>31.379423501377364</v>
      </c>
      <c r="Z45" s="48">
        <f t="shared" si="3"/>
        <v>0</v>
      </c>
      <c r="AA45" s="49">
        <f t="shared" si="11"/>
        <v>0</v>
      </c>
    </row>
    <row r="46" spans="1:27" x14ac:dyDescent="0.25">
      <c r="A46" s="63" t="s">
        <v>99</v>
      </c>
      <c r="B46" s="64">
        <v>385</v>
      </c>
      <c r="C46" s="34">
        <v>0</v>
      </c>
      <c r="D46" s="34">
        <v>0</v>
      </c>
      <c r="E46" s="35">
        <f t="shared" si="0"/>
        <v>385</v>
      </c>
      <c r="F46" s="36">
        <f t="shared" si="4"/>
        <v>35</v>
      </c>
      <c r="G46" s="37" t="str">
        <f t="shared" si="14"/>
        <v>Yes</v>
      </c>
      <c r="H46" s="38">
        <v>0</v>
      </c>
      <c r="I46" s="38">
        <v>25.268999999999998</v>
      </c>
      <c r="J46" s="39">
        <f t="shared" si="16"/>
        <v>0</v>
      </c>
      <c r="K46" s="40">
        <f t="shared" si="1"/>
        <v>0</v>
      </c>
      <c r="L46" s="39">
        <v>1014.75</v>
      </c>
      <c r="M46" s="39">
        <v>3276</v>
      </c>
      <c r="N46" s="39">
        <v>719.78</v>
      </c>
      <c r="O46" s="41">
        <f t="shared" si="7"/>
        <v>0</v>
      </c>
      <c r="P46" s="41">
        <f t="shared" si="8"/>
        <v>0</v>
      </c>
      <c r="Q46" s="41">
        <f t="shared" si="9"/>
        <v>0</v>
      </c>
      <c r="R46" s="34">
        <f t="shared" si="15"/>
        <v>0</v>
      </c>
      <c r="S46" s="34">
        <f t="shared" si="15"/>
        <v>0</v>
      </c>
      <c r="T46" s="34">
        <f t="shared" si="15"/>
        <v>0</v>
      </c>
      <c r="U46" s="52">
        <f>'[1]KP Hourly Purchases'!K41</f>
        <v>0</v>
      </c>
      <c r="V46" s="44">
        <f t="shared" si="2"/>
        <v>0</v>
      </c>
      <c r="W46" s="45">
        <f t="shared" si="17"/>
        <v>30.641133710531719</v>
      </c>
      <c r="X46" s="50">
        <f t="shared" si="17"/>
        <v>25.344847358289652</v>
      </c>
      <c r="Y46" s="51">
        <f t="shared" si="17"/>
        <v>31.379423501377364</v>
      </c>
      <c r="Z46" s="48">
        <f t="shared" si="3"/>
        <v>0</v>
      </c>
      <c r="AA46" s="49">
        <f t="shared" si="11"/>
        <v>0</v>
      </c>
    </row>
    <row r="47" spans="1:27" x14ac:dyDescent="0.25">
      <c r="A47" s="63" t="s">
        <v>100</v>
      </c>
      <c r="B47" s="64">
        <v>385</v>
      </c>
      <c r="C47" s="34">
        <v>0</v>
      </c>
      <c r="D47" s="34">
        <v>0</v>
      </c>
      <c r="E47" s="35">
        <f t="shared" si="0"/>
        <v>385</v>
      </c>
      <c r="F47" s="36">
        <f t="shared" si="4"/>
        <v>36</v>
      </c>
      <c r="G47" s="37" t="str">
        <f t="shared" si="14"/>
        <v>Yes</v>
      </c>
      <c r="H47" s="38">
        <v>0</v>
      </c>
      <c r="I47" s="38">
        <v>25.11</v>
      </c>
      <c r="J47" s="39">
        <f t="shared" si="16"/>
        <v>0</v>
      </c>
      <c r="K47" s="40">
        <f t="shared" si="1"/>
        <v>0</v>
      </c>
      <c r="L47" s="39">
        <v>974.3</v>
      </c>
      <c r="M47" s="39">
        <v>3275</v>
      </c>
      <c r="N47" s="39">
        <v>697.55100000000004</v>
      </c>
      <c r="O47" s="41">
        <f t="shared" si="7"/>
        <v>0</v>
      </c>
      <c r="P47" s="41">
        <f t="shared" si="8"/>
        <v>0</v>
      </c>
      <c r="Q47" s="41">
        <f t="shared" si="9"/>
        <v>0</v>
      </c>
      <c r="R47" s="34">
        <f t="shared" si="15"/>
        <v>0</v>
      </c>
      <c r="S47" s="34">
        <f t="shared" si="15"/>
        <v>0</v>
      </c>
      <c r="T47" s="34">
        <f t="shared" si="15"/>
        <v>0</v>
      </c>
      <c r="U47" s="52">
        <f>'[1]KP Hourly Purchases'!K42</f>
        <v>0</v>
      </c>
      <c r="V47" s="44">
        <f t="shared" si="2"/>
        <v>0</v>
      </c>
      <c r="W47" s="45">
        <f t="shared" si="17"/>
        <v>30.641133710531719</v>
      </c>
      <c r="X47" s="50">
        <f t="shared" si="17"/>
        <v>25.344847358289652</v>
      </c>
      <c r="Y47" s="51">
        <f t="shared" si="17"/>
        <v>31.379423501377364</v>
      </c>
      <c r="Z47" s="48">
        <f t="shared" si="3"/>
        <v>0</v>
      </c>
      <c r="AA47" s="49">
        <f t="shared" si="11"/>
        <v>0</v>
      </c>
    </row>
    <row r="48" spans="1:27" x14ac:dyDescent="0.25">
      <c r="A48" s="63" t="s">
        <v>101</v>
      </c>
      <c r="B48" s="64">
        <v>385</v>
      </c>
      <c r="C48" s="34">
        <v>0</v>
      </c>
      <c r="D48" s="34">
        <v>0</v>
      </c>
      <c r="E48" s="35">
        <f t="shared" si="0"/>
        <v>385</v>
      </c>
      <c r="F48" s="36">
        <f t="shared" si="4"/>
        <v>37</v>
      </c>
      <c r="G48" s="37" t="str">
        <f t="shared" si="14"/>
        <v>Yes</v>
      </c>
      <c r="H48" s="38">
        <v>0</v>
      </c>
      <c r="I48" s="38">
        <v>24.337</v>
      </c>
      <c r="J48" s="39">
        <f t="shared" si="16"/>
        <v>0</v>
      </c>
      <c r="K48" s="40">
        <f t="shared" si="1"/>
        <v>0</v>
      </c>
      <c r="L48" s="39">
        <v>924.59999999999991</v>
      </c>
      <c r="M48" s="39">
        <v>3275</v>
      </c>
      <c r="N48" s="39">
        <v>683.90099999999995</v>
      </c>
      <c r="O48" s="41">
        <f t="shared" si="7"/>
        <v>0</v>
      </c>
      <c r="P48" s="41">
        <f t="shared" si="8"/>
        <v>0</v>
      </c>
      <c r="Q48" s="41">
        <f t="shared" si="9"/>
        <v>0</v>
      </c>
      <c r="R48" s="34">
        <f t="shared" si="15"/>
        <v>0</v>
      </c>
      <c r="S48" s="34">
        <f t="shared" si="15"/>
        <v>0</v>
      </c>
      <c r="T48" s="34">
        <f t="shared" si="15"/>
        <v>0</v>
      </c>
      <c r="U48" s="52">
        <f>'[1]KP Hourly Purchases'!K43</f>
        <v>0</v>
      </c>
      <c r="V48" s="44">
        <f t="shared" si="2"/>
        <v>0</v>
      </c>
      <c r="W48" s="45">
        <f t="shared" si="17"/>
        <v>30.641133710531719</v>
      </c>
      <c r="X48" s="50">
        <f t="shared" si="17"/>
        <v>25.344847358289652</v>
      </c>
      <c r="Y48" s="51">
        <f t="shared" si="17"/>
        <v>31.379423501377364</v>
      </c>
      <c r="Z48" s="48">
        <f t="shared" si="3"/>
        <v>0</v>
      </c>
      <c r="AA48" s="49">
        <f t="shared" si="11"/>
        <v>0</v>
      </c>
    </row>
    <row r="49" spans="1:27" x14ac:dyDescent="0.25">
      <c r="A49" s="63" t="s">
        <v>102</v>
      </c>
      <c r="B49" s="64">
        <v>385</v>
      </c>
      <c r="C49" s="34">
        <v>0</v>
      </c>
      <c r="D49" s="34">
        <v>0</v>
      </c>
      <c r="E49" s="35">
        <f t="shared" si="0"/>
        <v>385</v>
      </c>
      <c r="F49" s="36">
        <f t="shared" si="4"/>
        <v>38</v>
      </c>
      <c r="G49" s="37" t="str">
        <f t="shared" si="14"/>
        <v>Yes</v>
      </c>
      <c r="H49" s="38">
        <v>0</v>
      </c>
      <c r="I49" s="38">
        <v>23.515000000000001</v>
      </c>
      <c r="J49" s="39">
        <f t="shared" si="16"/>
        <v>0</v>
      </c>
      <c r="K49" s="40">
        <f t="shared" si="1"/>
        <v>0</v>
      </c>
      <c r="L49" s="39">
        <v>887.05</v>
      </c>
      <c r="M49" s="39">
        <v>3271</v>
      </c>
      <c r="N49" s="39">
        <v>679.97900000000004</v>
      </c>
      <c r="O49" s="41">
        <f t="shared" si="7"/>
        <v>0</v>
      </c>
      <c r="P49" s="41">
        <f t="shared" si="8"/>
        <v>0</v>
      </c>
      <c r="Q49" s="41">
        <f t="shared" si="9"/>
        <v>0</v>
      </c>
      <c r="R49" s="34">
        <f t="shared" si="15"/>
        <v>0</v>
      </c>
      <c r="S49" s="34">
        <f t="shared" si="15"/>
        <v>0</v>
      </c>
      <c r="T49" s="34">
        <f t="shared" si="15"/>
        <v>0</v>
      </c>
      <c r="U49" s="52">
        <f>'[1]KP Hourly Purchases'!K44</f>
        <v>0</v>
      </c>
      <c r="V49" s="44">
        <f t="shared" si="2"/>
        <v>0</v>
      </c>
      <c r="W49" s="45">
        <f t="shared" si="17"/>
        <v>30.641133710531719</v>
      </c>
      <c r="X49" s="50">
        <f t="shared" si="17"/>
        <v>25.344847358289652</v>
      </c>
      <c r="Y49" s="51">
        <f t="shared" si="17"/>
        <v>31.379423501377364</v>
      </c>
      <c r="Z49" s="48">
        <f t="shared" si="3"/>
        <v>0</v>
      </c>
      <c r="AA49" s="49">
        <f t="shared" si="11"/>
        <v>0</v>
      </c>
    </row>
    <row r="50" spans="1:27" x14ac:dyDescent="0.25">
      <c r="A50" s="63" t="s">
        <v>103</v>
      </c>
      <c r="B50" s="64">
        <v>385</v>
      </c>
      <c r="C50" s="34">
        <v>0</v>
      </c>
      <c r="D50" s="34">
        <v>0</v>
      </c>
      <c r="E50" s="35">
        <f t="shared" si="0"/>
        <v>385</v>
      </c>
      <c r="F50" s="36">
        <f t="shared" si="4"/>
        <v>39</v>
      </c>
      <c r="G50" s="37" t="str">
        <f t="shared" si="14"/>
        <v>Yes</v>
      </c>
      <c r="H50" s="38">
        <v>0</v>
      </c>
      <c r="I50" s="38">
        <v>24.059000000000001</v>
      </c>
      <c r="J50" s="39">
        <f t="shared" si="16"/>
        <v>0</v>
      </c>
      <c r="K50" s="40">
        <f t="shared" si="1"/>
        <v>0</v>
      </c>
      <c r="L50" s="39">
        <v>903.7</v>
      </c>
      <c r="M50" s="39">
        <v>3274</v>
      </c>
      <c r="N50" s="39">
        <v>704.29200000000003</v>
      </c>
      <c r="O50" s="41">
        <f t="shared" si="7"/>
        <v>0</v>
      </c>
      <c r="P50" s="41">
        <f t="shared" si="8"/>
        <v>0</v>
      </c>
      <c r="Q50" s="41">
        <f t="shared" si="9"/>
        <v>0</v>
      </c>
      <c r="R50" s="34">
        <f t="shared" si="15"/>
        <v>0</v>
      </c>
      <c r="S50" s="34">
        <f t="shared" si="15"/>
        <v>0</v>
      </c>
      <c r="T50" s="34">
        <f t="shared" si="15"/>
        <v>0</v>
      </c>
      <c r="U50" s="52">
        <f>'[1]KP Hourly Purchases'!K45</f>
        <v>0</v>
      </c>
      <c r="V50" s="44">
        <f t="shared" si="2"/>
        <v>0</v>
      </c>
      <c r="W50" s="45">
        <f t="shared" si="17"/>
        <v>30.641133710531719</v>
      </c>
      <c r="X50" s="50">
        <f t="shared" si="17"/>
        <v>25.344847358289652</v>
      </c>
      <c r="Y50" s="51">
        <f t="shared" si="17"/>
        <v>31.379423501377364</v>
      </c>
      <c r="Z50" s="48">
        <f t="shared" si="3"/>
        <v>0</v>
      </c>
      <c r="AA50" s="49">
        <f t="shared" si="11"/>
        <v>0</v>
      </c>
    </row>
    <row r="51" spans="1:27" x14ac:dyDescent="0.25">
      <c r="A51" s="63" t="s">
        <v>104</v>
      </c>
      <c r="B51" s="64">
        <v>385</v>
      </c>
      <c r="C51" s="34">
        <v>0</v>
      </c>
      <c r="D51" s="34">
        <v>0</v>
      </c>
      <c r="E51" s="35">
        <f t="shared" si="0"/>
        <v>385</v>
      </c>
      <c r="F51" s="36">
        <f t="shared" si="4"/>
        <v>40</v>
      </c>
      <c r="G51" s="37" t="str">
        <f t="shared" si="14"/>
        <v>Yes</v>
      </c>
      <c r="H51" s="38">
        <v>0</v>
      </c>
      <c r="I51" s="38">
        <v>29.402000000000001</v>
      </c>
      <c r="J51" s="39">
        <f t="shared" si="16"/>
        <v>0</v>
      </c>
      <c r="K51" s="40">
        <f t="shared" si="1"/>
        <v>0</v>
      </c>
      <c r="L51" s="39">
        <v>954.3</v>
      </c>
      <c r="M51" s="39">
        <v>3274</v>
      </c>
      <c r="N51" s="39">
        <v>750.75099999999998</v>
      </c>
      <c r="O51" s="41">
        <f t="shared" si="7"/>
        <v>0</v>
      </c>
      <c r="P51" s="41">
        <f t="shared" si="8"/>
        <v>0</v>
      </c>
      <c r="Q51" s="41">
        <f t="shared" si="9"/>
        <v>0</v>
      </c>
      <c r="R51" s="34">
        <f t="shared" si="15"/>
        <v>0</v>
      </c>
      <c r="S51" s="34">
        <f t="shared" si="15"/>
        <v>0</v>
      </c>
      <c r="T51" s="34">
        <f t="shared" si="15"/>
        <v>0</v>
      </c>
      <c r="U51" s="52">
        <f>'[1]KP Hourly Purchases'!K46</f>
        <v>0</v>
      </c>
      <c r="V51" s="44">
        <f t="shared" si="2"/>
        <v>0</v>
      </c>
      <c r="W51" s="45">
        <f t="shared" si="17"/>
        <v>30.641133710531719</v>
      </c>
      <c r="X51" s="50">
        <f t="shared" si="17"/>
        <v>25.344847358289652</v>
      </c>
      <c r="Y51" s="51">
        <f t="shared" si="17"/>
        <v>31.379423501377364</v>
      </c>
      <c r="Z51" s="48">
        <f t="shared" si="3"/>
        <v>0</v>
      </c>
      <c r="AA51" s="49">
        <f t="shared" si="11"/>
        <v>0</v>
      </c>
    </row>
    <row r="52" spans="1:27" x14ac:dyDescent="0.25">
      <c r="A52" s="63" t="s">
        <v>105</v>
      </c>
      <c r="B52" s="64">
        <v>385</v>
      </c>
      <c r="C52" s="34">
        <v>0</v>
      </c>
      <c r="D52" s="34">
        <v>0</v>
      </c>
      <c r="E52" s="35">
        <f t="shared" si="0"/>
        <v>385</v>
      </c>
      <c r="F52" s="36">
        <f t="shared" si="4"/>
        <v>41</v>
      </c>
      <c r="G52" s="37" t="str">
        <f t="shared" si="14"/>
        <v>Yes</v>
      </c>
      <c r="H52" s="38">
        <v>0</v>
      </c>
      <c r="I52" s="38">
        <v>32.588000000000001</v>
      </c>
      <c r="J52" s="39">
        <f t="shared" si="16"/>
        <v>0</v>
      </c>
      <c r="K52" s="40">
        <f t="shared" si="1"/>
        <v>0</v>
      </c>
      <c r="L52" s="39">
        <v>997.15000000000009</v>
      </c>
      <c r="M52" s="39">
        <v>3275</v>
      </c>
      <c r="N52" s="39">
        <v>823.91800000000001</v>
      </c>
      <c r="O52" s="41">
        <f t="shared" si="7"/>
        <v>0</v>
      </c>
      <c r="P52" s="41">
        <f t="shared" si="8"/>
        <v>0</v>
      </c>
      <c r="Q52" s="41">
        <f t="shared" si="9"/>
        <v>0</v>
      </c>
      <c r="R52" s="34">
        <f t="shared" si="15"/>
        <v>0</v>
      </c>
      <c r="S52" s="34">
        <f t="shared" si="15"/>
        <v>0</v>
      </c>
      <c r="T52" s="34">
        <f t="shared" si="15"/>
        <v>0</v>
      </c>
      <c r="U52" s="52">
        <f>'[1]KP Hourly Purchases'!K47</f>
        <v>0</v>
      </c>
      <c r="V52" s="44">
        <f t="shared" si="2"/>
        <v>0</v>
      </c>
      <c r="W52" s="45">
        <f t="shared" si="17"/>
        <v>30.641133710531719</v>
      </c>
      <c r="X52" s="50">
        <f t="shared" si="17"/>
        <v>25.344847358289652</v>
      </c>
      <c r="Y52" s="51">
        <f t="shared" si="17"/>
        <v>31.379423501377364</v>
      </c>
      <c r="Z52" s="48">
        <f t="shared" si="3"/>
        <v>0</v>
      </c>
      <c r="AA52" s="49">
        <f t="shared" si="11"/>
        <v>0</v>
      </c>
    </row>
    <row r="53" spans="1:27" x14ac:dyDescent="0.25">
      <c r="A53" s="63" t="s">
        <v>106</v>
      </c>
      <c r="B53" s="64">
        <v>385</v>
      </c>
      <c r="C53" s="34">
        <v>0</v>
      </c>
      <c r="D53" s="34">
        <v>0</v>
      </c>
      <c r="E53" s="35">
        <f t="shared" si="0"/>
        <v>385</v>
      </c>
      <c r="F53" s="36">
        <f t="shared" si="4"/>
        <v>42</v>
      </c>
      <c r="G53" s="37" t="str">
        <f t="shared" si="14"/>
        <v>Yes</v>
      </c>
      <c r="H53" s="38">
        <v>0</v>
      </c>
      <c r="I53" s="38">
        <v>32.636000000000003</v>
      </c>
      <c r="J53" s="39">
        <f t="shared" si="16"/>
        <v>0</v>
      </c>
      <c r="K53" s="40">
        <f t="shared" si="1"/>
        <v>0</v>
      </c>
      <c r="L53" s="39">
        <v>1022.85</v>
      </c>
      <c r="M53" s="39">
        <v>3274</v>
      </c>
      <c r="N53" s="39">
        <v>827.447</v>
      </c>
      <c r="O53" s="41">
        <f t="shared" si="7"/>
        <v>0</v>
      </c>
      <c r="P53" s="41">
        <f t="shared" si="8"/>
        <v>0</v>
      </c>
      <c r="Q53" s="41">
        <f t="shared" si="9"/>
        <v>0</v>
      </c>
      <c r="R53" s="34">
        <f t="shared" si="15"/>
        <v>0</v>
      </c>
      <c r="S53" s="34">
        <f t="shared" si="15"/>
        <v>0</v>
      </c>
      <c r="T53" s="34">
        <f t="shared" si="15"/>
        <v>0</v>
      </c>
      <c r="U53" s="52">
        <f>'[1]KP Hourly Purchases'!K48</f>
        <v>0</v>
      </c>
      <c r="V53" s="44">
        <f t="shared" si="2"/>
        <v>0</v>
      </c>
      <c r="W53" s="45">
        <f t="shared" si="17"/>
        <v>30.641133710531719</v>
      </c>
      <c r="X53" s="50">
        <f t="shared" si="17"/>
        <v>25.344847358289652</v>
      </c>
      <c r="Y53" s="51">
        <f t="shared" si="17"/>
        <v>31.379423501377364</v>
      </c>
      <c r="Z53" s="48">
        <f t="shared" si="3"/>
        <v>0</v>
      </c>
      <c r="AA53" s="49">
        <f t="shared" si="11"/>
        <v>0</v>
      </c>
    </row>
    <row r="54" spans="1:27" x14ac:dyDescent="0.25">
      <c r="A54" s="63" t="s">
        <v>107</v>
      </c>
      <c r="B54" s="64">
        <v>385</v>
      </c>
      <c r="C54" s="34">
        <v>0</v>
      </c>
      <c r="D54" s="34">
        <v>0</v>
      </c>
      <c r="E54" s="35">
        <f t="shared" si="0"/>
        <v>385</v>
      </c>
      <c r="F54" s="36">
        <f t="shared" si="4"/>
        <v>43</v>
      </c>
      <c r="G54" s="37" t="str">
        <f t="shared" si="14"/>
        <v>Yes</v>
      </c>
      <c r="H54" s="38">
        <v>0</v>
      </c>
      <c r="I54" s="38">
        <v>32.051000000000002</v>
      </c>
      <c r="J54" s="39">
        <f t="shared" si="16"/>
        <v>0</v>
      </c>
      <c r="K54" s="40">
        <f t="shared" si="1"/>
        <v>0</v>
      </c>
      <c r="L54" s="39">
        <v>984</v>
      </c>
      <c r="M54" s="39">
        <v>3273</v>
      </c>
      <c r="N54" s="39">
        <v>832.26099999999997</v>
      </c>
      <c r="O54" s="41">
        <f t="shared" si="7"/>
        <v>0</v>
      </c>
      <c r="P54" s="41">
        <f t="shared" si="8"/>
        <v>0</v>
      </c>
      <c r="Q54" s="41">
        <f t="shared" si="9"/>
        <v>0</v>
      </c>
      <c r="R54" s="34">
        <f t="shared" si="15"/>
        <v>0</v>
      </c>
      <c r="S54" s="34">
        <f t="shared" si="15"/>
        <v>0</v>
      </c>
      <c r="T54" s="34">
        <f t="shared" si="15"/>
        <v>0</v>
      </c>
      <c r="U54" s="52">
        <f>'[1]KP Hourly Purchases'!K49</f>
        <v>0</v>
      </c>
      <c r="V54" s="44">
        <f t="shared" si="2"/>
        <v>0</v>
      </c>
      <c r="W54" s="45">
        <f t="shared" si="17"/>
        <v>30.641133710531719</v>
      </c>
      <c r="X54" s="50">
        <f t="shared" si="17"/>
        <v>25.344847358289652</v>
      </c>
      <c r="Y54" s="51">
        <f t="shared" si="17"/>
        <v>31.379423501377364</v>
      </c>
      <c r="Z54" s="48">
        <f t="shared" si="3"/>
        <v>0</v>
      </c>
      <c r="AA54" s="49">
        <f t="shared" si="11"/>
        <v>0</v>
      </c>
    </row>
    <row r="55" spans="1:27" x14ac:dyDescent="0.25">
      <c r="A55" s="63" t="s">
        <v>108</v>
      </c>
      <c r="B55" s="64">
        <v>385</v>
      </c>
      <c r="C55" s="34">
        <v>0</v>
      </c>
      <c r="D55" s="34">
        <v>0</v>
      </c>
      <c r="E55" s="35">
        <f t="shared" si="0"/>
        <v>385</v>
      </c>
      <c r="F55" s="36">
        <f t="shared" si="4"/>
        <v>44</v>
      </c>
      <c r="G55" s="37" t="str">
        <f t="shared" si="14"/>
        <v>Yes</v>
      </c>
      <c r="H55" s="38">
        <v>0</v>
      </c>
      <c r="I55" s="38">
        <v>30.43</v>
      </c>
      <c r="J55" s="39">
        <f t="shared" si="16"/>
        <v>0</v>
      </c>
      <c r="K55" s="40">
        <f t="shared" si="1"/>
        <v>0</v>
      </c>
      <c r="L55" s="39">
        <v>889.85</v>
      </c>
      <c r="M55" s="39">
        <v>3274</v>
      </c>
      <c r="N55" s="39">
        <v>820.07100000000003</v>
      </c>
      <c r="O55" s="41">
        <f t="shared" si="7"/>
        <v>0</v>
      </c>
      <c r="P55" s="41">
        <f t="shared" si="8"/>
        <v>0</v>
      </c>
      <c r="Q55" s="41">
        <f t="shared" si="9"/>
        <v>0</v>
      </c>
      <c r="R55" s="34">
        <f t="shared" si="15"/>
        <v>0</v>
      </c>
      <c r="S55" s="34">
        <f t="shared" si="15"/>
        <v>0</v>
      </c>
      <c r="T55" s="34">
        <f t="shared" si="15"/>
        <v>0</v>
      </c>
      <c r="U55" s="52">
        <f>'[1]KP Hourly Purchases'!K50</f>
        <v>0</v>
      </c>
      <c r="V55" s="44">
        <f t="shared" si="2"/>
        <v>0</v>
      </c>
      <c r="W55" s="45">
        <f t="shared" si="17"/>
        <v>30.641133710531719</v>
      </c>
      <c r="X55" s="50">
        <f t="shared" si="17"/>
        <v>25.344847358289652</v>
      </c>
      <c r="Y55" s="51">
        <f t="shared" si="17"/>
        <v>31.379423501377364</v>
      </c>
      <c r="Z55" s="48">
        <f t="shared" si="3"/>
        <v>0</v>
      </c>
      <c r="AA55" s="49">
        <f t="shared" si="11"/>
        <v>0</v>
      </c>
    </row>
    <row r="56" spans="1:27" x14ac:dyDescent="0.25">
      <c r="A56" s="63" t="s">
        <v>109</v>
      </c>
      <c r="B56" s="64">
        <v>385</v>
      </c>
      <c r="C56" s="34">
        <v>0</v>
      </c>
      <c r="D56" s="34">
        <v>0</v>
      </c>
      <c r="E56" s="35">
        <f t="shared" si="0"/>
        <v>385</v>
      </c>
      <c r="F56" s="36">
        <f t="shared" si="4"/>
        <v>45</v>
      </c>
      <c r="G56" s="37" t="str">
        <f t="shared" si="14"/>
        <v>Yes</v>
      </c>
      <c r="H56" s="38">
        <v>0</v>
      </c>
      <c r="I56" s="38">
        <v>30.803000000000001</v>
      </c>
      <c r="J56" s="39">
        <f t="shared" si="16"/>
        <v>0</v>
      </c>
      <c r="K56" s="40">
        <f t="shared" si="1"/>
        <v>0</v>
      </c>
      <c r="L56" s="39">
        <v>796.05</v>
      </c>
      <c r="M56" s="39">
        <v>3162</v>
      </c>
      <c r="N56" s="39">
        <v>828.94</v>
      </c>
      <c r="O56" s="41">
        <f t="shared" si="7"/>
        <v>0</v>
      </c>
      <c r="P56" s="41">
        <f t="shared" si="8"/>
        <v>0</v>
      </c>
      <c r="Q56" s="41">
        <f t="shared" si="9"/>
        <v>0</v>
      </c>
      <c r="R56" s="34">
        <f t="shared" si="15"/>
        <v>0</v>
      </c>
      <c r="S56" s="34">
        <f t="shared" si="15"/>
        <v>0</v>
      </c>
      <c r="T56" s="34">
        <f t="shared" si="15"/>
        <v>0</v>
      </c>
      <c r="U56" s="52">
        <f>'[1]KP Hourly Purchases'!K51</f>
        <v>31.63</v>
      </c>
      <c r="V56" s="44">
        <f t="shared" si="2"/>
        <v>0</v>
      </c>
      <c r="W56" s="45">
        <f t="shared" si="17"/>
        <v>30.641133710531719</v>
      </c>
      <c r="X56" s="50">
        <f t="shared" si="17"/>
        <v>25.344847358289652</v>
      </c>
      <c r="Y56" s="51">
        <f t="shared" si="17"/>
        <v>31.379423501377364</v>
      </c>
      <c r="Z56" s="48">
        <f t="shared" si="3"/>
        <v>0</v>
      </c>
      <c r="AA56" s="49">
        <f t="shared" si="11"/>
        <v>0</v>
      </c>
    </row>
    <row r="57" spans="1:27" x14ac:dyDescent="0.25">
      <c r="A57" s="63" t="s">
        <v>110</v>
      </c>
      <c r="B57" s="64">
        <v>385</v>
      </c>
      <c r="C57" s="34">
        <v>0</v>
      </c>
      <c r="D57" s="34">
        <v>0</v>
      </c>
      <c r="E57" s="35">
        <f t="shared" si="0"/>
        <v>385</v>
      </c>
      <c r="F57" s="36">
        <f t="shared" si="4"/>
        <v>46</v>
      </c>
      <c r="G57" s="37" t="str">
        <f t="shared" si="14"/>
        <v>Yes</v>
      </c>
      <c r="H57" s="38">
        <v>41.691000000000003</v>
      </c>
      <c r="I57" s="38">
        <v>30.702999999999999</v>
      </c>
      <c r="J57" s="39">
        <f t="shared" si="16"/>
        <v>41.691000000000003</v>
      </c>
      <c r="K57" s="40">
        <f t="shared" si="1"/>
        <v>41.691000000000003</v>
      </c>
      <c r="L57" s="39">
        <v>749.69999999999993</v>
      </c>
      <c r="M57" s="39">
        <v>3147</v>
      </c>
      <c r="N57" s="39">
        <v>830.476</v>
      </c>
      <c r="O57" s="41">
        <f t="shared" si="7"/>
        <v>0</v>
      </c>
      <c r="P57" s="41">
        <f t="shared" si="8"/>
        <v>0</v>
      </c>
      <c r="Q57" s="41">
        <f t="shared" si="9"/>
        <v>0</v>
      </c>
      <c r="R57" s="34">
        <f t="shared" si="15"/>
        <v>0</v>
      </c>
      <c r="S57" s="34">
        <f t="shared" si="15"/>
        <v>0</v>
      </c>
      <c r="T57" s="34">
        <f t="shared" si="15"/>
        <v>0</v>
      </c>
      <c r="U57" s="52">
        <f>'[1]KP Hourly Purchases'!K52</f>
        <v>31.55</v>
      </c>
      <c r="V57" s="44">
        <f t="shared" si="2"/>
        <v>0</v>
      </c>
      <c r="W57" s="45">
        <f t="shared" si="17"/>
        <v>30.641133710531719</v>
      </c>
      <c r="X57" s="50">
        <f t="shared" si="17"/>
        <v>25.344847358289652</v>
      </c>
      <c r="Y57" s="51">
        <f t="shared" si="17"/>
        <v>31.379423501377364</v>
      </c>
      <c r="Z57" s="48">
        <f t="shared" si="3"/>
        <v>0</v>
      </c>
      <c r="AA57" s="49">
        <f t="shared" si="11"/>
        <v>0</v>
      </c>
    </row>
    <row r="58" spans="1:27" x14ac:dyDescent="0.25">
      <c r="A58" s="63" t="s">
        <v>111</v>
      </c>
      <c r="B58" s="64">
        <v>385</v>
      </c>
      <c r="C58" s="34">
        <v>0</v>
      </c>
      <c r="D58" s="34">
        <v>0</v>
      </c>
      <c r="E58" s="35">
        <f t="shared" si="0"/>
        <v>385</v>
      </c>
      <c r="F58" s="36">
        <f t="shared" si="4"/>
        <v>47</v>
      </c>
      <c r="G58" s="37" t="str">
        <f t="shared" si="14"/>
        <v>Yes</v>
      </c>
      <c r="H58" s="38">
        <v>48.417999999999999</v>
      </c>
      <c r="I58" s="38">
        <v>30.076000000000001</v>
      </c>
      <c r="J58" s="39">
        <f t="shared" si="16"/>
        <v>48.417999999999999</v>
      </c>
      <c r="K58" s="40">
        <f t="shared" si="1"/>
        <v>48.417999999999999</v>
      </c>
      <c r="L58" s="39">
        <v>755.15</v>
      </c>
      <c r="M58" s="39">
        <v>3161</v>
      </c>
      <c r="N58" s="39">
        <v>840.89400000000001</v>
      </c>
      <c r="O58" s="41">
        <f t="shared" si="7"/>
        <v>0</v>
      </c>
      <c r="P58" s="41">
        <f t="shared" si="8"/>
        <v>0</v>
      </c>
      <c r="Q58" s="41">
        <f t="shared" si="9"/>
        <v>0</v>
      </c>
      <c r="R58" s="34">
        <f t="shared" si="15"/>
        <v>0</v>
      </c>
      <c r="S58" s="34">
        <f t="shared" si="15"/>
        <v>0</v>
      </c>
      <c r="T58" s="34">
        <f t="shared" si="15"/>
        <v>0</v>
      </c>
      <c r="U58" s="52">
        <f>'[1]KP Hourly Purchases'!K53</f>
        <v>31.35</v>
      </c>
      <c r="V58" s="44">
        <f t="shared" si="2"/>
        <v>0</v>
      </c>
      <c r="W58" s="45">
        <f t="shared" si="17"/>
        <v>30.641133710531719</v>
      </c>
      <c r="X58" s="50">
        <f t="shared" si="17"/>
        <v>25.344847358289652</v>
      </c>
      <c r="Y58" s="51">
        <f t="shared" si="17"/>
        <v>31.379423501377364</v>
      </c>
      <c r="Z58" s="48">
        <f t="shared" si="3"/>
        <v>0</v>
      </c>
      <c r="AA58" s="49">
        <f t="shared" si="11"/>
        <v>0</v>
      </c>
    </row>
    <row r="59" spans="1:27" x14ac:dyDescent="0.25">
      <c r="A59" s="63" t="s">
        <v>112</v>
      </c>
      <c r="B59" s="64">
        <v>385</v>
      </c>
      <c r="C59" s="34">
        <v>0</v>
      </c>
      <c r="D59" s="34">
        <v>0</v>
      </c>
      <c r="E59" s="35">
        <f t="shared" si="0"/>
        <v>385</v>
      </c>
      <c r="F59" s="36">
        <f t="shared" si="4"/>
        <v>48</v>
      </c>
      <c r="G59" s="37" t="str">
        <f t="shared" si="14"/>
        <v>Yes</v>
      </c>
      <c r="H59" s="38">
        <v>32.289000000000001</v>
      </c>
      <c r="I59" s="38">
        <v>32.598999999999997</v>
      </c>
      <c r="J59" s="39">
        <f t="shared" si="16"/>
        <v>32.289000000000001</v>
      </c>
      <c r="K59" s="40">
        <f t="shared" si="1"/>
        <v>32.289000000000001</v>
      </c>
      <c r="L59" s="39">
        <v>790.45</v>
      </c>
      <c r="M59" s="39">
        <v>3163</v>
      </c>
      <c r="N59" s="39">
        <v>861.61699999999996</v>
      </c>
      <c r="O59" s="41">
        <f t="shared" si="7"/>
        <v>0</v>
      </c>
      <c r="P59" s="41">
        <f t="shared" si="8"/>
        <v>0</v>
      </c>
      <c r="Q59" s="41">
        <f t="shared" si="9"/>
        <v>0</v>
      </c>
      <c r="R59" s="34">
        <f t="shared" si="15"/>
        <v>0</v>
      </c>
      <c r="S59" s="34">
        <f t="shared" si="15"/>
        <v>0</v>
      </c>
      <c r="T59" s="34">
        <f t="shared" si="15"/>
        <v>0</v>
      </c>
      <c r="U59" s="52">
        <f>'[1]KP Hourly Purchases'!K54</f>
        <v>31.61</v>
      </c>
      <c r="V59" s="44">
        <f t="shared" si="2"/>
        <v>0</v>
      </c>
      <c r="W59" s="45">
        <f t="shared" ref="W59:Y74" si="18">W58</f>
        <v>30.641133710531719</v>
      </c>
      <c r="X59" s="50">
        <f t="shared" si="18"/>
        <v>25.344847358289652</v>
      </c>
      <c r="Y59" s="51">
        <f t="shared" si="18"/>
        <v>31.379423501377364</v>
      </c>
      <c r="Z59" s="48">
        <f t="shared" si="3"/>
        <v>0</v>
      </c>
      <c r="AA59" s="49">
        <f t="shared" si="11"/>
        <v>0</v>
      </c>
    </row>
    <row r="60" spans="1:27" x14ac:dyDescent="0.25">
      <c r="A60" s="63" t="s">
        <v>113</v>
      </c>
      <c r="B60" s="64">
        <v>385</v>
      </c>
      <c r="C60" s="34">
        <v>0</v>
      </c>
      <c r="D60" s="34">
        <v>0</v>
      </c>
      <c r="E60" s="35">
        <f t="shared" si="0"/>
        <v>385</v>
      </c>
      <c r="F60" s="36">
        <f t="shared" si="4"/>
        <v>49</v>
      </c>
      <c r="G60" s="37" t="str">
        <f t="shared" si="14"/>
        <v>Yes</v>
      </c>
      <c r="H60" s="38">
        <v>34.543999999999997</v>
      </c>
      <c r="I60" s="38">
        <v>33.987000000000002</v>
      </c>
      <c r="J60" s="39">
        <f t="shared" si="16"/>
        <v>34.543999999999997</v>
      </c>
      <c r="K60" s="40">
        <f t="shared" si="1"/>
        <v>34.543999999999997</v>
      </c>
      <c r="L60" s="39">
        <v>809.3</v>
      </c>
      <c r="M60" s="39">
        <v>3260</v>
      </c>
      <c r="N60" s="39">
        <v>885.52099999999996</v>
      </c>
      <c r="O60" s="41">
        <f t="shared" si="7"/>
        <v>0</v>
      </c>
      <c r="P60" s="41">
        <f t="shared" si="8"/>
        <v>0</v>
      </c>
      <c r="Q60" s="41">
        <f t="shared" si="9"/>
        <v>0</v>
      </c>
      <c r="R60" s="34">
        <f t="shared" si="15"/>
        <v>0</v>
      </c>
      <c r="S60" s="34">
        <f t="shared" si="15"/>
        <v>0</v>
      </c>
      <c r="T60" s="34">
        <f t="shared" si="15"/>
        <v>0</v>
      </c>
      <c r="U60" s="52">
        <f>'[1]KP Hourly Purchases'!K55</f>
        <v>32.799999999999997</v>
      </c>
      <c r="V60" s="44">
        <f t="shared" si="2"/>
        <v>0</v>
      </c>
      <c r="W60" s="45">
        <f t="shared" si="18"/>
        <v>30.641133710531719</v>
      </c>
      <c r="X60" s="50">
        <f t="shared" si="18"/>
        <v>25.344847358289652</v>
      </c>
      <c r="Y60" s="51">
        <f t="shared" si="18"/>
        <v>31.379423501377364</v>
      </c>
      <c r="Z60" s="48">
        <f t="shared" si="3"/>
        <v>0</v>
      </c>
      <c r="AA60" s="49">
        <f t="shared" si="11"/>
        <v>0</v>
      </c>
    </row>
    <row r="61" spans="1:27" x14ac:dyDescent="0.25">
      <c r="A61" s="63" t="s">
        <v>114</v>
      </c>
      <c r="B61" s="64">
        <v>385</v>
      </c>
      <c r="C61" s="34">
        <v>0</v>
      </c>
      <c r="D61" s="34">
        <v>0</v>
      </c>
      <c r="E61" s="35">
        <f t="shared" si="0"/>
        <v>385</v>
      </c>
      <c r="F61" s="36">
        <f t="shared" si="4"/>
        <v>50</v>
      </c>
      <c r="G61" s="37" t="str">
        <f t="shared" si="14"/>
        <v>Yes</v>
      </c>
      <c r="H61" s="38">
        <v>56.643000000000001</v>
      </c>
      <c r="I61" s="38">
        <v>35.281999999999996</v>
      </c>
      <c r="J61" s="39">
        <f t="shared" si="16"/>
        <v>56.643000000000001</v>
      </c>
      <c r="K61" s="40">
        <f t="shared" si="1"/>
        <v>56.643000000000001</v>
      </c>
      <c r="L61" s="39">
        <v>832.59999999999991</v>
      </c>
      <c r="M61" s="39">
        <v>3273</v>
      </c>
      <c r="N61" s="39">
        <v>928.05399999999997</v>
      </c>
      <c r="O61" s="41">
        <f t="shared" si="7"/>
        <v>0</v>
      </c>
      <c r="P61" s="41">
        <f t="shared" si="8"/>
        <v>0</v>
      </c>
      <c r="Q61" s="41">
        <f t="shared" si="9"/>
        <v>0</v>
      </c>
      <c r="R61" s="34">
        <f t="shared" si="15"/>
        <v>0</v>
      </c>
      <c r="S61" s="34">
        <f t="shared" si="15"/>
        <v>0</v>
      </c>
      <c r="T61" s="34">
        <f t="shared" si="15"/>
        <v>0</v>
      </c>
      <c r="U61" s="52">
        <f>'[1]KP Hourly Purchases'!K56</f>
        <v>37.840000000000003</v>
      </c>
      <c r="V61" s="44">
        <f t="shared" si="2"/>
        <v>0</v>
      </c>
      <c r="W61" s="45">
        <f t="shared" si="18"/>
        <v>30.641133710531719</v>
      </c>
      <c r="X61" s="50">
        <f t="shared" si="18"/>
        <v>25.344847358289652</v>
      </c>
      <c r="Y61" s="51">
        <f t="shared" si="18"/>
        <v>31.379423501377364</v>
      </c>
      <c r="Z61" s="48">
        <f t="shared" si="3"/>
        <v>0</v>
      </c>
      <c r="AA61" s="49">
        <f t="shared" si="11"/>
        <v>0</v>
      </c>
    </row>
    <row r="62" spans="1:27" x14ac:dyDescent="0.25">
      <c r="A62" s="63" t="s">
        <v>115</v>
      </c>
      <c r="B62" s="64">
        <v>385</v>
      </c>
      <c r="C62" s="34">
        <v>0</v>
      </c>
      <c r="D62" s="34">
        <v>0</v>
      </c>
      <c r="E62" s="35">
        <f t="shared" si="0"/>
        <v>385</v>
      </c>
      <c r="F62" s="36">
        <f t="shared" si="4"/>
        <v>51</v>
      </c>
      <c r="G62" s="37" t="str">
        <f t="shared" si="14"/>
        <v>Yes</v>
      </c>
      <c r="H62" s="38">
        <v>83.594999999999999</v>
      </c>
      <c r="I62" s="38">
        <v>37.762999999999998</v>
      </c>
      <c r="J62" s="39">
        <f t="shared" si="16"/>
        <v>83.594999999999999</v>
      </c>
      <c r="K62" s="40">
        <f t="shared" si="1"/>
        <v>83.594999999999999</v>
      </c>
      <c r="L62" s="39">
        <v>894.15</v>
      </c>
      <c r="M62" s="39">
        <v>3272</v>
      </c>
      <c r="N62" s="39">
        <v>1020.866</v>
      </c>
      <c r="O62" s="41">
        <f t="shared" si="7"/>
        <v>0</v>
      </c>
      <c r="P62" s="41">
        <f t="shared" si="8"/>
        <v>0</v>
      </c>
      <c r="Q62" s="41">
        <f t="shared" si="9"/>
        <v>0</v>
      </c>
      <c r="R62" s="34">
        <f t="shared" si="15"/>
        <v>0</v>
      </c>
      <c r="S62" s="34">
        <f t="shared" si="15"/>
        <v>0</v>
      </c>
      <c r="T62" s="34">
        <f t="shared" si="15"/>
        <v>0</v>
      </c>
      <c r="U62" s="52">
        <f>'[1]KP Hourly Purchases'!K57</f>
        <v>56.64</v>
      </c>
      <c r="V62" s="44">
        <f t="shared" si="2"/>
        <v>0</v>
      </c>
      <c r="W62" s="45">
        <f t="shared" si="18"/>
        <v>30.641133710531719</v>
      </c>
      <c r="X62" s="50">
        <f t="shared" si="18"/>
        <v>25.344847358289652</v>
      </c>
      <c r="Y62" s="51">
        <f t="shared" si="18"/>
        <v>31.379423501377364</v>
      </c>
      <c r="Z62" s="48">
        <f t="shared" si="3"/>
        <v>0</v>
      </c>
      <c r="AA62" s="49">
        <f t="shared" si="11"/>
        <v>0</v>
      </c>
    </row>
    <row r="63" spans="1:27" x14ac:dyDescent="0.25">
      <c r="A63" s="63" t="s">
        <v>116</v>
      </c>
      <c r="B63" s="64">
        <v>385</v>
      </c>
      <c r="C63" s="34">
        <v>0</v>
      </c>
      <c r="D63" s="34">
        <v>0</v>
      </c>
      <c r="E63" s="35">
        <f t="shared" si="0"/>
        <v>385</v>
      </c>
      <c r="F63" s="36">
        <f t="shared" si="4"/>
        <v>52</v>
      </c>
      <c r="G63" s="37" t="str">
        <f t="shared" si="14"/>
        <v>Yes</v>
      </c>
      <c r="H63" s="38">
        <v>54.250999999999998</v>
      </c>
      <c r="I63" s="38">
        <v>40.433</v>
      </c>
      <c r="J63" s="39">
        <f t="shared" si="16"/>
        <v>54.250999999999998</v>
      </c>
      <c r="K63" s="40">
        <f t="shared" si="1"/>
        <v>54.250999999999998</v>
      </c>
      <c r="L63" s="39">
        <v>972.7</v>
      </c>
      <c r="M63" s="39">
        <v>3276</v>
      </c>
      <c r="N63" s="39">
        <v>1072.8209999999999</v>
      </c>
      <c r="O63" s="41">
        <f t="shared" si="7"/>
        <v>0</v>
      </c>
      <c r="P63" s="41">
        <f t="shared" si="8"/>
        <v>0</v>
      </c>
      <c r="Q63" s="41">
        <f t="shared" si="9"/>
        <v>0</v>
      </c>
      <c r="R63" s="34">
        <f t="shared" si="15"/>
        <v>0</v>
      </c>
      <c r="S63" s="34">
        <f t="shared" si="15"/>
        <v>0</v>
      </c>
      <c r="T63" s="34">
        <f t="shared" si="15"/>
        <v>0</v>
      </c>
      <c r="U63" s="52">
        <f>'[1]KP Hourly Purchases'!K58</f>
        <v>166.69</v>
      </c>
      <c r="V63" s="44">
        <f t="shared" si="2"/>
        <v>0</v>
      </c>
      <c r="W63" s="45">
        <f t="shared" si="18"/>
        <v>30.641133710531719</v>
      </c>
      <c r="X63" s="50">
        <f t="shared" si="18"/>
        <v>25.344847358289652</v>
      </c>
      <c r="Y63" s="51">
        <f t="shared" si="18"/>
        <v>31.379423501377364</v>
      </c>
      <c r="Z63" s="48">
        <f t="shared" si="3"/>
        <v>0</v>
      </c>
      <c r="AA63" s="49">
        <f t="shared" si="11"/>
        <v>0</v>
      </c>
    </row>
    <row r="64" spans="1:27" x14ac:dyDescent="0.25">
      <c r="A64" s="63" t="s">
        <v>117</v>
      </c>
      <c r="B64" s="64">
        <v>385</v>
      </c>
      <c r="C64" s="34">
        <v>0</v>
      </c>
      <c r="D64" s="34">
        <v>0</v>
      </c>
      <c r="E64" s="35">
        <f t="shared" si="0"/>
        <v>385</v>
      </c>
      <c r="F64" s="36">
        <f t="shared" si="4"/>
        <v>53</v>
      </c>
      <c r="G64" s="37" t="str">
        <f t="shared" si="14"/>
        <v>Yes</v>
      </c>
      <c r="H64" s="38">
        <v>0</v>
      </c>
      <c r="I64" s="38">
        <v>40.531999999999996</v>
      </c>
      <c r="J64" s="39">
        <f t="shared" si="16"/>
        <v>0</v>
      </c>
      <c r="K64" s="40">
        <f t="shared" si="1"/>
        <v>0</v>
      </c>
      <c r="L64" s="39">
        <v>1025.5999999999999</v>
      </c>
      <c r="M64" s="39">
        <v>3276</v>
      </c>
      <c r="N64" s="39">
        <v>1063.856</v>
      </c>
      <c r="O64" s="41">
        <f t="shared" si="7"/>
        <v>0</v>
      </c>
      <c r="P64" s="41">
        <f t="shared" si="8"/>
        <v>0</v>
      </c>
      <c r="Q64" s="41">
        <f t="shared" si="9"/>
        <v>0</v>
      </c>
      <c r="R64" s="34">
        <f t="shared" si="15"/>
        <v>0</v>
      </c>
      <c r="S64" s="34">
        <f t="shared" si="15"/>
        <v>0</v>
      </c>
      <c r="T64" s="34">
        <f t="shared" si="15"/>
        <v>0</v>
      </c>
      <c r="U64" s="52">
        <f>'[1]KP Hourly Purchases'!K59</f>
        <v>0</v>
      </c>
      <c r="V64" s="44">
        <f t="shared" si="2"/>
        <v>0</v>
      </c>
      <c r="W64" s="45">
        <f t="shared" si="18"/>
        <v>30.641133710531719</v>
      </c>
      <c r="X64" s="50">
        <f t="shared" si="18"/>
        <v>25.344847358289652</v>
      </c>
      <c r="Y64" s="51">
        <f t="shared" si="18"/>
        <v>31.379423501377364</v>
      </c>
      <c r="Z64" s="48">
        <f t="shared" si="3"/>
        <v>0</v>
      </c>
      <c r="AA64" s="49">
        <f t="shared" si="11"/>
        <v>0</v>
      </c>
    </row>
    <row r="65" spans="1:27" x14ac:dyDescent="0.25">
      <c r="A65" s="63" t="s">
        <v>118</v>
      </c>
      <c r="B65" s="64">
        <v>385</v>
      </c>
      <c r="C65" s="34">
        <v>0</v>
      </c>
      <c r="D65" s="34">
        <v>0</v>
      </c>
      <c r="E65" s="35">
        <f t="shared" si="0"/>
        <v>385</v>
      </c>
      <c r="F65" s="36">
        <f t="shared" si="4"/>
        <v>54</v>
      </c>
      <c r="G65" s="37" t="str">
        <f t="shared" si="14"/>
        <v>Yes</v>
      </c>
      <c r="H65" s="38">
        <v>0</v>
      </c>
      <c r="I65" s="38">
        <v>37.892000000000003</v>
      </c>
      <c r="J65" s="39">
        <f t="shared" si="16"/>
        <v>0</v>
      </c>
      <c r="K65" s="40">
        <f t="shared" si="1"/>
        <v>0</v>
      </c>
      <c r="L65" s="39">
        <v>1042.5999999999999</v>
      </c>
      <c r="M65" s="39">
        <v>3276</v>
      </c>
      <c r="N65" s="39">
        <v>1015.264</v>
      </c>
      <c r="O65" s="41">
        <f t="shared" si="7"/>
        <v>0</v>
      </c>
      <c r="P65" s="41">
        <f t="shared" si="8"/>
        <v>0</v>
      </c>
      <c r="Q65" s="41">
        <f t="shared" si="9"/>
        <v>0</v>
      </c>
      <c r="R65" s="34">
        <f t="shared" si="15"/>
        <v>0</v>
      </c>
      <c r="S65" s="34">
        <f t="shared" si="15"/>
        <v>0</v>
      </c>
      <c r="T65" s="34">
        <f t="shared" si="15"/>
        <v>0</v>
      </c>
      <c r="U65" s="52">
        <f>'[1]KP Hourly Purchases'!K60</f>
        <v>0</v>
      </c>
      <c r="V65" s="44">
        <f t="shared" si="2"/>
        <v>0</v>
      </c>
      <c r="W65" s="45">
        <f t="shared" si="18"/>
        <v>30.641133710531719</v>
      </c>
      <c r="X65" s="50">
        <f t="shared" si="18"/>
        <v>25.344847358289652</v>
      </c>
      <c r="Y65" s="51">
        <f t="shared" si="18"/>
        <v>31.379423501377364</v>
      </c>
      <c r="Z65" s="48">
        <f t="shared" si="3"/>
        <v>0</v>
      </c>
      <c r="AA65" s="49">
        <f t="shared" si="11"/>
        <v>0</v>
      </c>
    </row>
    <row r="66" spans="1:27" x14ac:dyDescent="0.25">
      <c r="A66" s="63" t="s">
        <v>119</v>
      </c>
      <c r="B66" s="64">
        <v>385</v>
      </c>
      <c r="C66" s="34">
        <v>0</v>
      </c>
      <c r="D66" s="34">
        <v>0</v>
      </c>
      <c r="E66" s="35">
        <f t="shared" si="0"/>
        <v>385</v>
      </c>
      <c r="F66" s="36">
        <f t="shared" si="4"/>
        <v>55</v>
      </c>
      <c r="G66" s="37" t="str">
        <f t="shared" si="14"/>
        <v>Yes</v>
      </c>
      <c r="H66" s="38">
        <v>0</v>
      </c>
      <c r="I66" s="38">
        <v>36.447000000000003</v>
      </c>
      <c r="J66" s="39">
        <f t="shared" si="16"/>
        <v>0</v>
      </c>
      <c r="K66" s="40">
        <f t="shared" si="1"/>
        <v>0</v>
      </c>
      <c r="L66" s="39">
        <v>1033.05</v>
      </c>
      <c r="M66" s="39">
        <v>3275</v>
      </c>
      <c r="N66" s="39">
        <v>939.245</v>
      </c>
      <c r="O66" s="41">
        <f t="shared" si="7"/>
        <v>0</v>
      </c>
      <c r="P66" s="41">
        <f t="shared" si="8"/>
        <v>0</v>
      </c>
      <c r="Q66" s="41">
        <f t="shared" si="9"/>
        <v>0</v>
      </c>
      <c r="R66" s="34">
        <f t="shared" si="15"/>
        <v>0</v>
      </c>
      <c r="S66" s="34">
        <f t="shared" si="15"/>
        <v>0</v>
      </c>
      <c r="T66" s="34">
        <f t="shared" si="15"/>
        <v>0</v>
      </c>
      <c r="U66" s="52">
        <f>'[1]KP Hourly Purchases'!K61</f>
        <v>0</v>
      </c>
      <c r="V66" s="44">
        <f t="shared" si="2"/>
        <v>0</v>
      </c>
      <c r="W66" s="45">
        <f t="shared" si="18"/>
        <v>30.641133710531719</v>
      </c>
      <c r="X66" s="50">
        <f t="shared" si="18"/>
        <v>25.344847358289652</v>
      </c>
      <c r="Y66" s="51">
        <f t="shared" si="18"/>
        <v>31.379423501377364</v>
      </c>
      <c r="Z66" s="48">
        <f t="shared" si="3"/>
        <v>0</v>
      </c>
      <c r="AA66" s="49">
        <f t="shared" si="11"/>
        <v>0</v>
      </c>
    </row>
    <row r="67" spans="1:27" x14ac:dyDescent="0.25">
      <c r="A67" s="63" t="s">
        <v>120</v>
      </c>
      <c r="B67" s="64">
        <v>385</v>
      </c>
      <c r="C67" s="34">
        <v>0</v>
      </c>
      <c r="D67" s="34">
        <v>0</v>
      </c>
      <c r="E67" s="35">
        <f t="shared" si="0"/>
        <v>385</v>
      </c>
      <c r="F67" s="36">
        <f t="shared" si="4"/>
        <v>56</v>
      </c>
      <c r="G67" s="37" t="str">
        <f t="shared" si="14"/>
        <v>Yes</v>
      </c>
      <c r="H67" s="38">
        <v>0</v>
      </c>
      <c r="I67" s="38">
        <v>34.176000000000002</v>
      </c>
      <c r="J67" s="39">
        <f t="shared" si="16"/>
        <v>0</v>
      </c>
      <c r="K67" s="40">
        <f t="shared" si="1"/>
        <v>0</v>
      </c>
      <c r="L67" s="39">
        <v>1020.1</v>
      </c>
      <c r="M67" s="39">
        <v>3273</v>
      </c>
      <c r="N67" s="39">
        <v>858.82500000000005</v>
      </c>
      <c r="O67" s="41">
        <f t="shared" si="7"/>
        <v>0</v>
      </c>
      <c r="P67" s="41">
        <f t="shared" si="8"/>
        <v>0</v>
      </c>
      <c r="Q67" s="41">
        <f t="shared" si="9"/>
        <v>0</v>
      </c>
      <c r="R67" s="34">
        <f t="shared" si="15"/>
        <v>0</v>
      </c>
      <c r="S67" s="34">
        <f t="shared" si="15"/>
        <v>0</v>
      </c>
      <c r="T67" s="34">
        <f t="shared" si="15"/>
        <v>0</v>
      </c>
      <c r="U67" s="52">
        <f>'[1]KP Hourly Purchases'!K62</f>
        <v>0</v>
      </c>
      <c r="V67" s="44">
        <f t="shared" si="2"/>
        <v>0</v>
      </c>
      <c r="W67" s="45">
        <f t="shared" si="18"/>
        <v>30.641133710531719</v>
      </c>
      <c r="X67" s="50">
        <f t="shared" si="18"/>
        <v>25.344847358289652</v>
      </c>
      <c r="Y67" s="51">
        <f t="shared" si="18"/>
        <v>31.379423501377364</v>
      </c>
      <c r="Z67" s="48">
        <f t="shared" si="3"/>
        <v>0</v>
      </c>
      <c r="AA67" s="49">
        <f t="shared" si="11"/>
        <v>0</v>
      </c>
    </row>
    <row r="68" spans="1:27" x14ac:dyDescent="0.25">
      <c r="A68" s="63" t="s">
        <v>121</v>
      </c>
      <c r="B68" s="64">
        <v>385</v>
      </c>
      <c r="C68" s="34">
        <v>0</v>
      </c>
      <c r="D68" s="34">
        <v>0</v>
      </c>
      <c r="E68" s="35">
        <f t="shared" si="0"/>
        <v>385</v>
      </c>
      <c r="F68" s="36">
        <f t="shared" si="4"/>
        <v>57</v>
      </c>
      <c r="G68" s="37" t="str">
        <f t="shared" si="14"/>
        <v>Yes</v>
      </c>
      <c r="H68" s="38">
        <v>0</v>
      </c>
      <c r="I68" s="38">
        <v>31.893000000000001</v>
      </c>
      <c r="J68" s="39">
        <f t="shared" si="16"/>
        <v>0</v>
      </c>
      <c r="K68" s="40">
        <f t="shared" si="1"/>
        <v>0</v>
      </c>
      <c r="L68" s="39">
        <v>1043.7</v>
      </c>
      <c r="M68" s="39">
        <v>3276</v>
      </c>
      <c r="N68" s="39">
        <v>819.56</v>
      </c>
      <c r="O68" s="41">
        <f t="shared" si="7"/>
        <v>0</v>
      </c>
      <c r="P68" s="41">
        <f t="shared" si="8"/>
        <v>0</v>
      </c>
      <c r="Q68" s="41">
        <f t="shared" si="9"/>
        <v>0</v>
      </c>
      <c r="R68" s="34">
        <f t="shared" si="15"/>
        <v>0</v>
      </c>
      <c r="S68" s="34">
        <f t="shared" si="15"/>
        <v>0</v>
      </c>
      <c r="T68" s="34">
        <f t="shared" si="15"/>
        <v>0</v>
      </c>
      <c r="U68" s="52">
        <f>'[1]KP Hourly Purchases'!K63</f>
        <v>0</v>
      </c>
      <c r="V68" s="44">
        <f t="shared" si="2"/>
        <v>0</v>
      </c>
      <c r="W68" s="45">
        <f t="shared" si="18"/>
        <v>30.641133710531719</v>
      </c>
      <c r="X68" s="50">
        <f t="shared" si="18"/>
        <v>25.344847358289652</v>
      </c>
      <c r="Y68" s="51">
        <f t="shared" si="18"/>
        <v>31.379423501377364</v>
      </c>
      <c r="Z68" s="48">
        <f t="shared" si="3"/>
        <v>0</v>
      </c>
      <c r="AA68" s="49">
        <f t="shared" si="11"/>
        <v>0</v>
      </c>
    </row>
    <row r="69" spans="1:27" x14ac:dyDescent="0.25">
      <c r="A69" s="63" t="s">
        <v>122</v>
      </c>
      <c r="B69" s="64">
        <v>385</v>
      </c>
      <c r="C69" s="34">
        <v>0</v>
      </c>
      <c r="D69" s="34">
        <v>0</v>
      </c>
      <c r="E69" s="35">
        <f t="shared" si="0"/>
        <v>385</v>
      </c>
      <c r="F69" s="36">
        <f t="shared" si="4"/>
        <v>58</v>
      </c>
      <c r="G69" s="37" t="str">
        <f t="shared" si="14"/>
        <v>Yes</v>
      </c>
      <c r="H69" s="38">
        <v>0</v>
      </c>
      <c r="I69" s="38">
        <v>29.091000000000001</v>
      </c>
      <c r="J69" s="39">
        <f t="shared" si="16"/>
        <v>0</v>
      </c>
      <c r="K69" s="40">
        <f t="shared" si="1"/>
        <v>0</v>
      </c>
      <c r="L69" s="39">
        <v>1040.3</v>
      </c>
      <c r="M69" s="39">
        <v>3274</v>
      </c>
      <c r="N69" s="39">
        <v>785.96900000000005</v>
      </c>
      <c r="O69" s="41">
        <f t="shared" si="7"/>
        <v>0</v>
      </c>
      <c r="P69" s="41">
        <f t="shared" si="8"/>
        <v>0</v>
      </c>
      <c r="Q69" s="41">
        <f t="shared" si="9"/>
        <v>0</v>
      </c>
      <c r="R69" s="34">
        <f t="shared" si="15"/>
        <v>0</v>
      </c>
      <c r="S69" s="34">
        <f t="shared" si="15"/>
        <v>0</v>
      </c>
      <c r="T69" s="34">
        <f t="shared" si="15"/>
        <v>0</v>
      </c>
      <c r="U69" s="52">
        <f>'[1]KP Hourly Purchases'!K64</f>
        <v>0</v>
      </c>
      <c r="V69" s="44">
        <f t="shared" si="2"/>
        <v>0</v>
      </c>
      <c r="W69" s="45">
        <f t="shared" si="18"/>
        <v>30.641133710531719</v>
      </c>
      <c r="X69" s="50">
        <f t="shared" si="18"/>
        <v>25.344847358289652</v>
      </c>
      <c r="Y69" s="51">
        <f t="shared" si="18"/>
        <v>31.379423501377364</v>
      </c>
      <c r="Z69" s="48">
        <f t="shared" si="3"/>
        <v>0</v>
      </c>
      <c r="AA69" s="49">
        <f t="shared" si="11"/>
        <v>0</v>
      </c>
    </row>
    <row r="70" spans="1:27" x14ac:dyDescent="0.25">
      <c r="A70" s="63" t="s">
        <v>123</v>
      </c>
      <c r="B70" s="64">
        <v>385</v>
      </c>
      <c r="C70" s="34">
        <v>0</v>
      </c>
      <c r="D70" s="34">
        <v>0</v>
      </c>
      <c r="E70" s="35">
        <f t="shared" si="0"/>
        <v>385</v>
      </c>
      <c r="F70" s="36">
        <f t="shared" si="4"/>
        <v>59</v>
      </c>
      <c r="G70" s="37" t="str">
        <f t="shared" si="14"/>
        <v>Yes</v>
      </c>
      <c r="H70" s="38">
        <v>0</v>
      </c>
      <c r="I70" s="38">
        <v>26.55</v>
      </c>
      <c r="J70" s="39">
        <f t="shared" si="16"/>
        <v>0</v>
      </c>
      <c r="K70" s="40">
        <f t="shared" si="1"/>
        <v>0</v>
      </c>
      <c r="L70" s="39">
        <v>1004.25</v>
      </c>
      <c r="M70" s="39">
        <v>3271</v>
      </c>
      <c r="N70" s="39">
        <v>756.89800000000002</v>
      </c>
      <c r="O70" s="41">
        <f t="shared" si="7"/>
        <v>0</v>
      </c>
      <c r="P70" s="41">
        <f t="shared" si="8"/>
        <v>0</v>
      </c>
      <c r="Q70" s="41">
        <f t="shared" si="9"/>
        <v>0</v>
      </c>
      <c r="R70" s="34">
        <f t="shared" si="15"/>
        <v>0</v>
      </c>
      <c r="S70" s="34">
        <f t="shared" si="15"/>
        <v>0</v>
      </c>
      <c r="T70" s="34">
        <f t="shared" si="15"/>
        <v>0</v>
      </c>
      <c r="U70" s="52">
        <f>'[1]KP Hourly Purchases'!K65</f>
        <v>0</v>
      </c>
      <c r="V70" s="44">
        <f t="shared" si="2"/>
        <v>0</v>
      </c>
      <c r="W70" s="45">
        <f t="shared" si="18"/>
        <v>30.641133710531719</v>
      </c>
      <c r="X70" s="50">
        <f t="shared" si="18"/>
        <v>25.344847358289652</v>
      </c>
      <c r="Y70" s="51">
        <f t="shared" si="18"/>
        <v>31.379423501377364</v>
      </c>
      <c r="Z70" s="48">
        <f t="shared" si="3"/>
        <v>0</v>
      </c>
      <c r="AA70" s="49">
        <f t="shared" si="11"/>
        <v>0</v>
      </c>
    </row>
    <row r="71" spans="1:27" x14ac:dyDescent="0.25">
      <c r="A71" s="63" t="s">
        <v>124</v>
      </c>
      <c r="B71" s="64">
        <v>385</v>
      </c>
      <c r="C71" s="34">
        <v>0</v>
      </c>
      <c r="D71" s="34">
        <v>0</v>
      </c>
      <c r="E71" s="35">
        <f t="shared" si="0"/>
        <v>385</v>
      </c>
      <c r="F71" s="36">
        <f t="shared" si="4"/>
        <v>60</v>
      </c>
      <c r="G71" s="37" t="str">
        <f t="shared" si="14"/>
        <v>Yes</v>
      </c>
      <c r="H71" s="38">
        <v>0</v>
      </c>
      <c r="I71" s="38">
        <v>25.129000000000001</v>
      </c>
      <c r="J71" s="39">
        <f t="shared" si="16"/>
        <v>0</v>
      </c>
      <c r="K71" s="40">
        <f t="shared" si="1"/>
        <v>0</v>
      </c>
      <c r="L71" s="39">
        <v>967.25</v>
      </c>
      <c r="M71" s="39">
        <v>3271</v>
      </c>
      <c r="N71" s="39">
        <v>732.26400000000001</v>
      </c>
      <c r="O71" s="41">
        <f t="shared" si="7"/>
        <v>0</v>
      </c>
      <c r="P71" s="41">
        <f t="shared" si="8"/>
        <v>0</v>
      </c>
      <c r="Q71" s="41">
        <f t="shared" si="9"/>
        <v>0</v>
      </c>
      <c r="R71" s="34">
        <f t="shared" si="15"/>
        <v>0</v>
      </c>
      <c r="S71" s="34">
        <f t="shared" si="15"/>
        <v>0</v>
      </c>
      <c r="T71" s="34">
        <f t="shared" si="15"/>
        <v>0</v>
      </c>
      <c r="U71" s="52">
        <f>'[1]KP Hourly Purchases'!K66</f>
        <v>0</v>
      </c>
      <c r="V71" s="44">
        <f t="shared" si="2"/>
        <v>0</v>
      </c>
      <c r="W71" s="45">
        <f t="shared" si="18"/>
        <v>30.641133710531719</v>
      </c>
      <c r="X71" s="50">
        <f t="shared" si="18"/>
        <v>25.344847358289652</v>
      </c>
      <c r="Y71" s="51">
        <f t="shared" si="18"/>
        <v>31.379423501377364</v>
      </c>
      <c r="Z71" s="48">
        <f t="shared" si="3"/>
        <v>0</v>
      </c>
      <c r="AA71" s="49">
        <f t="shared" si="11"/>
        <v>0</v>
      </c>
    </row>
    <row r="72" spans="1:27" x14ac:dyDescent="0.25">
      <c r="A72" s="63" t="s">
        <v>125</v>
      </c>
      <c r="B72" s="64">
        <v>385</v>
      </c>
      <c r="C72" s="34">
        <v>0</v>
      </c>
      <c r="D72" s="34">
        <v>0</v>
      </c>
      <c r="E72" s="35">
        <f t="shared" si="0"/>
        <v>385</v>
      </c>
      <c r="F72" s="36">
        <f t="shared" si="4"/>
        <v>61</v>
      </c>
      <c r="G72" s="37" t="str">
        <f t="shared" si="14"/>
        <v>Yes</v>
      </c>
      <c r="H72" s="38">
        <v>0</v>
      </c>
      <c r="I72" s="38">
        <v>24.106000000000002</v>
      </c>
      <c r="J72" s="39">
        <f t="shared" si="16"/>
        <v>0</v>
      </c>
      <c r="K72" s="40">
        <f t="shared" si="1"/>
        <v>0</v>
      </c>
      <c r="L72" s="39">
        <v>905.05</v>
      </c>
      <c r="M72" s="39">
        <v>3271</v>
      </c>
      <c r="N72" s="39">
        <v>728.75900000000001</v>
      </c>
      <c r="O72" s="41">
        <f t="shared" si="7"/>
        <v>0</v>
      </c>
      <c r="P72" s="41">
        <f t="shared" si="8"/>
        <v>0</v>
      </c>
      <c r="Q72" s="41">
        <f t="shared" si="9"/>
        <v>0</v>
      </c>
      <c r="R72" s="34">
        <f t="shared" si="15"/>
        <v>0</v>
      </c>
      <c r="S72" s="34">
        <f t="shared" si="15"/>
        <v>0</v>
      </c>
      <c r="T72" s="34">
        <f t="shared" si="15"/>
        <v>0</v>
      </c>
      <c r="U72" s="52">
        <f>'[1]KP Hourly Purchases'!K67</f>
        <v>0</v>
      </c>
      <c r="V72" s="44">
        <f t="shared" si="2"/>
        <v>0</v>
      </c>
      <c r="W72" s="45">
        <f t="shared" si="18"/>
        <v>30.641133710531719</v>
      </c>
      <c r="X72" s="50">
        <f t="shared" si="18"/>
        <v>25.344847358289652</v>
      </c>
      <c r="Y72" s="51">
        <f t="shared" si="18"/>
        <v>31.379423501377364</v>
      </c>
      <c r="Z72" s="48">
        <f t="shared" si="3"/>
        <v>0</v>
      </c>
      <c r="AA72" s="49">
        <f t="shared" si="11"/>
        <v>0</v>
      </c>
    </row>
    <row r="73" spans="1:27" x14ac:dyDescent="0.25">
      <c r="A73" s="63" t="s">
        <v>126</v>
      </c>
      <c r="B73" s="64">
        <v>385</v>
      </c>
      <c r="C73" s="34">
        <v>0</v>
      </c>
      <c r="D73" s="34">
        <v>0</v>
      </c>
      <c r="E73" s="35">
        <f t="shared" ref="E73:E136" si="19">SUM(B73:D73)</f>
        <v>385</v>
      </c>
      <c r="F73" s="36">
        <f t="shared" si="4"/>
        <v>62</v>
      </c>
      <c r="G73" s="37" t="str">
        <f t="shared" si="14"/>
        <v>Yes</v>
      </c>
      <c r="H73" s="38">
        <v>0</v>
      </c>
      <c r="I73" s="38">
        <v>22.863</v>
      </c>
      <c r="J73" s="39">
        <f t="shared" si="16"/>
        <v>0</v>
      </c>
      <c r="K73" s="40">
        <f t="shared" ref="K73:K136" si="20">IF(J73=0,0,IF(G73&lt;&gt;"Yes",0,J73))</f>
        <v>0</v>
      </c>
      <c r="L73" s="39">
        <v>887.8</v>
      </c>
      <c r="M73" s="39">
        <v>3271</v>
      </c>
      <c r="N73" s="39">
        <v>721.36199999999997</v>
      </c>
      <c r="O73" s="41">
        <f t="shared" si="7"/>
        <v>0</v>
      </c>
      <c r="P73" s="41">
        <f t="shared" si="8"/>
        <v>0</v>
      </c>
      <c r="Q73" s="41">
        <f t="shared" si="9"/>
        <v>0</v>
      </c>
      <c r="R73" s="34">
        <f t="shared" si="15"/>
        <v>0</v>
      </c>
      <c r="S73" s="34">
        <f t="shared" si="15"/>
        <v>0</v>
      </c>
      <c r="T73" s="34">
        <f t="shared" si="15"/>
        <v>0</v>
      </c>
      <c r="U73" s="52">
        <f>'[1]KP Hourly Purchases'!K68</f>
        <v>0</v>
      </c>
      <c r="V73" s="44">
        <f t="shared" ref="V73:V136" si="21">(R73+S73+T73)*U73</f>
        <v>0</v>
      </c>
      <c r="W73" s="45">
        <f t="shared" si="18"/>
        <v>30.641133710531719</v>
      </c>
      <c r="X73" s="50">
        <f t="shared" si="18"/>
        <v>25.344847358289652</v>
      </c>
      <c r="Y73" s="51">
        <f t="shared" si="18"/>
        <v>31.379423501377364</v>
      </c>
      <c r="Z73" s="48">
        <f t="shared" ref="Z73:Z136" si="22">(R73*W73)+(S73*X73)+(T73*Y73)</f>
        <v>0</v>
      </c>
      <c r="AA73" s="49">
        <f t="shared" si="11"/>
        <v>0</v>
      </c>
    </row>
    <row r="74" spans="1:27" x14ac:dyDescent="0.25">
      <c r="A74" s="63" t="s">
        <v>127</v>
      </c>
      <c r="B74" s="64">
        <v>385</v>
      </c>
      <c r="C74" s="34">
        <v>0</v>
      </c>
      <c r="D74" s="34">
        <v>0</v>
      </c>
      <c r="E74" s="35">
        <f t="shared" si="19"/>
        <v>385</v>
      </c>
      <c r="F74" s="36">
        <f t="shared" ref="F74:F137" si="23">IF(E74&gt;0,F73+1,0)</f>
        <v>63</v>
      </c>
      <c r="G74" s="37" t="str">
        <f t="shared" si="14"/>
        <v>Yes</v>
      </c>
      <c r="H74" s="38">
        <v>0</v>
      </c>
      <c r="I74" s="38">
        <v>22.417000000000002</v>
      </c>
      <c r="J74" s="39">
        <f t="shared" si="16"/>
        <v>0</v>
      </c>
      <c r="K74" s="40">
        <f t="shared" si="20"/>
        <v>0</v>
      </c>
      <c r="L74" s="39">
        <v>869.2</v>
      </c>
      <c r="M74" s="39">
        <v>3263</v>
      </c>
      <c r="N74" s="39">
        <v>736.29700000000003</v>
      </c>
      <c r="O74" s="41">
        <f t="shared" ref="O74:O137" si="24">MAX(N74-M74,0)</f>
        <v>0</v>
      </c>
      <c r="P74" s="41">
        <f t="shared" ref="P74:P137" si="25">MIN(K74,O74)</f>
        <v>0</v>
      </c>
      <c r="Q74" s="41">
        <f t="shared" ref="Q74:Q137" si="26">IF(P74&lt;=0,0,L74+I74+H74-N74)</f>
        <v>0</v>
      </c>
      <c r="R74" s="34">
        <f t="shared" si="15"/>
        <v>0</v>
      </c>
      <c r="S74" s="34">
        <f t="shared" si="15"/>
        <v>0</v>
      </c>
      <c r="T74" s="34">
        <f t="shared" si="15"/>
        <v>0</v>
      </c>
      <c r="U74" s="52">
        <f>'[1]KP Hourly Purchases'!K69</f>
        <v>0</v>
      </c>
      <c r="V74" s="44">
        <f t="shared" si="21"/>
        <v>0</v>
      </c>
      <c r="W74" s="45">
        <f t="shared" si="18"/>
        <v>30.641133710531719</v>
      </c>
      <c r="X74" s="50">
        <f t="shared" si="18"/>
        <v>25.344847358289652</v>
      </c>
      <c r="Y74" s="51">
        <f t="shared" si="18"/>
        <v>31.379423501377364</v>
      </c>
      <c r="Z74" s="48">
        <f t="shared" si="22"/>
        <v>0</v>
      </c>
      <c r="AA74" s="49">
        <f t="shared" ref="AA74:AA137" si="27">IF(V74-Z74&lt;0,0,V74-Z74)</f>
        <v>0</v>
      </c>
    </row>
    <row r="75" spans="1:27" x14ac:dyDescent="0.25">
      <c r="A75" s="63" t="s">
        <v>128</v>
      </c>
      <c r="B75" s="64">
        <v>385</v>
      </c>
      <c r="C75" s="34">
        <v>0</v>
      </c>
      <c r="D75" s="34">
        <v>0</v>
      </c>
      <c r="E75" s="35">
        <f t="shared" si="19"/>
        <v>385</v>
      </c>
      <c r="F75" s="36">
        <f t="shared" si="23"/>
        <v>64</v>
      </c>
      <c r="G75" s="37" t="str">
        <f t="shared" si="14"/>
        <v>Yes</v>
      </c>
      <c r="H75" s="38">
        <v>0</v>
      </c>
      <c r="I75" s="38">
        <v>24.971</v>
      </c>
      <c r="J75" s="39">
        <f t="shared" si="16"/>
        <v>0</v>
      </c>
      <c r="K75" s="40">
        <f t="shared" si="20"/>
        <v>0</v>
      </c>
      <c r="L75" s="39">
        <v>891.6</v>
      </c>
      <c r="M75" s="39">
        <v>3245</v>
      </c>
      <c r="N75" s="39">
        <v>754.58500000000004</v>
      </c>
      <c r="O75" s="41">
        <f t="shared" si="24"/>
        <v>0</v>
      </c>
      <c r="P75" s="41">
        <f t="shared" si="25"/>
        <v>0</v>
      </c>
      <c r="Q75" s="41">
        <f t="shared" si="26"/>
        <v>0</v>
      </c>
      <c r="R75" s="34">
        <f t="shared" si="15"/>
        <v>0</v>
      </c>
      <c r="S75" s="34">
        <f t="shared" si="15"/>
        <v>0</v>
      </c>
      <c r="T75" s="34">
        <f t="shared" si="15"/>
        <v>0</v>
      </c>
      <c r="U75" s="52">
        <f>'[1]KP Hourly Purchases'!K70</f>
        <v>0</v>
      </c>
      <c r="V75" s="44">
        <f t="shared" si="21"/>
        <v>0</v>
      </c>
      <c r="W75" s="45">
        <f t="shared" ref="W75:Y90" si="28">W74</f>
        <v>30.641133710531719</v>
      </c>
      <c r="X75" s="50">
        <f t="shared" si="28"/>
        <v>25.344847358289652</v>
      </c>
      <c r="Y75" s="51">
        <f t="shared" si="28"/>
        <v>31.379423501377364</v>
      </c>
      <c r="Z75" s="48">
        <f t="shared" si="22"/>
        <v>0</v>
      </c>
      <c r="AA75" s="49">
        <f t="shared" si="27"/>
        <v>0</v>
      </c>
    </row>
    <row r="76" spans="1:27" x14ac:dyDescent="0.25">
      <c r="A76" s="63" t="s">
        <v>129</v>
      </c>
      <c r="B76" s="64">
        <v>385</v>
      </c>
      <c r="C76" s="34">
        <v>0</v>
      </c>
      <c r="D76" s="34">
        <v>0</v>
      </c>
      <c r="E76" s="35">
        <f t="shared" si="19"/>
        <v>385</v>
      </c>
      <c r="F76" s="36">
        <f t="shared" si="23"/>
        <v>65</v>
      </c>
      <c r="G76" s="37" t="str">
        <f t="shared" si="14"/>
        <v>Yes</v>
      </c>
      <c r="H76" s="38">
        <v>0</v>
      </c>
      <c r="I76" s="38">
        <v>26.140999999999998</v>
      </c>
      <c r="J76" s="39">
        <f t="shared" si="16"/>
        <v>0</v>
      </c>
      <c r="K76" s="40">
        <f t="shared" si="20"/>
        <v>0</v>
      </c>
      <c r="L76" s="39">
        <v>957.8</v>
      </c>
      <c r="M76" s="39">
        <v>3272</v>
      </c>
      <c r="N76" s="39">
        <v>792.05399999999997</v>
      </c>
      <c r="O76" s="41">
        <f t="shared" si="24"/>
        <v>0</v>
      </c>
      <c r="P76" s="41">
        <f t="shared" si="25"/>
        <v>0</v>
      </c>
      <c r="Q76" s="41">
        <f t="shared" si="26"/>
        <v>0</v>
      </c>
      <c r="R76" s="34">
        <f t="shared" si="15"/>
        <v>0</v>
      </c>
      <c r="S76" s="34">
        <f t="shared" si="15"/>
        <v>0</v>
      </c>
      <c r="T76" s="34">
        <f t="shared" si="15"/>
        <v>0</v>
      </c>
      <c r="U76" s="52">
        <f>'[1]KP Hourly Purchases'!K71</f>
        <v>0</v>
      </c>
      <c r="V76" s="44">
        <f t="shared" si="21"/>
        <v>0</v>
      </c>
      <c r="W76" s="45">
        <f t="shared" si="28"/>
        <v>30.641133710531719</v>
      </c>
      <c r="X76" s="50">
        <f t="shared" si="28"/>
        <v>25.344847358289652</v>
      </c>
      <c r="Y76" s="51">
        <f t="shared" si="28"/>
        <v>31.379423501377364</v>
      </c>
      <c r="Z76" s="48">
        <f t="shared" si="22"/>
        <v>0</v>
      </c>
      <c r="AA76" s="49">
        <f t="shared" si="27"/>
        <v>0</v>
      </c>
    </row>
    <row r="77" spans="1:27" x14ac:dyDescent="0.25">
      <c r="A77" s="63" t="s">
        <v>130</v>
      </c>
      <c r="B77" s="64">
        <v>385</v>
      </c>
      <c r="C77" s="34">
        <v>0</v>
      </c>
      <c r="D77" s="34">
        <v>0</v>
      </c>
      <c r="E77" s="35">
        <f t="shared" si="19"/>
        <v>385</v>
      </c>
      <c r="F77" s="36">
        <f t="shared" si="23"/>
        <v>66</v>
      </c>
      <c r="G77" s="37" t="str">
        <f t="shared" si="14"/>
        <v>Yes</v>
      </c>
      <c r="H77" s="38">
        <v>0</v>
      </c>
      <c r="I77" s="38">
        <v>26.395</v>
      </c>
      <c r="J77" s="39">
        <f t="shared" si="16"/>
        <v>0</v>
      </c>
      <c r="K77" s="40">
        <f t="shared" si="20"/>
        <v>0</v>
      </c>
      <c r="L77" s="39">
        <v>965.5</v>
      </c>
      <c r="M77" s="39">
        <v>3264</v>
      </c>
      <c r="N77" s="39">
        <v>798.85699999999997</v>
      </c>
      <c r="O77" s="41">
        <f t="shared" si="24"/>
        <v>0</v>
      </c>
      <c r="P77" s="41">
        <f t="shared" si="25"/>
        <v>0</v>
      </c>
      <c r="Q77" s="41">
        <f t="shared" si="26"/>
        <v>0</v>
      </c>
      <c r="R77" s="34">
        <f t="shared" si="15"/>
        <v>0</v>
      </c>
      <c r="S77" s="34">
        <f t="shared" si="15"/>
        <v>0</v>
      </c>
      <c r="T77" s="34">
        <f t="shared" si="15"/>
        <v>0</v>
      </c>
      <c r="U77" s="52">
        <f>'[1]KP Hourly Purchases'!K72</f>
        <v>0</v>
      </c>
      <c r="V77" s="44">
        <f t="shared" si="21"/>
        <v>0</v>
      </c>
      <c r="W77" s="45">
        <f t="shared" si="28"/>
        <v>30.641133710531719</v>
      </c>
      <c r="X77" s="50">
        <f t="shared" si="28"/>
        <v>25.344847358289652</v>
      </c>
      <c r="Y77" s="51">
        <f t="shared" si="28"/>
        <v>31.379423501377364</v>
      </c>
      <c r="Z77" s="48">
        <f t="shared" si="22"/>
        <v>0</v>
      </c>
      <c r="AA77" s="49">
        <f t="shared" si="27"/>
        <v>0</v>
      </c>
    </row>
    <row r="78" spans="1:27" x14ac:dyDescent="0.25">
      <c r="A78" s="63" t="s">
        <v>131</v>
      </c>
      <c r="B78" s="64">
        <v>385</v>
      </c>
      <c r="C78" s="34">
        <v>0</v>
      </c>
      <c r="D78" s="34">
        <v>0</v>
      </c>
      <c r="E78" s="35">
        <f t="shared" si="19"/>
        <v>385</v>
      </c>
      <c r="F78" s="36">
        <f t="shared" si="23"/>
        <v>67</v>
      </c>
      <c r="G78" s="37" t="str">
        <f t="shared" si="14"/>
        <v>Yes</v>
      </c>
      <c r="H78" s="38">
        <v>0</v>
      </c>
      <c r="I78" s="38">
        <v>25.748999999999999</v>
      </c>
      <c r="J78" s="39">
        <f t="shared" si="16"/>
        <v>0</v>
      </c>
      <c r="K78" s="40">
        <f t="shared" si="20"/>
        <v>0</v>
      </c>
      <c r="L78" s="39">
        <v>962.8</v>
      </c>
      <c r="M78" s="39">
        <v>3271</v>
      </c>
      <c r="N78" s="39">
        <v>782.14099999999996</v>
      </c>
      <c r="O78" s="41">
        <f t="shared" si="24"/>
        <v>0</v>
      </c>
      <c r="P78" s="41">
        <f t="shared" si="25"/>
        <v>0</v>
      </c>
      <c r="Q78" s="41">
        <f t="shared" si="26"/>
        <v>0</v>
      </c>
      <c r="R78" s="34">
        <f t="shared" si="15"/>
        <v>0</v>
      </c>
      <c r="S78" s="34">
        <f t="shared" si="15"/>
        <v>0</v>
      </c>
      <c r="T78" s="34">
        <f t="shared" si="15"/>
        <v>0</v>
      </c>
      <c r="U78" s="52">
        <f>'[1]KP Hourly Purchases'!K73</f>
        <v>0</v>
      </c>
      <c r="V78" s="44">
        <f t="shared" si="21"/>
        <v>0</v>
      </c>
      <c r="W78" s="45">
        <f t="shared" si="28"/>
        <v>30.641133710531719</v>
      </c>
      <c r="X78" s="50">
        <f t="shared" si="28"/>
        <v>25.344847358289652</v>
      </c>
      <c r="Y78" s="51">
        <f t="shared" si="28"/>
        <v>31.379423501377364</v>
      </c>
      <c r="Z78" s="48">
        <f t="shared" si="22"/>
        <v>0</v>
      </c>
      <c r="AA78" s="49">
        <f t="shared" si="27"/>
        <v>0</v>
      </c>
    </row>
    <row r="79" spans="1:27" x14ac:dyDescent="0.25">
      <c r="A79" s="63" t="s">
        <v>132</v>
      </c>
      <c r="B79" s="64">
        <v>385</v>
      </c>
      <c r="C79" s="34">
        <v>0</v>
      </c>
      <c r="D79" s="34">
        <v>0</v>
      </c>
      <c r="E79" s="35">
        <f t="shared" si="19"/>
        <v>385</v>
      </c>
      <c r="F79" s="36">
        <f t="shared" si="23"/>
        <v>68</v>
      </c>
      <c r="G79" s="37" t="str">
        <f t="shared" si="14"/>
        <v>Yes</v>
      </c>
      <c r="H79" s="38">
        <v>0</v>
      </c>
      <c r="I79" s="38">
        <v>24.747</v>
      </c>
      <c r="J79" s="39">
        <f t="shared" si="16"/>
        <v>0</v>
      </c>
      <c r="K79" s="40">
        <f t="shared" si="20"/>
        <v>0</v>
      </c>
      <c r="L79" s="39">
        <v>926.7</v>
      </c>
      <c r="M79" s="39">
        <v>3272</v>
      </c>
      <c r="N79" s="39">
        <v>756.78300000000002</v>
      </c>
      <c r="O79" s="41">
        <f t="shared" si="24"/>
        <v>0</v>
      </c>
      <c r="P79" s="41">
        <f t="shared" si="25"/>
        <v>0</v>
      </c>
      <c r="Q79" s="41">
        <f t="shared" si="26"/>
        <v>0</v>
      </c>
      <c r="R79" s="34">
        <f t="shared" si="15"/>
        <v>0</v>
      </c>
      <c r="S79" s="34">
        <f t="shared" si="15"/>
        <v>0</v>
      </c>
      <c r="T79" s="34">
        <f t="shared" si="15"/>
        <v>0</v>
      </c>
      <c r="U79" s="52">
        <f>'[1]KP Hourly Purchases'!K74</f>
        <v>0</v>
      </c>
      <c r="V79" s="44">
        <f t="shared" si="21"/>
        <v>0</v>
      </c>
      <c r="W79" s="45">
        <f t="shared" si="28"/>
        <v>30.641133710531719</v>
      </c>
      <c r="X79" s="50">
        <f t="shared" si="28"/>
        <v>25.344847358289652</v>
      </c>
      <c r="Y79" s="51">
        <f t="shared" si="28"/>
        <v>31.379423501377364</v>
      </c>
      <c r="Z79" s="48">
        <f t="shared" si="22"/>
        <v>0</v>
      </c>
      <c r="AA79" s="49">
        <f t="shared" si="27"/>
        <v>0</v>
      </c>
    </row>
    <row r="80" spans="1:27" x14ac:dyDescent="0.25">
      <c r="A80" s="63" t="s">
        <v>133</v>
      </c>
      <c r="B80" s="64">
        <v>385</v>
      </c>
      <c r="C80" s="34">
        <v>0</v>
      </c>
      <c r="D80" s="34">
        <v>0</v>
      </c>
      <c r="E80" s="35">
        <f t="shared" si="19"/>
        <v>385</v>
      </c>
      <c r="F80" s="36">
        <f t="shared" si="23"/>
        <v>69</v>
      </c>
      <c r="G80" s="37" t="str">
        <f t="shared" si="14"/>
        <v>Yes</v>
      </c>
      <c r="H80" s="38">
        <v>0</v>
      </c>
      <c r="I80" s="38">
        <v>24.416</v>
      </c>
      <c r="J80" s="39">
        <f t="shared" si="16"/>
        <v>0</v>
      </c>
      <c r="K80" s="40">
        <f t="shared" si="20"/>
        <v>0</v>
      </c>
      <c r="L80" s="39">
        <v>840.1</v>
      </c>
      <c r="M80" s="39">
        <v>3258</v>
      </c>
      <c r="N80" s="39">
        <v>731.274</v>
      </c>
      <c r="O80" s="41">
        <f t="shared" si="24"/>
        <v>0</v>
      </c>
      <c r="P80" s="41">
        <f t="shared" si="25"/>
        <v>0</v>
      </c>
      <c r="Q80" s="41">
        <f t="shared" si="26"/>
        <v>0</v>
      </c>
      <c r="R80" s="34">
        <f t="shared" si="15"/>
        <v>0</v>
      </c>
      <c r="S80" s="34">
        <f t="shared" si="15"/>
        <v>0</v>
      </c>
      <c r="T80" s="34">
        <f t="shared" si="15"/>
        <v>0</v>
      </c>
      <c r="U80" s="52">
        <f>'[1]KP Hourly Purchases'!K75</f>
        <v>0</v>
      </c>
      <c r="V80" s="44">
        <f t="shared" si="21"/>
        <v>0</v>
      </c>
      <c r="W80" s="45">
        <f t="shared" si="28"/>
        <v>30.641133710531719</v>
      </c>
      <c r="X80" s="50">
        <f t="shared" si="28"/>
        <v>25.344847358289652</v>
      </c>
      <c r="Y80" s="51">
        <f t="shared" si="28"/>
        <v>31.379423501377364</v>
      </c>
      <c r="Z80" s="48">
        <f t="shared" si="22"/>
        <v>0</v>
      </c>
      <c r="AA80" s="49">
        <f t="shared" si="27"/>
        <v>0</v>
      </c>
    </row>
    <row r="81" spans="1:27" x14ac:dyDescent="0.25">
      <c r="A81" s="63" t="s">
        <v>134</v>
      </c>
      <c r="B81" s="64">
        <v>385</v>
      </c>
      <c r="C81" s="34">
        <v>0</v>
      </c>
      <c r="D81" s="34">
        <v>0</v>
      </c>
      <c r="E81" s="35">
        <f t="shared" si="19"/>
        <v>385</v>
      </c>
      <c r="F81" s="36">
        <f t="shared" si="23"/>
        <v>70</v>
      </c>
      <c r="G81" s="37" t="str">
        <f t="shared" si="14"/>
        <v>Yes</v>
      </c>
      <c r="H81" s="38">
        <v>0</v>
      </c>
      <c r="I81" s="38">
        <v>21.901</v>
      </c>
      <c r="J81" s="39">
        <f t="shared" si="16"/>
        <v>0</v>
      </c>
      <c r="K81" s="40">
        <f t="shared" si="20"/>
        <v>0</v>
      </c>
      <c r="L81" s="39">
        <v>764.5</v>
      </c>
      <c r="M81" s="39">
        <v>3203</v>
      </c>
      <c r="N81" s="39">
        <v>728.46799999999996</v>
      </c>
      <c r="O81" s="41">
        <f t="shared" si="24"/>
        <v>0</v>
      </c>
      <c r="P81" s="41">
        <f t="shared" si="25"/>
        <v>0</v>
      </c>
      <c r="Q81" s="41">
        <f t="shared" si="26"/>
        <v>0</v>
      </c>
      <c r="R81" s="34">
        <f t="shared" si="15"/>
        <v>0</v>
      </c>
      <c r="S81" s="34">
        <f t="shared" si="15"/>
        <v>0</v>
      </c>
      <c r="T81" s="34">
        <f t="shared" si="15"/>
        <v>0</v>
      </c>
      <c r="U81" s="52">
        <f>'[1]KP Hourly Purchases'!K76</f>
        <v>0</v>
      </c>
      <c r="V81" s="44">
        <f t="shared" si="21"/>
        <v>0</v>
      </c>
      <c r="W81" s="45">
        <f t="shared" si="28"/>
        <v>30.641133710531719</v>
      </c>
      <c r="X81" s="50">
        <f t="shared" si="28"/>
        <v>25.344847358289652</v>
      </c>
      <c r="Y81" s="51">
        <f t="shared" si="28"/>
        <v>31.379423501377364</v>
      </c>
      <c r="Z81" s="48">
        <f t="shared" si="22"/>
        <v>0</v>
      </c>
      <c r="AA81" s="49">
        <f t="shared" si="27"/>
        <v>0</v>
      </c>
    </row>
    <row r="82" spans="1:27" x14ac:dyDescent="0.25">
      <c r="A82" s="63" t="s">
        <v>135</v>
      </c>
      <c r="B82" s="64">
        <v>385</v>
      </c>
      <c r="C82" s="34">
        <v>0</v>
      </c>
      <c r="D82" s="34">
        <v>0</v>
      </c>
      <c r="E82" s="35">
        <f t="shared" si="19"/>
        <v>385</v>
      </c>
      <c r="F82" s="36">
        <f t="shared" si="23"/>
        <v>71</v>
      </c>
      <c r="G82" s="37" t="str">
        <f t="shared" si="14"/>
        <v>Yes</v>
      </c>
      <c r="H82" s="38">
        <v>0</v>
      </c>
      <c r="I82" s="38">
        <v>21.503</v>
      </c>
      <c r="J82" s="39">
        <f t="shared" si="16"/>
        <v>0</v>
      </c>
      <c r="K82" s="40">
        <f t="shared" si="20"/>
        <v>0</v>
      </c>
      <c r="L82" s="39">
        <v>775.95</v>
      </c>
      <c r="M82" s="39">
        <v>3195</v>
      </c>
      <c r="N82" s="39">
        <v>724.41300000000001</v>
      </c>
      <c r="O82" s="41">
        <f t="shared" si="24"/>
        <v>0</v>
      </c>
      <c r="P82" s="41">
        <f t="shared" si="25"/>
        <v>0</v>
      </c>
      <c r="Q82" s="41">
        <f t="shared" si="26"/>
        <v>0</v>
      </c>
      <c r="R82" s="34">
        <f t="shared" si="15"/>
        <v>0</v>
      </c>
      <c r="S82" s="34">
        <f t="shared" si="15"/>
        <v>0</v>
      </c>
      <c r="T82" s="34">
        <f t="shared" si="15"/>
        <v>0</v>
      </c>
      <c r="U82" s="52">
        <f>'[1]KP Hourly Purchases'!K77</f>
        <v>0</v>
      </c>
      <c r="V82" s="44">
        <f t="shared" si="21"/>
        <v>0</v>
      </c>
      <c r="W82" s="45">
        <f t="shared" si="28"/>
        <v>30.641133710531719</v>
      </c>
      <c r="X82" s="50">
        <f t="shared" si="28"/>
        <v>25.344847358289652</v>
      </c>
      <c r="Y82" s="51">
        <f t="shared" si="28"/>
        <v>31.379423501377364</v>
      </c>
      <c r="Z82" s="48">
        <f t="shared" si="22"/>
        <v>0</v>
      </c>
      <c r="AA82" s="49">
        <f t="shared" si="27"/>
        <v>0</v>
      </c>
    </row>
    <row r="83" spans="1:27" x14ac:dyDescent="0.25">
      <c r="A83" s="63" t="s">
        <v>136</v>
      </c>
      <c r="B83" s="64">
        <v>385</v>
      </c>
      <c r="C83" s="34">
        <v>0</v>
      </c>
      <c r="D83" s="34">
        <v>0</v>
      </c>
      <c r="E83" s="35">
        <f t="shared" si="19"/>
        <v>385</v>
      </c>
      <c r="F83" s="36">
        <f t="shared" si="23"/>
        <v>72</v>
      </c>
      <c r="G83" s="37" t="str">
        <f t="shared" si="14"/>
        <v>Yes</v>
      </c>
      <c r="H83" s="38">
        <v>0</v>
      </c>
      <c r="I83" s="38">
        <v>22.524999999999999</v>
      </c>
      <c r="J83" s="39">
        <f t="shared" si="16"/>
        <v>0</v>
      </c>
      <c r="K83" s="40">
        <f t="shared" si="20"/>
        <v>0</v>
      </c>
      <c r="L83" s="39">
        <v>786.65</v>
      </c>
      <c r="M83" s="39">
        <v>3171</v>
      </c>
      <c r="N83" s="39">
        <v>735.18100000000004</v>
      </c>
      <c r="O83" s="41">
        <f t="shared" si="24"/>
        <v>0</v>
      </c>
      <c r="P83" s="41">
        <f t="shared" si="25"/>
        <v>0</v>
      </c>
      <c r="Q83" s="41">
        <f t="shared" si="26"/>
        <v>0</v>
      </c>
      <c r="R83" s="34">
        <f t="shared" si="15"/>
        <v>0</v>
      </c>
      <c r="S83" s="34">
        <f t="shared" si="15"/>
        <v>0</v>
      </c>
      <c r="T83" s="34">
        <f t="shared" si="15"/>
        <v>0</v>
      </c>
      <c r="U83" s="52">
        <f>'[1]KP Hourly Purchases'!K78</f>
        <v>0</v>
      </c>
      <c r="V83" s="44">
        <f t="shared" si="21"/>
        <v>0</v>
      </c>
      <c r="W83" s="45">
        <f t="shared" si="28"/>
        <v>30.641133710531719</v>
      </c>
      <c r="X83" s="50">
        <f t="shared" si="28"/>
        <v>25.344847358289652</v>
      </c>
      <c r="Y83" s="51">
        <f t="shared" si="28"/>
        <v>31.379423501377364</v>
      </c>
      <c r="Z83" s="48">
        <f t="shared" si="22"/>
        <v>0</v>
      </c>
      <c r="AA83" s="49">
        <f t="shared" si="27"/>
        <v>0</v>
      </c>
    </row>
    <row r="84" spans="1:27" x14ac:dyDescent="0.25">
      <c r="A84" s="63" t="s">
        <v>137</v>
      </c>
      <c r="B84" s="64">
        <v>385</v>
      </c>
      <c r="C84" s="34">
        <v>0</v>
      </c>
      <c r="D84" s="34">
        <v>0</v>
      </c>
      <c r="E84" s="35">
        <f t="shared" si="19"/>
        <v>385</v>
      </c>
      <c r="F84" s="36">
        <f t="shared" si="23"/>
        <v>73</v>
      </c>
      <c r="G84" s="37" t="str">
        <f t="shared" si="14"/>
        <v>Yes</v>
      </c>
      <c r="H84" s="38">
        <v>0</v>
      </c>
      <c r="I84" s="38">
        <v>23.795000000000002</v>
      </c>
      <c r="J84" s="39">
        <f t="shared" si="16"/>
        <v>0</v>
      </c>
      <c r="K84" s="40">
        <f t="shared" si="20"/>
        <v>0</v>
      </c>
      <c r="L84" s="39">
        <v>790.45</v>
      </c>
      <c r="M84" s="39">
        <v>3182</v>
      </c>
      <c r="N84" s="39">
        <v>754.85900000000004</v>
      </c>
      <c r="O84" s="41">
        <f t="shared" si="24"/>
        <v>0</v>
      </c>
      <c r="P84" s="41">
        <f t="shared" si="25"/>
        <v>0</v>
      </c>
      <c r="Q84" s="41">
        <f t="shared" si="26"/>
        <v>0</v>
      </c>
      <c r="R84" s="34">
        <f t="shared" si="15"/>
        <v>0</v>
      </c>
      <c r="S84" s="34">
        <f t="shared" si="15"/>
        <v>0</v>
      </c>
      <c r="T84" s="34">
        <f t="shared" si="15"/>
        <v>0</v>
      </c>
      <c r="U84" s="52">
        <f>'[1]KP Hourly Purchases'!K79</f>
        <v>0</v>
      </c>
      <c r="V84" s="44">
        <f t="shared" si="21"/>
        <v>0</v>
      </c>
      <c r="W84" s="45">
        <f t="shared" si="28"/>
        <v>30.641133710531719</v>
      </c>
      <c r="X84" s="50">
        <f t="shared" si="28"/>
        <v>25.344847358289652</v>
      </c>
      <c r="Y84" s="51">
        <f t="shared" si="28"/>
        <v>31.379423501377364</v>
      </c>
      <c r="Z84" s="48">
        <f t="shared" si="22"/>
        <v>0</v>
      </c>
      <c r="AA84" s="49">
        <f t="shared" si="27"/>
        <v>0</v>
      </c>
    </row>
    <row r="85" spans="1:27" x14ac:dyDescent="0.25">
      <c r="A85" s="63" t="s">
        <v>138</v>
      </c>
      <c r="B85" s="64">
        <v>385</v>
      </c>
      <c r="C85" s="34">
        <v>0</v>
      </c>
      <c r="D85" s="34">
        <v>0</v>
      </c>
      <c r="E85" s="35">
        <f t="shared" si="19"/>
        <v>385</v>
      </c>
      <c r="F85" s="36">
        <f t="shared" si="23"/>
        <v>74</v>
      </c>
      <c r="G85" s="37" t="str">
        <f t="shared" si="14"/>
        <v>Yes</v>
      </c>
      <c r="H85" s="38">
        <v>0</v>
      </c>
      <c r="I85" s="38">
        <v>26.57</v>
      </c>
      <c r="J85" s="39">
        <f t="shared" si="16"/>
        <v>0</v>
      </c>
      <c r="K85" s="40">
        <f t="shared" si="20"/>
        <v>0</v>
      </c>
      <c r="L85" s="39">
        <v>792.75</v>
      </c>
      <c r="M85" s="39">
        <v>3234</v>
      </c>
      <c r="N85" s="39">
        <v>809.53</v>
      </c>
      <c r="O85" s="41">
        <f t="shared" si="24"/>
        <v>0</v>
      </c>
      <c r="P85" s="41">
        <f t="shared" si="25"/>
        <v>0</v>
      </c>
      <c r="Q85" s="41">
        <f t="shared" si="26"/>
        <v>0</v>
      </c>
      <c r="R85" s="34">
        <f t="shared" si="15"/>
        <v>0</v>
      </c>
      <c r="S85" s="34">
        <f t="shared" si="15"/>
        <v>0</v>
      </c>
      <c r="T85" s="34">
        <f t="shared" si="15"/>
        <v>0</v>
      </c>
      <c r="U85" s="52">
        <f>'[1]KP Hourly Purchases'!K80</f>
        <v>0</v>
      </c>
      <c r="V85" s="44">
        <f t="shared" si="21"/>
        <v>0</v>
      </c>
      <c r="W85" s="45">
        <f t="shared" si="28"/>
        <v>30.641133710531719</v>
      </c>
      <c r="X85" s="50">
        <f t="shared" si="28"/>
        <v>25.344847358289652</v>
      </c>
      <c r="Y85" s="51">
        <f t="shared" si="28"/>
        <v>31.379423501377364</v>
      </c>
      <c r="Z85" s="48">
        <f t="shared" si="22"/>
        <v>0</v>
      </c>
      <c r="AA85" s="49">
        <f t="shared" si="27"/>
        <v>0</v>
      </c>
    </row>
    <row r="86" spans="1:27" x14ac:dyDescent="0.25">
      <c r="A86" s="63" t="s">
        <v>139</v>
      </c>
      <c r="B86" s="64">
        <v>385</v>
      </c>
      <c r="C86" s="34">
        <v>0</v>
      </c>
      <c r="D86" s="34">
        <v>0</v>
      </c>
      <c r="E86" s="35">
        <f t="shared" si="19"/>
        <v>385</v>
      </c>
      <c r="F86" s="36">
        <f t="shared" si="23"/>
        <v>75</v>
      </c>
      <c r="G86" s="37" t="str">
        <f t="shared" si="14"/>
        <v>Yes</v>
      </c>
      <c r="H86" s="38">
        <v>6.5730000000000004</v>
      </c>
      <c r="I86" s="38">
        <v>33.012999999999998</v>
      </c>
      <c r="J86" s="39">
        <f t="shared" si="16"/>
        <v>6.5730000000000004</v>
      </c>
      <c r="K86" s="40">
        <f t="shared" si="20"/>
        <v>6.5730000000000004</v>
      </c>
      <c r="L86" s="39">
        <v>856.75</v>
      </c>
      <c r="M86" s="39">
        <v>3235</v>
      </c>
      <c r="N86" s="39">
        <v>904.43899999999996</v>
      </c>
      <c r="O86" s="41">
        <f t="shared" si="24"/>
        <v>0</v>
      </c>
      <c r="P86" s="41">
        <f t="shared" si="25"/>
        <v>0</v>
      </c>
      <c r="Q86" s="41">
        <f t="shared" si="26"/>
        <v>0</v>
      </c>
      <c r="R86" s="34">
        <f t="shared" si="15"/>
        <v>0</v>
      </c>
      <c r="S86" s="34">
        <f t="shared" si="15"/>
        <v>0</v>
      </c>
      <c r="T86" s="34">
        <f t="shared" si="15"/>
        <v>0</v>
      </c>
      <c r="U86" s="52">
        <f>'[1]KP Hourly Purchases'!K81</f>
        <v>45.61</v>
      </c>
      <c r="V86" s="44">
        <f t="shared" si="21"/>
        <v>0</v>
      </c>
      <c r="W86" s="45">
        <f t="shared" si="28"/>
        <v>30.641133710531719</v>
      </c>
      <c r="X86" s="50">
        <f t="shared" si="28"/>
        <v>25.344847358289652</v>
      </c>
      <c r="Y86" s="51">
        <f t="shared" si="28"/>
        <v>31.379423501377364</v>
      </c>
      <c r="Z86" s="48">
        <f t="shared" si="22"/>
        <v>0</v>
      </c>
      <c r="AA86" s="49">
        <f t="shared" si="27"/>
        <v>0</v>
      </c>
    </row>
    <row r="87" spans="1:27" x14ac:dyDescent="0.25">
      <c r="A87" s="63" t="s">
        <v>140</v>
      </c>
      <c r="B87" s="64">
        <v>385</v>
      </c>
      <c r="C87" s="34">
        <v>0</v>
      </c>
      <c r="D87" s="34">
        <v>0</v>
      </c>
      <c r="E87" s="35">
        <f t="shared" si="19"/>
        <v>385</v>
      </c>
      <c r="F87" s="36">
        <f t="shared" si="23"/>
        <v>76</v>
      </c>
      <c r="G87" s="37" t="str">
        <f t="shared" si="14"/>
        <v>Yes</v>
      </c>
      <c r="H87" s="38">
        <v>0</v>
      </c>
      <c r="I87" s="38">
        <v>34.579000000000001</v>
      </c>
      <c r="J87" s="39">
        <f t="shared" si="16"/>
        <v>0</v>
      </c>
      <c r="K87" s="40">
        <f t="shared" si="20"/>
        <v>0</v>
      </c>
      <c r="L87" s="39">
        <v>945.75</v>
      </c>
      <c r="M87" s="39">
        <v>3237</v>
      </c>
      <c r="N87" s="39">
        <v>949.39499999999998</v>
      </c>
      <c r="O87" s="41">
        <f t="shared" si="24"/>
        <v>0</v>
      </c>
      <c r="P87" s="41">
        <f t="shared" si="25"/>
        <v>0</v>
      </c>
      <c r="Q87" s="41">
        <f t="shared" si="26"/>
        <v>0</v>
      </c>
      <c r="R87" s="34">
        <f t="shared" si="15"/>
        <v>0</v>
      </c>
      <c r="S87" s="34">
        <f t="shared" si="15"/>
        <v>0</v>
      </c>
      <c r="T87" s="34">
        <f t="shared" si="15"/>
        <v>0</v>
      </c>
      <c r="U87" s="52">
        <f>'[1]KP Hourly Purchases'!K82</f>
        <v>0</v>
      </c>
      <c r="V87" s="44">
        <f t="shared" si="21"/>
        <v>0</v>
      </c>
      <c r="W87" s="45">
        <f t="shared" si="28"/>
        <v>30.641133710531719</v>
      </c>
      <c r="X87" s="50">
        <f t="shared" si="28"/>
        <v>25.344847358289652</v>
      </c>
      <c r="Y87" s="51">
        <f t="shared" si="28"/>
        <v>31.379423501377364</v>
      </c>
      <c r="Z87" s="48">
        <f t="shared" si="22"/>
        <v>0</v>
      </c>
      <c r="AA87" s="49">
        <f t="shared" si="27"/>
        <v>0</v>
      </c>
    </row>
    <row r="88" spans="1:27" x14ac:dyDescent="0.25">
      <c r="A88" s="63" t="s">
        <v>141</v>
      </c>
      <c r="B88" s="64">
        <v>385</v>
      </c>
      <c r="C88" s="34">
        <v>0</v>
      </c>
      <c r="D88" s="34">
        <v>0</v>
      </c>
      <c r="E88" s="35">
        <f t="shared" si="19"/>
        <v>385</v>
      </c>
      <c r="F88" s="36">
        <f t="shared" si="23"/>
        <v>77</v>
      </c>
      <c r="G88" s="37" t="str">
        <f t="shared" si="14"/>
        <v>Yes</v>
      </c>
      <c r="H88" s="38">
        <v>0</v>
      </c>
      <c r="I88" s="38">
        <v>31.701000000000001</v>
      </c>
      <c r="J88" s="39">
        <f t="shared" si="16"/>
        <v>0</v>
      </c>
      <c r="K88" s="40">
        <f t="shared" si="20"/>
        <v>0</v>
      </c>
      <c r="L88" s="39">
        <v>994.2</v>
      </c>
      <c r="M88" s="39">
        <v>3237</v>
      </c>
      <c r="N88" s="39">
        <v>947.70399999999995</v>
      </c>
      <c r="O88" s="41">
        <f t="shared" si="24"/>
        <v>0</v>
      </c>
      <c r="P88" s="41">
        <f t="shared" si="25"/>
        <v>0</v>
      </c>
      <c r="Q88" s="41">
        <f t="shared" si="26"/>
        <v>0</v>
      </c>
      <c r="R88" s="34">
        <f t="shared" si="15"/>
        <v>0</v>
      </c>
      <c r="S88" s="34">
        <f t="shared" si="15"/>
        <v>0</v>
      </c>
      <c r="T88" s="34">
        <f t="shared" si="15"/>
        <v>0</v>
      </c>
      <c r="U88" s="52">
        <f>'[1]KP Hourly Purchases'!K83</f>
        <v>0</v>
      </c>
      <c r="V88" s="44">
        <f t="shared" si="21"/>
        <v>0</v>
      </c>
      <c r="W88" s="45">
        <f t="shared" si="28"/>
        <v>30.641133710531719</v>
      </c>
      <c r="X88" s="50">
        <f t="shared" si="28"/>
        <v>25.344847358289652</v>
      </c>
      <c r="Y88" s="51">
        <f t="shared" si="28"/>
        <v>31.379423501377364</v>
      </c>
      <c r="Z88" s="48">
        <f t="shared" si="22"/>
        <v>0</v>
      </c>
      <c r="AA88" s="49">
        <f t="shared" si="27"/>
        <v>0</v>
      </c>
    </row>
    <row r="89" spans="1:27" x14ac:dyDescent="0.25">
      <c r="A89" s="63" t="s">
        <v>142</v>
      </c>
      <c r="B89" s="64">
        <v>385</v>
      </c>
      <c r="C89" s="34">
        <v>0</v>
      </c>
      <c r="D89" s="34">
        <v>0</v>
      </c>
      <c r="E89" s="35">
        <f t="shared" si="19"/>
        <v>385</v>
      </c>
      <c r="F89" s="36">
        <f t="shared" si="23"/>
        <v>78</v>
      </c>
      <c r="G89" s="37" t="str">
        <f t="shared" si="14"/>
        <v>Yes</v>
      </c>
      <c r="H89" s="38">
        <v>0</v>
      </c>
      <c r="I89" s="38">
        <v>30.474</v>
      </c>
      <c r="J89" s="39">
        <f t="shared" si="16"/>
        <v>0</v>
      </c>
      <c r="K89" s="40">
        <f t="shared" si="20"/>
        <v>0</v>
      </c>
      <c r="L89" s="39">
        <v>998.75</v>
      </c>
      <c r="M89" s="39">
        <v>3235</v>
      </c>
      <c r="N89" s="39">
        <v>919.14700000000005</v>
      </c>
      <c r="O89" s="41">
        <f t="shared" si="24"/>
        <v>0</v>
      </c>
      <c r="P89" s="41">
        <f t="shared" si="25"/>
        <v>0</v>
      </c>
      <c r="Q89" s="41">
        <f t="shared" si="26"/>
        <v>0</v>
      </c>
      <c r="R89" s="34">
        <f t="shared" si="15"/>
        <v>0</v>
      </c>
      <c r="S89" s="34">
        <f t="shared" si="15"/>
        <v>0</v>
      </c>
      <c r="T89" s="34">
        <f t="shared" si="15"/>
        <v>0</v>
      </c>
      <c r="U89" s="52">
        <f>'[1]KP Hourly Purchases'!K84</f>
        <v>0</v>
      </c>
      <c r="V89" s="44">
        <f t="shared" si="21"/>
        <v>0</v>
      </c>
      <c r="W89" s="45">
        <f t="shared" si="28"/>
        <v>30.641133710531719</v>
      </c>
      <c r="X89" s="50">
        <f t="shared" si="28"/>
        <v>25.344847358289652</v>
      </c>
      <c r="Y89" s="51">
        <f t="shared" si="28"/>
        <v>31.379423501377364</v>
      </c>
      <c r="Z89" s="48">
        <f t="shared" si="22"/>
        <v>0</v>
      </c>
      <c r="AA89" s="49">
        <f t="shared" si="27"/>
        <v>0</v>
      </c>
    </row>
    <row r="90" spans="1:27" x14ac:dyDescent="0.25">
      <c r="A90" s="63" t="s">
        <v>143</v>
      </c>
      <c r="B90" s="64">
        <v>385</v>
      </c>
      <c r="C90" s="34">
        <v>0</v>
      </c>
      <c r="D90" s="34">
        <v>0</v>
      </c>
      <c r="E90" s="35">
        <f t="shared" si="19"/>
        <v>385</v>
      </c>
      <c r="F90" s="36">
        <f t="shared" si="23"/>
        <v>79</v>
      </c>
      <c r="G90" s="37" t="str">
        <f t="shared" si="14"/>
        <v>Yes</v>
      </c>
      <c r="H90" s="38">
        <v>0</v>
      </c>
      <c r="I90" s="38">
        <v>29.262</v>
      </c>
      <c r="J90" s="39">
        <f t="shared" si="16"/>
        <v>0</v>
      </c>
      <c r="K90" s="40">
        <f t="shared" si="20"/>
        <v>0</v>
      </c>
      <c r="L90" s="39">
        <v>979.69999999999993</v>
      </c>
      <c r="M90" s="39">
        <v>3229</v>
      </c>
      <c r="N90" s="39">
        <v>852.32299999999998</v>
      </c>
      <c r="O90" s="41">
        <f t="shared" si="24"/>
        <v>0</v>
      </c>
      <c r="P90" s="41">
        <f t="shared" si="25"/>
        <v>0</v>
      </c>
      <c r="Q90" s="41">
        <f t="shared" si="26"/>
        <v>0</v>
      </c>
      <c r="R90" s="34">
        <f t="shared" si="15"/>
        <v>0</v>
      </c>
      <c r="S90" s="34">
        <f t="shared" si="15"/>
        <v>0</v>
      </c>
      <c r="T90" s="34">
        <f t="shared" si="15"/>
        <v>0</v>
      </c>
      <c r="U90" s="52">
        <f>'[1]KP Hourly Purchases'!K85</f>
        <v>0</v>
      </c>
      <c r="V90" s="44">
        <f t="shared" si="21"/>
        <v>0</v>
      </c>
      <c r="W90" s="45">
        <f t="shared" si="28"/>
        <v>30.641133710531719</v>
      </c>
      <c r="X90" s="50">
        <f t="shared" si="28"/>
        <v>25.344847358289652</v>
      </c>
      <c r="Y90" s="51">
        <f t="shared" si="28"/>
        <v>31.379423501377364</v>
      </c>
      <c r="Z90" s="48">
        <f t="shared" si="22"/>
        <v>0</v>
      </c>
      <c r="AA90" s="49">
        <f t="shared" si="27"/>
        <v>0</v>
      </c>
    </row>
    <row r="91" spans="1:27" x14ac:dyDescent="0.25">
      <c r="A91" s="63" t="s">
        <v>144</v>
      </c>
      <c r="B91" s="64">
        <v>385</v>
      </c>
      <c r="C91" s="34">
        <v>0</v>
      </c>
      <c r="D91" s="34">
        <v>0</v>
      </c>
      <c r="E91" s="35">
        <f t="shared" si="19"/>
        <v>385</v>
      </c>
      <c r="F91" s="36">
        <f t="shared" si="23"/>
        <v>80</v>
      </c>
      <c r="G91" s="37" t="str">
        <f t="shared" si="14"/>
        <v>Yes</v>
      </c>
      <c r="H91" s="38">
        <v>0</v>
      </c>
      <c r="I91" s="38">
        <v>27.08</v>
      </c>
      <c r="J91" s="39">
        <f t="shared" si="16"/>
        <v>0</v>
      </c>
      <c r="K91" s="40">
        <f t="shared" si="20"/>
        <v>0</v>
      </c>
      <c r="L91" s="39">
        <v>925.59999999999991</v>
      </c>
      <c r="M91" s="39">
        <v>3197</v>
      </c>
      <c r="N91" s="39">
        <v>792.31799999999998</v>
      </c>
      <c r="O91" s="41">
        <f t="shared" si="24"/>
        <v>0</v>
      </c>
      <c r="P91" s="41">
        <f t="shared" si="25"/>
        <v>0</v>
      </c>
      <c r="Q91" s="41">
        <f t="shared" si="26"/>
        <v>0</v>
      </c>
      <c r="R91" s="34">
        <f t="shared" si="15"/>
        <v>0</v>
      </c>
      <c r="S91" s="34">
        <f t="shared" si="15"/>
        <v>0</v>
      </c>
      <c r="T91" s="34">
        <f t="shared" si="15"/>
        <v>0</v>
      </c>
      <c r="U91" s="52">
        <f>'[1]KP Hourly Purchases'!K86</f>
        <v>0</v>
      </c>
      <c r="V91" s="44">
        <f t="shared" si="21"/>
        <v>0</v>
      </c>
      <c r="W91" s="45">
        <f t="shared" ref="W91:Y106" si="29">W90</f>
        <v>30.641133710531719</v>
      </c>
      <c r="X91" s="50">
        <f t="shared" si="29"/>
        <v>25.344847358289652</v>
      </c>
      <c r="Y91" s="51">
        <f t="shared" si="29"/>
        <v>31.379423501377364</v>
      </c>
      <c r="Z91" s="48">
        <f t="shared" si="22"/>
        <v>0</v>
      </c>
      <c r="AA91" s="49">
        <f t="shared" si="27"/>
        <v>0</v>
      </c>
    </row>
    <row r="92" spans="1:27" x14ac:dyDescent="0.25">
      <c r="A92" s="63" t="s">
        <v>145</v>
      </c>
      <c r="B92" s="64">
        <v>385</v>
      </c>
      <c r="C92" s="34">
        <v>0</v>
      </c>
      <c r="D92" s="34">
        <v>0</v>
      </c>
      <c r="E92" s="35">
        <f t="shared" si="19"/>
        <v>385</v>
      </c>
      <c r="F92" s="36">
        <f t="shared" si="23"/>
        <v>81</v>
      </c>
      <c r="G92" s="37" t="str">
        <f t="shared" si="14"/>
        <v>Yes</v>
      </c>
      <c r="H92" s="38">
        <v>0</v>
      </c>
      <c r="I92" s="38">
        <v>25.696999999999999</v>
      </c>
      <c r="J92" s="39">
        <f t="shared" si="16"/>
        <v>0</v>
      </c>
      <c r="K92" s="40">
        <f t="shared" si="20"/>
        <v>0</v>
      </c>
      <c r="L92" s="39">
        <v>927.45</v>
      </c>
      <c r="M92" s="39">
        <v>3162</v>
      </c>
      <c r="N92" s="39">
        <v>759.78800000000001</v>
      </c>
      <c r="O92" s="41">
        <f t="shared" si="24"/>
        <v>0</v>
      </c>
      <c r="P92" s="41">
        <f t="shared" si="25"/>
        <v>0</v>
      </c>
      <c r="Q92" s="41">
        <f t="shared" si="26"/>
        <v>0</v>
      </c>
      <c r="R92" s="34">
        <f t="shared" si="15"/>
        <v>0</v>
      </c>
      <c r="S92" s="34">
        <f t="shared" si="15"/>
        <v>0</v>
      </c>
      <c r="T92" s="34">
        <f t="shared" si="15"/>
        <v>0</v>
      </c>
      <c r="U92" s="52">
        <f>'[1]KP Hourly Purchases'!K87</f>
        <v>0</v>
      </c>
      <c r="V92" s="44">
        <f t="shared" si="21"/>
        <v>0</v>
      </c>
      <c r="W92" s="45">
        <f t="shared" si="29"/>
        <v>30.641133710531719</v>
      </c>
      <c r="X92" s="50">
        <f t="shared" si="29"/>
        <v>25.344847358289652</v>
      </c>
      <c r="Y92" s="51">
        <f t="shared" si="29"/>
        <v>31.379423501377364</v>
      </c>
      <c r="Z92" s="48">
        <f t="shared" si="22"/>
        <v>0</v>
      </c>
      <c r="AA92" s="49">
        <f t="shared" si="27"/>
        <v>0</v>
      </c>
    </row>
    <row r="93" spans="1:27" x14ac:dyDescent="0.25">
      <c r="A93" s="63" t="s">
        <v>146</v>
      </c>
      <c r="B93" s="64">
        <v>385</v>
      </c>
      <c r="C93" s="34">
        <v>0</v>
      </c>
      <c r="D93" s="34">
        <v>0</v>
      </c>
      <c r="E93" s="35">
        <f t="shared" si="19"/>
        <v>385</v>
      </c>
      <c r="F93" s="36">
        <f t="shared" si="23"/>
        <v>82</v>
      </c>
      <c r="G93" s="37" t="str">
        <f t="shared" si="14"/>
        <v>Yes</v>
      </c>
      <c r="H93" s="38">
        <v>0</v>
      </c>
      <c r="I93" s="38">
        <v>25.407</v>
      </c>
      <c r="J93" s="39">
        <f t="shared" si="16"/>
        <v>0</v>
      </c>
      <c r="K93" s="40">
        <f t="shared" si="20"/>
        <v>0</v>
      </c>
      <c r="L93" s="39">
        <v>929.75</v>
      </c>
      <c r="M93" s="39">
        <v>3165</v>
      </c>
      <c r="N93" s="39">
        <v>747.63400000000001</v>
      </c>
      <c r="O93" s="41">
        <f t="shared" si="24"/>
        <v>0</v>
      </c>
      <c r="P93" s="41">
        <f t="shared" si="25"/>
        <v>0</v>
      </c>
      <c r="Q93" s="41">
        <f t="shared" si="26"/>
        <v>0</v>
      </c>
      <c r="R93" s="34">
        <f t="shared" si="15"/>
        <v>0</v>
      </c>
      <c r="S93" s="34">
        <f t="shared" si="15"/>
        <v>0</v>
      </c>
      <c r="T93" s="34">
        <f t="shared" si="15"/>
        <v>0</v>
      </c>
      <c r="U93" s="52">
        <f>'[1]KP Hourly Purchases'!K88</f>
        <v>0</v>
      </c>
      <c r="V93" s="44">
        <f t="shared" si="21"/>
        <v>0</v>
      </c>
      <c r="W93" s="45">
        <f t="shared" si="29"/>
        <v>30.641133710531719</v>
      </c>
      <c r="X93" s="50">
        <f t="shared" si="29"/>
        <v>25.344847358289652</v>
      </c>
      <c r="Y93" s="51">
        <f t="shared" si="29"/>
        <v>31.379423501377364</v>
      </c>
      <c r="Z93" s="48">
        <f t="shared" si="22"/>
        <v>0</v>
      </c>
      <c r="AA93" s="49">
        <f t="shared" si="27"/>
        <v>0</v>
      </c>
    </row>
    <row r="94" spans="1:27" x14ac:dyDescent="0.25">
      <c r="A94" s="63" t="s">
        <v>147</v>
      </c>
      <c r="B94" s="64">
        <v>385</v>
      </c>
      <c r="C94" s="34">
        <v>0</v>
      </c>
      <c r="D94" s="34">
        <v>0</v>
      </c>
      <c r="E94" s="35">
        <f t="shared" si="19"/>
        <v>385</v>
      </c>
      <c r="F94" s="36">
        <f t="shared" si="23"/>
        <v>83</v>
      </c>
      <c r="G94" s="37" t="str">
        <f t="shared" si="14"/>
        <v>Yes</v>
      </c>
      <c r="H94" s="38">
        <v>0</v>
      </c>
      <c r="I94" s="38">
        <v>24.780999999999999</v>
      </c>
      <c r="J94" s="39">
        <f t="shared" si="16"/>
        <v>0</v>
      </c>
      <c r="K94" s="40">
        <f t="shared" si="20"/>
        <v>0</v>
      </c>
      <c r="L94" s="39">
        <v>930.75</v>
      </c>
      <c r="M94" s="39">
        <v>3164</v>
      </c>
      <c r="N94" s="39">
        <v>729.95600000000002</v>
      </c>
      <c r="O94" s="41">
        <f t="shared" si="24"/>
        <v>0</v>
      </c>
      <c r="P94" s="41">
        <f t="shared" si="25"/>
        <v>0</v>
      </c>
      <c r="Q94" s="41">
        <f t="shared" si="26"/>
        <v>0</v>
      </c>
      <c r="R94" s="34">
        <f t="shared" si="15"/>
        <v>0</v>
      </c>
      <c r="S94" s="34">
        <f t="shared" si="15"/>
        <v>0</v>
      </c>
      <c r="T94" s="34">
        <f t="shared" si="15"/>
        <v>0</v>
      </c>
      <c r="U94" s="52">
        <f>'[1]KP Hourly Purchases'!K89</f>
        <v>0</v>
      </c>
      <c r="V94" s="44">
        <f t="shared" si="21"/>
        <v>0</v>
      </c>
      <c r="W94" s="45">
        <f t="shared" si="29"/>
        <v>30.641133710531719</v>
      </c>
      <c r="X94" s="50">
        <f t="shared" si="29"/>
        <v>25.344847358289652</v>
      </c>
      <c r="Y94" s="51">
        <f t="shared" si="29"/>
        <v>31.379423501377364</v>
      </c>
      <c r="Z94" s="48">
        <f t="shared" si="22"/>
        <v>0</v>
      </c>
      <c r="AA94" s="49">
        <f t="shared" si="27"/>
        <v>0</v>
      </c>
    </row>
    <row r="95" spans="1:27" x14ac:dyDescent="0.25">
      <c r="A95" s="63" t="s">
        <v>148</v>
      </c>
      <c r="B95" s="64">
        <v>385</v>
      </c>
      <c r="C95" s="34">
        <v>0</v>
      </c>
      <c r="D95" s="34">
        <v>0</v>
      </c>
      <c r="E95" s="35">
        <f t="shared" si="19"/>
        <v>385</v>
      </c>
      <c r="F95" s="36">
        <f t="shared" si="23"/>
        <v>84</v>
      </c>
      <c r="G95" s="37" t="str">
        <f t="shared" ref="G95:G158" si="30">IF(MAX(F95:F227)&gt;6,"Yes",0)</f>
        <v>Yes</v>
      </c>
      <c r="H95" s="38">
        <v>0</v>
      </c>
      <c r="I95" s="38">
        <v>24.169</v>
      </c>
      <c r="J95" s="39">
        <f t="shared" si="16"/>
        <v>0</v>
      </c>
      <c r="K95" s="40">
        <f t="shared" si="20"/>
        <v>0</v>
      </c>
      <c r="L95" s="39">
        <v>919</v>
      </c>
      <c r="M95" s="39">
        <v>3161</v>
      </c>
      <c r="N95" s="39">
        <v>711.48</v>
      </c>
      <c r="O95" s="41">
        <f t="shared" si="24"/>
        <v>0</v>
      </c>
      <c r="P95" s="41">
        <f t="shared" si="25"/>
        <v>0</v>
      </c>
      <c r="Q95" s="41">
        <f t="shared" si="26"/>
        <v>0</v>
      </c>
      <c r="R95" s="34">
        <f t="shared" si="15"/>
        <v>0</v>
      </c>
      <c r="S95" s="34">
        <f t="shared" si="15"/>
        <v>0</v>
      </c>
      <c r="T95" s="34">
        <f t="shared" si="15"/>
        <v>0</v>
      </c>
      <c r="U95" s="52">
        <f>'[1]KP Hourly Purchases'!K90</f>
        <v>0</v>
      </c>
      <c r="V95" s="44">
        <f t="shared" si="21"/>
        <v>0</v>
      </c>
      <c r="W95" s="45">
        <f t="shared" si="29"/>
        <v>30.641133710531719</v>
      </c>
      <c r="X95" s="50">
        <f t="shared" si="29"/>
        <v>25.344847358289652</v>
      </c>
      <c r="Y95" s="51">
        <f t="shared" si="29"/>
        <v>31.379423501377364</v>
      </c>
      <c r="Z95" s="48">
        <f t="shared" si="22"/>
        <v>0</v>
      </c>
      <c r="AA95" s="49">
        <f t="shared" si="27"/>
        <v>0</v>
      </c>
    </row>
    <row r="96" spans="1:27" x14ac:dyDescent="0.25">
      <c r="A96" s="63" t="s">
        <v>149</v>
      </c>
      <c r="B96" s="64">
        <v>385</v>
      </c>
      <c r="C96" s="34">
        <v>0</v>
      </c>
      <c r="D96" s="34">
        <v>0</v>
      </c>
      <c r="E96" s="35">
        <f t="shared" si="19"/>
        <v>385</v>
      </c>
      <c r="F96" s="36">
        <f t="shared" si="23"/>
        <v>85</v>
      </c>
      <c r="G96" s="37" t="str">
        <f t="shared" si="30"/>
        <v>Yes</v>
      </c>
      <c r="H96" s="38">
        <v>0</v>
      </c>
      <c r="I96" s="38">
        <v>25.19</v>
      </c>
      <c r="J96" s="39">
        <f t="shared" si="16"/>
        <v>0</v>
      </c>
      <c r="K96" s="40">
        <f t="shared" si="20"/>
        <v>0</v>
      </c>
      <c r="L96" s="39">
        <v>916</v>
      </c>
      <c r="M96" s="39">
        <v>3161</v>
      </c>
      <c r="N96" s="39">
        <v>713.63900000000001</v>
      </c>
      <c r="O96" s="41">
        <f t="shared" si="24"/>
        <v>0</v>
      </c>
      <c r="P96" s="41">
        <f t="shared" si="25"/>
        <v>0</v>
      </c>
      <c r="Q96" s="41">
        <f t="shared" si="26"/>
        <v>0</v>
      </c>
      <c r="R96" s="34">
        <f t="shared" ref="R96:T140" si="31">IF($P96&gt;0,MIN($P96,$E96)*(B96/$E96),0)</f>
        <v>0</v>
      </c>
      <c r="S96" s="34">
        <f t="shared" si="31"/>
        <v>0</v>
      </c>
      <c r="T96" s="34">
        <f t="shared" si="31"/>
        <v>0</v>
      </c>
      <c r="U96" s="52">
        <f>'[1]KP Hourly Purchases'!K91</f>
        <v>0</v>
      </c>
      <c r="V96" s="44">
        <f t="shared" si="21"/>
        <v>0</v>
      </c>
      <c r="W96" s="45">
        <f t="shared" si="29"/>
        <v>30.641133710531719</v>
      </c>
      <c r="X96" s="50">
        <f t="shared" si="29"/>
        <v>25.344847358289652</v>
      </c>
      <c r="Y96" s="51">
        <f t="shared" si="29"/>
        <v>31.379423501377364</v>
      </c>
      <c r="Z96" s="48">
        <f t="shared" si="22"/>
        <v>0</v>
      </c>
      <c r="AA96" s="49">
        <f t="shared" si="27"/>
        <v>0</v>
      </c>
    </row>
    <row r="97" spans="1:27" x14ac:dyDescent="0.25">
      <c r="A97" s="63" t="s">
        <v>150</v>
      </c>
      <c r="B97" s="64">
        <v>385</v>
      </c>
      <c r="C97" s="34">
        <v>0</v>
      </c>
      <c r="D97" s="34">
        <v>0</v>
      </c>
      <c r="E97" s="35">
        <f t="shared" si="19"/>
        <v>385</v>
      </c>
      <c r="F97" s="36">
        <f t="shared" si="23"/>
        <v>86</v>
      </c>
      <c r="G97" s="37" t="str">
        <f t="shared" si="30"/>
        <v>Yes</v>
      </c>
      <c r="H97" s="38">
        <v>0</v>
      </c>
      <c r="I97" s="38">
        <v>24.643999999999998</v>
      </c>
      <c r="J97" s="39">
        <f t="shared" ref="J97:J160" si="32">MIN(E97,H97)</f>
        <v>0</v>
      </c>
      <c r="K97" s="40">
        <f t="shared" si="20"/>
        <v>0</v>
      </c>
      <c r="L97" s="39">
        <v>916.9</v>
      </c>
      <c r="M97" s="39">
        <v>3152</v>
      </c>
      <c r="N97" s="39">
        <v>710.02099999999996</v>
      </c>
      <c r="O97" s="41">
        <f t="shared" si="24"/>
        <v>0</v>
      </c>
      <c r="P97" s="41">
        <f t="shared" si="25"/>
        <v>0</v>
      </c>
      <c r="Q97" s="41">
        <f t="shared" si="26"/>
        <v>0</v>
      </c>
      <c r="R97" s="34">
        <f t="shared" si="31"/>
        <v>0</v>
      </c>
      <c r="S97" s="34">
        <f t="shared" si="31"/>
        <v>0</v>
      </c>
      <c r="T97" s="34">
        <f t="shared" si="31"/>
        <v>0</v>
      </c>
      <c r="U97" s="52">
        <f>'[1]KP Hourly Purchases'!K92</f>
        <v>0</v>
      </c>
      <c r="V97" s="44">
        <f t="shared" si="21"/>
        <v>0</v>
      </c>
      <c r="W97" s="45">
        <f t="shared" si="29"/>
        <v>30.641133710531719</v>
      </c>
      <c r="X97" s="50">
        <f t="shared" si="29"/>
        <v>25.344847358289652</v>
      </c>
      <c r="Y97" s="51">
        <f t="shared" si="29"/>
        <v>31.379423501377364</v>
      </c>
      <c r="Z97" s="48">
        <f t="shared" si="22"/>
        <v>0</v>
      </c>
      <c r="AA97" s="49">
        <f t="shared" si="27"/>
        <v>0</v>
      </c>
    </row>
    <row r="98" spans="1:27" x14ac:dyDescent="0.25">
      <c r="A98" s="63" t="s">
        <v>151</v>
      </c>
      <c r="B98" s="64">
        <v>385</v>
      </c>
      <c r="C98" s="34">
        <v>0</v>
      </c>
      <c r="D98" s="34">
        <v>0</v>
      </c>
      <c r="E98" s="35">
        <f t="shared" si="19"/>
        <v>385</v>
      </c>
      <c r="F98" s="36">
        <f t="shared" si="23"/>
        <v>87</v>
      </c>
      <c r="G98" s="37" t="str">
        <f t="shared" si="30"/>
        <v>Yes</v>
      </c>
      <c r="H98" s="38">
        <v>0</v>
      </c>
      <c r="I98" s="38">
        <v>24.001000000000001</v>
      </c>
      <c r="J98" s="39">
        <f t="shared" si="32"/>
        <v>0</v>
      </c>
      <c r="K98" s="40">
        <f t="shared" si="20"/>
        <v>0</v>
      </c>
      <c r="L98" s="39">
        <v>912.59999999999991</v>
      </c>
      <c r="M98" s="39">
        <v>3219</v>
      </c>
      <c r="N98" s="39">
        <v>709.47799999999995</v>
      </c>
      <c r="O98" s="41">
        <f t="shared" si="24"/>
        <v>0</v>
      </c>
      <c r="P98" s="41">
        <f t="shared" si="25"/>
        <v>0</v>
      </c>
      <c r="Q98" s="41">
        <f t="shared" si="26"/>
        <v>0</v>
      </c>
      <c r="R98" s="34">
        <f t="shared" si="31"/>
        <v>0</v>
      </c>
      <c r="S98" s="34">
        <f t="shared" si="31"/>
        <v>0</v>
      </c>
      <c r="T98" s="34">
        <f t="shared" si="31"/>
        <v>0</v>
      </c>
      <c r="U98" s="52">
        <f>'[1]KP Hourly Purchases'!K93</f>
        <v>0</v>
      </c>
      <c r="V98" s="44">
        <f t="shared" si="21"/>
        <v>0</v>
      </c>
      <c r="W98" s="45">
        <f t="shared" si="29"/>
        <v>30.641133710531719</v>
      </c>
      <c r="X98" s="50">
        <f t="shared" si="29"/>
        <v>25.344847358289652</v>
      </c>
      <c r="Y98" s="51">
        <f t="shared" si="29"/>
        <v>31.379423501377364</v>
      </c>
      <c r="Z98" s="48">
        <f t="shared" si="22"/>
        <v>0</v>
      </c>
      <c r="AA98" s="49">
        <f t="shared" si="27"/>
        <v>0</v>
      </c>
    </row>
    <row r="99" spans="1:27" x14ac:dyDescent="0.25">
      <c r="A99" s="63" t="s">
        <v>152</v>
      </c>
      <c r="B99" s="64">
        <v>385</v>
      </c>
      <c r="C99" s="34">
        <v>0</v>
      </c>
      <c r="D99" s="34">
        <v>0</v>
      </c>
      <c r="E99" s="35">
        <f t="shared" si="19"/>
        <v>385</v>
      </c>
      <c r="F99" s="36">
        <f t="shared" si="23"/>
        <v>88</v>
      </c>
      <c r="G99" s="37" t="str">
        <f t="shared" si="30"/>
        <v>Yes</v>
      </c>
      <c r="H99" s="38">
        <v>0</v>
      </c>
      <c r="I99" s="38">
        <v>26.306000000000001</v>
      </c>
      <c r="J99" s="39">
        <f t="shared" si="32"/>
        <v>0</v>
      </c>
      <c r="K99" s="40">
        <f t="shared" si="20"/>
        <v>0</v>
      </c>
      <c r="L99" s="39">
        <v>909.2</v>
      </c>
      <c r="M99" s="39">
        <v>3146</v>
      </c>
      <c r="N99" s="39">
        <v>732.21400000000006</v>
      </c>
      <c r="O99" s="41">
        <f t="shared" si="24"/>
        <v>0</v>
      </c>
      <c r="P99" s="41">
        <f t="shared" si="25"/>
        <v>0</v>
      </c>
      <c r="Q99" s="41">
        <f t="shared" si="26"/>
        <v>0</v>
      </c>
      <c r="R99" s="34">
        <f t="shared" si="31"/>
        <v>0</v>
      </c>
      <c r="S99" s="34">
        <f t="shared" si="31"/>
        <v>0</v>
      </c>
      <c r="T99" s="34">
        <f t="shared" si="31"/>
        <v>0</v>
      </c>
      <c r="U99" s="52">
        <f>'[1]KP Hourly Purchases'!K94</f>
        <v>0</v>
      </c>
      <c r="V99" s="44">
        <f t="shared" si="21"/>
        <v>0</v>
      </c>
      <c r="W99" s="45">
        <f t="shared" si="29"/>
        <v>30.641133710531719</v>
      </c>
      <c r="X99" s="50">
        <f t="shared" si="29"/>
        <v>25.344847358289652</v>
      </c>
      <c r="Y99" s="51">
        <f t="shared" si="29"/>
        <v>31.379423501377364</v>
      </c>
      <c r="Z99" s="48">
        <f t="shared" si="22"/>
        <v>0</v>
      </c>
      <c r="AA99" s="49">
        <f t="shared" si="27"/>
        <v>0</v>
      </c>
    </row>
    <row r="100" spans="1:27" x14ac:dyDescent="0.25">
      <c r="A100" s="63" t="s">
        <v>153</v>
      </c>
      <c r="B100" s="64">
        <v>385</v>
      </c>
      <c r="C100" s="34">
        <v>0</v>
      </c>
      <c r="D100" s="34">
        <v>0</v>
      </c>
      <c r="E100" s="35">
        <f t="shared" si="19"/>
        <v>385</v>
      </c>
      <c r="F100" s="36">
        <f t="shared" si="23"/>
        <v>89</v>
      </c>
      <c r="G100" s="37" t="str">
        <f t="shared" si="30"/>
        <v>Yes</v>
      </c>
      <c r="H100" s="38">
        <v>0</v>
      </c>
      <c r="I100" s="38">
        <v>26.87</v>
      </c>
      <c r="J100" s="39">
        <f t="shared" si="32"/>
        <v>0</v>
      </c>
      <c r="K100" s="40">
        <f t="shared" si="20"/>
        <v>0</v>
      </c>
      <c r="L100" s="39">
        <v>909.90000000000009</v>
      </c>
      <c r="M100" s="39">
        <v>3146</v>
      </c>
      <c r="N100" s="39">
        <v>766.22199999999998</v>
      </c>
      <c r="O100" s="41">
        <f t="shared" si="24"/>
        <v>0</v>
      </c>
      <c r="P100" s="41">
        <f t="shared" si="25"/>
        <v>0</v>
      </c>
      <c r="Q100" s="41">
        <f t="shared" si="26"/>
        <v>0</v>
      </c>
      <c r="R100" s="34">
        <f t="shared" si="31"/>
        <v>0</v>
      </c>
      <c r="S100" s="34">
        <f t="shared" si="31"/>
        <v>0</v>
      </c>
      <c r="T100" s="34">
        <f t="shared" si="31"/>
        <v>0</v>
      </c>
      <c r="U100" s="52">
        <f>'[1]KP Hourly Purchases'!K95</f>
        <v>0</v>
      </c>
      <c r="V100" s="44">
        <f t="shared" si="21"/>
        <v>0</v>
      </c>
      <c r="W100" s="45">
        <f t="shared" si="29"/>
        <v>30.641133710531719</v>
      </c>
      <c r="X100" s="50">
        <f t="shared" si="29"/>
        <v>25.344847358289652</v>
      </c>
      <c r="Y100" s="51">
        <f t="shared" si="29"/>
        <v>31.379423501377364</v>
      </c>
      <c r="Z100" s="48">
        <f t="shared" si="22"/>
        <v>0</v>
      </c>
      <c r="AA100" s="49">
        <f t="shared" si="27"/>
        <v>0</v>
      </c>
    </row>
    <row r="101" spans="1:27" x14ac:dyDescent="0.25">
      <c r="A101" s="63" t="s">
        <v>154</v>
      </c>
      <c r="B101" s="64">
        <v>385</v>
      </c>
      <c r="C101" s="34">
        <v>0</v>
      </c>
      <c r="D101" s="34">
        <v>0</v>
      </c>
      <c r="E101" s="35">
        <f t="shared" si="19"/>
        <v>385</v>
      </c>
      <c r="F101" s="36">
        <f t="shared" si="23"/>
        <v>90</v>
      </c>
      <c r="G101" s="37" t="str">
        <f t="shared" si="30"/>
        <v>Yes</v>
      </c>
      <c r="H101" s="38">
        <v>0</v>
      </c>
      <c r="I101" s="38">
        <v>26.733000000000001</v>
      </c>
      <c r="J101" s="39">
        <f t="shared" si="32"/>
        <v>0</v>
      </c>
      <c r="K101" s="40">
        <f t="shared" si="20"/>
        <v>0</v>
      </c>
      <c r="L101" s="39">
        <v>930.45</v>
      </c>
      <c r="M101" s="39">
        <v>3188</v>
      </c>
      <c r="N101" s="39">
        <v>764.59199999999998</v>
      </c>
      <c r="O101" s="41">
        <f t="shared" si="24"/>
        <v>0</v>
      </c>
      <c r="P101" s="41">
        <f t="shared" si="25"/>
        <v>0</v>
      </c>
      <c r="Q101" s="41">
        <f t="shared" si="26"/>
        <v>0</v>
      </c>
      <c r="R101" s="34">
        <f t="shared" si="31"/>
        <v>0</v>
      </c>
      <c r="S101" s="34">
        <f t="shared" si="31"/>
        <v>0</v>
      </c>
      <c r="T101" s="34">
        <f t="shared" si="31"/>
        <v>0</v>
      </c>
      <c r="U101" s="52">
        <f>'[1]KP Hourly Purchases'!K96</f>
        <v>0</v>
      </c>
      <c r="V101" s="44">
        <f t="shared" si="21"/>
        <v>0</v>
      </c>
      <c r="W101" s="45">
        <f t="shared" si="29"/>
        <v>30.641133710531719</v>
      </c>
      <c r="X101" s="50">
        <f t="shared" si="29"/>
        <v>25.344847358289652</v>
      </c>
      <c r="Y101" s="51">
        <f t="shared" si="29"/>
        <v>31.379423501377364</v>
      </c>
      <c r="Z101" s="48">
        <f t="shared" si="22"/>
        <v>0</v>
      </c>
      <c r="AA101" s="49">
        <f t="shared" si="27"/>
        <v>0</v>
      </c>
    </row>
    <row r="102" spans="1:27" x14ac:dyDescent="0.25">
      <c r="A102" s="63" t="s">
        <v>155</v>
      </c>
      <c r="B102" s="64">
        <v>385</v>
      </c>
      <c r="C102" s="34">
        <v>0</v>
      </c>
      <c r="D102" s="34">
        <v>0</v>
      </c>
      <c r="E102" s="35">
        <f t="shared" si="19"/>
        <v>385</v>
      </c>
      <c r="F102" s="36">
        <f t="shared" si="23"/>
        <v>91</v>
      </c>
      <c r="G102" s="37" t="str">
        <f t="shared" si="30"/>
        <v>Yes</v>
      </c>
      <c r="H102" s="38">
        <v>0</v>
      </c>
      <c r="I102" s="38">
        <v>23.844999999999999</v>
      </c>
      <c r="J102" s="39">
        <f t="shared" si="32"/>
        <v>0</v>
      </c>
      <c r="K102" s="40">
        <f t="shared" si="20"/>
        <v>0</v>
      </c>
      <c r="L102" s="39">
        <v>916.85</v>
      </c>
      <c r="M102" s="39">
        <v>3188</v>
      </c>
      <c r="N102" s="39">
        <v>730.94</v>
      </c>
      <c r="O102" s="41">
        <f t="shared" si="24"/>
        <v>0</v>
      </c>
      <c r="P102" s="41">
        <f t="shared" si="25"/>
        <v>0</v>
      </c>
      <c r="Q102" s="41">
        <f t="shared" si="26"/>
        <v>0</v>
      </c>
      <c r="R102" s="34">
        <f t="shared" si="31"/>
        <v>0</v>
      </c>
      <c r="S102" s="34">
        <f t="shared" si="31"/>
        <v>0</v>
      </c>
      <c r="T102" s="34">
        <f t="shared" si="31"/>
        <v>0</v>
      </c>
      <c r="U102" s="52">
        <f>'[1]KP Hourly Purchases'!K97</f>
        <v>0</v>
      </c>
      <c r="V102" s="44">
        <f t="shared" si="21"/>
        <v>0</v>
      </c>
      <c r="W102" s="45">
        <f t="shared" si="29"/>
        <v>30.641133710531719</v>
      </c>
      <c r="X102" s="50">
        <f t="shared" si="29"/>
        <v>25.344847358289652</v>
      </c>
      <c r="Y102" s="51">
        <f t="shared" si="29"/>
        <v>31.379423501377364</v>
      </c>
      <c r="Z102" s="48">
        <f t="shared" si="22"/>
        <v>0</v>
      </c>
      <c r="AA102" s="49">
        <f t="shared" si="27"/>
        <v>0</v>
      </c>
    </row>
    <row r="103" spans="1:27" x14ac:dyDescent="0.25">
      <c r="A103" s="63" t="s">
        <v>156</v>
      </c>
      <c r="B103" s="64">
        <v>385</v>
      </c>
      <c r="C103" s="34">
        <v>0</v>
      </c>
      <c r="D103" s="34">
        <v>0</v>
      </c>
      <c r="E103" s="35">
        <f t="shared" si="19"/>
        <v>385</v>
      </c>
      <c r="F103" s="36">
        <f t="shared" si="23"/>
        <v>92</v>
      </c>
      <c r="G103" s="37" t="str">
        <f t="shared" si="30"/>
        <v>Yes</v>
      </c>
      <c r="H103" s="38">
        <v>0</v>
      </c>
      <c r="I103" s="38">
        <v>21.34</v>
      </c>
      <c r="J103" s="39">
        <f t="shared" si="32"/>
        <v>0</v>
      </c>
      <c r="K103" s="40">
        <f t="shared" si="20"/>
        <v>0</v>
      </c>
      <c r="L103" s="39">
        <v>887.5</v>
      </c>
      <c r="M103" s="39">
        <v>3176</v>
      </c>
      <c r="N103" s="39">
        <v>686.96699999999998</v>
      </c>
      <c r="O103" s="41">
        <f t="shared" si="24"/>
        <v>0</v>
      </c>
      <c r="P103" s="41">
        <f t="shared" si="25"/>
        <v>0</v>
      </c>
      <c r="Q103" s="41">
        <f t="shared" si="26"/>
        <v>0</v>
      </c>
      <c r="R103" s="34">
        <f t="shared" si="31"/>
        <v>0</v>
      </c>
      <c r="S103" s="34">
        <f t="shared" si="31"/>
        <v>0</v>
      </c>
      <c r="T103" s="34">
        <f t="shared" si="31"/>
        <v>0</v>
      </c>
      <c r="U103" s="52">
        <f>'[1]KP Hourly Purchases'!K98</f>
        <v>0</v>
      </c>
      <c r="V103" s="44">
        <f t="shared" si="21"/>
        <v>0</v>
      </c>
      <c r="W103" s="45">
        <f t="shared" si="29"/>
        <v>30.641133710531719</v>
      </c>
      <c r="X103" s="50">
        <f t="shared" si="29"/>
        <v>25.344847358289652</v>
      </c>
      <c r="Y103" s="51">
        <f t="shared" si="29"/>
        <v>31.379423501377364</v>
      </c>
      <c r="Z103" s="48">
        <f t="shared" si="22"/>
        <v>0</v>
      </c>
      <c r="AA103" s="49">
        <f t="shared" si="27"/>
        <v>0</v>
      </c>
    </row>
    <row r="104" spans="1:27" x14ac:dyDescent="0.25">
      <c r="A104" s="63" t="s">
        <v>157</v>
      </c>
      <c r="B104" s="64">
        <v>385</v>
      </c>
      <c r="C104" s="34">
        <v>0</v>
      </c>
      <c r="D104" s="34">
        <v>0</v>
      </c>
      <c r="E104" s="35">
        <f t="shared" si="19"/>
        <v>385</v>
      </c>
      <c r="F104" s="36">
        <f t="shared" si="23"/>
        <v>93</v>
      </c>
      <c r="G104" s="37" t="str">
        <f t="shared" si="30"/>
        <v>Yes</v>
      </c>
      <c r="H104" s="38">
        <v>0</v>
      </c>
      <c r="I104" s="38">
        <v>19.71</v>
      </c>
      <c r="J104" s="39">
        <f t="shared" si="32"/>
        <v>0</v>
      </c>
      <c r="K104" s="40">
        <f t="shared" si="20"/>
        <v>0</v>
      </c>
      <c r="L104" s="39">
        <v>775.35</v>
      </c>
      <c r="M104" s="39">
        <v>2770</v>
      </c>
      <c r="N104" s="39">
        <v>655.71900000000005</v>
      </c>
      <c r="O104" s="41">
        <f t="shared" si="24"/>
        <v>0</v>
      </c>
      <c r="P104" s="41">
        <f t="shared" si="25"/>
        <v>0</v>
      </c>
      <c r="Q104" s="41">
        <f t="shared" si="26"/>
        <v>0</v>
      </c>
      <c r="R104" s="34">
        <f t="shared" si="31"/>
        <v>0</v>
      </c>
      <c r="S104" s="34">
        <f t="shared" si="31"/>
        <v>0</v>
      </c>
      <c r="T104" s="34">
        <f t="shared" si="31"/>
        <v>0</v>
      </c>
      <c r="U104" s="52">
        <f>'[1]KP Hourly Purchases'!K99</f>
        <v>0</v>
      </c>
      <c r="V104" s="44">
        <f t="shared" si="21"/>
        <v>0</v>
      </c>
      <c r="W104" s="45">
        <f t="shared" si="29"/>
        <v>30.641133710531719</v>
      </c>
      <c r="X104" s="50">
        <f t="shared" si="29"/>
        <v>25.344847358289652</v>
      </c>
      <c r="Y104" s="51">
        <f t="shared" si="29"/>
        <v>31.379423501377364</v>
      </c>
      <c r="Z104" s="48">
        <f t="shared" si="22"/>
        <v>0</v>
      </c>
      <c r="AA104" s="49">
        <f t="shared" si="27"/>
        <v>0</v>
      </c>
    </row>
    <row r="105" spans="1:27" x14ac:dyDescent="0.25">
      <c r="A105" s="63" t="s">
        <v>158</v>
      </c>
      <c r="B105" s="64">
        <v>385</v>
      </c>
      <c r="C105" s="34">
        <v>0</v>
      </c>
      <c r="D105" s="34">
        <v>0</v>
      </c>
      <c r="E105" s="35">
        <f t="shared" si="19"/>
        <v>385</v>
      </c>
      <c r="F105" s="36">
        <f t="shared" si="23"/>
        <v>94</v>
      </c>
      <c r="G105" s="37" t="str">
        <f t="shared" si="30"/>
        <v>Yes</v>
      </c>
      <c r="H105" s="38">
        <v>0</v>
      </c>
      <c r="I105" s="38">
        <v>19.015999999999998</v>
      </c>
      <c r="J105" s="39">
        <f t="shared" si="32"/>
        <v>0</v>
      </c>
      <c r="K105" s="40">
        <f t="shared" si="20"/>
        <v>0</v>
      </c>
      <c r="L105" s="39">
        <v>699.85</v>
      </c>
      <c r="M105" s="39">
        <v>2942</v>
      </c>
      <c r="N105" s="39">
        <v>638.24099999999999</v>
      </c>
      <c r="O105" s="41">
        <f t="shared" si="24"/>
        <v>0</v>
      </c>
      <c r="P105" s="41">
        <f t="shared" si="25"/>
        <v>0</v>
      </c>
      <c r="Q105" s="41">
        <f t="shared" si="26"/>
        <v>0</v>
      </c>
      <c r="R105" s="34">
        <f t="shared" si="31"/>
        <v>0</v>
      </c>
      <c r="S105" s="34">
        <f t="shared" si="31"/>
        <v>0</v>
      </c>
      <c r="T105" s="34">
        <f t="shared" si="31"/>
        <v>0</v>
      </c>
      <c r="U105" s="52">
        <f>'[1]KP Hourly Purchases'!K100</f>
        <v>0</v>
      </c>
      <c r="V105" s="44">
        <f t="shared" si="21"/>
        <v>0</v>
      </c>
      <c r="W105" s="45">
        <f t="shared" si="29"/>
        <v>30.641133710531719</v>
      </c>
      <c r="X105" s="50">
        <f t="shared" si="29"/>
        <v>25.344847358289652</v>
      </c>
      <c r="Y105" s="51">
        <f t="shared" si="29"/>
        <v>31.379423501377364</v>
      </c>
      <c r="Z105" s="48">
        <f t="shared" si="22"/>
        <v>0</v>
      </c>
      <c r="AA105" s="49">
        <f t="shared" si="27"/>
        <v>0</v>
      </c>
    </row>
    <row r="106" spans="1:27" x14ac:dyDescent="0.25">
      <c r="A106" s="63" t="s">
        <v>159</v>
      </c>
      <c r="B106" s="64">
        <v>385</v>
      </c>
      <c r="C106" s="34">
        <v>0</v>
      </c>
      <c r="D106" s="34">
        <v>0</v>
      </c>
      <c r="E106" s="35">
        <f t="shared" si="19"/>
        <v>385</v>
      </c>
      <c r="F106" s="36">
        <f t="shared" si="23"/>
        <v>95</v>
      </c>
      <c r="G106" s="37" t="str">
        <f t="shared" si="30"/>
        <v>Yes</v>
      </c>
      <c r="H106" s="38">
        <v>0</v>
      </c>
      <c r="I106" s="38">
        <v>18.725999999999999</v>
      </c>
      <c r="J106" s="39">
        <f t="shared" si="32"/>
        <v>0</v>
      </c>
      <c r="K106" s="40">
        <f t="shared" si="20"/>
        <v>0</v>
      </c>
      <c r="L106" s="39">
        <v>747.15</v>
      </c>
      <c r="M106" s="39">
        <v>3200</v>
      </c>
      <c r="N106" s="39">
        <v>629.46600000000001</v>
      </c>
      <c r="O106" s="41">
        <f t="shared" si="24"/>
        <v>0</v>
      </c>
      <c r="P106" s="41">
        <f t="shared" si="25"/>
        <v>0</v>
      </c>
      <c r="Q106" s="41">
        <f t="shared" si="26"/>
        <v>0</v>
      </c>
      <c r="R106" s="34">
        <f t="shared" si="31"/>
        <v>0</v>
      </c>
      <c r="S106" s="34">
        <f t="shared" si="31"/>
        <v>0</v>
      </c>
      <c r="T106" s="34">
        <f t="shared" si="31"/>
        <v>0</v>
      </c>
      <c r="U106" s="52">
        <f>'[1]KP Hourly Purchases'!K101</f>
        <v>0</v>
      </c>
      <c r="V106" s="44">
        <f t="shared" si="21"/>
        <v>0</v>
      </c>
      <c r="W106" s="45">
        <f t="shared" si="29"/>
        <v>30.641133710531719</v>
      </c>
      <c r="X106" s="50">
        <f t="shared" si="29"/>
        <v>25.344847358289652</v>
      </c>
      <c r="Y106" s="51">
        <f t="shared" si="29"/>
        <v>31.379423501377364</v>
      </c>
      <c r="Z106" s="48">
        <f t="shared" si="22"/>
        <v>0</v>
      </c>
      <c r="AA106" s="49">
        <f t="shared" si="27"/>
        <v>0</v>
      </c>
    </row>
    <row r="107" spans="1:27" x14ac:dyDescent="0.25">
      <c r="A107" s="63" t="s">
        <v>160</v>
      </c>
      <c r="B107" s="64">
        <v>385</v>
      </c>
      <c r="C107" s="34">
        <v>0</v>
      </c>
      <c r="D107" s="34">
        <v>0</v>
      </c>
      <c r="E107" s="35">
        <f t="shared" si="19"/>
        <v>385</v>
      </c>
      <c r="F107" s="36">
        <f t="shared" si="23"/>
        <v>96</v>
      </c>
      <c r="G107" s="37" t="str">
        <f t="shared" si="30"/>
        <v>Yes</v>
      </c>
      <c r="H107" s="38">
        <v>0</v>
      </c>
      <c r="I107" s="38">
        <v>19.079000000000001</v>
      </c>
      <c r="J107" s="39">
        <f t="shared" si="32"/>
        <v>0</v>
      </c>
      <c r="K107" s="40">
        <f t="shared" si="20"/>
        <v>0</v>
      </c>
      <c r="L107" s="39">
        <v>785.65</v>
      </c>
      <c r="M107" s="39">
        <v>3191</v>
      </c>
      <c r="N107" s="39">
        <v>631.52099999999996</v>
      </c>
      <c r="O107" s="41">
        <f t="shared" si="24"/>
        <v>0</v>
      </c>
      <c r="P107" s="41">
        <f t="shared" si="25"/>
        <v>0</v>
      </c>
      <c r="Q107" s="41">
        <f t="shared" si="26"/>
        <v>0</v>
      </c>
      <c r="R107" s="34">
        <f t="shared" si="31"/>
        <v>0</v>
      </c>
      <c r="S107" s="34">
        <f t="shared" si="31"/>
        <v>0</v>
      </c>
      <c r="T107" s="34">
        <f t="shared" si="31"/>
        <v>0</v>
      </c>
      <c r="U107" s="52">
        <f>'[1]KP Hourly Purchases'!K102</f>
        <v>0</v>
      </c>
      <c r="V107" s="44">
        <f t="shared" si="21"/>
        <v>0</v>
      </c>
      <c r="W107" s="45">
        <f t="shared" ref="W107:Y122" si="33">W106</f>
        <v>30.641133710531719</v>
      </c>
      <c r="X107" s="50">
        <f t="shared" si="33"/>
        <v>25.344847358289652</v>
      </c>
      <c r="Y107" s="51">
        <f t="shared" si="33"/>
        <v>31.379423501377364</v>
      </c>
      <c r="Z107" s="48">
        <f t="shared" si="22"/>
        <v>0</v>
      </c>
      <c r="AA107" s="49">
        <f t="shared" si="27"/>
        <v>0</v>
      </c>
    </row>
    <row r="108" spans="1:27" x14ac:dyDescent="0.25">
      <c r="A108" s="63" t="s">
        <v>161</v>
      </c>
      <c r="B108" s="64">
        <v>385</v>
      </c>
      <c r="C108" s="34">
        <v>0</v>
      </c>
      <c r="D108" s="34">
        <v>0</v>
      </c>
      <c r="E108" s="35">
        <f t="shared" si="19"/>
        <v>385</v>
      </c>
      <c r="F108" s="36">
        <f t="shared" si="23"/>
        <v>97</v>
      </c>
      <c r="G108" s="37" t="str">
        <f t="shared" si="30"/>
        <v>Yes</v>
      </c>
      <c r="H108" s="38">
        <v>0</v>
      </c>
      <c r="I108" s="38">
        <v>19.204999999999998</v>
      </c>
      <c r="J108" s="39">
        <f t="shared" si="32"/>
        <v>0</v>
      </c>
      <c r="K108" s="40">
        <f t="shared" si="20"/>
        <v>0</v>
      </c>
      <c r="L108" s="39">
        <v>789</v>
      </c>
      <c r="M108" s="39">
        <v>3183</v>
      </c>
      <c r="N108" s="39">
        <v>630.29999999999995</v>
      </c>
      <c r="O108" s="41">
        <f t="shared" si="24"/>
        <v>0</v>
      </c>
      <c r="P108" s="41">
        <f t="shared" si="25"/>
        <v>0</v>
      </c>
      <c r="Q108" s="41">
        <f t="shared" si="26"/>
        <v>0</v>
      </c>
      <c r="R108" s="34">
        <f t="shared" si="31"/>
        <v>0</v>
      </c>
      <c r="S108" s="34">
        <f t="shared" si="31"/>
        <v>0</v>
      </c>
      <c r="T108" s="34">
        <f t="shared" si="31"/>
        <v>0</v>
      </c>
      <c r="U108" s="52">
        <f>'[1]KP Hourly Purchases'!K103</f>
        <v>0</v>
      </c>
      <c r="V108" s="44">
        <f t="shared" si="21"/>
        <v>0</v>
      </c>
      <c r="W108" s="45">
        <f t="shared" si="33"/>
        <v>30.641133710531719</v>
      </c>
      <c r="X108" s="50">
        <f t="shared" si="33"/>
        <v>25.344847358289652</v>
      </c>
      <c r="Y108" s="51">
        <f t="shared" si="33"/>
        <v>31.379423501377364</v>
      </c>
      <c r="Z108" s="48">
        <f t="shared" si="22"/>
        <v>0</v>
      </c>
      <c r="AA108" s="49">
        <f t="shared" si="27"/>
        <v>0</v>
      </c>
    </row>
    <row r="109" spans="1:27" x14ac:dyDescent="0.25">
      <c r="A109" s="63" t="s">
        <v>162</v>
      </c>
      <c r="B109" s="64">
        <v>385</v>
      </c>
      <c r="C109" s="34">
        <v>0</v>
      </c>
      <c r="D109" s="34">
        <v>0</v>
      </c>
      <c r="E109" s="35">
        <f t="shared" si="19"/>
        <v>385</v>
      </c>
      <c r="F109" s="36">
        <f t="shared" si="23"/>
        <v>98</v>
      </c>
      <c r="G109" s="37" t="str">
        <f t="shared" si="30"/>
        <v>Yes</v>
      </c>
      <c r="H109" s="38">
        <v>0</v>
      </c>
      <c r="I109" s="38">
        <v>21.588999999999999</v>
      </c>
      <c r="J109" s="39">
        <f t="shared" si="32"/>
        <v>0</v>
      </c>
      <c r="K109" s="40">
        <f t="shared" si="20"/>
        <v>0</v>
      </c>
      <c r="L109" s="39">
        <v>791.15</v>
      </c>
      <c r="M109" s="39">
        <v>3183</v>
      </c>
      <c r="N109" s="39">
        <v>661.07399999999996</v>
      </c>
      <c r="O109" s="41">
        <f t="shared" si="24"/>
        <v>0</v>
      </c>
      <c r="P109" s="41">
        <f t="shared" si="25"/>
        <v>0</v>
      </c>
      <c r="Q109" s="41">
        <f t="shared" si="26"/>
        <v>0</v>
      </c>
      <c r="R109" s="34">
        <f t="shared" si="31"/>
        <v>0</v>
      </c>
      <c r="S109" s="34">
        <f t="shared" si="31"/>
        <v>0</v>
      </c>
      <c r="T109" s="34">
        <f t="shared" si="31"/>
        <v>0</v>
      </c>
      <c r="U109" s="52">
        <f>'[1]KP Hourly Purchases'!K104</f>
        <v>0</v>
      </c>
      <c r="V109" s="44">
        <f t="shared" si="21"/>
        <v>0</v>
      </c>
      <c r="W109" s="45">
        <f t="shared" si="33"/>
        <v>30.641133710531719</v>
      </c>
      <c r="X109" s="50">
        <f t="shared" si="33"/>
        <v>25.344847358289652</v>
      </c>
      <c r="Y109" s="51">
        <f t="shared" si="33"/>
        <v>31.379423501377364</v>
      </c>
      <c r="Z109" s="48">
        <f t="shared" si="22"/>
        <v>0</v>
      </c>
      <c r="AA109" s="49">
        <f t="shared" si="27"/>
        <v>0</v>
      </c>
    </row>
    <row r="110" spans="1:27" x14ac:dyDescent="0.25">
      <c r="A110" s="63" t="s">
        <v>163</v>
      </c>
      <c r="B110" s="64">
        <v>385</v>
      </c>
      <c r="C110" s="34">
        <v>0</v>
      </c>
      <c r="D110" s="34">
        <v>0</v>
      </c>
      <c r="E110" s="35">
        <f t="shared" si="19"/>
        <v>385</v>
      </c>
      <c r="F110" s="36">
        <f t="shared" si="23"/>
        <v>99</v>
      </c>
      <c r="G110" s="37" t="str">
        <f t="shared" si="30"/>
        <v>Yes</v>
      </c>
      <c r="H110" s="38">
        <v>0</v>
      </c>
      <c r="I110" s="38">
        <v>25.710999999999999</v>
      </c>
      <c r="J110" s="39">
        <f t="shared" si="32"/>
        <v>0</v>
      </c>
      <c r="K110" s="40">
        <f t="shared" si="20"/>
        <v>0</v>
      </c>
      <c r="L110" s="39">
        <v>836.35</v>
      </c>
      <c r="M110" s="39">
        <v>3199</v>
      </c>
      <c r="N110" s="39">
        <v>741.17399999999998</v>
      </c>
      <c r="O110" s="41">
        <f t="shared" si="24"/>
        <v>0</v>
      </c>
      <c r="P110" s="41">
        <f t="shared" si="25"/>
        <v>0</v>
      </c>
      <c r="Q110" s="41">
        <f t="shared" si="26"/>
        <v>0</v>
      </c>
      <c r="R110" s="34">
        <f t="shared" si="31"/>
        <v>0</v>
      </c>
      <c r="S110" s="34">
        <f t="shared" si="31"/>
        <v>0</v>
      </c>
      <c r="T110" s="34">
        <f t="shared" si="31"/>
        <v>0</v>
      </c>
      <c r="U110" s="52">
        <f>'[1]KP Hourly Purchases'!K105</f>
        <v>0</v>
      </c>
      <c r="V110" s="44">
        <f t="shared" si="21"/>
        <v>0</v>
      </c>
      <c r="W110" s="45">
        <f t="shared" si="33"/>
        <v>30.641133710531719</v>
      </c>
      <c r="X110" s="50">
        <f t="shared" si="33"/>
        <v>25.344847358289652</v>
      </c>
      <c r="Y110" s="51">
        <f t="shared" si="33"/>
        <v>31.379423501377364</v>
      </c>
      <c r="Z110" s="48">
        <f t="shared" si="22"/>
        <v>0</v>
      </c>
      <c r="AA110" s="49">
        <f t="shared" si="27"/>
        <v>0</v>
      </c>
    </row>
    <row r="111" spans="1:27" x14ac:dyDescent="0.25">
      <c r="A111" s="63" t="s">
        <v>164</v>
      </c>
      <c r="B111" s="64">
        <v>385</v>
      </c>
      <c r="C111" s="34">
        <v>0</v>
      </c>
      <c r="D111" s="34">
        <v>0</v>
      </c>
      <c r="E111" s="35">
        <f t="shared" si="19"/>
        <v>385</v>
      </c>
      <c r="F111" s="36">
        <f t="shared" si="23"/>
        <v>100</v>
      </c>
      <c r="G111" s="37" t="str">
        <f t="shared" si="30"/>
        <v>Yes</v>
      </c>
      <c r="H111" s="38">
        <v>0</v>
      </c>
      <c r="I111" s="38">
        <v>26.657</v>
      </c>
      <c r="J111" s="39">
        <f t="shared" si="32"/>
        <v>0</v>
      </c>
      <c r="K111" s="40">
        <f t="shared" si="20"/>
        <v>0</v>
      </c>
      <c r="L111" s="39">
        <v>940.2</v>
      </c>
      <c r="M111" s="39">
        <v>3224</v>
      </c>
      <c r="N111" s="39">
        <v>780.928</v>
      </c>
      <c r="O111" s="41">
        <f t="shared" si="24"/>
        <v>0</v>
      </c>
      <c r="P111" s="41">
        <f t="shared" si="25"/>
        <v>0</v>
      </c>
      <c r="Q111" s="41">
        <f t="shared" si="26"/>
        <v>0</v>
      </c>
      <c r="R111" s="34">
        <f t="shared" si="31"/>
        <v>0</v>
      </c>
      <c r="S111" s="34">
        <f t="shared" si="31"/>
        <v>0</v>
      </c>
      <c r="T111" s="34">
        <f t="shared" si="31"/>
        <v>0</v>
      </c>
      <c r="U111" s="52">
        <f>'[1]KP Hourly Purchases'!K106</f>
        <v>0</v>
      </c>
      <c r="V111" s="44">
        <f t="shared" si="21"/>
        <v>0</v>
      </c>
      <c r="W111" s="45">
        <f t="shared" si="33"/>
        <v>30.641133710531719</v>
      </c>
      <c r="X111" s="50">
        <f t="shared" si="33"/>
        <v>25.344847358289652</v>
      </c>
      <c r="Y111" s="51">
        <f t="shared" si="33"/>
        <v>31.379423501377364</v>
      </c>
      <c r="Z111" s="48">
        <f t="shared" si="22"/>
        <v>0</v>
      </c>
      <c r="AA111" s="49">
        <f t="shared" si="27"/>
        <v>0</v>
      </c>
    </row>
    <row r="112" spans="1:27" x14ac:dyDescent="0.25">
      <c r="A112" s="63" t="s">
        <v>165</v>
      </c>
      <c r="B112" s="64">
        <v>385</v>
      </c>
      <c r="C112" s="34">
        <v>0</v>
      </c>
      <c r="D112" s="34">
        <v>0</v>
      </c>
      <c r="E112" s="35">
        <f t="shared" si="19"/>
        <v>385</v>
      </c>
      <c r="F112" s="36">
        <f t="shared" si="23"/>
        <v>101</v>
      </c>
      <c r="G112" s="37" t="str">
        <f t="shared" si="30"/>
        <v>Yes</v>
      </c>
      <c r="H112" s="38">
        <v>0</v>
      </c>
      <c r="I112" s="38">
        <v>26.885999999999999</v>
      </c>
      <c r="J112" s="39">
        <f t="shared" si="32"/>
        <v>0</v>
      </c>
      <c r="K112" s="40">
        <f t="shared" si="20"/>
        <v>0</v>
      </c>
      <c r="L112" s="39">
        <v>965.55</v>
      </c>
      <c r="M112" s="39">
        <v>3219</v>
      </c>
      <c r="N112" s="39">
        <v>803.82</v>
      </c>
      <c r="O112" s="41">
        <f t="shared" si="24"/>
        <v>0</v>
      </c>
      <c r="P112" s="41">
        <f t="shared" si="25"/>
        <v>0</v>
      </c>
      <c r="Q112" s="41">
        <f t="shared" si="26"/>
        <v>0</v>
      </c>
      <c r="R112" s="34">
        <f t="shared" si="31"/>
        <v>0</v>
      </c>
      <c r="S112" s="34">
        <f t="shared" si="31"/>
        <v>0</v>
      </c>
      <c r="T112" s="34">
        <f t="shared" si="31"/>
        <v>0</v>
      </c>
      <c r="U112" s="52">
        <f>'[1]KP Hourly Purchases'!K107</f>
        <v>0</v>
      </c>
      <c r="V112" s="44">
        <f t="shared" si="21"/>
        <v>0</v>
      </c>
      <c r="W112" s="45">
        <f t="shared" si="33"/>
        <v>30.641133710531719</v>
      </c>
      <c r="X112" s="50">
        <f t="shared" si="33"/>
        <v>25.344847358289652</v>
      </c>
      <c r="Y112" s="51">
        <f t="shared" si="33"/>
        <v>31.379423501377364</v>
      </c>
      <c r="Z112" s="48">
        <f t="shared" si="22"/>
        <v>0</v>
      </c>
      <c r="AA112" s="49">
        <f t="shared" si="27"/>
        <v>0</v>
      </c>
    </row>
    <row r="113" spans="1:27" x14ac:dyDescent="0.25">
      <c r="A113" s="63" t="s">
        <v>166</v>
      </c>
      <c r="B113" s="64">
        <v>385</v>
      </c>
      <c r="C113" s="34">
        <v>0</v>
      </c>
      <c r="D113" s="34">
        <v>0</v>
      </c>
      <c r="E113" s="35">
        <f t="shared" si="19"/>
        <v>385</v>
      </c>
      <c r="F113" s="36">
        <f t="shared" si="23"/>
        <v>102</v>
      </c>
      <c r="G113" s="37" t="str">
        <f t="shared" si="30"/>
        <v>Yes</v>
      </c>
      <c r="H113" s="38">
        <v>0</v>
      </c>
      <c r="I113" s="38">
        <v>27.774000000000001</v>
      </c>
      <c r="J113" s="39">
        <f t="shared" si="32"/>
        <v>0</v>
      </c>
      <c r="K113" s="40">
        <f t="shared" si="20"/>
        <v>0</v>
      </c>
      <c r="L113" s="39">
        <v>938.09999999999991</v>
      </c>
      <c r="M113" s="39">
        <v>3217</v>
      </c>
      <c r="N113" s="39">
        <v>808.447</v>
      </c>
      <c r="O113" s="41">
        <f t="shared" si="24"/>
        <v>0</v>
      </c>
      <c r="P113" s="41">
        <f t="shared" si="25"/>
        <v>0</v>
      </c>
      <c r="Q113" s="41">
        <f t="shared" si="26"/>
        <v>0</v>
      </c>
      <c r="R113" s="34">
        <f t="shared" si="31"/>
        <v>0</v>
      </c>
      <c r="S113" s="34">
        <f t="shared" si="31"/>
        <v>0</v>
      </c>
      <c r="T113" s="34">
        <f t="shared" si="31"/>
        <v>0</v>
      </c>
      <c r="U113" s="52">
        <f>'[1]KP Hourly Purchases'!K108</f>
        <v>0</v>
      </c>
      <c r="V113" s="44">
        <f t="shared" si="21"/>
        <v>0</v>
      </c>
      <c r="W113" s="45">
        <f t="shared" si="33"/>
        <v>30.641133710531719</v>
      </c>
      <c r="X113" s="50">
        <f t="shared" si="33"/>
        <v>25.344847358289652</v>
      </c>
      <c r="Y113" s="51">
        <f t="shared" si="33"/>
        <v>31.379423501377364</v>
      </c>
      <c r="Z113" s="48">
        <f t="shared" si="22"/>
        <v>0</v>
      </c>
      <c r="AA113" s="49">
        <f t="shared" si="27"/>
        <v>0</v>
      </c>
    </row>
    <row r="114" spans="1:27" x14ac:dyDescent="0.25">
      <c r="A114" s="63" t="s">
        <v>167</v>
      </c>
      <c r="B114" s="64">
        <v>385</v>
      </c>
      <c r="C114" s="34">
        <v>0</v>
      </c>
      <c r="D114" s="34">
        <v>0</v>
      </c>
      <c r="E114" s="35">
        <f t="shared" si="19"/>
        <v>385</v>
      </c>
      <c r="F114" s="36">
        <f t="shared" si="23"/>
        <v>103</v>
      </c>
      <c r="G114" s="37" t="str">
        <f t="shared" si="30"/>
        <v>Yes</v>
      </c>
      <c r="H114" s="38">
        <v>0</v>
      </c>
      <c r="I114" s="38">
        <v>28.547000000000001</v>
      </c>
      <c r="J114" s="39">
        <f t="shared" si="32"/>
        <v>0</v>
      </c>
      <c r="K114" s="40">
        <f t="shared" si="20"/>
        <v>0</v>
      </c>
      <c r="L114" s="39">
        <v>975.8</v>
      </c>
      <c r="M114" s="39">
        <v>3221</v>
      </c>
      <c r="N114" s="39">
        <v>802.27200000000005</v>
      </c>
      <c r="O114" s="41">
        <f t="shared" si="24"/>
        <v>0</v>
      </c>
      <c r="P114" s="41">
        <f t="shared" si="25"/>
        <v>0</v>
      </c>
      <c r="Q114" s="41">
        <f t="shared" si="26"/>
        <v>0</v>
      </c>
      <c r="R114" s="34">
        <f t="shared" si="31"/>
        <v>0</v>
      </c>
      <c r="S114" s="34">
        <f t="shared" si="31"/>
        <v>0</v>
      </c>
      <c r="T114" s="34">
        <f t="shared" si="31"/>
        <v>0</v>
      </c>
      <c r="U114" s="52">
        <f>'[1]KP Hourly Purchases'!K109</f>
        <v>0</v>
      </c>
      <c r="V114" s="44">
        <f t="shared" si="21"/>
        <v>0</v>
      </c>
      <c r="W114" s="45">
        <f t="shared" si="33"/>
        <v>30.641133710531719</v>
      </c>
      <c r="X114" s="50">
        <f t="shared" si="33"/>
        <v>25.344847358289652</v>
      </c>
      <c r="Y114" s="51">
        <f t="shared" si="33"/>
        <v>31.379423501377364</v>
      </c>
      <c r="Z114" s="48">
        <f t="shared" si="22"/>
        <v>0</v>
      </c>
      <c r="AA114" s="49">
        <f t="shared" si="27"/>
        <v>0</v>
      </c>
    </row>
    <row r="115" spans="1:27" x14ac:dyDescent="0.25">
      <c r="A115" s="63" t="s">
        <v>168</v>
      </c>
      <c r="B115" s="64">
        <v>385</v>
      </c>
      <c r="C115" s="34">
        <v>0</v>
      </c>
      <c r="D115" s="34">
        <v>0</v>
      </c>
      <c r="E115" s="35">
        <f t="shared" si="19"/>
        <v>385</v>
      </c>
      <c r="F115" s="36">
        <f t="shared" si="23"/>
        <v>104</v>
      </c>
      <c r="G115" s="37" t="str">
        <f t="shared" si="30"/>
        <v>Yes</v>
      </c>
      <c r="H115" s="38">
        <v>0</v>
      </c>
      <c r="I115" s="38">
        <v>28.792999999999999</v>
      </c>
      <c r="J115" s="39">
        <f t="shared" si="32"/>
        <v>0</v>
      </c>
      <c r="K115" s="40">
        <f t="shared" si="20"/>
        <v>0</v>
      </c>
      <c r="L115" s="39">
        <v>989.45</v>
      </c>
      <c r="M115" s="39">
        <v>3224</v>
      </c>
      <c r="N115" s="39">
        <v>796.98099999999999</v>
      </c>
      <c r="O115" s="41">
        <f t="shared" si="24"/>
        <v>0</v>
      </c>
      <c r="P115" s="41">
        <f t="shared" si="25"/>
        <v>0</v>
      </c>
      <c r="Q115" s="41">
        <f t="shared" si="26"/>
        <v>0</v>
      </c>
      <c r="R115" s="34">
        <f t="shared" si="31"/>
        <v>0</v>
      </c>
      <c r="S115" s="34">
        <f t="shared" si="31"/>
        <v>0</v>
      </c>
      <c r="T115" s="34">
        <f t="shared" si="31"/>
        <v>0</v>
      </c>
      <c r="U115" s="52">
        <f>'[1]KP Hourly Purchases'!K110</f>
        <v>0</v>
      </c>
      <c r="V115" s="44">
        <f t="shared" si="21"/>
        <v>0</v>
      </c>
      <c r="W115" s="45">
        <f t="shared" si="33"/>
        <v>30.641133710531719</v>
      </c>
      <c r="X115" s="50">
        <f t="shared" si="33"/>
        <v>25.344847358289652</v>
      </c>
      <c r="Y115" s="51">
        <f t="shared" si="33"/>
        <v>31.379423501377364</v>
      </c>
      <c r="Z115" s="48">
        <f t="shared" si="22"/>
        <v>0</v>
      </c>
      <c r="AA115" s="49">
        <f t="shared" si="27"/>
        <v>0</v>
      </c>
    </row>
    <row r="116" spans="1:27" x14ac:dyDescent="0.25">
      <c r="A116" s="63" t="s">
        <v>169</v>
      </c>
      <c r="B116" s="64">
        <v>385</v>
      </c>
      <c r="C116" s="34">
        <v>0</v>
      </c>
      <c r="D116" s="34">
        <v>0</v>
      </c>
      <c r="E116" s="35">
        <f t="shared" si="19"/>
        <v>385</v>
      </c>
      <c r="F116" s="36">
        <f t="shared" si="23"/>
        <v>105</v>
      </c>
      <c r="G116" s="37" t="str">
        <f t="shared" si="30"/>
        <v>Yes</v>
      </c>
      <c r="H116" s="38">
        <v>0</v>
      </c>
      <c r="I116" s="38">
        <v>28.550999999999998</v>
      </c>
      <c r="J116" s="39">
        <f t="shared" si="32"/>
        <v>0</v>
      </c>
      <c r="K116" s="40">
        <f t="shared" si="20"/>
        <v>0</v>
      </c>
      <c r="L116" s="39">
        <v>989.15</v>
      </c>
      <c r="M116" s="39">
        <v>3221</v>
      </c>
      <c r="N116" s="39">
        <v>782.70600000000002</v>
      </c>
      <c r="O116" s="41">
        <f t="shared" si="24"/>
        <v>0</v>
      </c>
      <c r="P116" s="41">
        <f t="shared" si="25"/>
        <v>0</v>
      </c>
      <c r="Q116" s="41">
        <f t="shared" si="26"/>
        <v>0</v>
      </c>
      <c r="R116" s="34">
        <f t="shared" si="31"/>
        <v>0</v>
      </c>
      <c r="S116" s="34">
        <f t="shared" si="31"/>
        <v>0</v>
      </c>
      <c r="T116" s="34">
        <f t="shared" si="31"/>
        <v>0</v>
      </c>
      <c r="U116" s="52">
        <f>'[1]KP Hourly Purchases'!K111</f>
        <v>0</v>
      </c>
      <c r="V116" s="44">
        <f t="shared" si="21"/>
        <v>0</v>
      </c>
      <c r="W116" s="45">
        <f t="shared" si="33"/>
        <v>30.641133710531719</v>
      </c>
      <c r="X116" s="50">
        <f t="shared" si="33"/>
        <v>25.344847358289652</v>
      </c>
      <c r="Y116" s="51">
        <f t="shared" si="33"/>
        <v>31.379423501377364</v>
      </c>
      <c r="Z116" s="48">
        <f t="shared" si="22"/>
        <v>0</v>
      </c>
      <c r="AA116" s="49">
        <f t="shared" si="27"/>
        <v>0</v>
      </c>
    </row>
    <row r="117" spans="1:27" x14ac:dyDescent="0.25">
      <c r="A117" s="63" t="s">
        <v>170</v>
      </c>
      <c r="B117" s="64">
        <v>385</v>
      </c>
      <c r="C117" s="34">
        <v>0</v>
      </c>
      <c r="D117" s="34">
        <v>0</v>
      </c>
      <c r="E117" s="35">
        <f t="shared" si="19"/>
        <v>385</v>
      </c>
      <c r="F117" s="36">
        <f t="shared" si="23"/>
        <v>106</v>
      </c>
      <c r="G117" s="37" t="str">
        <f t="shared" si="30"/>
        <v>Yes</v>
      </c>
      <c r="H117" s="38">
        <v>0</v>
      </c>
      <c r="I117" s="38">
        <v>29.294</v>
      </c>
      <c r="J117" s="39">
        <f t="shared" si="32"/>
        <v>0</v>
      </c>
      <c r="K117" s="40">
        <f t="shared" si="20"/>
        <v>0</v>
      </c>
      <c r="L117" s="39">
        <v>988.45</v>
      </c>
      <c r="M117" s="39">
        <v>3221</v>
      </c>
      <c r="N117" s="39">
        <v>797.91300000000001</v>
      </c>
      <c r="O117" s="41">
        <f t="shared" si="24"/>
        <v>0</v>
      </c>
      <c r="P117" s="41">
        <f t="shared" si="25"/>
        <v>0</v>
      </c>
      <c r="Q117" s="41">
        <f t="shared" si="26"/>
        <v>0</v>
      </c>
      <c r="R117" s="34">
        <f t="shared" si="31"/>
        <v>0</v>
      </c>
      <c r="S117" s="34">
        <f t="shared" si="31"/>
        <v>0</v>
      </c>
      <c r="T117" s="34">
        <f t="shared" si="31"/>
        <v>0</v>
      </c>
      <c r="U117" s="52">
        <f>'[1]KP Hourly Purchases'!K112</f>
        <v>0</v>
      </c>
      <c r="V117" s="44">
        <f t="shared" si="21"/>
        <v>0</v>
      </c>
      <c r="W117" s="45">
        <f t="shared" si="33"/>
        <v>30.641133710531719</v>
      </c>
      <c r="X117" s="50">
        <f t="shared" si="33"/>
        <v>25.344847358289652</v>
      </c>
      <c r="Y117" s="51">
        <f t="shared" si="33"/>
        <v>31.379423501377364</v>
      </c>
      <c r="Z117" s="48">
        <f t="shared" si="22"/>
        <v>0</v>
      </c>
      <c r="AA117" s="49">
        <f t="shared" si="27"/>
        <v>0</v>
      </c>
    </row>
    <row r="118" spans="1:27" x14ac:dyDescent="0.25">
      <c r="A118" s="63" t="s">
        <v>171</v>
      </c>
      <c r="B118" s="64">
        <v>385</v>
      </c>
      <c r="C118" s="34">
        <v>0</v>
      </c>
      <c r="D118" s="34">
        <v>0</v>
      </c>
      <c r="E118" s="35">
        <f t="shared" si="19"/>
        <v>385</v>
      </c>
      <c r="F118" s="36">
        <f t="shared" si="23"/>
        <v>107</v>
      </c>
      <c r="G118" s="37" t="str">
        <f t="shared" si="30"/>
        <v>Yes</v>
      </c>
      <c r="H118" s="38">
        <v>0</v>
      </c>
      <c r="I118" s="38">
        <v>29.852</v>
      </c>
      <c r="J118" s="39">
        <f t="shared" si="32"/>
        <v>0</v>
      </c>
      <c r="K118" s="40">
        <f t="shared" si="20"/>
        <v>0</v>
      </c>
      <c r="L118" s="39">
        <v>988.45</v>
      </c>
      <c r="M118" s="39">
        <v>3222</v>
      </c>
      <c r="N118" s="39">
        <v>819.17100000000005</v>
      </c>
      <c r="O118" s="41">
        <f t="shared" si="24"/>
        <v>0</v>
      </c>
      <c r="P118" s="41">
        <f t="shared" si="25"/>
        <v>0</v>
      </c>
      <c r="Q118" s="41">
        <f t="shared" si="26"/>
        <v>0</v>
      </c>
      <c r="R118" s="34">
        <f t="shared" si="31"/>
        <v>0</v>
      </c>
      <c r="S118" s="34">
        <f t="shared" si="31"/>
        <v>0</v>
      </c>
      <c r="T118" s="34">
        <f t="shared" si="31"/>
        <v>0</v>
      </c>
      <c r="U118" s="52">
        <f>'[1]KP Hourly Purchases'!K113</f>
        <v>0</v>
      </c>
      <c r="V118" s="44">
        <f t="shared" si="21"/>
        <v>0</v>
      </c>
      <c r="W118" s="45">
        <f t="shared" si="33"/>
        <v>30.641133710531719</v>
      </c>
      <c r="X118" s="50">
        <f t="shared" si="33"/>
        <v>25.344847358289652</v>
      </c>
      <c r="Y118" s="51">
        <f t="shared" si="33"/>
        <v>31.379423501377364</v>
      </c>
      <c r="Z118" s="48">
        <f t="shared" si="22"/>
        <v>0</v>
      </c>
      <c r="AA118" s="49">
        <f t="shared" si="27"/>
        <v>0</v>
      </c>
    </row>
    <row r="119" spans="1:27" x14ac:dyDescent="0.25">
      <c r="A119" s="63" t="s">
        <v>172</v>
      </c>
      <c r="B119" s="64">
        <v>385</v>
      </c>
      <c r="C119" s="34">
        <v>0</v>
      </c>
      <c r="D119" s="34">
        <v>0</v>
      </c>
      <c r="E119" s="35">
        <f t="shared" si="19"/>
        <v>385</v>
      </c>
      <c r="F119" s="36">
        <f t="shared" si="23"/>
        <v>108</v>
      </c>
      <c r="G119" s="37" t="str">
        <f t="shared" si="30"/>
        <v>Yes</v>
      </c>
      <c r="H119" s="38">
        <v>0</v>
      </c>
      <c r="I119" s="38">
        <v>30.905000000000001</v>
      </c>
      <c r="J119" s="39">
        <f t="shared" si="32"/>
        <v>0</v>
      </c>
      <c r="K119" s="40">
        <f t="shared" si="20"/>
        <v>0</v>
      </c>
      <c r="L119" s="39">
        <v>987.3</v>
      </c>
      <c r="M119" s="39">
        <v>3222</v>
      </c>
      <c r="N119" s="39">
        <v>851.07899999999995</v>
      </c>
      <c r="O119" s="41">
        <f t="shared" si="24"/>
        <v>0</v>
      </c>
      <c r="P119" s="41">
        <f t="shared" si="25"/>
        <v>0</v>
      </c>
      <c r="Q119" s="41">
        <f t="shared" si="26"/>
        <v>0</v>
      </c>
      <c r="R119" s="34">
        <f t="shared" si="31"/>
        <v>0</v>
      </c>
      <c r="S119" s="34">
        <f t="shared" si="31"/>
        <v>0</v>
      </c>
      <c r="T119" s="34">
        <f t="shared" si="31"/>
        <v>0</v>
      </c>
      <c r="U119" s="52">
        <f>'[1]KP Hourly Purchases'!K114</f>
        <v>0</v>
      </c>
      <c r="V119" s="44">
        <f t="shared" si="21"/>
        <v>0</v>
      </c>
      <c r="W119" s="45">
        <f t="shared" si="33"/>
        <v>30.641133710531719</v>
      </c>
      <c r="X119" s="50">
        <f t="shared" si="33"/>
        <v>25.344847358289652</v>
      </c>
      <c r="Y119" s="51">
        <f t="shared" si="33"/>
        <v>31.379423501377364</v>
      </c>
      <c r="Z119" s="48">
        <f t="shared" si="22"/>
        <v>0</v>
      </c>
      <c r="AA119" s="49">
        <f t="shared" si="27"/>
        <v>0</v>
      </c>
    </row>
    <row r="120" spans="1:27" x14ac:dyDescent="0.25">
      <c r="A120" s="63" t="s">
        <v>173</v>
      </c>
      <c r="B120" s="64">
        <v>385</v>
      </c>
      <c r="C120" s="34">
        <v>0</v>
      </c>
      <c r="D120" s="34">
        <v>0</v>
      </c>
      <c r="E120" s="35">
        <f t="shared" si="19"/>
        <v>385</v>
      </c>
      <c r="F120" s="36">
        <f t="shared" si="23"/>
        <v>109</v>
      </c>
      <c r="G120" s="37" t="str">
        <f t="shared" si="30"/>
        <v>Yes</v>
      </c>
      <c r="H120" s="38">
        <v>0</v>
      </c>
      <c r="I120" s="38">
        <v>32.35</v>
      </c>
      <c r="J120" s="39">
        <f t="shared" si="32"/>
        <v>0</v>
      </c>
      <c r="K120" s="40">
        <f t="shared" si="20"/>
        <v>0</v>
      </c>
      <c r="L120" s="39">
        <v>987.85</v>
      </c>
      <c r="M120" s="39">
        <v>3222</v>
      </c>
      <c r="N120" s="39">
        <v>890.053</v>
      </c>
      <c r="O120" s="41">
        <f t="shared" si="24"/>
        <v>0</v>
      </c>
      <c r="P120" s="41">
        <f t="shared" si="25"/>
        <v>0</v>
      </c>
      <c r="Q120" s="41">
        <f t="shared" si="26"/>
        <v>0</v>
      </c>
      <c r="R120" s="34">
        <f t="shared" si="31"/>
        <v>0</v>
      </c>
      <c r="S120" s="34">
        <f t="shared" si="31"/>
        <v>0</v>
      </c>
      <c r="T120" s="34">
        <f t="shared" si="31"/>
        <v>0</v>
      </c>
      <c r="U120" s="52">
        <f>'[1]KP Hourly Purchases'!K115</f>
        <v>0</v>
      </c>
      <c r="V120" s="44">
        <f t="shared" si="21"/>
        <v>0</v>
      </c>
      <c r="W120" s="45">
        <f t="shared" si="33"/>
        <v>30.641133710531719</v>
      </c>
      <c r="X120" s="50">
        <f t="shared" si="33"/>
        <v>25.344847358289652</v>
      </c>
      <c r="Y120" s="51">
        <f t="shared" si="33"/>
        <v>31.379423501377364</v>
      </c>
      <c r="Z120" s="48">
        <f t="shared" si="22"/>
        <v>0</v>
      </c>
      <c r="AA120" s="49">
        <f t="shared" si="27"/>
        <v>0</v>
      </c>
    </row>
    <row r="121" spans="1:27" x14ac:dyDescent="0.25">
      <c r="A121" s="63" t="s">
        <v>174</v>
      </c>
      <c r="B121" s="64">
        <v>385</v>
      </c>
      <c r="C121" s="34">
        <v>0</v>
      </c>
      <c r="D121" s="34">
        <v>0</v>
      </c>
      <c r="E121" s="35">
        <f t="shared" si="19"/>
        <v>385</v>
      </c>
      <c r="F121" s="36">
        <f t="shared" si="23"/>
        <v>110</v>
      </c>
      <c r="G121" s="37" t="str">
        <f t="shared" si="30"/>
        <v>Yes</v>
      </c>
      <c r="H121" s="38">
        <v>0</v>
      </c>
      <c r="I121" s="38">
        <v>35.515000000000001</v>
      </c>
      <c r="J121" s="39">
        <f t="shared" si="32"/>
        <v>0</v>
      </c>
      <c r="K121" s="40">
        <f t="shared" si="20"/>
        <v>0</v>
      </c>
      <c r="L121" s="39">
        <v>988.45</v>
      </c>
      <c r="M121" s="39">
        <v>3221</v>
      </c>
      <c r="N121" s="39">
        <v>929.91</v>
      </c>
      <c r="O121" s="41">
        <f t="shared" si="24"/>
        <v>0</v>
      </c>
      <c r="P121" s="41">
        <f t="shared" si="25"/>
        <v>0</v>
      </c>
      <c r="Q121" s="41">
        <f t="shared" si="26"/>
        <v>0</v>
      </c>
      <c r="R121" s="34">
        <f t="shared" si="31"/>
        <v>0</v>
      </c>
      <c r="S121" s="34">
        <f t="shared" si="31"/>
        <v>0</v>
      </c>
      <c r="T121" s="34">
        <f t="shared" si="31"/>
        <v>0</v>
      </c>
      <c r="U121" s="52">
        <f>'[1]KP Hourly Purchases'!K116</f>
        <v>0</v>
      </c>
      <c r="V121" s="44">
        <f t="shared" si="21"/>
        <v>0</v>
      </c>
      <c r="W121" s="45">
        <f t="shared" si="33"/>
        <v>30.641133710531719</v>
      </c>
      <c r="X121" s="50">
        <f t="shared" si="33"/>
        <v>25.344847358289652</v>
      </c>
      <c r="Y121" s="51">
        <f t="shared" si="33"/>
        <v>31.379423501377364</v>
      </c>
      <c r="Z121" s="48">
        <f t="shared" si="22"/>
        <v>0</v>
      </c>
      <c r="AA121" s="49">
        <f t="shared" si="27"/>
        <v>0</v>
      </c>
    </row>
    <row r="122" spans="1:27" x14ac:dyDescent="0.25">
      <c r="A122" s="63" t="s">
        <v>175</v>
      </c>
      <c r="B122" s="64">
        <v>385</v>
      </c>
      <c r="C122" s="34">
        <v>0</v>
      </c>
      <c r="D122" s="34">
        <v>0</v>
      </c>
      <c r="E122" s="35">
        <f t="shared" si="19"/>
        <v>385</v>
      </c>
      <c r="F122" s="36">
        <f t="shared" si="23"/>
        <v>111</v>
      </c>
      <c r="G122" s="37" t="str">
        <f t="shared" si="30"/>
        <v>Yes</v>
      </c>
      <c r="H122" s="38">
        <v>0</v>
      </c>
      <c r="I122" s="38">
        <v>37.090000000000003</v>
      </c>
      <c r="J122" s="39">
        <f t="shared" si="32"/>
        <v>0</v>
      </c>
      <c r="K122" s="40">
        <f t="shared" si="20"/>
        <v>0</v>
      </c>
      <c r="L122" s="39">
        <v>988</v>
      </c>
      <c r="M122" s="39">
        <v>3221</v>
      </c>
      <c r="N122" s="39">
        <v>966.23099999999999</v>
      </c>
      <c r="O122" s="41">
        <f t="shared" si="24"/>
        <v>0</v>
      </c>
      <c r="P122" s="41">
        <f t="shared" si="25"/>
        <v>0</v>
      </c>
      <c r="Q122" s="41">
        <f t="shared" si="26"/>
        <v>0</v>
      </c>
      <c r="R122" s="34">
        <f t="shared" si="31"/>
        <v>0</v>
      </c>
      <c r="S122" s="34">
        <f t="shared" si="31"/>
        <v>0</v>
      </c>
      <c r="T122" s="34">
        <f t="shared" si="31"/>
        <v>0</v>
      </c>
      <c r="U122" s="52">
        <f>'[1]KP Hourly Purchases'!K117</f>
        <v>0</v>
      </c>
      <c r="V122" s="44">
        <f t="shared" si="21"/>
        <v>0</v>
      </c>
      <c r="W122" s="45">
        <f t="shared" si="33"/>
        <v>30.641133710531719</v>
      </c>
      <c r="X122" s="50">
        <f t="shared" si="33"/>
        <v>25.344847358289652</v>
      </c>
      <c r="Y122" s="51">
        <f t="shared" si="33"/>
        <v>31.379423501377364</v>
      </c>
      <c r="Z122" s="48">
        <f t="shared" si="22"/>
        <v>0</v>
      </c>
      <c r="AA122" s="49">
        <f t="shared" si="27"/>
        <v>0</v>
      </c>
    </row>
    <row r="123" spans="1:27" x14ac:dyDescent="0.25">
      <c r="A123" s="63" t="s">
        <v>176</v>
      </c>
      <c r="B123" s="64">
        <v>385</v>
      </c>
      <c r="C123" s="34">
        <v>0</v>
      </c>
      <c r="D123" s="34">
        <v>0</v>
      </c>
      <c r="E123" s="35">
        <f t="shared" si="19"/>
        <v>385</v>
      </c>
      <c r="F123" s="36">
        <f t="shared" si="23"/>
        <v>112</v>
      </c>
      <c r="G123" s="37" t="str">
        <f t="shared" si="30"/>
        <v>Yes</v>
      </c>
      <c r="H123" s="38">
        <v>8.8460000000000001</v>
      </c>
      <c r="I123" s="38">
        <v>40.685000000000002</v>
      </c>
      <c r="J123" s="39">
        <f t="shared" si="32"/>
        <v>8.8460000000000001</v>
      </c>
      <c r="K123" s="40">
        <f t="shared" si="20"/>
        <v>8.8460000000000001</v>
      </c>
      <c r="L123" s="39">
        <v>988.3</v>
      </c>
      <c r="M123" s="39">
        <v>3222</v>
      </c>
      <c r="N123" s="39">
        <v>1036.855</v>
      </c>
      <c r="O123" s="41">
        <f t="shared" si="24"/>
        <v>0</v>
      </c>
      <c r="P123" s="41">
        <f t="shared" si="25"/>
        <v>0</v>
      </c>
      <c r="Q123" s="41">
        <f t="shared" si="26"/>
        <v>0</v>
      </c>
      <c r="R123" s="34">
        <f t="shared" si="31"/>
        <v>0</v>
      </c>
      <c r="S123" s="34">
        <f t="shared" si="31"/>
        <v>0</v>
      </c>
      <c r="T123" s="34">
        <f t="shared" si="31"/>
        <v>0</v>
      </c>
      <c r="U123" s="52">
        <f>'[1]KP Hourly Purchases'!K118</f>
        <v>106.18</v>
      </c>
      <c r="V123" s="44">
        <f t="shared" si="21"/>
        <v>0</v>
      </c>
      <c r="W123" s="45">
        <f t="shared" ref="W123:Y138" si="34">W122</f>
        <v>30.641133710531719</v>
      </c>
      <c r="X123" s="50">
        <f t="shared" si="34"/>
        <v>25.344847358289652</v>
      </c>
      <c r="Y123" s="51">
        <f t="shared" si="34"/>
        <v>31.379423501377364</v>
      </c>
      <c r="Z123" s="48">
        <f t="shared" si="22"/>
        <v>0</v>
      </c>
      <c r="AA123" s="49">
        <f t="shared" si="27"/>
        <v>0</v>
      </c>
    </row>
    <row r="124" spans="1:27" x14ac:dyDescent="0.25">
      <c r="A124" s="63" t="s">
        <v>177</v>
      </c>
      <c r="B124" s="64">
        <v>385</v>
      </c>
      <c r="C124" s="34">
        <v>0</v>
      </c>
      <c r="D124" s="34">
        <v>0</v>
      </c>
      <c r="E124" s="35">
        <f t="shared" si="19"/>
        <v>385</v>
      </c>
      <c r="F124" s="36">
        <f t="shared" si="23"/>
        <v>113</v>
      </c>
      <c r="G124" s="37" t="str">
        <f t="shared" si="30"/>
        <v>Yes</v>
      </c>
      <c r="H124" s="38">
        <v>23.713999999999999</v>
      </c>
      <c r="I124" s="38">
        <v>40.768999999999998</v>
      </c>
      <c r="J124" s="39">
        <f t="shared" si="32"/>
        <v>23.713999999999999</v>
      </c>
      <c r="K124" s="40">
        <f t="shared" si="20"/>
        <v>23.713999999999999</v>
      </c>
      <c r="L124" s="39">
        <v>987.59999999999991</v>
      </c>
      <c r="M124" s="39">
        <v>3222</v>
      </c>
      <c r="N124" s="39">
        <v>1058.981</v>
      </c>
      <c r="O124" s="41">
        <f t="shared" si="24"/>
        <v>0</v>
      </c>
      <c r="P124" s="41">
        <f t="shared" si="25"/>
        <v>0</v>
      </c>
      <c r="Q124" s="41">
        <f t="shared" si="26"/>
        <v>0</v>
      </c>
      <c r="R124" s="34">
        <f t="shared" si="31"/>
        <v>0</v>
      </c>
      <c r="S124" s="34">
        <f t="shared" si="31"/>
        <v>0</v>
      </c>
      <c r="T124" s="34">
        <f t="shared" si="31"/>
        <v>0</v>
      </c>
      <c r="U124" s="52">
        <f>'[1]KP Hourly Purchases'!K119</f>
        <v>67.650000000000006</v>
      </c>
      <c r="V124" s="44">
        <f t="shared" si="21"/>
        <v>0</v>
      </c>
      <c r="W124" s="45">
        <f t="shared" si="34"/>
        <v>30.641133710531719</v>
      </c>
      <c r="X124" s="50">
        <f t="shared" si="34"/>
        <v>25.344847358289652</v>
      </c>
      <c r="Y124" s="51">
        <f t="shared" si="34"/>
        <v>31.379423501377364</v>
      </c>
      <c r="Z124" s="48">
        <f t="shared" si="22"/>
        <v>0</v>
      </c>
      <c r="AA124" s="49">
        <f t="shared" si="27"/>
        <v>0</v>
      </c>
    </row>
    <row r="125" spans="1:27" x14ac:dyDescent="0.25">
      <c r="A125" s="63" t="s">
        <v>178</v>
      </c>
      <c r="B125" s="64">
        <v>0</v>
      </c>
      <c r="C125" s="34">
        <v>0</v>
      </c>
      <c r="D125" s="34">
        <v>0</v>
      </c>
      <c r="E125" s="35">
        <f t="shared" si="19"/>
        <v>0</v>
      </c>
      <c r="F125" s="36">
        <f t="shared" si="23"/>
        <v>0</v>
      </c>
      <c r="G125" s="37">
        <f t="shared" si="30"/>
        <v>0</v>
      </c>
      <c r="H125" s="38">
        <v>0</v>
      </c>
      <c r="I125" s="38">
        <v>39.103000000000002</v>
      </c>
      <c r="J125" s="39">
        <f t="shared" si="32"/>
        <v>0</v>
      </c>
      <c r="K125" s="40">
        <f t="shared" si="20"/>
        <v>0</v>
      </c>
      <c r="L125" s="39">
        <v>987.3</v>
      </c>
      <c r="M125" s="39">
        <v>3222</v>
      </c>
      <c r="N125" s="39">
        <v>1059.7439999999999</v>
      </c>
      <c r="O125" s="41">
        <f t="shared" si="24"/>
        <v>0</v>
      </c>
      <c r="P125" s="41">
        <f t="shared" si="25"/>
        <v>0</v>
      </c>
      <c r="Q125" s="41">
        <f t="shared" si="26"/>
        <v>0</v>
      </c>
      <c r="R125" s="34">
        <f t="shared" si="31"/>
        <v>0</v>
      </c>
      <c r="S125" s="34">
        <f t="shared" si="31"/>
        <v>0</v>
      </c>
      <c r="T125" s="34">
        <f t="shared" si="31"/>
        <v>0</v>
      </c>
      <c r="U125" s="52">
        <f>'[1]KP Hourly Purchases'!K120</f>
        <v>70.16</v>
      </c>
      <c r="V125" s="44">
        <f t="shared" si="21"/>
        <v>0</v>
      </c>
      <c r="W125" s="45">
        <f t="shared" si="34"/>
        <v>30.641133710531719</v>
      </c>
      <c r="X125" s="50">
        <f t="shared" si="34"/>
        <v>25.344847358289652</v>
      </c>
      <c r="Y125" s="51">
        <f t="shared" si="34"/>
        <v>31.379423501377364</v>
      </c>
      <c r="Z125" s="48">
        <f t="shared" si="22"/>
        <v>0</v>
      </c>
      <c r="AA125" s="49">
        <f t="shared" si="27"/>
        <v>0</v>
      </c>
    </row>
    <row r="126" spans="1:27" x14ac:dyDescent="0.25">
      <c r="A126" s="63" t="s">
        <v>179</v>
      </c>
      <c r="B126" s="64">
        <v>0</v>
      </c>
      <c r="C126" s="34">
        <v>0</v>
      </c>
      <c r="D126" s="34">
        <v>0</v>
      </c>
      <c r="E126" s="35">
        <f t="shared" si="19"/>
        <v>0</v>
      </c>
      <c r="F126" s="36">
        <f t="shared" si="23"/>
        <v>0</v>
      </c>
      <c r="G126" s="37">
        <f t="shared" si="30"/>
        <v>0</v>
      </c>
      <c r="H126" s="38">
        <v>0</v>
      </c>
      <c r="I126" s="38">
        <v>35.801000000000002</v>
      </c>
      <c r="J126" s="39">
        <f t="shared" si="32"/>
        <v>0</v>
      </c>
      <c r="K126" s="40">
        <f t="shared" si="20"/>
        <v>0</v>
      </c>
      <c r="L126" s="39">
        <v>980.45</v>
      </c>
      <c r="M126" s="39">
        <v>3220</v>
      </c>
      <c r="N126" s="39">
        <v>1032.7940000000001</v>
      </c>
      <c r="O126" s="41">
        <f t="shared" si="24"/>
        <v>0</v>
      </c>
      <c r="P126" s="41">
        <f t="shared" si="25"/>
        <v>0</v>
      </c>
      <c r="Q126" s="41">
        <f t="shared" si="26"/>
        <v>0</v>
      </c>
      <c r="R126" s="34">
        <f t="shared" si="31"/>
        <v>0</v>
      </c>
      <c r="S126" s="34">
        <f t="shared" si="31"/>
        <v>0</v>
      </c>
      <c r="T126" s="34">
        <f t="shared" si="31"/>
        <v>0</v>
      </c>
      <c r="U126" s="52">
        <f>'[1]KP Hourly Purchases'!K121</f>
        <v>47.04</v>
      </c>
      <c r="V126" s="44">
        <f t="shared" si="21"/>
        <v>0</v>
      </c>
      <c r="W126" s="45">
        <f t="shared" si="34"/>
        <v>30.641133710531719</v>
      </c>
      <c r="X126" s="50">
        <f t="shared" si="34"/>
        <v>25.344847358289652</v>
      </c>
      <c r="Y126" s="51">
        <f t="shared" si="34"/>
        <v>31.379423501377364</v>
      </c>
      <c r="Z126" s="48">
        <f t="shared" si="22"/>
        <v>0</v>
      </c>
      <c r="AA126" s="49">
        <f t="shared" si="27"/>
        <v>0</v>
      </c>
    </row>
    <row r="127" spans="1:27" x14ac:dyDescent="0.25">
      <c r="A127" s="63" t="s">
        <v>180</v>
      </c>
      <c r="B127" s="64">
        <v>0</v>
      </c>
      <c r="C127" s="34">
        <v>0</v>
      </c>
      <c r="D127" s="34">
        <v>0</v>
      </c>
      <c r="E127" s="35">
        <f t="shared" si="19"/>
        <v>0</v>
      </c>
      <c r="F127" s="36">
        <f t="shared" si="23"/>
        <v>0</v>
      </c>
      <c r="G127" s="37">
        <f t="shared" si="30"/>
        <v>0</v>
      </c>
      <c r="H127" s="38">
        <v>0</v>
      </c>
      <c r="I127" s="38">
        <v>32.857999999999997</v>
      </c>
      <c r="J127" s="39">
        <f t="shared" si="32"/>
        <v>0</v>
      </c>
      <c r="K127" s="40">
        <f t="shared" si="20"/>
        <v>0</v>
      </c>
      <c r="L127" s="39">
        <v>983.7</v>
      </c>
      <c r="M127" s="39">
        <v>3219</v>
      </c>
      <c r="N127" s="39">
        <v>984.28300000000002</v>
      </c>
      <c r="O127" s="41">
        <f t="shared" si="24"/>
        <v>0</v>
      </c>
      <c r="P127" s="41">
        <f t="shared" si="25"/>
        <v>0</v>
      </c>
      <c r="Q127" s="41">
        <f t="shared" si="26"/>
        <v>0</v>
      </c>
      <c r="R127" s="34">
        <f t="shared" si="31"/>
        <v>0</v>
      </c>
      <c r="S127" s="34">
        <f t="shared" si="31"/>
        <v>0</v>
      </c>
      <c r="T127" s="34">
        <f t="shared" si="31"/>
        <v>0</v>
      </c>
      <c r="U127" s="52">
        <f>'[1]KP Hourly Purchases'!K122</f>
        <v>0</v>
      </c>
      <c r="V127" s="44">
        <f t="shared" si="21"/>
        <v>0</v>
      </c>
      <c r="W127" s="45">
        <f t="shared" si="34"/>
        <v>30.641133710531719</v>
      </c>
      <c r="X127" s="50">
        <f t="shared" si="34"/>
        <v>25.344847358289652</v>
      </c>
      <c r="Y127" s="51">
        <f t="shared" si="34"/>
        <v>31.379423501377364</v>
      </c>
      <c r="Z127" s="48">
        <f t="shared" si="22"/>
        <v>0</v>
      </c>
      <c r="AA127" s="49">
        <f t="shared" si="27"/>
        <v>0</v>
      </c>
    </row>
    <row r="128" spans="1:27" x14ac:dyDescent="0.25">
      <c r="A128" s="63"/>
      <c r="B128" s="64">
        <v>0</v>
      </c>
      <c r="C128" s="34">
        <v>0</v>
      </c>
      <c r="D128" s="34">
        <v>0</v>
      </c>
      <c r="E128" s="35">
        <f t="shared" si="19"/>
        <v>0</v>
      </c>
      <c r="F128" s="36">
        <f t="shared" si="23"/>
        <v>0</v>
      </c>
      <c r="G128" s="37">
        <f t="shared" si="30"/>
        <v>0</v>
      </c>
      <c r="H128" s="38">
        <v>0</v>
      </c>
      <c r="I128" s="38"/>
      <c r="J128" s="39">
        <f t="shared" si="32"/>
        <v>0</v>
      </c>
      <c r="K128" s="40">
        <f t="shared" si="20"/>
        <v>0</v>
      </c>
      <c r="L128" s="39">
        <v>0</v>
      </c>
      <c r="M128" s="39">
        <v>0</v>
      </c>
      <c r="N128" s="39">
        <v>0</v>
      </c>
      <c r="O128" s="41">
        <f t="shared" si="24"/>
        <v>0</v>
      </c>
      <c r="P128" s="41">
        <f t="shared" si="25"/>
        <v>0</v>
      </c>
      <c r="Q128" s="41">
        <f t="shared" si="26"/>
        <v>0</v>
      </c>
      <c r="R128" s="34">
        <f t="shared" si="31"/>
        <v>0</v>
      </c>
      <c r="S128" s="34">
        <f t="shared" si="31"/>
        <v>0</v>
      </c>
      <c r="T128" s="34">
        <f t="shared" si="31"/>
        <v>0</v>
      </c>
      <c r="U128" s="52">
        <f>'[1]KP Hourly Purchases'!K123</f>
        <v>0</v>
      </c>
      <c r="V128" s="44">
        <f t="shared" si="21"/>
        <v>0</v>
      </c>
      <c r="W128" s="45">
        <f t="shared" si="34"/>
        <v>30.641133710531719</v>
      </c>
      <c r="X128" s="50">
        <f t="shared" si="34"/>
        <v>25.344847358289652</v>
      </c>
      <c r="Y128" s="51">
        <f t="shared" si="34"/>
        <v>31.379423501377364</v>
      </c>
      <c r="Z128" s="48">
        <f t="shared" si="22"/>
        <v>0</v>
      </c>
      <c r="AA128" s="49">
        <f t="shared" si="27"/>
        <v>0</v>
      </c>
    </row>
    <row r="129" spans="1:27" x14ac:dyDescent="0.25">
      <c r="A129" s="63"/>
      <c r="B129" s="64">
        <v>0</v>
      </c>
      <c r="C129" s="34">
        <v>0</v>
      </c>
      <c r="D129" s="34">
        <v>0</v>
      </c>
      <c r="E129" s="35">
        <f t="shared" si="19"/>
        <v>0</v>
      </c>
      <c r="F129" s="36">
        <f t="shared" si="23"/>
        <v>0</v>
      </c>
      <c r="G129" s="37">
        <f t="shared" si="30"/>
        <v>0</v>
      </c>
      <c r="H129" s="38"/>
      <c r="I129" s="38"/>
      <c r="J129" s="39">
        <f t="shared" si="32"/>
        <v>0</v>
      </c>
      <c r="K129" s="40">
        <f t="shared" si="20"/>
        <v>0</v>
      </c>
      <c r="L129" s="39">
        <v>0</v>
      </c>
      <c r="M129" s="39">
        <v>0</v>
      </c>
      <c r="N129" s="39">
        <v>0</v>
      </c>
      <c r="O129" s="41">
        <f t="shared" si="24"/>
        <v>0</v>
      </c>
      <c r="P129" s="41">
        <f t="shared" si="25"/>
        <v>0</v>
      </c>
      <c r="Q129" s="41">
        <f t="shared" si="26"/>
        <v>0</v>
      </c>
      <c r="R129" s="34">
        <f t="shared" si="31"/>
        <v>0</v>
      </c>
      <c r="S129" s="34">
        <f t="shared" si="31"/>
        <v>0</v>
      </c>
      <c r="T129" s="34">
        <f t="shared" si="31"/>
        <v>0</v>
      </c>
      <c r="U129" s="52">
        <f>'[1]KP Hourly Purchases'!K124</f>
        <v>0</v>
      </c>
      <c r="V129" s="44">
        <f t="shared" si="21"/>
        <v>0</v>
      </c>
      <c r="W129" s="45">
        <f t="shared" si="34"/>
        <v>30.641133710531719</v>
      </c>
      <c r="X129" s="50">
        <f t="shared" si="34"/>
        <v>25.344847358289652</v>
      </c>
      <c r="Y129" s="51">
        <f t="shared" si="34"/>
        <v>31.379423501377364</v>
      </c>
      <c r="Z129" s="48">
        <f t="shared" si="22"/>
        <v>0</v>
      </c>
      <c r="AA129" s="49">
        <f t="shared" si="27"/>
        <v>0</v>
      </c>
    </row>
    <row r="130" spans="1:27" x14ac:dyDescent="0.25">
      <c r="A130" s="63"/>
      <c r="B130" s="64">
        <v>0</v>
      </c>
      <c r="C130" s="34">
        <v>0</v>
      </c>
      <c r="D130" s="34">
        <v>0</v>
      </c>
      <c r="E130" s="35">
        <f t="shared" si="19"/>
        <v>0</v>
      </c>
      <c r="F130" s="36">
        <f t="shared" si="23"/>
        <v>0</v>
      </c>
      <c r="G130" s="37">
        <f t="shared" si="30"/>
        <v>0</v>
      </c>
      <c r="H130" s="38"/>
      <c r="I130" s="38"/>
      <c r="J130" s="39">
        <f t="shared" si="32"/>
        <v>0</v>
      </c>
      <c r="K130" s="40">
        <f t="shared" si="20"/>
        <v>0</v>
      </c>
      <c r="L130" s="39">
        <v>0</v>
      </c>
      <c r="M130" s="39">
        <v>0</v>
      </c>
      <c r="N130" s="39">
        <v>0</v>
      </c>
      <c r="O130" s="41">
        <f t="shared" si="24"/>
        <v>0</v>
      </c>
      <c r="P130" s="41">
        <f t="shared" si="25"/>
        <v>0</v>
      </c>
      <c r="Q130" s="41">
        <f t="shared" si="26"/>
        <v>0</v>
      </c>
      <c r="R130" s="34">
        <f t="shared" si="31"/>
        <v>0</v>
      </c>
      <c r="S130" s="34">
        <f t="shared" si="31"/>
        <v>0</v>
      </c>
      <c r="T130" s="34">
        <f t="shared" si="31"/>
        <v>0</v>
      </c>
      <c r="U130" s="52">
        <f>'[1]KP Hourly Purchases'!K125</f>
        <v>0</v>
      </c>
      <c r="V130" s="44">
        <f t="shared" si="21"/>
        <v>0</v>
      </c>
      <c r="W130" s="45">
        <f t="shared" si="34"/>
        <v>30.641133710531719</v>
      </c>
      <c r="X130" s="50">
        <f t="shared" si="34"/>
        <v>25.344847358289652</v>
      </c>
      <c r="Y130" s="51">
        <f t="shared" si="34"/>
        <v>31.379423501377364</v>
      </c>
      <c r="Z130" s="48">
        <f t="shared" si="22"/>
        <v>0</v>
      </c>
      <c r="AA130" s="49">
        <f t="shared" si="27"/>
        <v>0</v>
      </c>
    </row>
    <row r="131" spans="1:27" x14ac:dyDescent="0.25">
      <c r="A131" s="63"/>
      <c r="B131" s="64">
        <v>0</v>
      </c>
      <c r="C131" s="34">
        <v>0</v>
      </c>
      <c r="D131" s="34">
        <v>0</v>
      </c>
      <c r="E131" s="35">
        <f t="shared" si="19"/>
        <v>0</v>
      </c>
      <c r="F131" s="36">
        <f t="shared" si="23"/>
        <v>0</v>
      </c>
      <c r="G131" s="37">
        <f t="shared" si="30"/>
        <v>0</v>
      </c>
      <c r="H131" s="38"/>
      <c r="I131" s="38"/>
      <c r="J131" s="39">
        <f t="shared" si="32"/>
        <v>0</v>
      </c>
      <c r="K131" s="40">
        <f t="shared" si="20"/>
        <v>0</v>
      </c>
      <c r="L131" s="39">
        <v>0</v>
      </c>
      <c r="M131" s="39">
        <v>0</v>
      </c>
      <c r="N131" s="39">
        <v>0</v>
      </c>
      <c r="O131" s="41">
        <f t="shared" si="24"/>
        <v>0</v>
      </c>
      <c r="P131" s="41">
        <f t="shared" si="25"/>
        <v>0</v>
      </c>
      <c r="Q131" s="41">
        <f t="shared" si="26"/>
        <v>0</v>
      </c>
      <c r="R131" s="34">
        <f t="shared" si="31"/>
        <v>0</v>
      </c>
      <c r="S131" s="34">
        <f t="shared" si="31"/>
        <v>0</v>
      </c>
      <c r="T131" s="34">
        <f t="shared" si="31"/>
        <v>0</v>
      </c>
      <c r="U131" s="52">
        <f>'[1]KP Hourly Purchases'!K126</f>
        <v>0</v>
      </c>
      <c r="V131" s="44">
        <f t="shared" si="21"/>
        <v>0</v>
      </c>
      <c r="W131" s="45">
        <f t="shared" si="34"/>
        <v>30.641133710531719</v>
      </c>
      <c r="X131" s="50">
        <f t="shared" si="34"/>
        <v>25.344847358289652</v>
      </c>
      <c r="Y131" s="51">
        <f t="shared" si="34"/>
        <v>31.379423501377364</v>
      </c>
      <c r="Z131" s="48">
        <f t="shared" si="22"/>
        <v>0</v>
      </c>
      <c r="AA131" s="49">
        <f t="shared" si="27"/>
        <v>0</v>
      </c>
    </row>
    <row r="132" spans="1:27" x14ac:dyDescent="0.25">
      <c r="A132" s="63"/>
      <c r="B132" s="64">
        <v>0</v>
      </c>
      <c r="C132" s="34">
        <v>0</v>
      </c>
      <c r="D132" s="34">
        <v>0</v>
      </c>
      <c r="E132" s="35">
        <f t="shared" si="19"/>
        <v>0</v>
      </c>
      <c r="F132" s="36">
        <f t="shared" si="23"/>
        <v>0</v>
      </c>
      <c r="G132" s="37">
        <f t="shared" si="30"/>
        <v>0</v>
      </c>
      <c r="H132" s="38"/>
      <c r="I132" s="38"/>
      <c r="J132" s="39">
        <f t="shared" si="32"/>
        <v>0</v>
      </c>
      <c r="K132" s="40">
        <f t="shared" si="20"/>
        <v>0</v>
      </c>
      <c r="L132" s="39">
        <v>0</v>
      </c>
      <c r="M132" s="39">
        <v>0</v>
      </c>
      <c r="N132" s="39">
        <v>0</v>
      </c>
      <c r="O132" s="41">
        <f t="shared" si="24"/>
        <v>0</v>
      </c>
      <c r="P132" s="41">
        <f t="shared" si="25"/>
        <v>0</v>
      </c>
      <c r="Q132" s="41">
        <f t="shared" si="26"/>
        <v>0</v>
      </c>
      <c r="R132" s="34">
        <f t="shared" si="31"/>
        <v>0</v>
      </c>
      <c r="S132" s="34">
        <f t="shared" si="31"/>
        <v>0</v>
      </c>
      <c r="T132" s="34">
        <f t="shared" si="31"/>
        <v>0</v>
      </c>
      <c r="U132" s="52">
        <f>'[1]KP Hourly Purchases'!K127</f>
        <v>0</v>
      </c>
      <c r="V132" s="44">
        <f t="shared" si="21"/>
        <v>0</v>
      </c>
      <c r="W132" s="45">
        <f t="shared" si="34"/>
        <v>30.641133710531719</v>
      </c>
      <c r="X132" s="50">
        <f t="shared" si="34"/>
        <v>25.344847358289652</v>
      </c>
      <c r="Y132" s="51">
        <f t="shared" si="34"/>
        <v>31.379423501377364</v>
      </c>
      <c r="Z132" s="48">
        <f t="shared" si="22"/>
        <v>0</v>
      </c>
      <c r="AA132" s="49">
        <f t="shared" si="27"/>
        <v>0</v>
      </c>
    </row>
    <row r="133" spans="1:27" x14ac:dyDescent="0.25">
      <c r="A133" s="63"/>
      <c r="B133" s="64">
        <v>0</v>
      </c>
      <c r="C133" s="34">
        <v>0</v>
      </c>
      <c r="D133" s="34">
        <v>0</v>
      </c>
      <c r="E133" s="35">
        <f t="shared" si="19"/>
        <v>0</v>
      </c>
      <c r="F133" s="36">
        <f t="shared" si="23"/>
        <v>0</v>
      </c>
      <c r="G133" s="37">
        <f t="shared" si="30"/>
        <v>0</v>
      </c>
      <c r="H133" s="38"/>
      <c r="I133" s="38"/>
      <c r="J133" s="39">
        <f t="shared" si="32"/>
        <v>0</v>
      </c>
      <c r="K133" s="40">
        <f t="shared" si="20"/>
        <v>0</v>
      </c>
      <c r="L133" s="39">
        <v>0</v>
      </c>
      <c r="M133" s="39">
        <v>0</v>
      </c>
      <c r="N133" s="39">
        <v>0</v>
      </c>
      <c r="O133" s="41">
        <f t="shared" si="24"/>
        <v>0</v>
      </c>
      <c r="P133" s="41">
        <f t="shared" si="25"/>
        <v>0</v>
      </c>
      <c r="Q133" s="41">
        <f t="shared" si="26"/>
        <v>0</v>
      </c>
      <c r="R133" s="34">
        <f t="shared" si="31"/>
        <v>0</v>
      </c>
      <c r="S133" s="34">
        <f t="shared" si="31"/>
        <v>0</v>
      </c>
      <c r="T133" s="34">
        <f t="shared" si="31"/>
        <v>0</v>
      </c>
      <c r="U133" s="52">
        <f>'[1]KP Hourly Purchases'!K128</f>
        <v>0</v>
      </c>
      <c r="V133" s="44">
        <f t="shared" si="21"/>
        <v>0</v>
      </c>
      <c r="W133" s="45">
        <f t="shared" si="34"/>
        <v>30.641133710531719</v>
      </c>
      <c r="X133" s="50">
        <f t="shared" si="34"/>
        <v>25.344847358289652</v>
      </c>
      <c r="Y133" s="51">
        <f t="shared" si="34"/>
        <v>31.379423501377364</v>
      </c>
      <c r="Z133" s="48">
        <f t="shared" si="22"/>
        <v>0</v>
      </c>
      <c r="AA133" s="49">
        <f t="shared" si="27"/>
        <v>0</v>
      </c>
    </row>
    <row r="134" spans="1:27" x14ac:dyDescent="0.25">
      <c r="A134" s="63"/>
      <c r="B134" s="64">
        <v>0</v>
      </c>
      <c r="C134" s="34">
        <v>0</v>
      </c>
      <c r="D134" s="34">
        <v>0</v>
      </c>
      <c r="E134" s="35">
        <f t="shared" si="19"/>
        <v>0</v>
      </c>
      <c r="F134" s="36">
        <f t="shared" si="23"/>
        <v>0</v>
      </c>
      <c r="G134" s="37">
        <f t="shared" si="30"/>
        <v>0</v>
      </c>
      <c r="H134" s="38"/>
      <c r="I134" s="38"/>
      <c r="J134" s="39">
        <f t="shared" si="32"/>
        <v>0</v>
      </c>
      <c r="K134" s="40">
        <f t="shared" si="20"/>
        <v>0</v>
      </c>
      <c r="L134" s="39">
        <v>0</v>
      </c>
      <c r="M134" s="39">
        <v>0</v>
      </c>
      <c r="N134" s="39">
        <v>0</v>
      </c>
      <c r="O134" s="41">
        <f t="shared" si="24"/>
        <v>0</v>
      </c>
      <c r="P134" s="41">
        <f t="shared" si="25"/>
        <v>0</v>
      </c>
      <c r="Q134" s="41">
        <f t="shared" si="26"/>
        <v>0</v>
      </c>
      <c r="R134" s="34">
        <f t="shared" si="31"/>
        <v>0</v>
      </c>
      <c r="S134" s="34">
        <f t="shared" si="31"/>
        <v>0</v>
      </c>
      <c r="T134" s="34">
        <f t="shared" si="31"/>
        <v>0</v>
      </c>
      <c r="U134" s="52">
        <f>'[1]KP Hourly Purchases'!K129</f>
        <v>0</v>
      </c>
      <c r="V134" s="44">
        <f t="shared" si="21"/>
        <v>0</v>
      </c>
      <c r="W134" s="45">
        <f t="shared" si="34"/>
        <v>30.641133710531719</v>
      </c>
      <c r="X134" s="50">
        <f t="shared" si="34"/>
        <v>25.344847358289652</v>
      </c>
      <c r="Y134" s="51">
        <f t="shared" si="34"/>
        <v>31.379423501377364</v>
      </c>
      <c r="Z134" s="48">
        <f t="shared" si="22"/>
        <v>0</v>
      </c>
      <c r="AA134" s="49">
        <f t="shared" si="27"/>
        <v>0</v>
      </c>
    </row>
    <row r="135" spans="1:27" x14ac:dyDescent="0.25">
      <c r="A135" s="63"/>
      <c r="B135" s="64">
        <v>0</v>
      </c>
      <c r="C135" s="34">
        <v>0</v>
      </c>
      <c r="D135" s="34">
        <v>0</v>
      </c>
      <c r="E135" s="35">
        <f t="shared" si="19"/>
        <v>0</v>
      </c>
      <c r="F135" s="36">
        <f t="shared" si="23"/>
        <v>0</v>
      </c>
      <c r="G135" s="37">
        <f t="shared" si="30"/>
        <v>0</v>
      </c>
      <c r="H135" s="38"/>
      <c r="I135" s="38"/>
      <c r="J135" s="39">
        <f t="shared" si="32"/>
        <v>0</v>
      </c>
      <c r="K135" s="40">
        <f t="shared" si="20"/>
        <v>0</v>
      </c>
      <c r="L135" s="39">
        <v>0</v>
      </c>
      <c r="M135" s="39">
        <v>0</v>
      </c>
      <c r="N135" s="39">
        <v>0</v>
      </c>
      <c r="O135" s="41">
        <f t="shared" si="24"/>
        <v>0</v>
      </c>
      <c r="P135" s="41">
        <f t="shared" si="25"/>
        <v>0</v>
      </c>
      <c r="Q135" s="41">
        <f t="shared" si="26"/>
        <v>0</v>
      </c>
      <c r="R135" s="34">
        <f t="shared" si="31"/>
        <v>0</v>
      </c>
      <c r="S135" s="34">
        <f t="shared" si="31"/>
        <v>0</v>
      </c>
      <c r="T135" s="34">
        <f t="shared" si="31"/>
        <v>0</v>
      </c>
      <c r="U135" s="52">
        <f>'[1]KP Hourly Purchases'!K130</f>
        <v>0</v>
      </c>
      <c r="V135" s="44">
        <f t="shared" si="21"/>
        <v>0</v>
      </c>
      <c r="W135" s="45">
        <f t="shared" si="34"/>
        <v>30.641133710531719</v>
      </c>
      <c r="X135" s="50">
        <f t="shared" si="34"/>
        <v>25.344847358289652</v>
      </c>
      <c r="Y135" s="51">
        <f t="shared" si="34"/>
        <v>31.379423501377364</v>
      </c>
      <c r="Z135" s="48">
        <f t="shared" si="22"/>
        <v>0</v>
      </c>
      <c r="AA135" s="49">
        <f t="shared" si="27"/>
        <v>0</v>
      </c>
    </row>
    <row r="136" spans="1:27" x14ac:dyDescent="0.25">
      <c r="A136" s="63"/>
      <c r="B136" s="64">
        <v>0</v>
      </c>
      <c r="C136" s="34">
        <v>0</v>
      </c>
      <c r="D136" s="34">
        <v>0</v>
      </c>
      <c r="E136" s="35">
        <f t="shared" si="19"/>
        <v>0</v>
      </c>
      <c r="F136" s="36">
        <f t="shared" si="23"/>
        <v>0</v>
      </c>
      <c r="G136" s="37">
        <f t="shared" si="30"/>
        <v>0</v>
      </c>
      <c r="H136" s="38"/>
      <c r="I136" s="38"/>
      <c r="J136" s="39">
        <f t="shared" si="32"/>
        <v>0</v>
      </c>
      <c r="K136" s="40">
        <f t="shared" si="20"/>
        <v>0</v>
      </c>
      <c r="L136" s="39">
        <v>0</v>
      </c>
      <c r="M136" s="39">
        <v>0</v>
      </c>
      <c r="N136" s="39">
        <v>0</v>
      </c>
      <c r="O136" s="41">
        <f t="shared" si="24"/>
        <v>0</v>
      </c>
      <c r="P136" s="41">
        <f t="shared" si="25"/>
        <v>0</v>
      </c>
      <c r="Q136" s="41">
        <f t="shared" si="26"/>
        <v>0</v>
      </c>
      <c r="R136" s="34">
        <f t="shared" si="31"/>
        <v>0</v>
      </c>
      <c r="S136" s="34">
        <f t="shared" si="31"/>
        <v>0</v>
      </c>
      <c r="T136" s="34">
        <f t="shared" si="31"/>
        <v>0</v>
      </c>
      <c r="U136" s="52">
        <f>'[1]KP Hourly Purchases'!K131</f>
        <v>0</v>
      </c>
      <c r="V136" s="44">
        <f t="shared" si="21"/>
        <v>0</v>
      </c>
      <c r="W136" s="45">
        <f t="shared" si="34"/>
        <v>30.641133710531719</v>
      </c>
      <c r="X136" s="50">
        <f t="shared" si="34"/>
        <v>25.344847358289652</v>
      </c>
      <c r="Y136" s="51">
        <f t="shared" si="34"/>
        <v>31.379423501377364</v>
      </c>
      <c r="Z136" s="48">
        <f t="shared" si="22"/>
        <v>0</v>
      </c>
      <c r="AA136" s="49">
        <f t="shared" si="27"/>
        <v>0</v>
      </c>
    </row>
    <row r="137" spans="1:27" x14ac:dyDescent="0.25">
      <c r="A137" s="63"/>
      <c r="B137" s="64">
        <v>0</v>
      </c>
      <c r="C137" s="34">
        <v>0</v>
      </c>
      <c r="D137" s="34">
        <v>0</v>
      </c>
      <c r="E137" s="35">
        <f t="shared" ref="E137:E160" si="35">SUM(B137:D137)</f>
        <v>0</v>
      </c>
      <c r="F137" s="36">
        <f t="shared" si="23"/>
        <v>0</v>
      </c>
      <c r="G137" s="37">
        <f t="shared" si="30"/>
        <v>0</v>
      </c>
      <c r="H137" s="38"/>
      <c r="I137" s="38"/>
      <c r="J137" s="39">
        <f t="shared" si="32"/>
        <v>0</v>
      </c>
      <c r="K137" s="40">
        <f t="shared" ref="K137:K160" si="36">IF(J137=0,0,IF(G137&lt;&gt;"Yes",0,J137))</f>
        <v>0</v>
      </c>
      <c r="L137" s="39">
        <v>0</v>
      </c>
      <c r="M137" s="39">
        <v>0</v>
      </c>
      <c r="N137" s="39">
        <v>0</v>
      </c>
      <c r="O137" s="41">
        <f t="shared" si="24"/>
        <v>0</v>
      </c>
      <c r="P137" s="41">
        <f t="shared" si="25"/>
        <v>0</v>
      </c>
      <c r="Q137" s="41">
        <f t="shared" si="26"/>
        <v>0</v>
      </c>
      <c r="R137" s="34">
        <f t="shared" si="31"/>
        <v>0</v>
      </c>
      <c r="S137" s="34">
        <f t="shared" si="31"/>
        <v>0</v>
      </c>
      <c r="T137" s="34">
        <f t="shared" si="31"/>
        <v>0</v>
      </c>
      <c r="U137" s="52">
        <f>'[1]KP Hourly Purchases'!K132</f>
        <v>0</v>
      </c>
      <c r="V137" s="44">
        <f t="shared" ref="V137:V160" si="37">(R137+S137+T137)*U137</f>
        <v>0</v>
      </c>
      <c r="W137" s="45">
        <f t="shared" si="34"/>
        <v>30.641133710531719</v>
      </c>
      <c r="X137" s="50">
        <f t="shared" si="34"/>
        <v>25.344847358289652</v>
      </c>
      <c r="Y137" s="51">
        <f t="shared" si="34"/>
        <v>31.379423501377364</v>
      </c>
      <c r="Z137" s="48">
        <f t="shared" ref="Z137:Z160" si="38">(R137*W137)+(S137*X137)+(T137*Y137)</f>
        <v>0</v>
      </c>
      <c r="AA137" s="49">
        <f t="shared" si="27"/>
        <v>0</v>
      </c>
    </row>
    <row r="138" spans="1:27" x14ac:dyDescent="0.25">
      <c r="A138" s="63"/>
      <c r="B138" s="64">
        <v>0</v>
      </c>
      <c r="C138" s="34">
        <v>0</v>
      </c>
      <c r="D138" s="34">
        <v>0</v>
      </c>
      <c r="E138" s="35">
        <f t="shared" si="35"/>
        <v>0</v>
      </c>
      <c r="F138" s="36">
        <f t="shared" ref="F138:F160" si="39">IF(E138&gt;0,F137+1,0)</f>
        <v>0</v>
      </c>
      <c r="G138" s="37">
        <f t="shared" si="30"/>
        <v>0</v>
      </c>
      <c r="H138" s="38"/>
      <c r="I138" s="38"/>
      <c r="J138" s="39">
        <f t="shared" si="32"/>
        <v>0</v>
      </c>
      <c r="K138" s="40">
        <f t="shared" si="36"/>
        <v>0</v>
      </c>
      <c r="L138" s="39">
        <v>0</v>
      </c>
      <c r="M138" s="39">
        <v>0</v>
      </c>
      <c r="N138" s="39">
        <v>0</v>
      </c>
      <c r="O138" s="41">
        <f t="shared" ref="O138:O160" si="40">MAX(N138-M138,0)</f>
        <v>0</v>
      </c>
      <c r="P138" s="41">
        <f t="shared" ref="P138:P160" si="41">MIN(K138,O138)</f>
        <v>0</v>
      </c>
      <c r="Q138" s="41">
        <f t="shared" ref="Q138:Q160" si="42">IF(P138&lt;=0,0,L138+I138+H138-N138)</f>
        <v>0</v>
      </c>
      <c r="R138" s="34">
        <f t="shared" si="31"/>
        <v>0</v>
      </c>
      <c r="S138" s="34">
        <f t="shared" si="31"/>
        <v>0</v>
      </c>
      <c r="T138" s="34">
        <f t="shared" si="31"/>
        <v>0</v>
      </c>
      <c r="U138" s="52">
        <f>'[1]KP Hourly Purchases'!K133</f>
        <v>0</v>
      </c>
      <c r="V138" s="44">
        <f t="shared" si="37"/>
        <v>0</v>
      </c>
      <c r="W138" s="45">
        <f t="shared" si="34"/>
        <v>30.641133710531719</v>
      </c>
      <c r="X138" s="50">
        <f t="shared" si="34"/>
        <v>25.344847358289652</v>
      </c>
      <c r="Y138" s="51">
        <f t="shared" si="34"/>
        <v>31.379423501377364</v>
      </c>
      <c r="Z138" s="48">
        <f t="shared" si="38"/>
        <v>0</v>
      </c>
      <c r="AA138" s="49">
        <f t="shared" ref="AA138:AA160" si="43">IF(V138-Z138&lt;0,0,V138-Z138)</f>
        <v>0</v>
      </c>
    </row>
    <row r="139" spans="1:27" x14ac:dyDescent="0.25">
      <c r="A139" s="63"/>
      <c r="B139" s="64">
        <v>0</v>
      </c>
      <c r="C139" s="34">
        <v>0</v>
      </c>
      <c r="D139" s="34">
        <v>0</v>
      </c>
      <c r="E139" s="35">
        <f t="shared" si="35"/>
        <v>0</v>
      </c>
      <c r="F139" s="36">
        <f t="shared" si="39"/>
        <v>0</v>
      </c>
      <c r="G139" s="37">
        <f t="shared" si="30"/>
        <v>0</v>
      </c>
      <c r="H139" s="38"/>
      <c r="I139" s="38"/>
      <c r="J139" s="39">
        <f t="shared" si="32"/>
        <v>0</v>
      </c>
      <c r="K139" s="40">
        <f t="shared" si="36"/>
        <v>0</v>
      </c>
      <c r="L139" s="39">
        <v>0</v>
      </c>
      <c r="M139" s="39">
        <v>0</v>
      </c>
      <c r="N139" s="39">
        <v>0</v>
      </c>
      <c r="O139" s="41">
        <f t="shared" si="40"/>
        <v>0</v>
      </c>
      <c r="P139" s="41">
        <f t="shared" si="41"/>
        <v>0</v>
      </c>
      <c r="Q139" s="41">
        <f t="shared" si="42"/>
        <v>0</v>
      </c>
      <c r="R139" s="34">
        <f t="shared" si="31"/>
        <v>0</v>
      </c>
      <c r="S139" s="34">
        <f t="shared" si="31"/>
        <v>0</v>
      </c>
      <c r="T139" s="34">
        <f t="shared" si="31"/>
        <v>0</v>
      </c>
      <c r="U139" s="52">
        <f>'[1]KP Hourly Purchases'!K134</f>
        <v>0</v>
      </c>
      <c r="V139" s="44">
        <f t="shared" si="37"/>
        <v>0</v>
      </c>
      <c r="W139" s="45">
        <f t="shared" ref="W139:Y154" si="44">W138</f>
        <v>30.641133710531719</v>
      </c>
      <c r="X139" s="50">
        <f t="shared" si="44"/>
        <v>25.344847358289652</v>
      </c>
      <c r="Y139" s="51">
        <f t="shared" si="44"/>
        <v>31.379423501377364</v>
      </c>
      <c r="Z139" s="48">
        <f t="shared" si="38"/>
        <v>0</v>
      </c>
      <c r="AA139" s="49">
        <f t="shared" si="43"/>
        <v>0</v>
      </c>
    </row>
    <row r="140" spans="1:27" x14ac:dyDescent="0.25">
      <c r="A140" s="63"/>
      <c r="B140" s="64">
        <v>0</v>
      </c>
      <c r="C140" s="34">
        <v>0</v>
      </c>
      <c r="D140" s="34">
        <v>0</v>
      </c>
      <c r="E140" s="35">
        <f t="shared" si="35"/>
        <v>0</v>
      </c>
      <c r="F140" s="36">
        <f t="shared" si="39"/>
        <v>0</v>
      </c>
      <c r="G140" s="37">
        <f t="shared" si="30"/>
        <v>0</v>
      </c>
      <c r="H140" s="38"/>
      <c r="I140" s="38"/>
      <c r="J140" s="39">
        <f t="shared" si="32"/>
        <v>0</v>
      </c>
      <c r="K140" s="40">
        <f t="shared" si="36"/>
        <v>0</v>
      </c>
      <c r="L140" s="39">
        <v>0</v>
      </c>
      <c r="M140" s="39">
        <v>0</v>
      </c>
      <c r="N140" s="39">
        <v>0</v>
      </c>
      <c r="O140" s="41">
        <f t="shared" si="40"/>
        <v>0</v>
      </c>
      <c r="P140" s="41">
        <f t="shared" si="41"/>
        <v>0</v>
      </c>
      <c r="Q140" s="41">
        <f t="shared" si="42"/>
        <v>0</v>
      </c>
      <c r="R140" s="34">
        <f t="shared" si="31"/>
        <v>0</v>
      </c>
      <c r="S140" s="34">
        <f t="shared" si="31"/>
        <v>0</v>
      </c>
      <c r="T140" s="34">
        <f t="shared" si="31"/>
        <v>0</v>
      </c>
      <c r="U140" s="52">
        <f>'[1]KP Hourly Purchases'!K135</f>
        <v>0</v>
      </c>
      <c r="V140" s="44">
        <f t="shared" si="37"/>
        <v>0</v>
      </c>
      <c r="W140" s="45">
        <f t="shared" si="44"/>
        <v>30.641133710531719</v>
      </c>
      <c r="X140" s="50">
        <f t="shared" si="44"/>
        <v>25.344847358289652</v>
      </c>
      <c r="Y140" s="51">
        <f t="shared" si="44"/>
        <v>31.379423501377364</v>
      </c>
      <c r="Z140" s="48">
        <f t="shared" si="38"/>
        <v>0</v>
      </c>
      <c r="AA140" s="49">
        <f t="shared" si="43"/>
        <v>0</v>
      </c>
    </row>
    <row r="141" spans="1:27" x14ac:dyDescent="0.25">
      <c r="A141" s="63"/>
      <c r="B141" s="64">
        <v>0</v>
      </c>
      <c r="C141" s="34">
        <v>0</v>
      </c>
      <c r="D141" s="34">
        <v>0</v>
      </c>
      <c r="E141" s="35">
        <f t="shared" si="35"/>
        <v>0</v>
      </c>
      <c r="F141" s="36">
        <f t="shared" si="39"/>
        <v>0</v>
      </c>
      <c r="G141" s="37">
        <f t="shared" si="30"/>
        <v>0</v>
      </c>
      <c r="H141" s="38"/>
      <c r="I141" s="38"/>
      <c r="J141" s="39">
        <f t="shared" si="32"/>
        <v>0</v>
      </c>
      <c r="K141" s="40">
        <f t="shared" si="36"/>
        <v>0</v>
      </c>
      <c r="L141" s="39">
        <v>0</v>
      </c>
      <c r="M141" s="39">
        <v>0</v>
      </c>
      <c r="N141" s="39">
        <v>0</v>
      </c>
      <c r="O141" s="41">
        <f t="shared" si="40"/>
        <v>0</v>
      </c>
      <c r="P141" s="41">
        <f t="shared" si="41"/>
        <v>0</v>
      </c>
      <c r="Q141" s="41">
        <f t="shared" si="42"/>
        <v>0</v>
      </c>
      <c r="R141" s="34">
        <f t="shared" ref="R141:T160" si="45">IF($P141&gt;0,MIN($P141,$E141)*(B141/$E141),0)</f>
        <v>0</v>
      </c>
      <c r="S141" s="34">
        <f t="shared" si="45"/>
        <v>0</v>
      </c>
      <c r="T141" s="34">
        <f t="shared" si="45"/>
        <v>0</v>
      </c>
      <c r="U141" s="52">
        <f>'[1]KP Hourly Purchases'!K136</f>
        <v>0</v>
      </c>
      <c r="V141" s="44">
        <f t="shared" si="37"/>
        <v>0</v>
      </c>
      <c r="W141" s="45">
        <f t="shared" si="44"/>
        <v>30.641133710531719</v>
      </c>
      <c r="X141" s="50">
        <f t="shared" si="44"/>
        <v>25.344847358289652</v>
      </c>
      <c r="Y141" s="51">
        <f t="shared" si="44"/>
        <v>31.379423501377364</v>
      </c>
      <c r="Z141" s="48">
        <f t="shared" si="38"/>
        <v>0</v>
      </c>
      <c r="AA141" s="49">
        <f t="shared" si="43"/>
        <v>0</v>
      </c>
    </row>
    <row r="142" spans="1:27" x14ac:dyDescent="0.25">
      <c r="A142" s="63"/>
      <c r="B142" s="64">
        <v>0</v>
      </c>
      <c r="C142" s="34">
        <v>0</v>
      </c>
      <c r="D142" s="34">
        <v>0</v>
      </c>
      <c r="E142" s="35">
        <f t="shared" si="35"/>
        <v>0</v>
      </c>
      <c r="F142" s="36">
        <f t="shared" si="39"/>
        <v>0</v>
      </c>
      <c r="G142" s="37">
        <f t="shared" si="30"/>
        <v>0</v>
      </c>
      <c r="H142" s="38"/>
      <c r="I142" s="38"/>
      <c r="J142" s="39">
        <f t="shared" si="32"/>
        <v>0</v>
      </c>
      <c r="K142" s="40">
        <f t="shared" si="36"/>
        <v>0</v>
      </c>
      <c r="L142" s="39">
        <v>0</v>
      </c>
      <c r="M142" s="39">
        <v>0</v>
      </c>
      <c r="N142" s="39">
        <v>0</v>
      </c>
      <c r="O142" s="41">
        <f t="shared" si="40"/>
        <v>0</v>
      </c>
      <c r="P142" s="41">
        <f t="shared" si="41"/>
        <v>0</v>
      </c>
      <c r="Q142" s="41">
        <f t="shared" si="42"/>
        <v>0</v>
      </c>
      <c r="R142" s="34">
        <f t="shared" si="45"/>
        <v>0</v>
      </c>
      <c r="S142" s="34">
        <f t="shared" si="45"/>
        <v>0</v>
      </c>
      <c r="T142" s="34">
        <f t="shared" si="45"/>
        <v>0</v>
      </c>
      <c r="U142" s="52">
        <f>'[1]KP Hourly Purchases'!K137</f>
        <v>0</v>
      </c>
      <c r="V142" s="44">
        <f t="shared" si="37"/>
        <v>0</v>
      </c>
      <c r="W142" s="45">
        <f t="shared" si="44"/>
        <v>30.641133710531719</v>
      </c>
      <c r="X142" s="50">
        <f t="shared" si="44"/>
        <v>25.344847358289652</v>
      </c>
      <c r="Y142" s="51">
        <f t="shared" si="44"/>
        <v>31.379423501377364</v>
      </c>
      <c r="Z142" s="48">
        <f t="shared" si="38"/>
        <v>0</v>
      </c>
      <c r="AA142" s="49">
        <f t="shared" si="43"/>
        <v>0</v>
      </c>
    </row>
    <row r="143" spans="1:27" x14ac:dyDescent="0.25">
      <c r="A143" s="63"/>
      <c r="B143" s="64">
        <v>0</v>
      </c>
      <c r="C143" s="34">
        <v>0</v>
      </c>
      <c r="D143" s="34">
        <v>0</v>
      </c>
      <c r="E143" s="35">
        <f t="shared" si="35"/>
        <v>0</v>
      </c>
      <c r="F143" s="36">
        <f t="shared" si="39"/>
        <v>0</v>
      </c>
      <c r="G143" s="37">
        <f t="shared" si="30"/>
        <v>0</v>
      </c>
      <c r="H143" s="38"/>
      <c r="I143" s="38"/>
      <c r="J143" s="39">
        <f t="shared" si="32"/>
        <v>0</v>
      </c>
      <c r="K143" s="40">
        <f t="shared" si="36"/>
        <v>0</v>
      </c>
      <c r="L143" s="39">
        <v>0</v>
      </c>
      <c r="M143" s="39">
        <v>0</v>
      </c>
      <c r="N143" s="39">
        <v>0</v>
      </c>
      <c r="O143" s="41">
        <f t="shared" si="40"/>
        <v>0</v>
      </c>
      <c r="P143" s="41">
        <f t="shared" si="41"/>
        <v>0</v>
      </c>
      <c r="Q143" s="41">
        <f t="shared" si="42"/>
        <v>0</v>
      </c>
      <c r="R143" s="34">
        <f t="shared" si="45"/>
        <v>0</v>
      </c>
      <c r="S143" s="34">
        <f t="shared" si="45"/>
        <v>0</v>
      </c>
      <c r="T143" s="34">
        <f t="shared" si="45"/>
        <v>0</v>
      </c>
      <c r="U143" s="52">
        <f>'[1]KP Hourly Purchases'!K138</f>
        <v>0</v>
      </c>
      <c r="V143" s="44">
        <f t="shared" si="37"/>
        <v>0</v>
      </c>
      <c r="W143" s="45">
        <f t="shared" si="44"/>
        <v>30.641133710531719</v>
      </c>
      <c r="X143" s="50">
        <f t="shared" si="44"/>
        <v>25.344847358289652</v>
      </c>
      <c r="Y143" s="51">
        <f t="shared" si="44"/>
        <v>31.379423501377364</v>
      </c>
      <c r="Z143" s="48">
        <f t="shared" si="38"/>
        <v>0</v>
      </c>
      <c r="AA143" s="49">
        <f t="shared" si="43"/>
        <v>0</v>
      </c>
    </row>
    <row r="144" spans="1:27" x14ac:dyDescent="0.25">
      <c r="A144" s="63"/>
      <c r="B144" s="64">
        <v>0</v>
      </c>
      <c r="C144" s="34">
        <v>0</v>
      </c>
      <c r="D144" s="34">
        <v>0</v>
      </c>
      <c r="E144" s="35">
        <f t="shared" si="35"/>
        <v>0</v>
      </c>
      <c r="F144" s="36">
        <f t="shared" si="39"/>
        <v>0</v>
      </c>
      <c r="G144" s="37">
        <f t="shared" si="30"/>
        <v>0</v>
      </c>
      <c r="H144" s="38"/>
      <c r="I144" s="38"/>
      <c r="J144" s="39">
        <f t="shared" si="32"/>
        <v>0</v>
      </c>
      <c r="K144" s="40">
        <f t="shared" si="36"/>
        <v>0</v>
      </c>
      <c r="L144" s="39">
        <v>0</v>
      </c>
      <c r="M144" s="39">
        <v>0</v>
      </c>
      <c r="N144" s="39">
        <v>0</v>
      </c>
      <c r="O144" s="41">
        <f t="shared" si="40"/>
        <v>0</v>
      </c>
      <c r="P144" s="41">
        <f t="shared" si="41"/>
        <v>0</v>
      </c>
      <c r="Q144" s="41">
        <f t="shared" si="42"/>
        <v>0</v>
      </c>
      <c r="R144" s="34">
        <f t="shared" si="45"/>
        <v>0</v>
      </c>
      <c r="S144" s="34">
        <f t="shared" si="45"/>
        <v>0</v>
      </c>
      <c r="T144" s="34">
        <f t="shared" si="45"/>
        <v>0</v>
      </c>
      <c r="U144" s="52">
        <f>'[1]KP Hourly Purchases'!K139</f>
        <v>0</v>
      </c>
      <c r="V144" s="44">
        <f t="shared" si="37"/>
        <v>0</v>
      </c>
      <c r="W144" s="45">
        <f t="shared" si="44"/>
        <v>30.641133710531719</v>
      </c>
      <c r="X144" s="50">
        <f t="shared" si="44"/>
        <v>25.344847358289652</v>
      </c>
      <c r="Y144" s="51">
        <f t="shared" si="44"/>
        <v>31.379423501377364</v>
      </c>
      <c r="Z144" s="48">
        <f t="shared" si="38"/>
        <v>0</v>
      </c>
      <c r="AA144" s="49">
        <f t="shared" si="43"/>
        <v>0</v>
      </c>
    </row>
    <row r="145" spans="1:27" x14ac:dyDescent="0.25">
      <c r="A145" s="63"/>
      <c r="B145" s="64">
        <v>0</v>
      </c>
      <c r="C145" s="34">
        <v>0</v>
      </c>
      <c r="D145" s="34">
        <v>0</v>
      </c>
      <c r="E145" s="35">
        <f t="shared" si="35"/>
        <v>0</v>
      </c>
      <c r="F145" s="36">
        <f t="shared" si="39"/>
        <v>0</v>
      </c>
      <c r="G145" s="37">
        <f t="shared" si="30"/>
        <v>0</v>
      </c>
      <c r="H145" s="38"/>
      <c r="I145" s="38"/>
      <c r="J145" s="39">
        <f t="shared" si="32"/>
        <v>0</v>
      </c>
      <c r="K145" s="40">
        <f t="shared" si="36"/>
        <v>0</v>
      </c>
      <c r="L145" s="39">
        <v>0</v>
      </c>
      <c r="M145" s="39">
        <v>0</v>
      </c>
      <c r="N145" s="39">
        <v>0</v>
      </c>
      <c r="O145" s="41">
        <f t="shared" si="40"/>
        <v>0</v>
      </c>
      <c r="P145" s="41">
        <f t="shared" si="41"/>
        <v>0</v>
      </c>
      <c r="Q145" s="41">
        <f t="shared" si="42"/>
        <v>0</v>
      </c>
      <c r="R145" s="34">
        <f t="shared" si="45"/>
        <v>0</v>
      </c>
      <c r="S145" s="34">
        <f t="shared" si="45"/>
        <v>0</v>
      </c>
      <c r="T145" s="34">
        <f t="shared" si="45"/>
        <v>0</v>
      </c>
      <c r="U145" s="52">
        <f>'[1]KP Hourly Purchases'!K140</f>
        <v>0</v>
      </c>
      <c r="V145" s="44">
        <f t="shared" si="37"/>
        <v>0</v>
      </c>
      <c r="W145" s="45">
        <f t="shared" si="44"/>
        <v>30.641133710531719</v>
      </c>
      <c r="X145" s="50">
        <f t="shared" si="44"/>
        <v>25.344847358289652</v>
      </c>
      <c r="Y145" s="51">
        <f t="shared" si="44"/>
        <v>31.379423501377364</v>
      </c>
      <c r="Z145" s="48">
        <f t="shared" si="38"/>
        <v>0</v>
      </c>
      <c r="AA145" s="49">
        <f t="shared" si="43"/>
        <v>0</v>
      </c>
    </row>
    <row r="146" spans="1:27" x14ac:dyDescent="0.25">
      <c r="A146" s="63"/>
      <c r="B146" s="64">
        <v>0</v>
      </c>
      <c r="C146" s="34">
        <v>0</v>
      </c>
      <c r="D146" s="34">
        <v>0</v>
      </c>
      <c r="E146" s="35">
        <f t="shared" si="35"/>
        <v>0</v>
      </c>
      <c r="F146" s="36">
        <f t="shared" si="39"/>
        <v>0</v>
      </c>
      <c r="G146" s="37">
        <f t="shared" si="30"/>
        <v>0</v>
      </c>
      <c r="H146" s="38"/>
      <c r="I146" s="38"/>
      <c r="J146" s="39">
        <f t="shared" si="32"/>
        <v>0</v>
      </c>
      <c r="K146" s="40">
        <f t="shared" si="36"/>
        <v>0</v>
      </c>
      <c r="L146" s="39">
        <v>0</v>
      </c>
      <c r="M146" s="39">
        <v>0</v>
      </c>
      <c r="N146" s="39">
        <v>0</v>
      </c>
      <c r="O146" s="41">
        <f t="shared" si="40"/>
        <v>0</v>
      </c>
      <c r="P146" s="41">
        <f t="shared" si="41"/>
        <v>0</v>
      </c>
      <c r="Q146" s="41">
        <f t="shared" si="42"/>
        <v>0</v>
      </c>
      <c r="R146" s="34">
        <f t="shared" si="45"/>
        <v>0</v>
      </c>
      <c r="S146" s="34">
        <f t="shared" si="45"/>
        <v>0</v>
      </c>
      <c r="T146" s="34">
        <f t="shared" si="45"/>
        <v>0</v>
      </c>
      <c r="U146" s="52">
        <f>'[1]KP Hourly Purchases'!K141</f>
        <v>0</v>
      </c>
      <c r="V146" s="44">
        <f t="shared" si="37"/>
        <v>0</v>
      </c>
      <c r="W146" s="45">
        <f t="shared" si="44"/>
        <v>30.641133710531719</v>
      </c>
      <c r="X146" s="50">
        <f t="shared" si="44"/>
        <v>25.344847358289652</v>
      </c>
      <c r="Y146" s="51">
        <f t="shared" si="44"/>
        <v>31.379423501377364</v>
      </c>
      <c r="Z146" s="48">
        <f t="shared" si="38"/>
        <v>0</v>
      </c>
      <c r="AA146" s="49">
        <f t="shared" si="43"/>
        <v>0</v>
      </c>
    </row>
    <row r="147" spans="1:27" x14ac:dyDescent="0.25">
      <c r="A147" s="63"/>
      <c r="B147" s="64">
        <v>0</v>
      </c>
      <c r="C147" s="34">
        <v>0</v>
      </c>
      <c r="D147" s="34">
        <v>0</v>
      </c>
      <c r="E147" s="35">
        <f t="shared" si="35"/>
        <v>0</v>
      </c>
      <c r="F147" s="36">
        <f t="shared" si="39"/>
        <v>0</v>
      </c>
      <c r="G147" s="37">
        <f t="shared" si="30"/>
        <v>0</v>
      </c>
      <c r="H147" s="38"/>
      <c r="I147" s="38"/>
      <c r="J147" s="39">
        <f t="shared" si="32"/>
        <v>0</v>
      </c>
      <c r="K147" s="40">
        <f t="shared" si="36"/>
        <v>0</v>
      </c>
      <c r="L147" s="39">
        <v>0</v>
      </c>
      <c r="M147" s="39">
        <v>0</v>
      </c>
      <c r="N147" s="39">
        <v>0</v>
      </c>
      <c r="O147" s="41">
        <f t="shared" si="40"/>
        <v>0</v>
      </c>
      <c r="P147" s="41">
        <f t="shared" si="41"/>
        <v>0</v>
      </c>
      <c r="Q147" s="41">
        <f t="shared" si="42"/>
        <v>0</v>
      </c>
      <c r="R147" s="34">
        <f t="shared" si="45"/>
        <v>0</v>
      </c>
      <c r="S147" s="34">
        <f t="shared" si="45"/>
        <v>0</v>
      </c>
      <c r="T147" s="34">
        <f t="shared" si="45"/>
        <v>0</v>
      </c>
      <c r="U147" s="52">
        <f>'[1]KP Hourly Purchases'!K142</f>
        <v>0</v>
      </c>
      <c r="V147" s="44">
        <f t="shared" si="37"/>
        <v>0</v>
      </c>
      <c r="W147" s="45">
        <f t="shared" si="44"/>
        <v>30.641133710531719</v>
      </c>
      <c r="X147" s="50">
        <f t="shared" si="44"/>
        <v>25.344847358289652</v>
      </c>
      <c r="Y147" s="51">
        <f t="shared" si="44"/>
        <v>31.379423501377364</v>
      </c>
      <c r="Z147" s="48">
        <f t="shared" si="38"/>
        <v>0</v>
      </c>
      <c r="AA147" s="49">
        <f t="shared" si="43"/>
        <v>0</v>
      </c>
    </row>
    <row r="148" spans="1:27" x14ac:dyDescent="0.25">
      <c r="A148" s="63"/>
      <c r="B148" s="64">
        <v>0</v>
      </c>
      <c r="C148" s="34">
        <v>0</v>
      </c>
      <c r="D148" s="34">
        <v>0</v>
      </c>
      <c r="E148" s="35">
        <f t="shared" si="35"/>
        <v>0</v>
      </c>
      <c r="F148" s="36">
        <f t="shared" si="39"/>
        <v>0</v>
      </c>
      <c r="G148" s="37">
        <f t="shared" si="30"/>
        <v>0</v>
      </c>
      <c r="H148" s="38"/>
      <c r="I148" s="38"/>
      <c r="J148" s="39">
        <f t="shared" si="32"/>
        <v>0</v>
      </c>
      <c r="K148" s="40">
        <f t="shared" si="36"/>
        <v>0</v>
      </c>
      <c r="L148" s="39">
        <v>0</v>
      </c>
      <c r="M148" s="39">
        <v>0</v>
      </c>
      <c r="N148" s="39">
        <v>0</v>
      </c>
      <c r="O148" s="41">
        <f t="shared" si="40"/>
        <v>0</v>
      </c>
      <c r="P148" s="41">
        <f t="shared" si="41"/>
        <v>0</v>
      </c>
      <c r="Q148" s="41">
        <f t="shared" si="42"/>
        <v>0</v>
      </c>
      <c r="R148" s="34">
        <f t="shared" si="45"/>
        <v>0</v>
      </c>
      <c r="S148" s="34">
        <f t="shared" si="45"/>
        <v>0</v>
      </c>
      <c r="T148" s="34">
        <f t="shared" si="45"/>
        <v>0</v>
      </c>
      <c r="U148" s="52">
        <f>'[1]KP Hourly Purchases'!K143</f>
        <v>0</v>
      </c>
      <c r="V148" s="44">
        <f t="shared" si="37"/>
        <v>0</v>
      </c>
      <c r="W148" s="45">
        <f t="shared" si="44"/>
        <v>30.641133710531719</v>
      </c>
      <c r="X148" s="50">
        <f t="shared" si="44"/>
        <v>25.344847358289652</v>
      </c>
      <c r="Y148" s="51">
        <f t="shared" si="44"/>
        <v>31.379423501377364</v>
      </c>
      <c r="Z148" s="48">
        <f t="shared" si="38"/>
        <v>0</v>
      </c>
      <c r="AA148" s="49">
        <f t="shared" si="43"/>
        <v>0</v>
      </c>
    </row>
    <row r="149" spans="1:27" x14ac:dyDescent="0.25">
      <c r="A149" s="63"/>
      <c r="B149" s="64">
        <v>0</v>
      </c>
      <c r="C149" s="34">
        <v>0</v>
      </c>
      <c r="D149" s="34">
        <v>0</v>
      </c>
      <c r="E149" s="35">
        <f t="shared" si="35"/>
        <v>0</v>
      </c>
      <c r="F149" s="36">
        <f t="shared" si="39"/>
        <v>0</v>
      </c>
      <c r="G149" s="37">
        <f t="shared" si="30"/>
        <v>0</v>
      </c>
      <c r="H149" s="38"/>
      <c r="I149" s="38"/>
      <c r="J149" s="39">
        <f t="shared" si="32"/>
        <v>0</v>
      </c>
      <c r="K149" s="40">
        <f t="shared" si="36"/>
        <v>0</v>
      </c>
      <c r="L149" s="39">
        <v>0</v>
      </c>
      <c r="M149" s="39">
        <v>0</v>
      </c>
      <c r="N149" s="39">
        <v>0</v>
      </c>
      <c r="O149" s="41">
        <f t="shared" si="40"/>
        <v>0</v>
      </c>
      <c r="P149" s="41">
        <f t="shared" si="41"/>
        <v>0</v>
      </c>
      <c r="Q149" s="41">
        <f t="shared" si="42"/>
        <v>0</v>
      </c>
      <c r="R149" s="34">
        <f t="shared" si="45"/>
        <v>0</v>
      </c>
      <c r="S149" s="34">
        <f t="shared" si="45"/>
        <v>0</v>
      </c>
      <c r="T149" s="34">
        <f t="shared" si="45"/>
        <v>0</v>
      </c>
      <c r="U149" s="52">
        <f>'[1]KP Hourly Purchases'!K144</f>
        <v>0</v>
      </c>
      <c r="V149" s="44">
        <f t="shared" si="37"/>
        <v>0</v>
      </c>
      <c r="W149" s="45">
        <f t="shared" si="44"/>
        <v>30.641133710531719</v>
      </c>
      <c r="X149" s="50">
        <f t="shared" si="44"/>
        <v>25.344847358289652</v>
      </c>
      <c r="Y149" s="51">
        <f t="shared" si="44"/>
        <v>31.379423501377364</v>
      </c>
      <c r="Z149" s="48">
        <f t="shared" si="38"/>
        <v>0</v>
      </c>
      <c r="AA149" s="49">
        <f t="shared" si="43"/>
        <v>0</v>
      </c>
    </row>
    <row r="150" spans="1:27" x14ac:dyDescent="0.25">
      <c r="A150" s="63"/>
      <c r="B150" s="64">
        <v>0</v>
      </c>
      <c r="C150" s="34">
        <v>0</v>
      </c>
      <c r="D150" s="34">
        <v>0</v>
      </c>
      <c r="E150" s="35">
        <f t="shared" si="35"/>
        <v>0</v>
      </c>
      <c r="F150" s="36">
        <f t="shared" si="39"/>
        <v>0</v>
      </c>
      <c r="G150" s="37">
        <f t="shared" si="30"/>
        <v>0</v>
      </c>
      <c r="H150" s="38"/>
      <c r="I150" s="38"/>
      <c r="J150" s="39">
        <f t="shared" si="32"/>
        <v>0</v>
      </c>
      <c r="K150" s="40">
        <f t="shared" si="36"/>
        <v>0</v>
      </c>
      <c r="L150" s="39">
        <v>0</v>
      </c>
      <c r="M150" s="39">
        <v>0</v>
      </c>
      <c r="N150" s="39">
        <v>0</v>
      </c>
      <c r="O150" s="41">
        <f t="shared" si="40"/>
        <v>0</v>
      </c>
      <c r="P150" s="41">
        <f t="shared" si="41"/>
        <v>0</v>
      </c>
      <c r="Q150" s="41">
        <f t="shared" si="42"/>
        <v>0</v>
      </c>
      <c r="R150" s="34">
        <f t="shared" si="45"/>
        <v>0</v>
      </c>
      <c r="S150" s="34">
        <f t="shared" si="45"/>
        <v>0</v>
      </c>
      <c r="T150" s="34">
        <f t="shared" si="45"/>
        <v>0</v>
      </c>
      <c r="U150" s="52">
        <f>'[1]KP Hourly Purchases'!K145</f>
        <v>0</v>
      </c>
      <c r="V150" s="44">
        <f t="shared" si="37"/>
        <v>0</v>
      </c>
      <c r="W150" s="45">
        <f t="shared" si="44"/>
        <v>30.641133710531719</v>
      </c>
      <c r="X150" s="50">
        <f t="shared" si="44"/>
        <v>25.344847358289652</v>
      </c>
      <c r="Y150" s="51">
        <f t="shared" si="44"/>
        <v>31.379423501377364</v>
      </c>
      <c r="Z150" s="48">
        <f t="shared" si="38"/>
        <v>0</v>
      </c>
      <c r="AA150" s="49">
        <f t="shared" si="43"/>
        <v>0</v>
      </c>
    </row>
    <row r="151" spans="1:27" x14ac:dyDescent="0.25">
      <c r="A151" s="63"/>
      <c r="B151" s="64">
        <v>0</v>
      </c>
      <c r="C151" s="34">
        <v>0</v>
      </c>
      <c r="D151" s="34">
        <v>0</v>
      </c>
      <c r="E151" s="35">
        <f t="shared" si="35"/>
        <v>0</v>
      </c>
      <c r="F151" s="36">
        <f t="shared" si="39"/>
        <v>0</v>
      </c>
      <c r="G151" s="37">
        <f t="shared" si="30"/>
        <v>0</v>
      </c>
      <c r="H151" s="38"/>
      <c r="I151" s="38"/>
      <c r="J151" s="39">
        <f t="shared" si="32"/>
        <v>0</v>
      </c>
      <c r="K151" s="40">
        <f t="shared" si="36"/>
        <v>0</v>
      </c>
      <c r="L151" s="39">
        <v>0</v>
      </c>
      <c r="M151" s="39">
        <v>0</v>
      </c>
      <c r="N151" s="39">
        <v>0</v>
      </c>
      <c r="O151" s="41">
        <f t="shared" si="40"/>
        <v>0</v>
      </c>
      <c r="P151" s="41">
        <f t="shared" si="41"/>
        <v>0</v>
      </c>
      <c r="Q151" s="41">
        <f t="shared" si="42"/>
        <v>0</v>
      </c>
      <c r="R151" s="34">
        <f t="shared" si="45"/>
        <v>0</v>
      </c>
      <c r="S151" s="34">
        <f t="shared" si="45"/>
        <v>0</v>
      </c>
      <c r="T151" s="34">
        <f t="shared" si="45"/>
        <v>0</v>
      </c>
      <c r="U151" s="52">
        <f>'[1]KP Hourly Purchases'!K146</f>
        <v>0</v>
      </c>
      <c r="V151" s="44">
        <f t="shared" si="37"/>
        <v>0</v>
      </c>
      <c r="W151" s="45">
        <f t="shared" si="44"/>
        <v>30.641133710531719</v>
      </c>
      <c r="X151" s="50">
        <f t="shared" si="44"/>
        <v>25.344847358289652</v>
      </c>
      <c r="Y151" s="51">
        <f t="shared" si="44"/>
        <v>31.379423501377364</v>
      </c>
      <c r="Z151" s="48">
        <f t="shared" si="38"/>
        <v>0</v>
      </c>
      <c r="AA151" s="49">
        <f t="shared" si="43"/>
        <v>0</v>
      </c>
    </row>
    <row r="152" spans="1:27" x14ac:dyDescent="0.25">
      <c r="A152" s="60"/>
      <c r="B152" s="64"/>
      <c r="C152" s="34"/>
      <c r="D152" s="34"/>
      <c r="E152" s="35">
        <f t="shared" si="35"/>
        <v>0</v>
      </c>
      <c r="F152" s="36">
        <f t="shared" si="39"/>
        <v>0</v>
      </c>
      <c r="G152" s="37">
        <f t="shared" si="30"/>
        <v>0</v>
      </c>
      <c r="H152" s="38"/>
      <c r="I152" s="38"/>
      <c r="J152" s="39">
        <f t="shared" si="32"/>
        <v>0</v>
      </c>
      <c r="K152" s="40">
        <f t="shared" si="36"/>
        <v>0</v>
      </c>
      <c r="L152" s="39">
        <v>0</v>
      </c>
      <c r="M152" s="39">
        <v>0</v>
      </c>
      <c r="N152" s="39">
        <v>0</v>
      </c>
      <c r="O152" s="41">
        <f t="shared" si="40"/>
        <v>0</v>
      </c>
      <c r="P152" s="41">
        <f t="shared" si="41"/>
        <v>0</v>
      </c>
      <c r="Q152" s="41">
        <f t="shared" si="42"/>
        <v>0</v>
      </c>
      <c r="R152" s="34">
        <f t="shared" si="45"/>
        <v>0</v>
      </c>
      <c r="S152" s="34">
        <f t="shared" si="45"/>
        <v>0</v>
      </c>
      <c r="T152" s="34">
        <f t="shared" si="45"/>
        <v>0</v>
      </c>
      <c r="U152" s="52">
        <f>'[1]KP Hourly Purchases'!K147</f>
        <v>0</v>
      </c>
      <c r="V152" s="44">
        <f t="shared" si="37"/>
        <v>0</v>
      </c>
      <c r="W152" s="45">
        <f t="shared" si="44"/>
        <v>30.641133710531719</v>
      </c>
      <c r="X152" s="50">
        <f t="shared" si="44"/>
        <v>25.344847358289652</v>
      </c>
      <c r="Y152" s="51">
        <f t="shared" si="44"/>
        <v>31.379423501377364</v>
      </c>
      <c r="Z152" s="48">
        <f t="shared" si="38"/>
        <v>0</v>
      </c>
      <c r="AA152" s="49">
        <f t="shared" si="43"/>
        <v>0</v>
      </c>
    </row>
    <row r="153" spans="1:27" x14ac:dyDescent="0.25">
      <c r="A153" s="60"/>
      <c r="B153" s="64"/>
      <c r="C153" s="34"/>
      <c r="D153" s="34"/>
      <c r="E153" s="35">
        <f t="shared" si="35"/>
        <v>0</v>
      </c>
      <c r="F153" s="36">
        <f t="shared" si="39"/>
        <v>0</v>
      </c>
      <c r="G153" s="37">
        <f t="shared" si="30"/>
        <v>0</v>
      </c>
      <c r="H153" s="38"/>
      <c r="I153" s="38"/>
      <c r="J153" s="39">
        <f t="shared" si="32"/>
        <v>0</v>
      </c>
      <c r="K153" s="40">
        <f t="shared" si="36"/>
        <v>0</v>
      </c>
      <c r="L153" s="39">
        <v>0</v>
      </c>
      <c r="M153" s="39">
        <v>0</v>
      </c>
      <c r="N153" s="39">
        <v>0</v>
      </c>
      <c r="O153" s="41">
        <f t="shared" si="40"/>
        <v>0</v>
      </c>
      <c r="P153" s="41">
        <f t="shared" si="41"/>
        <v>0</v>
      </c>
      <c r="Q153" s="41">
        <f t="shared" si="42"/>
        <v>0</v>
      </c>
      <c r="R153" s="34">
        <f t="shared" si="45"/>
        <v>0</v>
      </c>
      <c r="S153" s="34">
        <f t="shared" si="45"/>
        <v>0</v>
      </c>
      <c r="T153" s="34">
        <f t="shared" si="45"/>
        <v>0</v>
      </c>
      <c r="U153" s="52">
        <f>'[1]KP Hourly Purchases'!K148</f>
        <v>0</v>
      </c>
      <c r="V153" s="44">
        <f t="shared" si="37"/>
        <v>0</v>
      </c>
      <c r="W153" s="45">
        <f t="shared" si="44"/>
        <v>30.641133710531719</v>
      </c>
      <c r="X153" s="50">
        <f t="shared" si="44"/>
        <v>25.344847358289652</v>
      </c>
      <c r="Y153" s="51">
        <f t="shared" si="44"/>
        <v>31.379423501377364</v>
      </c>
      <c r="Z153" s="48">
        <f t="shared" si="38"/>
        <v>0</v>
      </c>
      <c r="AA153" s="49">
        <f t="shared" si="43"/>
        <v>0</v>
      </c>
    </row>
    <row r="154" spans="1:27" x14ac:dyDescent="0.25">
      <c r="A154" s="60"/>
      <c r="B154" s="64"/>
      <c r="C154" s="34"/>
      <c r="D154" s="34"/>
      <c r="E154" s="35">
        <f t="shared" si="35"/>
        <v>0</v>
      </c>
      <c r="F154" s="36">
        <f t="shared" si="39"/>
        <v>0</v>
      </c>
      <c r="G154" s="37">
        <f t="shared" si="30"/>
        <v>0</v>
      </c>
      <c r="H154" s="38"/>
      <c r="I154" s="38"/>
      <c r="J154" s="39">
        <f t="shared" si="32"/>
        <v>0</v>
      </c>
      <c r="K154" s="40">
        <f t="shared" si="36"/>
        <v>0</v>
      </c>
      <c r="L154" s="39">
        <v>0</v>
      </c>
      <c r="M154" s="39">
        <v>0</v>
      </c>
      <c r="N154" s="39">
        <v>0</v>
      </c>
      <c r="O154" s="41">
        <f t="shared" si="40"/>
        <v>0</v>
      </c>
      <c r="P154" s="41">
        <f t="shared" si="41"/>
        <v>0</v>
      </c>
      <c r="Q154" s="41">
        <f t="shared" si="42"/>
        <v>0</v>
      </c>
      <c r="R154" s="34">
        <f t="shared" si="45"/>
        <v>0</v>
      </c>
      <c r="S154" s="34">
        <f t="shared" si="45"/>
        <v>0</v>
      </c>
      <c r="T154" s="34">
        <f t="shared" si="45"/>
        <v>0</v>
      </c>
      <c r="U154" s="52">
        <f>'[1]KP Hourly Purchases'!K149</f>
        <v>0</v>
      </c>
      <c r="V154" s="44">
        <f t="shared" si="37"/>
        <v>0</v>
      </c>
      <c r="W154" s="45">
        <f t="shared" si="44"/>
        <v>30.641133710531719</v>
      </c>
      <c r="X154" s="50">
        <f t="shared" si="44"/>
        <v>25.344847358289652</v>
      </c>
      <c r="Y154" s="51">
        <f t="shared" si="44"/>
        <v>31.379423501377364</v>
      </c>
      <c r="Z154" s="48">
        <f t="shared" si="38"/>
        <v>0</v>
      </c>
      <c r="AA154" s="49">
        <f t="shared" si="43"/>
        <v>0</v>
      </c>
    </row>
    <row r="155" spans="1:27" x14ac:dyDescent="0.25">
      <c r="A155" s="60"/>
      <c r="B155" s="64"/>
      <c r="C155" s="34"/>
      <c r="D155" s="34"/>
      <c r="E155" s="35">
        <f t="shared" si="35"/>
        <v>0</v>
      </c>
      <c r="F155" s="36">
        <f t="shared" si="39"/>
        <v>0</v>
      </c>
      <c r="G155" s="37">
        <f t="shared" si="30"/>
        <v>0</v>
      </c>
      <c r="H155" s="38"/>
      <c r="I155" s="38"/>
      <c r="J155" s="39">
        <f t="shared" si="32"/>
        <v>0</v>
      </c>
      <c r="K155" s="40">
        <f t="shared" si="36"/>
        <v>0</v>
      </c>
      <c r="L155" s="39">
        <v>0</v>
      </c>
      <c r="M155" s="39">
        <v>0</v>
      </c>
      <c r="N155" s="39">
        <v>0</v>
      </c>
      <c r="O155" s="41">
        <f t="shared" si="40"/>
        <v>0</v>
      </c>
      <c r="P155" s="41">
        <f t="shared" si="41"/>
        <v>0</v>
      </c>
      <c r="Q155" s="41">
        <f t="shared" si="42"/>
        <v>0</v>
      </c>
      <c r="R155" s="34">
        <f t="shared" si="45"/>
        <v>0</v>
      </c>
      <c r="S155" s="34">
        <f t="shared" si="45"/>
        <v>0</v>
      </c>
      <c r="T155" s="34">
        <f t="shared" si="45"/>
        <v>0</v>
      </c>
      <c r="U155" s="52">
        <f>'[1]KP Hourly Purchases'!K150</f>
        <v>0</v>
      </c>
      <c r="V155" s="44">
        <f t="shared" si="37"/>
        <v>0</v>
      </c>
      <c r="W155" s="45">
        <f t="shared" ref="W155:Y160" si="46">W154</f>
        <v>30.641133710531719</v>
      </c>
      <c r="X155" s="50">
        <f t="shared" si="46"/>
        <v>25.344847358289652</v>
      </c>
      <c r="Y155" s="51">
        <f t="shared" si="46"/>
        <v>31.379423501377364</v>
      </c>
      <c r="Z155" s="48">
        <f t="shared" si="38"/>
        <v>0</v>
      </c>
      <c r="AA155" s="49">
        <f t="shared" si="43"/>
        <v>0</v>
      </c>
    </row>
    <row r="156" spans="1:27" x14ac:dyDescent="0.25">
      <c r="A156" s="60"/>
      <c r="B156" s="64"/>
      <c r="C156" s="34"/>
      <c r="D156" s="34"/>
      <c r="E156" s="35">
        <f t="shared" si="35"/>
        <v>0</v>
      </c>
      <c r="F156" s="36">
        <f t="shared" si="39"/>
        <v>0</v>
      </c>
      <c r="G156" s="37">
        <f t="shared" si="30"/>
        <v>0</v>
      </c>
      <c r="H156" s="38"/>
      <c r="I156" s="38"/>
      <c r="J156" s="39">
        <f t="shared" si="32"/>
        <v>0</v>
      </c>
      <c r="K156" s="40">
        <f t="shared" si="36"/>
        <v>0</v>
      </c>
      <c r="L156" s="39">
        <v>0</v>
      </c>
      <c r="M156" s="39">
        <v>0</v>
      </c>
      <c r="N156" s="39">
        <v>0</v>
      </c>
      <c r="O156" s="41">
        <f t="shared" si="40"/>
        <v>0</v>
      </c>
      <c r="P156" s="41">
        <f t="shared" si="41"/>
        <v>0</v>
      </c>
      <c r="Q156" s="41">
        <f t="shared" si="42"/>
        <v>0</v>
      </c>
      <c r="R156" s="34">
        <f t="shared" si="45"/>
        <v>0</v>
      </c>
      <c r="S156" s="34">
        <f t="shared" si="45"/>
        <v>0</v>
      </c>
      <c r="T156" s="34">
        <f t="shared" si="45"/>
        <v>0</v>
      </c>
      <c r="U156" s="52">
        <f>'[1]KP Hourly Purchases'!K151</f>
        <v>0</v>
      </c>
      <c r="V156" s="44">
        <f t="shared" si="37"/>
        <v>0</v>
      </c>
      <c r="W156" s="45">
        <f t="shared" si="46"/>
        <v>30.641133710531719</v>
      </c>
      <c r="X156" s="50">
        <f t="shared" si="46"/>
        <v>25.344847358289652</v>
      </c>
      <c r="Y156" s="51">
        <f t="shared" si="46"/>
        <v>31.379423501377364</v>
      </c>
      <c r="Z156" s="48">
        <f t="shared" si="38"/>
        <v>0</v>
      </c>
      <c r="AA156" s="49">
        <f t="shared" si="43"/>
        <v>0</v>
      </c>
    </row>
    <row r="157" spans="1:27" x14ac:dyDescent="0.25">
      <c r="A157" s="60"/>
      <c r="B157" s="64"/>
      <c r="C157" s="34"/>
      <c r="D157" s="34"/>
      <c r="E157" s="35">
        <f t="shared" si="35"/>
        <v>0</v>
      </c>
      <c r="F157" s="36">
        <f t="shared" si="39"/>
        <v>0</v>
      </c>
      <c r="G157" s="37">
        <f t="shared" si="30"/>
        <v>0</v>
      </c>
      <c r="H157" s="38"/>
      <c r="I157" s="38"/>
      <c r="J157" s="39">
        <f t="shared" si="32"/>
        <v>0</v>
      </c>
      <c r="K157" s="40">
        <f t="shared" si="36"/>
        <v>0</v>
      </c>
      <c r="L157" s="39">
        <v>0</v>
      </c>
      <c r="M157" s="39">
        <v>0</v>
      </c>
      <c r="N157" s="39">
        <v>0</v>
      </c>
      <c r="O157" s="41">
        <f t="shared" si="40"/>
        <v>0</v>
      </c>
      <c r="P157" s="41">
        <f t="shared" si="41"/>
        <v>0</v>
      </c>
      <c r="Q157" s="41">
        <f t="shared" si="42"/>
        <v>0</v>
      </c>
      <c r="R157" s="34">
        <f t="shared" si="45"/>
        <v>0</v>
      </c>
      <c r="S157" s="34">
        <f t="shared" si="45"/>
        <v>0</v>
      </c>
      <c r="T157" s="34">
        <f t="shared" si="45"/>
        <v>0</v>
      </c>
      <c r="U157" s="52">
        <f>'[1]KP Hourly Purchases'!K152</f>
        <v>0</v>
      </c>
      <c r="V157" s="44">
        <f t="shared" si="37"/>
        <v>0</v>
      </c>
      <c r="W157" s="45">
        <f t="shared" si="46"/>
        <v>30.641133710531719</v>
      </c>
      <c r="X157" s="50">
        <f t="shared" si="46"/>
        <v>25.344847358289652</v>
      </c>
      <c r="Y157" s="51">
        <f t="shared" si="46"/>
        <v>31.379423501377364</v>
      </c>
      <c r="Z157" s="48">
        <f t="shared" si="38"/>
        <v>0</v>
      </c>
      <c r="AA157" s="49">
        <f t="shared" si="43"/>
        <v>0</v>
      </c>
    </row>
    <row r="158" spans="1:27" x14ac:dyDescent="0.25">
      <c r="A158" s="60"/>
      <c r="B158" s="64"/>
      <c r="C158" s="34"/>
      <c r="D158" s="34"/>
      <c r="E158" s="35">
        <f t="shared" si="35"/>
        <v>0</v>
      </c>
      <c r="F158" s="36">
        <f t="shared" si="39"/>
        <v>0</v>
      </c>
      <c r="G158" s="37">
        <f t="shared" si="30"/>
        <v>0</v>
      </c>
      <c r="H158" s="38"/>
      <c r="I158" s="38"/>
      <c r="J158" s="39">
        <f t="shared" si="32"/>
        <v>0</v>
      </c>
      <c r="K158" s="40">
        <f t="shared" si="36"/>
        <v>0</v>
      </c>
      <c r="L158" s="39">
        <v>0</v>
      </c>
      <c r="M158" s="39">
        <v>0</v>
      </c>
      <c r="N158" s="39">
        <v>0</v>
      </c>
      <c r="O158" s="41">
        <f t="shared" si="40"/>
        <v>0</v>
      </c>
      <c r="P158" s="41">
        <f t="shared" si="41"/>
        <v>0</v>
      </c>
      <c r="Q158" s="41">
        <f t="shared" si="42"/>
        <v>0</v>
      </c>
      <c r="R158" s="34">
        <f t="shared" si="45"/>
        <v>0</v>
      </c>
      <c r="S158" s="34">
        <f t="shared" si="45"/>
        <v>0</v>
      </c>
      <c r="T158" s="34">
        <f t="shared" si="45"/>
        <v>0</v>
      </c>
      <c r="U158" s="52">
        <f>'[1]KP Hourly Purchases'!K153</f>
        <v>0</v>
      </c>
      <c r="V158" s="44">
        <f t="shared" si="37"/>
        <v>0</v>
      </c>
      <c r="W158" s="45">
        <f t="shared" si="46"/>
        <v>30.641133710531719</v>
      </c>
      <c r="X158" s="50">
        <f t="shared" si="46"/>
        <v>25.344847358289652</v>
      </c>
      <c r="Y158" s="51">
        <f t="shared" si="46"/>
        <v>31.379423501377364</v>
      </c>
      <c r="Z158" s="48">
        <f t="shared" si="38"/>
        <v>0</v>
      </c>
      <c r="AA158" s="49">
        <f t="shared" si="43"/>
        <v>0</v>
      </c>
    </row>
    <row r="159" spans="1:27" x14ac:dyDescent="0.25">
      <c r="A159" s="60"/>
      <c r="B159" s="64"/>
      <c r="C159" s="34"/>
      <c r="D159" s="34"/>
      <c r="E159" s="35">
        <f t="shared" si="35"/>
        <v>0</v>
      </c>
      <c r="F159" s="36">
        <f t="shared" si="39"/>
        <v>0</v>
      </c>
      <c r="G159" s="37">
        <f>IF(MAX(F159:F291)&gt;6,"Yes",0)</f>
        <v>0</v>
      </c>
      <c r="H159" s="38"/>
      <c r="I159" s="38"/>
      <c r="J159" s="39">
        <f t="shared" si="32"/>
        <v>0</v>
      </c>
      <c r="K159" s="40">
        <f t="shared" si="36"/>
        <v>0</v>
      </c>
      <c r="L159" s="39">
        <v>0</v>
      </c>
      <c r="M159" s="39">
        <v>0</v>
      </c>
      <c r="N159" s="39">
        <v>0</v>
      </c>
      <c r="O159" s="41">
        <f t="shared" si="40"/>
        <v>0</v>
      </c>
      <c r="P159" s="41">
        <f t="shared" si="41"/>
        <v>0</v>
      </c>
      <c r="Q159" s="41">
        <f t="shared" si="42"/>
        <v>0</v>
      </c>
      <c r="R159" s="34">
        <f t="shared" si="45"/>
        <v>0</v>
      </c>
      <c r="S159" s="34">
        <f t="shared" si="45"/>
        <v>0</v>
      </c>
      <c r="T159" s="34">
        <f t="shared" si="45"/>
        <v>0</v>
      </c>
      <c r="U159" s="52">
        <f>'[1]KP Hourly Purchases'!K154</f>
        <v>0</v>
      </c>
      <c r="V159" s="44">
        <f t="shared" si="37"/>
        <v>0</v>
      </c>
      <c r="W159" s="45">
        <f t="shared" si="46"/>
        <v>30.641133710531719</v>
      </c>
      <c r="X159" s="50">
        <f t="shared" si="46"/>
        <v>25.344847358289652</v>
      </c>
      <c r="Y159" s="51">
        <f t="shared" si="46"/>
        <v>31.379423501377364</v>
      </c>
      <c r="Z159" s="48">
        <f t="shared" si="38"/>
        <v>0</v>
      </c>
      <c r="AA159" s="49">
        <f t="shared" si="43"/>
        <v>0</v>
      </c>
    </row>
    <row r="160" spans="1:27" ht="15.75" thickBot="1" x14ac:dyDescent="0.3">
      <c r="A160" s="65"/>
      <c r="B160" s="64">
        <v>0</v>
      </c>
      <c r="C160" s="34">
        <v>0</v>
      </c>
      <c r="D160" s="34">
        <v>0</v>
      </c>
      <c r="E160" s="35">
        <f t="shared" si="35"/>
        <v>0</v>
      </c>
      <c r="F160" s="36">
        <f t="shared" si="39"/>
        <v>0</v>
      </c>
      <c r="G160" s="37">
        <f>IF(MAX(F160:F292)&gt;6,"Yes",0)</f>
        <v>0</v>
      </c>
      <c r="H160" s="38">
        <v>0</v>
      </c>
      <c r="I160" s="38">
        <v>0</v>
      </c>
      <c r="J160" s="39">
        <f t="shared" si="32"/>
        <v>0</v>
      </c>
      <c r="K160" s="40">
        <f t="shared" si="36"/>
        <v>0</v>
      </c>
      <c r="L160" s="39">
        <v>0</v>
      </c>
      <c r="M160" s="39">
        <v>0</v>
      </c>
      <c r="N160" s="39">
        <v>0</v>
      </c>
      <c r="O160" s="41">
        <f t="shared" si="40"/>
        <v>0</v>
      </c>
      <c r="P160" s="41">
        <f t="shared" si="41"/>
        <v>0</v>
      </c>
      <c r="Q160" s="41">
        <f t="shared" si="42"/>
        <v>0</v>
      </c>
      <c r="R160" s="34">
        <f t="shared" si="45"/>
        <v>0</v>
      </c>
      <c r="S160" s="34">
        <f t="shared" si="45"/>
        <v>0</v>
      </c>
      <c r="T160" s="34">
        <f t="shared" si="45"/>
        <v>0</v>
      </c>
      <c r="U160" s="52">
        <f>'[1]KP Hourly Purchases'!K155</f>
        <v>0</v>
      </c>
      <c r="V160" s="44">
        <f t="shared" si="37"/>
        <v>0</v>
      </c>
      <c r="W160" s="45">
        <f t="shared" si="46"/>
        <v>30.641133710531719</v>
      </c>
      <c r="X160" s="50">
        <f t="shared" si="46"/>
        <v>25.344847358289652</v>
      </c>
      <c r="Y160" s="51">
        <f t="shared" si="46"/>
        <v>31.379423501377364</v>
      </c>
      <c r="Z160" s="48">
        <f t="shared" si="38"/>
        <v>0</v>
      </c>
      <c r="AA160" s="49">
        <f t="shared" si="43"/>
        <v>0</v>
      </c>
    </row>
    <row r="161" spans="1:27" x14ac:dyDescent="0.25">
      <c r="A161" s="66"/>
      <c r="B161" s="67"/>
      <c r="C161" s="67"/>
      <c r="D161" s="67"/>
      <c r="E161" s="68"/>
      <c r="F161" s="69"/>
      <c r="G161" s="70"/>
      <c r="H161" s="71"/>
      <c r="I161" s="71"/>
      <c r="J161" s="72"/>
      <c r="K161" s="73"/>
      <c r="L161" s="72"/>
      <c r="M161" s="72"/>
      <c r="N161" s="72"/>
      <c r="O161" s="74"/>
      <c r="P161" s="74"/>
      <c r="Q161" s="74"/>
      <c r="R161" s="67"/>
      <c r="S161" s="67"/>
      <c r="T161" s="67"/>
      <c r="U161" s="75"/>
      <c r="V161" s="76"/>
      <c r="W161" s="77"/>
      <c r="X161" s="78"/>
      <c r="Y161" s="78"/>
      <c r="Z161" s="79"/>
      <c r="AA161" s="80"/>
    </row>
    <row r="162" spans="1:27" ht="15.75" thickBot="1" x14ac:dyDescent="0.3">
      <c r="A162" s="66"/>
      <c r="B162" s="67"/>
      <c r="C162" s="67"/>
      <c r="D162" s="81" t="s">
        <v>42</v>
      </c>
      <c r="E162" s="82">
        <f>SUM(E9:E161)</f>
        <v>43505</v>
      </c>
      <c r="F162" s="69"/>
      <c r="G162" s="70"/>
      <c r="H162" s="71"/>
      <c r="I162" s="71"/>
      <c r="J162" s="72"/>
      <c r="K162" s="73"/>
      <c r="L162" s="72"/>
      <c r="M162" s="72"/>
      <c r="N162" s="72"/>
      <c r="O162" s="74"/>
      <c r="P162" s="74"/>
      <c r="Q162" s="74"/>
      <c r="R162" s="67"/>
      <c r="S162" s="67"/>
      <c r="T162" s="67"/>
      <c r="U162" s="75"/>
      <c r="V162" s="76"/>
      <c r="W162" s="77"/>
      <c r="X162" s="78"/>
      <c r="Y162" s="78"/>
      <c r="Z162" s="79"/>
      <c r="AA162" s="80"/>
    </row>
    <row r="163" spans="1:27" ht="15.75" thickBot="1" x14ac:dyDescent="0.3">
      <c r="A163" s="22"/>
      <c r="B163" s="22"/>
      <c r="C163" s="22"/>
      <c r="D163" s="22"/>
      <c r="E163" s="22"/>
      <c r="F163" s="22"/>
      <c r="G163" s="22"/>
      <c r="H163" s="54"/>
      <c r="I163" s="54"/>
      <c r="J163" s="54"/>
      <c r="K163" s="55"/>
      <c r="L163" s="54"/>
      <c r="M163" s="54"/>
      <c r="N163" s="54"/>
      <c r="O163" s="54"/>
      <c r="P163" s="54"/>
      <c r="Q163" s="54"/>
      <c r="R163" s="54">
        <f>SUM(R9:R160)</f>
        <v>0</v>
      </c>
      <c r="S163" s="54">
        <f>SUM(S9:S160)</f>
        <v>0</v>
      </c>
      <c r="T163" s="54">
        <f>SUM(T9:T160)</f>
        <v>0</v>
      </c>
      <c r="U163" s="61">
        <f>IF((R163+S163+T163)=0,0,V163/(R163+S163+T163))</f>
        <v>0</v>
      </c>
      <c r="V163" s="62">
        <f>SUM(V9:V160)</f>
        <v>0</v>
      </c>
      <c r="W163" s="22"/>
      <c r="X163" s="22"/>
      <c r="Y163" s="22"/>
      <c r="Z163" s="61">
        <f>IF((R163+S163+T163)=0,0,AA163/(R163+S163+T163))</f>
        <v>0</v>
      </c>
      <c r="AA163" s="61">
        <f>SUM(AA9:AA160)</f>
        <v>0</v>
      </c>
    </row>
  </sheetData>
  <mergeCells count="54">
    <mergeCell ref="W2:Y2"/>
    <mergeCell ref="B3:D3"/>
    <mergeCell ref="R3:T3"/>
    <mergeCell ref="W3:Y3"/>
    <mergeCell ref="J4:J5"/>
    <mergeCell ref="B1:K1"/>
    <mergeCell ref="M1:P1"/>
    <mergeCell ref="B2:D2"/>
    <mergeCell ref="R2:T2"/>
    <mergeCell ref="A4:A5"/>
    <mergeCell ref="B4:D5"/>
    <mergeCell ref="E4:E5"/>
    <mergeCell ref="H4:H5"/>
    <mergeCell ref="I4:I5"/>
    <mergeCell ref="Z4:Z5"/>
    <mergeCell ref="K4:K5"/>
    <mergeCell ref="L4:L5"/>
    <mergeCell ref="M4:M5"/>
    <mergeCell ref="N4:N5"/>
    <mergeCell ref="O4:O5"/>
    <mergeCell ref="P4:P5"/>
    <mergeCell ref="O6:O8"/>
    <mergeCell ref="AA4:AA5"/>
    <mergeCell ref="A6:A8"/>
    <mergeCell ref="B6:B8"/>
    <mergeCell ref="C6:C8"/>
    <mergeCell ref="D6:D8"/>
    <mergeCell ref="E6:E8"/>
    <mergeCell ref="F6:F8"/>
    <mergeCell ref="G6:G8"/>
    <mergeCell ref="H6:H8"/>
    <mergeCell ref="I6:I8"/>
    <mergeCell ref="Q4:Q5"/>
    <mergeCell ref="R4:T5"/>
    <mergeCell ref="U4:U5"/>
    <mergeCell ref="V4:V5"/>
    <mergeCell ref="W4:Y5"/>
    <mergeCell ref="J6:J8"/>
    <mergeCell ref="K6:K8"/>
    <mergeCell ref="L6:L8"/>
    <mergeCell ref="M6:M8"/>
    <mergeCell ref="N6:N8"/>
    <mergeCell ref="AA6:AA8"/>
    <mergeCell ref="P6:P8"/>
    <mergeCell ref="Q6:Q8"/>
    <mergeCell ref="R6:R8"/>
    <mergeCell ref="S6:S8"/>
    <mergeCell ref="T6:T8"/>
    <mergeCell ref="U6:U8"/>
    <mergeCell ref="V6:V8"/>
    <mergeCell ref="W6:W8"/>
    <mergeCell ref="X6:X8"/>
    <mergeCell ref="Y6:Y8"/>
    <mergeCell ref="Z6:Z8"/>
  </mergeCell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99"/>
  <sheetViews>
    <sheetView workbookViewId="0">
      <selection activeCell="C13" sqref="C13"/>
    </sheetView>
  </sheetViews>
  <sheetFormatPr defaultRowHeight="15" x14ac:dyDescent="0.25"/>
  <cols>
    <col min="1" max="28" width="9.140625" style="3"/>
    <col min="29" max="29" width="48.28515625" style="3" bestFit="1" customWidth="1"/>
    <col min="30" max="16384" width="9.140625" style="3"/>
  </cols>
  <sheetData>
    <row r="1" spans="1:29" ht="15.75" thickBot="1" x14ac:dyDescent="0.3">
      <c r="A1" s="22"/>
      <c r="B1" s="162" t="s">
        <v>0</v>
      </c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22"/>
      <c r="O1" s="162" t="s">
        <v>1</v>
      </c>
      <c r="P1" s="163"/>
      <c r="Q1" s="163"/>
      <c r="R1" s="163"/>
      <c r="S1" s="25"/>
      <c r="T1" s="22"/>
      <c r="U1" s="22"/>
      <c r="V1" s="22"/>
      <c r="W1" s="22"/>
      <c r="X1" s="22"/>
      <c r="Y1" s="22"/>
      <c r="Z1" s="22"/>
      <c r="AA1" s="22"/>
      <c r="AB1" s="22"/>
      <c r="AC1" s="22"/>
    </row>
    <row r="2" spans="1:29" ht="15.75" thickBot="1" x14ac:dyDescent="0.3">
      <c r="A2" s="22"/>
      <c r="B2" s="158" t="s">
        <v>2</v>
      </c>
      <c r="C2" s="159"/>
      <c r="D2" s="160"/>
      <c r="E2" s="26"/>
      <c r="F2" s="26"/>
      <c r="G2" s="26"/>
      <c r="H2" s="27" t="s">
        <v>3</v>
      </c>
      <c r="I2" s="27"/>
      <c r="J2" s="27" t="s">
        <v>3</v>
      </c>
      <c r="K2" s="27"/>
      <c r="L2" s="27"/>
      <c r="M2" s="27" t="s">
        <v>4</v>
      </c>
      <c r="N2" s="27"/>
      <c r="O2" s="27" t="s">
        <v>5</v>
      </c>
      <c r="P2" s="27" t="s">
        <v>6</v>
      </c>
      <c r="Q2" s="27"/>
      <c r="R2" s="27" t="s">
        <v>7</v>
      </c>
      <c r="S2" s="27"/>
      <c r="T2" s="158" t="s">
        <v>8</v>
      </c>
      <c r="U2" s="159"/>
      <c r="V2" s="160"/>
      <c r="W2" s="27" t="s">
        <v>9</v>
      </c>
      <c r="X2" s="27" t="s">
        <v>10</v>
      </c>
      <c r="Y2" s="158" t="s">
        <v>11</v>
      </c>
      <c r="Z2" s="159"/>
      <c r="AA2" s="160"/>
      <c r="AB2" s="27" t="s">
        <v>12</v>
      </c>
      <c r="AC2" s="28" t="s">
        <v>13</v>
      </c>
    </row>
    <row r="3" spans="1:29" ht="15.75" thickBot="1" x14ac:dyDescent="0.3">
      <c r="A3" s="22"/>
      <c r="B3" s="158" t="s">
        <v>2</v>
      </c>
      <c r="C3" s="159"/>
      <c r="D3" s="160"/>
      <c r="E3" s="27" t="s">
        <v>5</v>
      </c>
      <c r="F3" s="27"/>
      <c r="G3" s="27"/>
      <c r="H3" s="27" t="s">
        <v>6</v>
      </c>
      <c r="I3" s="27" t="s">
        <v>14</v>
      </c>
      <c r="J3" s="27" t="s">
        <v>6</v>
      </c>
      <c r="K3" s="27" t="s">
        <v>14</v>
      </c>
      <c r="L3" s="27" t="s">
        <v>7</v>
      </c>
      <c r="M3" s="27" t="s">
        <v>3</v>
      </c>
      <c r="N3" s="27" t="s">
        <v>15</v>
      </c>
      <c r="O3" s="27" t="s">
        <v>8</v>
      </c>
      <c r="P3" s="27" t="s">
        <v>9</v>
      </c>
      <c r="Q3" s="27" t="s">
        <v>10</v>
      </c>
      <c r="R3" s="27" t="s">
        <v>11</v>
      </c>
      <c r="S3" s="27" t="s">
        <v>12</v>
      </c>
      <c r="T3" s="158" t="s">
        <v>4</v>
      </c>
      <c r="U3" s="159"/>
      <c r="V3" s="160"/>
      <c r="W3" s="27" t="s">
        <v>13</v>
      </c>
      <c r="X3" s="27" t="s">
        <v>16</v>
      </c>
      <c r="Y3" s="158" t="s">
        <v>17</v>
      </c>
      <c r="Z3" s="159"/>
      <c r="AA3" s="160"/>
      <c r="AB3" s="27" t="s">
        <v>18</v>
      </c>
      <c r="AC3" s="28" t="s">
        <v>19</v>
      </c>
    </row>
    <row r="4" spans="1:29" x14ac:dyDescent="0.25">
      <c r="A4" s="145" t="s">
        <v>20</v>
      </c>
      <c r="B4" s="147" t="s">
        <v>21</v>
      </c>
      <c r="C4" s="149"/>
      <c r="D4" s="150"/>
      <c r="E4" s="145" t="s">
        <v>22</v>
      </c>
      <c r="F4" s="29"/>
      <c r="G4" s="29"/>
      <c r="H4" s="147" t="s">
        <v>23</v>
      </c>
      <c r="I4" s="145" t="s">
        <v>24</v>
      </c>
      <c r="J4" s="147" t="s">
        <v>23</v>
      </c>
      <c r="K4" s="145" t="s">
        <v>24</v>
      </c>
      <c r="L4" s="145" t="s">
        <v>25</v>
      </c>
      <c r="M4" s="147" t="s">
        <v>26</v>
      </c>
      <c r="N4" s="147" t="s">
        <v>27</v>
      </c>
      <c r="O4" s="147" t="s">
        <v>28</v>
      </c>
      <c r="P4" s="147" t="s">
        <v>29</v>
      </c>
      <c r="Q4" s="147" t="s">
        <v>30</v>
      </c>
      <c r="R4" s="147" t="s">
        <v>31</v>
      </c>
      <c r="S4" s="147" t="s">
        <v>32</v>
      </c>
      <c r="T4" s="147" t="s">
        <v>33</v>
      </c>
      <c r="U4" s="149"/>
      <c r="V4" s="150"/>
      <c r="W4" s="147" t="s">
        <v>34</v>
      </c>
      <c r="X4" s="147" t="s">
        <v>35</v>
      </c>
      <c r="Y4" s="147" t="s">
        <v>36</v>
      </c>
      <c r="Z4" s="149"/>
      <c r="AA4" s="150"/>
      <c r="AB4" s="147" t="s">
        <v>37</v>
      </c>
      <c r="AC4" s="145" t="s">
        <v>38</v>
      </c>
    </row>
    <row r="5" spans="1:29" ht="15.75" thickBot="1" x14ac:dyDescent="0.3">
      <c r="A5" s="154"/>
      <c r="B5" s="140"/>
      <c r="C5" s="155"/>
      <c r="D5" s="156"/>
      <c r="E5" s="157"/>
      <c r="F5" s="30"/>
      <c r="G5" s="30"/>
      <c r="H5" s="151"/>
      <c r="I5" s="157"/>
      <c r="J5" s="151"/>
      <c r="K5" s="157"/>
      <c r="L5" s="157"/>
      <c r="M5" s="151"/>
      <c r="N5" s="151"/>
      <c r="O5" s="148"/>
      <c r="P5" s="148"/>
      <c r="Q5" s="148"/>
      <c r="R5" s="148"/>
      <c r="S5" s="148"/>
      <c r="T5" s="151"/>
      <c r="U5" s="152"/>
      <c r="V5" s="153"/>
      <c r="W5" s="151"/>
      <c r="X5" s="151"/>
      <c r="Y5" s="151"/>
      <c r="Z5" s="152"/>
      <c r="AA5" s="153"/>
      <c r="AB5" s="151"/>
      <c r="AC5" s="146"/>
    </row>
    <row r="6" spans="1:29" x14ac:dyDescent="0.25">
      <c r="A6" s="164"/>
      <c r="B6" s="166" t="s">
        <v>58</v>
      </c>
      <c r="C6" s="133" t="s">
        <v>59</v>
      </c>
      <c r="D6" s="133" t="s">
        <v>41</v>
      </c>
      <c r="E6" s="133" t="s">
        <v>42</v>
      </c>
      <c r="F6" s="133" t="s">
        <v>43</v>
      </c>
      <c r="G6" s="133" t="s">
        <v>44</v>
      </c>
      <c r="H6" s="133" t="s">
        <v>60</v>
      </c>
      <c r="I6" s="133" t="s">
        <v>61</v>
      </c>
      <c r="J6" s="133" t="s">
        <v>60</v>
      </c>
      <c r="K6" s="133" t="s">
        <v>61</v>
      </c>
      <c r="L6" s="133" t="s">
        <v>46</v>
      </c>
      <c r="M6" s="139" t="s">
        <v>47</v>
      </c>
      <c r="N6" s="133" t="s">
        <v>48</v>
      </c>
      <c r="O6" s="133" t="s">
        <v>48</v>
      </c>
      <c r="P6" s="133" t="s">
        <v>48</v>
      </c>
      <c r="Q6" s="133" t="s">
        <v>49</v>
      </c>
      <c r="R6" s="133" t="s">
        <v>50</v>
      </c>
      <c r="S6" s="133" t="s">
        <v>51</v>
      </c>
      <c r="T6" s="133" t="s">
        <v>39</v>
      </c>
      <c r="U6" s="133" t="s">
        <v>40</v>
      </c>
      <c r="V6" s="133" t="s">
        <v>41</v>
      </c>
      <c r="W6" s="133" t="s">
        <v>45</v>
      </c>
      <c r="X6" s="139" t="s">
        <v>52</v>
      </c>
      <c r="Y6" s="133" t="s">
        <v>39</v>
      </c>
      <c r="Z6" s="135" t="s">
        <v>40</v>
      </c>
      <c r="AA6" s="137" t="s">
        <v>53</v>
      </c>
      <c r="AB6" s="139" t="s">
        <v>54</v>
      </c>
      <c r="AC6" s="142" t="s">
        <v>55</v>
      </c>
    </row>
    <row r="7" spans="1:29" x14ac:dyDescent="0.25">
      <c r="A7" s="165"/>
      <c r="B7" s="166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40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40"/>
      <c r="Y7" s="134"/>
      <c r="Z7" s="136"/>
      <c r="AA7" s="138"/>
      <c r="AB7" s="140"/>
      <c r="AC7" s="143"/>
    </row>
    <row r="8" spans="1:29" x14ac:dyDescent="0.25">
      <c r="A8" s="165"/>
      <c r="B8" s="166"/>
      <c r="C8" s="133"/>
      <c r="D8" s="168"/>
      <c r="E8" s="133"/>
      <c r="F8" s="133"/>
      <c r="G8" s="133"/>
      <c r="H8" s="133"/>
      <c r="I8" s="133"/>
      <c r="J8" s="133"/>
      <c r="K8" s="133"/>
      <c r="L8" s="133"/>
      <c r="M8" s="141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41"/>
      <c r="Y8" s="134"/>
      <c r="Z8" s="136"/>
      <c r="AA8" s="138"/>
      <c r="AB8" s="141"/>
      <c r="AC8" s="144"/>
    </row>
    <row r="9" spans="1:29" x14ac:dyDescent="0.25">
      <c r="A9" s="83"/>
      <c r="B9" s="84"/>
      <c r="C9" s="85"/>
      <c r="D9" s="86"/>
      <c r="E9" s="87"/>
      <c r="F9" s="85"/>
      <c r="G9" s="88"/>
      <c r="H9" s="88"/>
      <c r="I9" s="88"/>
      <c r="J9" s="88"/>
      <c r="K9" s="88"/>
      <c r="L9" s="88"/>
      <c r="M9" s="89"/>
      <c r="N9" s="88"/>
      <c r="O9" s="88"/>
      <c r="P9" s="88"/>
      <c r="Q9" s="88"/>
      <c r="R9" s="88"/>
      <c r="S9" s="88"/>
      <c r="T9" s="85"/>
      <c r="U9" s="85"/>
      <c r="V9" s="85"/>
      <c r="W9" s="88"/>
      <c r="X9" s="89"/>
      <c r="Y9" s="90"/>
      <c r="Z9" s="91"/>
      <c r="AA9" s="92"/>
      <c r="AB9" s="89"/>
      <c r="AC9" s="93"/>
    </row>
    <row r="10" spans="1:29" ht="15.75" thickBot="1" x14ac:dyDescent="0.3">
      <c r="A10" s="83"/>
      <c r="B10" s="84"/>
      <c r="C10" s="85"/>
      <c r="D10" s="86"/>
      <c r="E10" s="87"/>
      <c r="F10" s="85"/>
      <c r="G10" s="88"/>
      <c r="H10" s="88"/>
      <c r="I10" s="88"/>
      <c r="J10" s="88"/>
      <c r="K10" s="88"/>
      <c r="L10" s="88"/>
      <c r="M10" s="89"/>
      <c r="N10" s="88"/>
      <c r="O10" s="88"/>
      <c r="P10" s="88"/>
      <c r="Q10" s="88"/>
      <c r="R10" s="88"/>
      <c r="S10" s="88"/>
      <c r="T10" s="85"/>
      <c r="U10" s="85"/>
      <c r="V10" s="85"/>
      <c r="W10" s="88"/>
      <c r="X10" s="89"/>
      <c r="Y10" s="90"/>
      <c r="Z10" s="91"/>
      <c r="AA10" s="92"/>
      <c r="AB10" s="89"/>
      <c r="AC10" s="93"/>
    </row>
    <row r="11" spans="1:29" x14ac:dyDescent="0.25">
      <c r="A11" s="94" t="s">
        <v>181</v>
      </c>
      <c r="B11" s="64">
        <v>0</v>
      </c>
      <c r="C11" s="34">
        <v>395</v>
      </c>
      <c r="D11" s="95">
        <v>0</v>
      </c>
      <c r="E11" s="35">
        <f t="shared" ref="E11:E75" si="0">SUM(B11:D11)</f>
        <v>395</v>
      </c>
      <c r="F11" s="36">
        <f>IF(E11&gt;0,F7+1,0)</f>
        <v>1</v>
      </c>
      <c r="G11" s="37" t="str">
        <f>IF(MAX(F11:F96)&gt;6,"Yes",0)</f>
        <v>Yes</v>
      </c>
      <c r="H11" s="38">
        <v>0</v>
      </c>
      <c r="I11" s="38">
        <v>16.78</v>
      </c>
      <c r="J11" s="38">
        <v>0</v>
      </c>
      <c r="K11" s="38">
        <v>16.78</v>
      </c>
      <c r="L11" s="39">
        <f>MIN(E11,J11)</f>
        <v>0</v>
      </c>
      <c r="M11" s="40">
        <f t="shared" ref="M11:M75" si="1">IF(L11=0,0,IF(G11&lt;&gt;"Yes",0,L11))</f>
        <v>0</v>
      </c>
      <c r="N11" s="39">
        <v>764.7</v>
      </c>
      <c r="O11" s="39">
        <v>863.15</v>
      </c>
      <c r="P11" s="39">
        <v>682.81</v>
      </c>
      <c r="Q11" s="41">
        <f>MAX(P11-O11,0)</f>
        <v>0</v>
      </c>
      <c r="R11" s="41">
        <f t="shared" ref="R11:R75" si="2">MIN(M11,Q11)</f>
        <v>0</v>
      </c>
      <c r="S11" s="41">
        <f t="shared" ref="S11:S75" si="3">IF(R11&lt;=0,0,N11+K11+J11-P11)</f>
        <v>0</v>
      </c>
      <c r="T11" s="34">
        <f t="shared" ref="T11:V75" si="4">IF($R11&gt;0,MIN($R11,$E11)*(B11/$E11),0)</f>
        <v>0</v>
      </c>
      <c r="U11" s="34">
        <f t="shared" si="4"/>
        <v>0</v>
      </c>
      <c r="V11" s="34">
        <f t="shared" si="4"/>
        <v>0</v>
      </c>
      <c r="W11" s="52">
        <v>0</v>
      </c>
      <c r="X11" s="44">
        <f t="shared" ref="X11:X75" si="5">(T11+U11+V11)*W11</f>
        <v>0</v>
      </c>
      <c r="Y11" s="45">
        <v>24.12</v>
      </c>
      <c r="Z11" s="50">
        <v>28.45</v>
      </c>
      <c r="AA11" s="51">
        <v>30.22</v>
      </c>
      <c r="AB11" s="48">
        <f t="shared" ref="AB11:AB75" si="6">(T11*Y11)+(U11*Z11)+(V11*AA11)</f>
        <v>0</v>
      </c>
      <c r="AC11" s="49">
        <f t="shared" ref="AC11:AC75" si="7">IF(X11-AB11&lt;0,0,X11-AB11)</f>
        <v>0</v>
      </c>
    </row>
    <row r="12" spans="1:29" x14ac:dyDescent="0.25">
      <c r="A12" s="94" t="s">
        <v>182</v>
      </c>
      <c r="B12" s="64">
        <v>0</v>
      </c>
      <c r="C12" s="34">
        <v>395</v>
      </c>
      <c r="D12" s="96">
        <v>0</v>
      </c>
      <c r="E12" s="35">
        <f t="shared" si="0"/>
        <v>395</v>
      </c>
      <c r="F12" s="36">
        <f t="shared" ref="F12:F75" si="8">IF(E12&gt;0,F11+1,0)</f>
        <v>2</v>
      </c>
      <c r="G12" s="37" t="str">
        <f>IF(MAX(F12:F96)&gt;6,"Yes",0)</f>
        <v>Yes</v>
      </c>
      <c r="H12" s="38">
        <v>127.768</v>
      </c>
      <c r="I12" s="38">
        <v>16.09</v>
      </c>
      <c r="J12" s="38">
        <v>127.768</v>
      </c>
      <c r="K12" s="38">
        <v>16.09</v>
      </c>
      <c r="L12" s="39">
        <f t="shared" ref="L12:L75" si="9">MIN(E12,J12)</f>
        <v>127.768</v>
      </c>
      <c r="M12" s="40">
        <f t="shared" si="1"/>
        <v>127.768</v>
      </c>
      <c r="N12" s="39">
        <v>527</v>
      </c>
      <c r="O12" s="39">
        <v>545.29999999999995</v>
      </c>
      <c r="P12" s="39">
        <v>671.08</v>
      </c>
      <c r="Q12" s="41">
        <f t="shared" ref="Q12:Q75" si="10">MAX(P12-O12,0)</f>
        <v>125.78000000000009</v>
      </c>
      <c r="R12" s="41">
        <f t="shared" si="2"/>
        <v>125.78000000000009</v>
      </c>
      <c r="S12" s="41">
        <f t="shared" si="3"/>
        <v>-0.22199999999997999</v>
      </c>
      <c r="T12" s="34">
        <f t="shared" si="4"/>
        <v>0</v>
      </c>
      <c r="U12" s="34">
        <f t="shared" si="4"/>
        <v>125.78000000000009</v>
      </c>
      <c r="V12" s="34">
        <f t="shared" si="4"/>
        <v>0</v>
      </c>
      <c r="W12" s="52">
        <v>34.239762239999997</v>
      </c>
      <c r="X12" s="44">
        <f t="shared" si="5"/>
        <v>4306.677294547203</v>
      </c>
      <c r="Y12" s="45">
        <f t="shared" ref="Y12:AA27" si="11">Y11</f>
        <v>24.12</v>
      </c>
      <c r="Z12" s="50">
        <f t="shared" si="11"/>
        <v>28.45</v>
      </c>
      <c r="AA12" s="51">
        <f t="shared" si="11"/>
        <v>30.22</v>
      </c>
      <c r="AB12" s="48">
        <f t="shared" si="6"/>
        <v>3578.4410000000025</v>
      </c>
      <c r="AC12" s="49">
        <f t="shared" si="7"/>
        <v>728.23629454720049</v>
      </c>
    </row>
    <row r="13" spans="1:29" x14ac:dyDescent="0.25">
      <c r="A13" s="94" t="s">
        <v>183</v>
      </c>
      <c r="B13" s="64">
        <v>0</v>
      </c>
      <c r="C13" s="34">
        <v>395</v>
      </c>
      <c r="D13" s="96">
        <v>0</v>
      </c>
      <c r="E13" s="35">
        <f t="shared" si="0"/>
        <v>395</v>
      </c>
      <c r="F13" s="36">
        <f t="shared" si="8"/>
        <v>3</v>
      </c>
      <c r="G13" s="37" t="str">
        <f>IF(MAX(F13:F96)&gt;6,"Yes",0)</f>
        <v>Yes</v>
      </c>
      <c r="H13" s="38">
        <v>128.00899999999999</v>
      </c>
      <c r="I13" s="38">
        <v>15.1</v>
      </c>
      <c r="J13" s="38">
        <v>128.00899999999999</v>
      </c>
      <c r="K13" s="38">
        <v>15.1</v>
      </c>
      <c r="L13" s="39">
        <f t="shared" si="9"/>
        <v>128.00899999999999</v>
      </c>
      <c r="M13" s="40">
        <f t="shared" si="1"/>
        <v>128.00899999999999</v>
      </c>
      <c r="N13" s="39">
        <v>519.70000000000005</v>
      </c>
      <c r="O13" s="39">
        <v>531.15</v>
      </c>
      <c r="P13" s="39">
        <v>663.02</v>
      </c>
      <c r="Q13" s="41">
        <f t="shared" si="10"/>
        <v>131.87</v>
      </c>
      <c r="R13" s="41">
        <f t="shared" si="2"/>
        <v>128.00899999999999</v>
      </c>
      <c r="S13" s="41">
        <f t="shared" si="3"/>
        <v>-0.21099999999989905</v>
      </c>
      <c r="T13" s="34">
        <f t="shared" si="4"/>
        <v>0</v>
      </c>
      <c r="U13" s="34">
        <f t="shared" si="4"/>
        <v>128.00899999999999</v>
      </c>
      <c r="V13" s="34">
        <f t="shared" si="4"/>
        <v>0</v>
      </c>
      <c r="W13" s="52">
        <v>33.199872210000002</v>
      </c>
      <c r="X13" s="44">
        <f t="shared" si="5"/>
        <v>4249.8824417298902</v>
      </c>
      <c r="Y13" s="45">
        <f t="shared" si="11"/>
        <v>24.12</v>
      </c>
      <c r="Z13" s="50">
        <f t="shared" si="11"/>
        <v>28.45</v>
      </c>
      <c r="AA13" s="51">
        <f t="shared" si="11"/>
        <v>30.22</v>
      </c>
      <c r="AB13" s="48">
        <f t="shared" si="6"/>
        <v>3641.8560499999994</v>
      </c>
      <c r="AC13" s="49">
        <f t="shared" si="7"/>
        <v>608.02639172989075</v>
      </c>
    </row>
    <row r="14" spans="1:29" x14ac:dyDescent="0.25">
      <c r="A14" s="94" t="s">
        <v>184</v>
      </c>
      <c r="B14" s="64">
        <v>0</v>
      </c>
      <c r="C14" s="34">
        <v>395</v>
      </c>
      <c r="D14" s="96">
        <v>0</v>
      </c>
      <c r="E14" s="35">
        <f t="shared" si="0"/>
        <v>395</v>
      </c>
      <c r="F14" s="36">
        <f t="shared" si="8"/>
        <v>4</v>
      </c>
      <c r="G14" s="37" t="str">
        <f>IF(MAX(F14:F96)&gt;6,"Yes",0)</f>
        <v>Yes</v>
      </c>
      <c r="H14" s="38">
        <v>131.96799999999999</v>
      </c>
      <c r="I14" s="38">
        <v>15.42</v>
      </c>
      <c r="J14" s="38">
        <v>131.96799999999999</v>
      </c>
      <c r="K14" s="38">
        <v>15.42</v>
      </c>
      <c r="L14" s="39">
        <f t="shared" si="9"/>
        <v>131.96799999999999</v>
      </c>
      <c r="M14" s="40">
        <f t="shared" si="1"/>
        <v>131.96799999999999</v>
      </c>
      <c r="N14" s="39">
        <v>529.84999999999991</v>
      </c>
      <c r="O14" s="39">
        <v>531.15</v>
      </c>
      <c r="P14" s="39">
        <v>677.44</v>
      </c>
      <c r="Q14" s="41">
        <f t="shared" si="10"/>
        <v>146.29000000000008</v>
      </c>
      <c r="R14" s="41">
        <f t="shared" si="2"/>
        <v>131.96799999999999</v>
      </c>
      <c r="S14" s="41">
        <f t="shared" si="3"/>
        <v>-0.20200000000022555</v>
      </c>
      <c r="T14" s="34">
        <f t="shared" si="4"/>
        <v>0</v>
      </c>
      <c r="U14" s="34">
        <f t="shared" si="4"/>
        <v>131.96799999999999</v>
      </c>
      <c r="V14" s="34">
        <f t="shared" si="4"/>
        <v>0</v>
      </c>
      <c r="W14" s="52">
        <v>45.72958319</v>
      </c>
      <c r="X14" s="44">
        <f t="shared" si="5"/>
        <v>6034.8416344179195</v>
      </c>
      <c r="Y14" s="45">
        <f t="shared" si="11"/>
        <v>24.12</v>
      </c>
      <c r="Z14" s="50">
        <f t="shared" si="11"/>
        <v>28.45</v>
      </c>
      <c r="AA14" s="51">
        <f t="shared" si="11"/>
        <v>30.22</v>
      </c>
      <c r="AB14" s="48">
        <f t="shared" si="6"/>
        <v>3754.4895999999994</v>
      </c>
      <c r="AC14" s="49">
        <f t="shared" si="7"/>
        <v>2280.3520344179201</v>
      </c>
    </row>
    <row r="15" spans="1:29" x14ac:dyDescent="0.25">
      <c r="A15" s="94" t="s">
        <v>185</v>
      </c>
      <c r="B15" s="64">
        <v>0</v>
      </c>
      <c r="C15" s="34">
        <v>395</v>
      </c>
      <c r="D15" s="96">
        <v>0</v>
      </c>
      <c r="E15" s="35">
        <f t="shared" si="0"/>
        <v>395</v>
      </c>
      <c r="F15" s="36">
        <f t="shared" si="8"/>
        <v>5</v>
      </c>
      <c r="G15" s="37" t="str">
        <f>IF(MAX(F15:F96)&gt;6,"Yes",0)</f>
        <v>Yes</v>
      </c>
      <c r="H15" s="38">
        <v>139.05600000000001</v>
      </c>
      <c r="I15" s="38">
        <v>15.58</v>
      </c>
      <c r="J15" s="38">
        <v>139.05600000000001</v>
      </c>
      <c r="K15" s="38">
        <v>15.58</v>
      </c>
      <c r="L15" s="39">
        <f t="shared" si="9"/>
        <v>139.05600000000001</v>
      </c>
      <c r="M15" s="40">
        <f t="shared" si="1"/>
        <v>139.05600000000001</v>
      </c>
      <c r="N15" s="39">
        <v>526.84999999999991</v>
      </c>
      <c r="O15" s="39">
        <v>531.15</v>
      </c>
      <c r="P15" s="39">
        <v>681.71</v>
      </c>
      <c r="Q15" s="41">
        <f t="shared" si="10"/>
        <v>150.56000000000006</v>
      </c>
      <c r="R15" s="41">
        <f t="shared" si="2"/>
        <v>139.05600000000001</v>
      </c>
      <c r="S15" s="41">
        <f t="shared" si="3"/>
        <v>-0.22400000000004638</v>
      </c>
      <c r="T15" s="34">
        <f t="shared" si="4"/>
        <v>0</v>
      </c>
      <c r="U15" s="34">
        <f t="shared" si="4"/>
        <v>139.05600000000001</v>
      </c>
      <c r="V15" s="34">
        <f t="shared" si="4"/>
        <v>0</v>
      </c>
      <c r="W15" s="52">
        <v>43.669067030000001</v>
      </c>
      <c r="X15" s="44">
        <f t="shared" si="5"/>
        <v>6072.4457849236805</v>
      </c>
      <c r="Y15" s="45">
        <f t="shared" si="11"/>
        <v>24.12</v>
      </c>
      <c r="Z15" s="50">
        <f t="shared" si="11"/>
        <v>28.45</v>
      </c>
      <c r="AA15" s="51">
        <f t="shared" si="11"/>
        <v>30.22</v>
      </c>
      <c r="AB15" s="48">
        <f t="shared" si="6"/>
        <v>3956.1432000000004</v>
      </c>
      <c r="AC15" s="49">
        <f t="shared" si="7"/>
        <v>2116.3025849236801</v>
      </c>
    </row>
    <row r="16" spans="1:29" x14ac:dyDescent="0.25">
      <c r="A16" s="94" t="s">
        <v>186</v>
      </c>
      <c r="B16" s="64">
        <v>0</v>
      </c>
      <c r="C16" s="34">
        <v>395</v>
      </c>
      <c r="D16" s="96">
        <v>0</v>
      </c>
      <c r="E16" s="35">
        <f t="shared" si="0"/>
        <v>395</v>
      </c>
      <c r="F16" s="36">
        <f t="shared" si="8"/>
        <v>6</v>
      </c>
      <c r="G16" s="37" t="str">
        <f>IF(MAX(F16:F96)&gt;6,"Yes",0)</f>
        <v>Yes</v>
      </c>
      <c r="H16" s="38">
        <v>105.032</v>
      </c>
      <c r="I16" s="38">
        <v>14.24</v>
      </c>
      <c r="J16" s="38">
        <v>105.032</v>
      </c>
      <c r="K16" s="38">
        <v>14.24</v>
      </c>
      <c r="L16" s="39">
        <f t="shared" si="9"/>
        <v>105.032</v>
      </c>
      <c r="M16" s="40">
        <f t="shared" si="1"/>
        <v>105.032</v>
      </c>
      <c r="N16" s="39">
        <v>528.70000000000005</v>
      </c>
      <c r="O16" s="39">
        <v>531.15</v>
      </c>
      <c r="P16" s="39">
        <v>648.16999999999996</v>
      </c>
      <c r="Q16" s="41">
        <f t="shared" si="10"/>
        <v>117.01999999999998</v>
      </c>
      <c r="R16" s="41">
        <f t="shared" si="2"/>
        <v>105.032</v>
      </c>
      <c r="S16" s="41">
        <f t="shared" si="3"/>
        <v>-0.19799999999986539</v>
      </c>
      <c r="T16" s="34">
        <f t="shared" si="4"/>
        <v>0</v>
      </c>
      <c r="U16" s="34">
        <f t="shared" si="4"/>
        <v>105.032</v>
      </c>
      <c r="V16" s="34">
        <f t="shared" si="4"/>
        <v>0</v>
      </c>
      <c r="W16" s="52">
        <v>34.580324699999998</v>
      </c>
      <c r="X16" s="44">
        <f t="shared" si="5"/>
        <v>3632.0406638903996</v>
      </c>
      <c r="Y16" s="45">
        <f t="shared" si="11"/>
        <v>24.12</v>
      </c>
      <c r="Z16" s="50">
        <f t="shared" si="11"/>
        <v>28.45</v>
      </c>
      <c r="AA16" s="51">
        <f t="shared" si="11"/>
        <v>30.22</v>
      </c>
      <c r="AB16" s="48">
        <f t="shared" si="6"/>
        <v>2988.1603999999998</v>
      </c>
      <c r="AC16" s="49">
        <f t="shared" si="7"/>
        <v>643.88026389039987</v>
      </c>
    </row>
    <row r="17" spans="1:29" x14ac:dyDescent="0.25">
      <c r="A17" s="94" t="s">
        <v>187</v>
      </c>
      <c r="B17" s="64">
        <v>0</v>
      </c>
      <c r="C17" s="34">
        <v>395</v>
      </c>
      <c r="D17" s="96">
        <v>0</v>
      </c>
      <c r="E17" s="35">
        <f t="shared" si="0"/>
        <v>395</v>
      </c>
      <c r="F17" s="36">
        <f t="shared" si="8"/>
        <v>7</v>
      </c>
      <c r="G17" s="37" t="str">
        <f>IF(MAX(F17:F96)&gt;6,"Yes",0)</f>
        <v>Yes</v>
      </c>
      <c r="H17" s="38">
        <v>94.768000000000001</v>
      </c>
      <c r="I17" s="38">
        <v>13.29</v>
      </c>
      <c r="J17" s="38">
        <v>94.768000000000001</v>
      </c>
      <c r="K17" s="38">
        <v>13.29</v>
      </c>
      <c r="L17" s="39">
        <f t="shared" si="9"/>
        <v>94.768000000000001</v>
      </c>
      <c r="M17" s="40">
        <f t="shared" si="1"/>
        <v>94.768000000000001</v>
      </c>
      <c r="N17" s="39">
        <v>498.54999999999995</v>
      </c>
      <c r="O17" s="39">
        <v>531.15</v>
      </c>
      <c r="P17" s="39">
        <v>606.79</v>
      </c>
      <c r="Q17" s="41">
        <f t="shared" si="10"/>
        <v>75.639999999999986</v>
      </c>
      <c r="R17" s="41">
        <f t="shared" si="2"/>
        <v>75.639999999999986</v>
      </c>
      <c r="S17" s="41">
        <f t="shared" si="3"/>
        <v>-0.18200000000001637</v>
      </c>
      <c r="T17" s="34">
        <f t="shared" si="4"/>
        <v>0</v>
      </c>
      <c r="U17" s="34">
        <f t="shared" si="4"/>
        <v>75.639999999999986</v>
      </c>
      <c r="V17" s="34">
        <f t="shared" si="4"/>
        <v>0</v>
      </c>
      <c r="W17" s="52">
        <v>30.229557790000001</v>
      </c>
      <c r="X17" s="44">
        <f t="shared" si="5"/>
        <v>2286.5637512355997</v>
      </c>
      <c r="Y17" s="45">
        <f t="shared" si="11"/>
        <v>24.12</v>
      </c>
      <c r="Z17" s="50">
        <f t="shared" si="11"/>
        <v>28.45</v>
      </c>
      <c r="AA17" s="51">
        <f t="shared" si="11"/>
        <v>30.22</v>
      </c>
      <c r="AB17" s="48">
        <f t="shared" si="6"/>
        <v>2151.9579999999996</v>
      </c>
      <c r="AC17" s="49">
        <f t="shared" si="7"/>
        <v>134.60575123560011</v>
      </c>
    </row>
    <row r="18" spans="1:29" x14ac:dyDescent="0.25">
      <c r="A18" s="94" t="s">
        <v>188</v>
      </c>
      <c r="B18" s="64">
        <v>0</v>
      </c>
      <c r="C18" s="34">
        <v>395</v>
      </c>
      <c r="D18" s="96">
        <v>0</v>
      </c>
      <c r="E18" s="35">
        <f t="shared" si="0"/>
        <v>395</v>
      </c>
      <c r="F18" s="36">
        <f t="shared" si="8"/>
        <v>8</v>
      </c>
      <c r="G18" s="37" t="str">
        <f>IF(MAX(F18:F96)&gt;6,"Yes",0)</f>
        <v>Yes</v>
      </c>
      <c r="H18" s="38">
        <v>135.654</v>
      </c>
      <c r="I18" s="38">
        <v>12.88</v>
      </c>
      <c r="J18" s="38">
        <v>135.654</v>
      </c>
      <c r="K18" s="38">
        <v>12.88</v>
      </c>
      <c r="L18" s="39">
        <f t="shared" si="9"/>
        <v>135.654</v>
      </c>
      <c r="M18" s="40">
        <f t="shared" si="1"/>
        <v>135.654</v>
      </c>
      <c r="N18" s="39">
        <v>424.04999999999995</v>
      </c>
      <c r="O18" s="39">
        <v>530.15</v>
      </c>
      <c r="P18" s="39">
        <v>572.76</v>
      </c>
      <c r="Q18" s="41">
        <f t="shared" si="10"/>
        <v>42.610000000000014</v>
      </c>
      <c r="R18" s="41">
        <f t="shared" si="2"/>
        <v>42.610000000000014</v>
      </c>
      <c r="S18" s="41">
        <f t="shared" si="3"/>
        <v>-0.17600000000004457</v>
      </c>
      <c r="T18" s="34">
        <f t="shared" si="4"/>
        <v>0</v>
      </c>
      <c r="U18" s="34">
        <f t="shared" si="4"/>
        <v>42.610000000000014</v>
      </c>
      <c r="V18" s="34">
        <f t="shared" si="4"/>
        <v>0</v>
      </c>
      <c r="W18" s="52">
        <v>26.490698470000002</v>
      </c>
      <c r="X18" s="44">
        <f t="shared" si="5"/>
        <v>1128.7686618067005</v>
      </c>
      <c r="Y18" s="45">
        <f t="shared" si="11"/>
        <v>24.12</v>
      </c>
      <c r="Z18" s="50">
        <f t="shared" si="11"/>
        <v>28.45</v>
      </c>
      <c r="AA18" s="51">
        <f t="shared" si="11"/>
        <v>30.22</v>
      </c>
      <c r="AB18" s="48">
        <f t="shared" si="6"/>
        <v>1212.2545000000005</v>
      </c>
      <c r="AC18" s="49">
        <f t="shared" si="7"/>
        <v>0</v>
      </c>
    </row>
    <row r="19" spans="1:29" x14ac:dyDescent="0.25">
      <c r="A19" s="94" t="s">
        <v>189</v>
      </c>
      <c r="B19" s="64">
        <v>0</v>
      </c>
      <c r="C19" s="34">
        <v>395</v>
      </c>
      <c r="D19" s="96">
        <v>0</v>
      </c>
      <c r="E19" s="35">
        <f t="shared" si="0"/>
        <v>395</v>
      </c>
      <c r="F19" s="36">
        <f t="shared" si="8"/>
        <v>9</v>
      </c>
      <c r="G19" s="37" t="str">
        <f>IF(MAX(F19:F96)&gt;6,"Yes",0)</f>
        <v>Yes</v>
      </c>
      <c r="H19" s="38">
        <v>199.19800000000001</v>
      </c>
      <c r="I19" s="38">
        <v>11.52</v>
      </c>
      <c r="J19" s="38">
        <v>199.19800000000001</v>
      </c>
      <c r="K19" s="38">
        <v>11.52</v>
      </c>
      <c r="L19" s="39">
        <f t="shared" si="9"/>
        <v>199.19800000000001</v>
      </c>
      <c r="M19" s="40">
        <f t="shared" si="1"/>
        <v>199.19800000000001</v>
      </c>
      <c r="N19" s="39">
        <v>341.54999999999995</v>
      </c>
      <c r="O19" s="39">
        <v>461.15</v>
      </c>
      <c r="P19" s="39">
        <v>552.41999999999996</v>
      </c>
      <c r="Q19" s="41">
        <f t="shared" si="10"/>
        <v>91.269999999999982</v>
      </c>
      <c r="R19" s="41">
        <f t="shared" si="2"/>
        <v>91.269999999999982</v>
      </c>
      <c r="S19" s="41">
        <f t="shared" si="3"/>
        <v>-0.15200000000004366</v>
      </c>
      <c r="T19" s="34">
        <f t="shared" si="4"/>
        <v>0</v>
      </c>
      <c r="U19" s="34">
        <f t="shared" si="4"/>
        <v>91.269999999999982</v>
      </c>
      <c r="V19" s="34">
        <f t="shared" si="4"/>
        <v>0</v>
      </c>
      <c r="W19" s="52">
        <v>26.369883529999999</v>
      </c>
      <c r="X19" s="44">
        <f t="shared" si="5"/>
        <v>2406.7792697830996</v>
      </c>
      <c r="Y19" s="45">
        <f t="shared" si="11"/>
        <v>24.12</v>
      </c>
      <c r="Z19" s="50">
        <f t="shared" si="11"/>
        <v>28.45</v>
      </c>
      <c r="AA19" s="51">
        <f t="shared" si="11"/>
        <v>30.22</v>
      </c>
      <c r="AB19" s="48">
        <f t="shared" si="6"/>
        <v>2596.6314999999995</v>
      </c>
      <c r="AC19" s="49">
        <f t="shared" si="7"/>
        <v>0</v>
      </c>
    </row>
    <row r="20" spans="1:29" x14ac:dyDescent="0.25">
      <c r="A20" s="94" t="s">
        <v>190</v>
      </c>
      <c r="B20" s="64">
        <v>0</v>
      </c>
      <c r="C20" s="34">
        <v>395</v>
      </c>
      <c r="D20" s="96">
        <v>0</v>
      </c>
      <c r="E20" s="35">
        <f t="shared" si="0"/>
        <v>395</v>
      </c>
      <c r="F20" s="36">
        <f t="shared" si="8"/>
        <v>10</v>
      </c>
      <c r="G20" s="37" t="str">
        <f>IF(MAX(F20:F96)&gt;6,"Yes",0)</f>
        <v>Yes</v>
      </c>
      <c r="H20" s="38">
        <v>235.05799999999999</v>
      </c>
      <c r="I20" s="38">
        <v>10.98</v>
      </c>
      <c r="J20" s="38">
        <v>235.05799999999999</v>
      </c>
      <c r="K20" s="38">
        <v>10.98</v>
      </c>
      <c r="L20" s="39">
        <f t="shared" si="9"/>
        <v>235.05799999999999</v>
      </c>
      <c r="M20" s="40">
        <f t="shared" si="1"/>
        <v>235.05799999999999</v>
      </c>
      <c r="N20" s="39">
        <v>298.70000000000005</v>
      </c>
      <c r="O20" s="39">
        <v>406.25</v>
      </c>
      <c r="P20" s="39">
        <v>544.89</v>
      </c>
      <c r="Q20" s="41">
        <f t="shared" si="10"/>
        <v>138.63999999999999</v>
      </c>
      <c r="R20" s="41">
        <f t="shared" si="2"/>
        <v>138.63999999999999</v>
      </c>
      <c r="S20" s="41">
        <f t="shared" si="3"/>
        <v>-0.15199999999992997</v>
      </c>
      <c r="T20" s="34">
        <f t="shared" si="4"/>
        <v>0</v>
      </c>
      <c r="U20" s="34">
        <f t="shared" si="4"/>
        <v>138.63999999999999</v>
      </c>
      <c r="V20" s="34">
        <f t="shared" si="4"/>
        <v>0</v>
      </c>
      <c r="W20" s="52">
        <v>25.99983658</v>
      </c>
      <c r="X20" s="44">
        <f t="shared" si="5"/>
        <v>3604.6173434511998</v>
      </c>
      <c r="Y20" s="45">
        <f t="shared" si="11"/>
        <v>24.12</v>
      </c>
      <c r="Z20" s="50">
        <f t="shared" si="11"/>
        <v>28.45</v>
      </c>
      <c r="AA20" s="51">
        <f t="shared" si="11"/>
        <v>30.22</v>
      </c>
      <c r="AB20" s="48">
        <f t="shared" si="6"/>
        <v>3944.3079999999995</v>
      </c>
      <c r="AC20" s="49">
        <f t="shared" si="7"/>
        <v>0</v>
      </c>
    </row>
    <row r="21" spans="1:29" x14ac:dyDescent="0.25">
      <c r="A21" s="94" t="s">
        <v>191</v>
      </c>
      <c r="B21" s="64">
        <v>0</v>
      </c>
      <c r="C21" s="34">
        <v>395</v>
      </c>
      <c r="D21" s="96">
        <v>0</v>
      </c>
      <c r="E21" s="35">
        <f t="shared" si="0"/>
        <v>395</v>
      </c>
      <c r="F21" s="36">
        <f t="shared" si="8"/>
        <v>11</v>
      </c>
      <c r="G21" s="37" t="str">
        <f>IF(MAX(F21:F96)&gt;6,"Yes",0)</f>
        <v>Yes</v>
      </c>
      <c r="H21" s="38">
        <v>233.18700000000001</v>
      </c>
      <c r="I21" s="38">
        <v>11.45</v>
      </c>
      <c r="J21" s="38">
        <v>233.18700000000001</v>
      </c>
      <c r="K21" s="38">
        <v>11.45</v>
      </c>
      <c r="L21" s="39">
        <f t="shared" si="9"/>
        <v>233.18700000000001</v>
      </c>
      <c r="M21" s="40">
        <f t="shared" si="1"/>
        <v>233.18700000000001</v>
      </c>
      <c r="N21" s="39">
        <v>298.35000000000002</v>
      </c>
      <c r="O21" s="39">
        <v>461.1</v>
      </c>
      <c r="P21" s="39">
        <v>543.14</v>
      </c>
      <c r="Q21" s="41">
        <f t="shared" si="10"/>
        <v>82.039999999999964</v>
      </c>
      <c r="R21" s="41">
        <f t="shared" si="2"/>
        <v>82.039999999999964</v>
      </c>
      <c r="S21" s="41">
        <f t="shared" si="3"/>
        <v>-0.15299999999990632</v>
      </c>
      <c r="T21" s="34">
        <f t="shared" si="4"/>
        <v>0</v>
      </c>
      <c r="U21" s="34">
        <f t="shared" si="4"/>
        <v>82.039999999999964</v>
      </c>
      <c r="V21" s="34">
        <f t="shared" si="4"/>
        <v>0</v>
      </c>
      <c r="W21" s="52">
        <v>23.979744329999999</v>
      </c>
      <c r="X21" s="44">
        <f t="shared" si="5"/>
        <v>1967.2982248331991</v>
      </c>
      <c r="Y21" s="45">
        <f t="shared" si="11"/>
        <v>24.12</v>
      </c>
      <c r="Z21" s="50">
        <f t="shared" si="11"/>
        <v>28.45</v>
      </c>
      <c r="AA21" s="51">
        <f t="shared" si="11"/>
        <v>30.22</v>
      </c>
      <c r="AB21" s="48">
        <f t="shared" si="6"/>
        <v>2334.0379999999991</v>
      </c>
      <c r="AC21" s="49">
        <f t="shared" si="7"/>
        <v>0</v>
      </c>
    </row>
    <row r="22" spans="1:29" x14ac:dyDescent="0.25">
      <c r="A22" s="94" t="s">
        <v>192</v>
      </c>
      <c r="B22" s="64">
        <v>0</v>
      </c>
      <c r="C22" s="34">
        <v>395</v>
      </c>
      <c r="D22" s="96">
        <v>0</v>
      </c>
      <c r="E22" s="35">
        <f t="shared" si="0"/>
        <v>395</v>
      </c>
      <c r="F22" s="36">
        <f t="shared" si="8"/>
        <v>12</v>
      </c>
      <c r="G22" s="37" t="str">
        <f>IF(MAX(F22:F96)&gt;6,"Yes",0)</f>
        <v>Yes</v>
      </c>
      <c r="H22" s="38">
        <v>230.29300000000001</v>
      </c>
      <c r="I22" s="38">
        <v>11.87</v>
      </c>
      <c r="J22" s="38">
        <v>230.29300000000001</v>
      </c>
      <c r="K22" s="38">
        <v>11.87</v>
      </c>
      <c r="L22" s="39">
        <f t="shared" si="9"/>
        <v>230.29300000000001</v>
      </c>
      <c r="M22" s="40">
        <f t="shared" si="1"/>
        <v>230.29300000000001</v>
      </c>
      <c r="N22" s="39">
        <v>302.54999999999995</v>
      </c>
      <c r="O22" s="39">
        <v>518.25</v>
      </c>
      <c r="P22" s="39">
        <v>544.87</v>
      </c>
      <c r="Q22" s="41">
        <f t="shared" si="10"/>
        <v>26.620000000000005</v>
      </c>
      <c r="R22" s="41">
        <f t="shared" si="2"/>
        <v>26.620000000000005</v>
      </c>
      <c r="S22" s="41">
        <f t="shared" si="3"/>
        <v>-0.15700000000003911</v>
      </c>
      <c r="T22" s="34">
        <f t="shared" si="4"/>
        <v>0</v>
      </c>
      <c r="U22" s="34">
        <f t="shared" si="4"/>
        <v>26.620000000000005</v>
      </c>
      <c r="V22" s="34">
        <f t="shared" si="4"/>
        <v>0</v>
      </c>
      <c r="W22" s="52">
        <v>23.630243780000001</v>
      </c>
      <c r="X22" s="44">
        <f t="shared" si="5"/>
        <v>629.03708942360015</v>
      </c>
      <c r="Y22" s="45">
        <f t="shared" si="11"/>
        <v>24.12</v>
      </c>
      <c r="Z22" s="50">
        <f t="shared" si="11"/>
        <v>28.45</v>
      </c>
      <c r="AA22" s="51">
        <f t="shared" si="11"/>
        <v>30.22</v>
      </c>
      <c r="AB22" s="48">
        <f t="shared" si="6"/>
        <v>757.33900000000006</v>
      </c>
      <c r="AC22" s="49">
        <f t="shared" si="7"/>
        <v>0</v>
      </c>
    </row>
    <row r="23" spans="1:29" x14ac:dyDescent="0.25">
      <c r="A23" s="94" t="s">
        <v>193</v>
      </c>
      <c r="B23" s="64">
        <v>0</v>
      </c>
      <c r="C23" s="34">
        <v>395</v>
      </c>
      <c r="D23" s="96">
        <v>0</v>
      </c>
      <c r="E23" s="35">
        <f t="shared" si="0"/>
        <v>395</v>
      </c>
      <c r="F23" s="36">
        <f t="shared" si="8"/>
        <v>13</v>
      </c>
      <c r="G23" s="37" t="str">
        <f>IF(MAX(F23:F96)&gt;6,"Yes",0)</f>
        <v>Yes</v>
      </c>
      <c r="H23" s="38">
        <v>224.988</v>
      </c>
      <c r="I23" s="38">
        <v>12.88</v>
      </c>
      <c r="J23" s="38">
        <v>224.988</v>
      </c>
      <c r="K23" s="38">
        <v>12.88</v>
      </c>
      <c r="L23" s="39">
        <f t="shared" si="9"/>
        <v>224.988</v>
      </c>
      <c r="M23" s="40">
        <f t="shared" si="1"/>
        <v>224.988</v>
      </c>
      <c r="N23" s="39">
        <v>318.89999999999998</v>
      </c>
      <c r="O23" s="39">
        <v>549</v>
      </c>
      <c r="P23" s="39">
        <v>556.92999999999995</v>
      </c>
      <c r="Q23" s="41">
        <f t="shared" si="10"/>
        <v>7.92999999999995</v>
      </c>
      <c r="R23" s="41">
        <f t="shared" si="2"/>
        <v>7.92999999999995</v>
      </c>
      <c r="S23" s="41">
        <f t="shared" si="3"/>
        <v>-0.16199999999992087</v>
      </c>
      <c r="T23" s="34">
        <f t="shared" si="4"/>
        <v>0</v>
      </c>
      <c r="U23" s="34">
        <f t="shared" si="4"/>
        <v>7.92999999999995</v>
      </c>
      <c r="V23" s="34">
        <f t="shared" si="4"/>
        <v>0</v>
      </c>
      <c r="W23" s="52">
        <v>25.95986358</v>
      </c>
      <c r="X23" s="44">
        <f t="shared" si="5"/>
        <v>205.86171818939872</v>
      </c>
      <c r="Y23" s="45">
        <f t="shared" si="11"/>
        <v>24.12</v>
      </c>
      <c r="Z23" s="50">
        <f t="shared" si="11"/>
        <v>28.45</v>
      </c>
      <c r="AA23" s="51">
        <f t="shared" si="11"/>
        <v>30.22</v>
      </c>
      <c r="AB23" s="48">
        <f t="shared" si="6"/>
        <v>225.60849999999857</v>
      </c>
      <c r="AC23" s="49">
        <f t="shared" si="7"/>
        <v>0</v>
      </c>
    </row>
    <row r="24" spans="1:29" x14ac:dyDescent="0.25">
      <c r="A24" s="94" t="s">
        <v>194</v>
      </c>
      <c r="B24" s="64">
        <v>0</v>
      </c>
      <c r="C24" s="34">
        <v>395</v>
      </c>
      <c r="D24" s="96">
        <v>0</v>
      </c>
      <c r="E24" s="35">
        <f t="shared" si="0"/>
        <v>395</v>
      </c>
      <c r="F24" s="36">
        <f t="shared" si="8"/>
        <v>14</v>
      </c>
      <c r="G24" s="37" t="str">
        <f>IF(MAX(F24:F96)&gt;6,"Yes",0)</f>
        <v>Yes</v>
      </c>
      <c r="H24" s="38">
        <v>207.05600000000001</v>
      </c>
      <c r="I24" s="38">
        <v>13.43</v>
      </c>
      <c r="J24" s="38">
        <v>207.05600000000001</v>
      </c>
      <c r="K24" s="38">
        <v>13.43</v>
      </c>
      <c r="L24" s="39">
        <f t="shared" si="9"/>
        <v>207.05600000000001</v>
      </c>
      <c r="M24" s="40">
        <f t="shared" si="1"/>
        <v>207.05600000000001</v>
      </c>
      <c r="N24" s="39">
        <v>352.75</v>
      </c>
      <c r="O24" s="39">
        <v>578</v>
      </c>
      <c r="P24" s="39">
        <v>573.41999999999996</v>
      </c>
      <c r="Q24" s="41">
        <f t="shared" si="10"/>
        <v>0</v>
      </c>
      <c r="R24" s="41">
        <f t="shared" si="2"/>
        <v>0</v>
      </c>
      <c r="S24" s="41">
        <f t="shared" si="3"/>
        <v>0</v>
      </c>
      <c r="T24" s="34">
        <f t="shared" si="4"/>
        <v>0</v>
      </c>
      <c r="U24" s="34">
        <f t="shared" si="4"/>
        <v>0</v>
      </c>
      <c r="V24" s="34">
        <f t="shared" si="4"/>
        <v>0</v>
      </c>
      <c r="W24" s="52">
        <v>25.19971473</v>
      </c>
      <c r="X24" s="44">
        <f t="shared" si="5"/>
        <v>0</v>
      </c>
      <c r="Y24" s="45">
        <f t="shared" si="11"/>
        <v>24.12</v>
      </c>
      <c r="Z24" s="50">
        <f t="shared" si="11"/>
        <v>28.45</v>
      </c>
      <c r="AA24" s="51">
        <f t="shared" si="11"/>
        <v>30.22</v>
      </c>
      <c r="AB24" s="48">
        <f t="shared" si="6"/>
        <v>0</v>
      </c>
      <c r="AC24" s="49">
        <f t="shared" si="7"/>
        <v>0</v>
      </c>
    </row>
    <row r="25" spans="1:29" x14ac:dyDescent="0.25">
      <c r="A25" s="94" t="s">
        <v>195</v>
      </c>
      <c r="B25" s="64">
        <v>0</v>
      </c>
      <c r="C25" s="34">
        <v>395</v>
      </c>
      <c r="D25" s="96">
        <v>0</v>
      </c>
      <c r="E25" s="35">
        <f t="shared" si="0"/>
        <v>395</v>
      </c>
      <c r="F25" s="36">
        <f t="shared" si="8"/>
        <v>15</v>
      </c>
      <c r="G25" s="37" t="str">
        <f>IF(MAX(F25:F96)&gt;6,"Yes",0)</f>
        <v>Yes</v>
      </c>
      <c r="H25" s="38">
        <v>220.68299999999999</v>
      </c>
      <c r="I25" s="38">
        <v>13.82</v>
      </c>
      <c r="J25" s="38">
        <v>220.68299999999999</v>
      </c>
      <c r="K25" s="38">
        <v>13.82</v>
      </c>
      <c r="L25" s="39">
        <f t="shared" si="9"/>
        <v>220.68299999999999</v>
      </c>
      <c r="M25" s="40">
        <f t="shared" si="1"/>
        <v>220.68299999999999</v>
      </c>
      <c r="N25" s="39">
        <v>360.65</v>
      </c>
      <c r="O25" s="39">
        <v>435</v>
      </c>
      <c r="P25" s="39">
        <v>595.34</v>
      </c>
      <c r="Q25" s="41">
        <f t="shared" si="10"/>
        <v>160.34000000000003</v>
      </c>
      <c r="R25" s="41">
        <f t="shared" si="2"/>
        <v>160.34000000000003</v>
      </c>
      <c r="S25" s="41">
        <f t="shared" si="3"/>
        <v>-0.18700000000001182</v>
      </c>
      <c r="T25" s="34">
        <f t="shared" si="4"/>
        <v>0</v>
      </c>
      <c r="U25" s="34">
        <f t="shared" si="4"/>
        <v>160.34000000000003</v>
      </c>
      <c r="V25" s="34">
        <f t="shared" si="4"/>
        <v>0</v>
      </c>
      <c r="W25" s="52">
        <v>28.82020142</v>
      </c>
      <c r="X25" s="44">
        <f t="shared" si="5"/>
        <v>4621.0310956828007</v>
      </c>
      <c r="Y25" s="45">
        <f t="shared" si="11"/>
        <v>24.12</v>
      </c>
      <c r="Z25" s="50">
        <f t="shared" si="11"/>
        <v>28.45</v>
      </c>
      <c r="AA25" s="51">
        <f t="shared" si="11"/>
        <v>30.22</v>
      </c>
      <c r="AB25" s="48">
        <f t="shared" si="6"/>
        <v>4561.6730000000007</v>
      </c>
      <c r="AC25" s="49">
        <f t="shared" si="7"/>
        <v>59.358095682800013</v>
      </c>
    </row>
    <row r="26" spans="1:29" x14ac:dyDescent="0.25">
      <c r="A26" s="94" t="s">
        <v>196</v>
      </c>
      <c r="B26" s="64">
        <v>0</v>
      </c>
      <c r="C26" s="34">
        <v>395</v>
      </c>
      <c r="D26" s="96">
        <v>0</v>
      </c>
      <c r="E26" s="35">
        <f t="shared" si="0"/>
        <v>395</v>
      </c>
      <c r="F26" s="36">
        <f t="shared" si="8"/>
        <v>16</v>
      </c>
      <c r="G26" s="37" t="str">
        <f>IF(MAX(F26:F96)&gt;6,"Yes",0)</f>
        <v>Yes</v>
      </c>
      <c r="H26" s="38">
        <v>201.392</v>
      </c>
      <c r="I26" s="38">
        <v>15.96</v>
      </c>
      <c r="J26" s="38">
        <v>201.392</v>
      </c>
      <c r="K26" s="38">
        <v>15.96</v>
      </c>
      <c r="L26" s="39">
        <f t="shared" si="9"/>
        <v>201.392</v>
      </c>
      <c r="M26" s="40">
        <f t="shared" si="1"/>
        <v>201.392</v>
      </c>
      <c r="N26" s="39">
        <v>411.25</v>
      </c>
      <c r="O26" s="39">
        <v>520.29999999999995</v>
      </c>
      <c r="P26" s="39">
        <v>628.82000000000005</v>
      </c>
      <c r="Q26" s="41">
        <f t="shared" si="10"/>
        <v>108.5200000000001</v>
      </c>
      <c r="R26" s="41">
        <f t="shared" si="2"/>
        <v>108.5200000000001</v>
      </c>
      <c r="S26" s="41">
        <f t="shared" si="3"/>
        <v>-0.21800000000007458</v>
      </c>
      <c r="T26" s="34">
        <f t="shared" si="4"/>
        <v>0</v>
      </c>
      <c r="U26" s="34">
        <f t="shared" si="4"/>
        <v>108.5200000000001</v>
      </c>
      <c r="V26" s="34">
        <f t="shared" si="4"/>
        <v>0</v>
      </c>
      <c r="W26" s="52">
        <v>33.640051960000001</v>
      </c>
      <c r="X26" s="44">
        <f t="shared" si="5"/>
        <v>3650.6184386992031</v>
      </c>
      <c r="Y26" s="45">
        <f t="shared" si="11"/>
        <v>24.12</v>
      </c>
      <c r="Z26" s="50">
        <f t="shared" si="11"/>
        <v>28.45</v>
      </c>
      <c r="AA26" s="51">
        <f t="shared" si="11"/>
        <v>30.22</v>
      </c>
      <c r="AB26" s="48">
        <f t="shared" si="6"/>
        <v>3087.3940000000025</v>
      </c>
      <c r="AC26" s="49">
        <f t="shared" si="7"/>
        <v>563.22443869920062</v>
      </c>
    </row>
    <row r="27" spans="1:29" x14ac:dyDescent="0.25">
      <c r="A27" s="94" t="s">
        <v>197</v>
      </c>
      <c r="B27" s="64">
        <v>0</v>
      </c>
      <c r="C27" s="34">
        <v>395</v>
      </c>
      <c r="D27" s="96">
        <v>0</v>
      </c>
      <c r="E27" s="35">
        <f t="shared" si="0"/>
        <v>395</v>
      </c>
      <c r="F27" s="36">
        <f t="shared" si="8"/>
        <v>17</v>
      </c>
      <c r="G27" s="37" t="str">
        <f>IF(MAX(F27:F96)&gt;6,"Yes",0)</f>
        <v>Yes</v>
      </c>
      <c r="H27" s="38">
        <v>121.06699999999999</v>
      </c>
      <c r="I27" s="38">
        <v>16.2</v>
      </c>
      <c r="J27" s="38">
        <v>121.06699999999999</v>
      </c>
      <c r="K27" s="38">
        <v>16.2</v>
      </c>
      <c r="L27" s="39">
        <f t="shared" si="9"/>
        <v>121.06699999999999</v>
      </c>
      <c r="M27" s="40">
        <f t="shared" si="1"/>
        <v>121.06699999999999</v>
      </c>
      <c r="N27" s="39">
        <v>486.70000000000005</v>
      </c>
      <c r="O27" s="39">
        <v>580.15</v>
      </c>
      <c r="P27" s="39">
        <v>624.19000000000005</v>
      </c>
      <c r="Q27" s="41">
        <f t="shared" si="10"/>
        <v>44.040000000000077</v>
      </c>
      <c r="R27" s="41">
        <f t="shared" si="2"/>
        <v>44.040000000000077</v>
      </c>
      <c r="S27" s="41">
        <f t="shared" si="3"/>
        <v>-0.22300000000007003</v>
      </c>
      <c r="T27" s="34">
        <f t="shared" si="4"/>
        <v>0</v>
      </c>
      <c r="U27" s="34">
        <f t="shared" si="4"/>
        <v>44.040000000000077</v>
      </c>
      <c r="V27" s="34">
        <f t="shared" si="4"/>
        <v>0</v>
      </c>
      <c r="W27" s="52">
        <v>34.909782290000003</v>
      </c>
      <c r="X27" s="44">
        <f t="shared" si="5"/>
        <v>1537.4268120516028</v>
      </c>
      <c r="Y27" s="45">
        <f t="shared" si="11"/>
        <v>24.12</v>
      </c>
      <c r="Z27" s="50">
        <f t="shared" si="11"/>
        <v>28.45</v>
      </c>
      <c r="AA27" s="51">
        <f t="shared" si="11"/>
        <v>30.22</v>
      </c>
      <c r="AB27" s="48">
        <f t="shared" si="6"/>
        <v>1252.9380000000021</v>
      </c>
      <c r="AC27" s="49">
        <f t="shared" si="7"/>
        <v>284.48881205160069</v>
      </c>
    </row>
    <row r="28" spans="1:29" x14ac:dyDescent="0.25">
      <c r="A28" s="94" t="s">
        <v>198</v>
      </c>
      <c r="B28" s="64">
        <v>0</v>
      </c>
      <c r="C28" s="34">
        <v>395</v>
      </c>
      <c r="D28" s="96">
        <v>0</v>
      </c>
      <c r="E28" s="35">
        <f t="shared" si="0"/>
        <v>395</v>
      </c>
      <c r="F28" s="36">
        <f t="shared" si="8"/>
        <v>18</v>
      </c>
      <c r="G28" s="37" t="str">
        <f>IF(MAX(F28:F96)&gt;6,"Yes",0)</f>
        <v>Yes</v>
      </c>
      <c r="H28" s="38">
        <v>109.73</v>
      </c>
      <c r="I28" s="38">
        <v>16.5</v>
      </c>
      <c r="J28" s="38">
        <v>109.73</v>
      </c>
      <c r="K28" s="38">
        <v>16.5</v>
      </c>
      <c r="L28" s="39">
        <f t="shared" si="9"/>
        <v>109.73</v>
      </c>
      <c r="M28" s="40">
        <f t="shared" si="1"/>
        <v>109.73</v>
      </c>
      <c r="N28" s="39">
        <v>495</v>
      </c>
      <c r="O28" s="39">
        <v>580.29999999999995</v>
      </c>
      <c r="P28" s="39">
        <v>621.47</v>
      </c>
      <c r="Q28" s="41">
        <f t="shared" si="10"/>
        <v>41.170000000000073</v>
      </c>
      <c r="R28" s="41">
        <f t="shared" si="2"/>
        <v>41.170000000000073</v>
      </c>
      <c r="S28" s="41">
        <f t="shared" si="3"/>
        <v>-0.24000000000000909</v>
      </c>
      <c r="T28" s="34">
        <f t="shared" si="4"/>
        <v>0</v>
      </c>
      <c r="U28" s="34">
        <f t="shared" si="4"/>
        <v>41.170000000000073</v>
      </c>
      <c r="V28" s="34">
        <f t="shared" si="4"/>
        <v>0</v>
      </c>
      <c r="W28" s="52">
        <v>33.929943250000001</v>
      </c>
      <c r="X28" s="44">
        <f t="shared" si="5"/>
        <v>1396.8957636025025</v>
      </c>
      <c r="Y28" s="45">
        <f t="shared" ref="Y28:AA43" si="12">Y27</f>
        <v>24.12</v>
      </c>
      <c r="Z28" s="50">
        <f t="shared" si="12"/>
        <v>28.45</v>
      </c>
      <c r="AA28" s="51">
        <f t="shared" si="12"/>
        <v>30.22</v>
      </c>
      <c r="AB28" s="48">
        <f t="shared" si="6"/>
        <v>1171.286500000002</v>
      </c>
      <c r="AC28" s="49">
        <f t="shared" si="7"/>
        <v>225.6092636025005</v>
      </c>
    </row>
    <row r="29" spans="1:29" x14ac:dyDescent="0.25">
      <c r="A29" s="94" t="s">
        <v>199</v>
      </c>
      <c r="B29" s="64">
        <v>0</v>
      </c>
      <c r="C29" s="34">
        <v>395</v>
      </c>
      <c r="D29" s="96">
        <v>0</v>
      </c>
      <c r="E29" s="35">
        <f t="shared" si="0"/>
        <v>395</v>
      </c>
      <c r="F29" s="36">
        <f t="shared" si="8"/>
        <v>19</v>
      </c>
      <c r="G29" s="37" t="str">
        <f>IF(MAX(F29:F96)&gt;6,"Yes",0)</f>
        <v>Yes</v>
      </c>
      <c r="H29" s="38">
        <v>88.013000000000005</v>
      </c>
      <c r="I29" s="38">
        <v>16.84</v>
      </c>
      <c r="J29" s="38">
        <v>88.013000000000005</v>
      </c>
      <c r="K29" s="38">
        <v>16.84</v>
      </c>
      <c r="L29" s="39">
        <f t="shared" si="9"/>
        <v>88.013000000000005</v>
      </c>
      <c r="M29" s="40">
        <f t="shared" si="1"/>
        <v>88.013000000000005</v>
      </c>
      <c r="N29" s="39">
        <v>515.84999999999991</v>
      </c>
      <c r="O29" s="39">
        <v>580.29999999999995</v>
      </c>
      <c r="P29" s="39">
        <v>620.94000000000005</v>
      </c>
      <c r="Q29" s="41">
        <f t="shared" si="10"/>
        <v>40.6400000000001</v>
      </c>
      <c r="R29" s="41">
        <f t="shared" si="2"/>
        <v>40.6400000000001</v>
      </c>
      <c r="S29" s="41">
        <f t="shared" si="3"/>
        <v>-0.23700000000008004</v>
      </c>
      <c r="T29" s="34">
        <f t="shared" si="4"/>
        <v>0</v>
      </c>
      <c r="U29" s="34">
        <f t="shared" si="4"/>
        <v>40.6400000000001</v>
      </c>
      <c r="V29" s="34">
        <f t="shared" si="4"/>
        <v>0</v>
      </c>
      <c r="W29" s="52">
        <v>36.700252689999999</v>
      </c>
      <c r="X29" s="44">
        <f t="shared" si="5"/>
        <v>1491.4982693216036</v>
      </c>
      <c r="Y29" s="45">
        <f t="shared" si="12"/>
        <v>24.12</v>
      </c>
      <c r="Z29" s="50">
        <f t="shared" si="12"/>
        <v>28.45</v>
      </c>
      <c r="AA29" s="51">
        <f t="shared" si="12"/>
        <v>30.22</v>
      </c>
      <c r="AB29" s="48">
        <f t="shared" si="6"/>
        <v>1156.2080000000028</v>
      </c>
      <c r="AC29" s="49">
        <f t="shared" si="7"/>
        <v>335.29026932160082</v>
      </c>
    </row>
    <row r="30" spans="1:29" x14ac:dyDescent="0.25">
      <c r="A30" s="94" t="s">
        <v>200</v>
      </c>
      <c r="B30" s="64">
        <v>0</v>
      </c>
      <c r="C30" s="34">
        <v>395</v>
      </c>
      <c r="D30" s="96">
        <v>0</v>
      </c>
      <c r="E30" s="35">
        <f t="shared" si="0"/>
        <v>395</v>
      </c>
      <c r="F30" s="36">
        <f t="shared" si="8"/>
        <v>20</v>
      </c>
      <c r="G30" s="37" t="str">
        <f>IF(MAX(F30:F96)&gt;6,"Yes",0)</f>
        <v>Yes</v>
      </c>
      <c r="H30" s="38">
        <v>84.02</v>
      </c>
      <c r="I30" s="38">
        <v>16.68</v>
      </c>
      <c r="J30" s="38">
        <v>84.02</v>
      </c>
      <c r="K30" s="38">
        <v>16.68</v>
      </c>
      <c r="L30" s="39">
        <f t="shared" si="9"/>
        <v>84.02</v>
      </c>
      <c r="M30" s="40">
        <f t="shared" si="1"/>
        <v>84.02</v>
      </c>
      <c r="N30" s="39">
        <v>539.84999999999991</v>
      </c>
      <c r="O30" s="39">
        <v>580.29999999999995</v>
      </c>
      <c r="P30" s="39">
        <v>640.78</v>
      </c>
      <c r="Q30" s="41">
        <f t="shared" si="10"/>
        <v>60.480000000000018</v>
      </c>
      <c r="R30" s="41">
        <f t="shared" si="2"/>
        <v>60.480000000000018</v>
      </c>
      <c r="S30" s="41">
        <f t="shared" si="3"/>
        <v>-0.23000000000013188</v>
      </c>
      <c r="T30" s="34">
        <f t="shared" si="4"/>
        <v>0</v>
      </c>
      <c r="U30" s="34">
        <f t="shared" si="4"/>
        <v>60.480000000000018</v>
      </c>
      <c r="V30" s="34">
        <f t="shared" si="4"/>
        <v>0</v>
      </c>
      <c r="W30" s="52">
        <v>33.369997679999997</v>
      </c>
      <c r="X30" s="44">
        <f t="shared" si="5"/>
        <v>2018.2174596864004</v>
      </c>
      <c r="Y30" s="45">
        <f t="shared" si="12"/>
        <v>24.12</v>
      </c>
      <c r="Z30" s="50">
        <f t="shared" si="12"/>
        <v>28.45</v>
      </c>
      <c r="AA30" s="51">
        <f t="shared" si="12"/>
        <v>30.22</v>
      </c>
      <c r="AB30" s="48">
        <f t="shared" si="6"/>
        <v>1720.6560000000004</v>
      </c>
      <c r="AC30" s="49">
        <f t="shared" si="7"/>
        <v>297.56145968639999</v>
      </c>
    </row>
    <row r="31" spans="1:29" x14ac:dyDescent="0.25">
      <c r="A31" s="94" t="s">
        <v>201</v>
      </c>
      <c r="B31" s="64">
        <v>0</v>
      </c>
      <c r="C31" s="34">
        <v>395</v>
      </c>
      <c r="D31" s="96">
        <v>0</v>
      </c>
      <c r="E31" s="35">
        <f t="shared" si="0"/>
        <v>395</v>
      </c>
      <c r="F31" s="36">
        <f t="shared" si="8"/>
        <v>21</v>
      </c>
      <c r="G31" s="37" t="str">
        <f t="shared" ref="G31:G62" si="13">IF(MAX(F31:F96)&gt;6,"Yes",0)</f>
        <v>Yes</v>
      </c>
      <c r="H31" s="38">
        <v>75.033000000000001</v>
      </c>
      <c r="I31" s="38">
        <v>16.920000000000002</v>
      </c>
      <c r="J31" s="38">
        <v>75.033000000000001</v>
      </c>
      <c r="K31" s="38">
        <v>16.920000000000002</v>
      </c>
      <c r="L31" s="39">
        <f t="shared" si="9"/>
        <v>75.033000000000001</v>
      </c>
      <c r="M31" s="40">
        <f t="shared" si="1"/>
        <v>75.033000000000001</v>
      </c>
      <c r="N31" s="39">
        <v>563.84999999999991</v>
      </c>
      <c r="O31" s="39">
        <v>581.15</v>
      </c>
      <c r="P31" s="39">
        <v>656.03</v>
      </c>
      <c r="Q31" s="41">
        <f t="shared" si="10"/>
        <v>74.88</v>
      </c>
      <c r="R31" s="41">
        <f t="shared" si="2"/>
        <v>74.88</v>
      </c>
      <c r="S31" s="41">
        <f t="shared" si="3"/>
        <v>-0.22700000000008913</v>
      </c>
      <c r="T31" s="34">
        <f t="shared" si="4"/>
        <v>0</v>
      </c>
      <c r="U31" s="34">
        <f t="shared" si="4"/>
        <v>74.88</v>
      </c>
      <c r="V31" s="34">
        <f t="shared" si="4"/>
        <v>0</v>
      </c>
      <c r="W31" s="52">
        <v>33.840125950000001</v>
      </c>
      <c r="X31" s="44">
        <f t="shared" si="5"/>
        <v>2533.9486311360001</v>
      </c>
      <c r="Y31" s="45">
        <f t="shared" si="12"/>
        <v>24.12</v>
      </c>
      <c r="Z31" s="50">
        <f t="shared" si="12"/>
        <v>28.45</v>
      </c>
      <c r="AA31" s="51">
        <f t="shared" si="12"/>
        <v>30.22</v>
      </c>
      <c r="AB31" s="48">
        <f t="shared" si="6"/>
        <v>2130.3359999999998</v>
      </c>
      <c r="AC31" s="49">
        <f t="shared" si="7"/>
        <v>403.61263113600035</v>
      </c>
    </row>
    <row r="32" spans="1:29" x14ac:dyDescent="0.25">
      <c r="A32" s="94" t="s">
        <v>202</v>
      </c>
      <c r="B32" s="64">
        <v>0</v>
      </c>
      <c r="C32" s="34">
        <v>395</v>
      </c>
      <c r="D32" s="96">
        <v>0</v>
      </c>
      <c r="E32" s="35">
        <f t="shared" si="0"/>
        <v>395</v>
      </c>
      <c r="F32" s="36">
        <f t="shared" si="8"/>
        <v>22</v>
      </c>
      <c r="G32" s="37" t="str">
        <f t="shared" si="13"/>
        <v>Yes</v>
      </c>
      <c r="H32" s="38">
        <v>79.578999999999994</v>
      </c>
      <c r="I32" s="38">
        <v>17.440000000000001</v>
      </c>
      <c r="J32" s="38">
        <v>79.578999999999994</v>
      </c>
      <c r="K32" s="38">
        <v>17.440000000000001</v>
      </c>
      <c r="L32" s="39">
        <f t="shared" si="9"/>
        <v>79.578999999999994</v>
      </c>
      <c r="M32" s="40">
        <f t="shared" si="1"/>
        <v>79.578999999999994</v>
      </c>
      <c r="N32" s="39">
        <v>579.84999999999991</v>
      </c>
      <c r="O32" s="39">
        <v>581.29999999999995</v>
      </c>
      <c r="P32" s="39">
        <v>677.1</v>
      </c>
      <c r="Q32" s="41">
        <f t="shared" si="10"/>
        <v>95.800000000000068</v>
      </c>
      <c r="R32" s="41">
        <f t="shared" si="2"/>
        <v>79.578999999999994</v>
      </c>
      <c r="S32" s="41">
        <f t="shared" si="3"/>
        <v>-0.23100000000010823</v>
      </c>
      <c r="T32" s="34">
        <f t="shared" si="4"/>
        <v>0</v>
      </c>
      <c r="U32" s="34">
        <f t="shared" si="4"/>
        <v>79.578999999999994</v>
      </c>
      <c r="V32" s="34">
        <f t="shared" si="4"/>
        <v>0</v>
      </c>
      <c r="W32" s="52">
        <v>34.559928300000003</v>
      </c>
      <c r="X32" s="44">
        <f t="shared" si="5"/>
        <v>2750.2445341857001</v>
      </c>
      <c r="Y32" s="45">
        <f t="shared" si="12"/>
        <v>24.12</v>
      </c>
      <c r="Z32" s="50">
        <f t="shared" si="12"/>
        <v>28.45</v>
      </c>
      <c r="AA32" s="51">
        <f t="shared" si="12"/>
        <v>30.22</v>
      </c>
      <c r="AB32" s="48">
        <f t="shared" si="6"/>
        <v>2264.0225499999997</v>
      </c>
      <c r="AC32" s="49">
        <f t="shared" si="7"/>
        <v>486.22198418570042</v>
      </c>
    </row>
    <row r="33" spans="1:29" x14ac:dyDescent="0.25">
      <c r="A33" s="94" t="s">
        <v>203</v>
      </c>
      <c r="B33" s="64">
        <v>0</v>
      </c>
      <c r="C33" s="34">
        <v>395</v>
      </c>
      <c r="D33" s="96">
        <v>0</v>
      </c>
      <c r="E33" s="35">
        <f t="shared" si="0"/>
        <v>395</v>
      </c>
      <c r="F33" s="36">
        <f t="shared" si="8"/>
        <v>23</v>
      </c>
      <c r="G33" s="37" t="str">
        <f t="shared" si="13"/>
        <v>Yes</v>
      </c>
      <c r="H33" s="38">
        <v>101.861</v>
      </c>
      <c r="I33" s="38">
        <v>18.57</v>
      </c>
      <c r="J33" s="38">
        <v>101.861</v>
      </c>
      <c r="K33" s="38">
        <v>18.57</v>
      </c>
      <c r="L33" s="39">
        <f t="shared" si="9"/>
        <v>101.861</v>
      </c>
      <c r="M33" s="40">
        <f t="shared" si="1"/>
        <v>101.861</v>
      </c>
      <c r="N33" s="39">
        <v>580</v>
      </c>
      <c r="O33" s="39">
        <v>581.15</v>
      </c>
      <c r="P33" s="39">
        <v>700.67</v>
      </c>
      <c r="Q33" s="41">
        <f t="shared" si="10"/>
        <v>119.51999999999998</v>
      </c>
      <c r="R33" s="41">
        <f t="shared" si="2"/>
        <v>101.861</v>
      </c>
      <c r="S33" s="41">
        <f t="shared" si="3"/>
        <v>-0.23899999999991905</v>
      </c>
      <c r="T33" s="34">
        <f t="shared" si="4"/>
        <v>0</v>
      </c>
      <c r="U33" s="34">
        <f t="shared" si="4"/>
        <v>101.861</v>
      </c>
      <c r="V33" s="34">
        <f t="shared" si="4"/>
        <v>0</v>
      </c>
      <c r="W33" s="52">
        <v>34.680075539999997</v>
      </c>
      <c r="X33" s="44">
        <f t="shared" si="5"/>
        <v>3532.54717457994</v>
      </c>
      <c r="Y33" s="45">
        <f t="shared" si="12"/>
        <v>24.12</v>
      </c>
      <c r="Z33" s="50">
        <f t="shared" si="12"/>
        <v>28.45</v>
      </c>
      <c r="AA33" s="51">
        <f t="shared" si="12"/>
        <v>30.22</v>
      </c>
      <c r="AB33" s="48">
        <f t="shared" si="6"/>
        <v>2897.9454500000002</v>
      </c>
      <c r="AC33" s="49">
        <f t="shared" si="7"/>
        <v>634.60172457993986</v>
      </c>
    </row>
    <row r="34" spans="1:29" x14ac:dyDescent="0.25">
      <c r="A34" s="94" t="s">
        <v>204</v>
      </c>
      <c r="B34" s="64">
        <v>0</v>
      </c>
      <c r="C34" s="34">
        <v>395</v>
      </c>
      <c r="D34" s="96">
        <v>0</v>
      </c>
      <c r="E34" s="35">
        <f t="shared" si="0"/>
        <v>395</v>
      </c>
      <c r="F34" s="36">
        <f t="shared" si="8"/>
        <v>24</v>
      </c>
      <c r="G34" s="37" t="str">
        <f t="shared" si="13"/>
        <v>Yes</v>
      </c>
      <c r="H34" s="38">
        <v>117.35</v>
      </c>
      <c r="I34" s="38">
        <v>18.84</v>
      </c>
      <c r="J34" s="38">
        <v>117.35</v>
      </c>
      <c r="K34" s="38">
        <v>18.84</v>
      </c>
      <c r="L34" s="39">
        <f t="shared" si="9"/>
        <v>117.35</v>
      </c>
      <c r="M34" s="40">
        <f t="shared" si="1"/>
        <v>117.35</v>
      </c>
      <c r="N34" s="39">
        <v>579.84999999999991</v>
      </c>
      <c r="O34" s="39">
        <v>581.15</v>
      </c>
      <c r="P34" s="39">
        <v>716.29</v>
      </c>
      <c r="Q34" s="41">
        <f t="shared" si="10"/>
        <v>135.13999999999999</v>
      </c>
      <c r="R34" s="41">
        <f t="shared" si="2"/>
        <v>117.35</v>
      </c>
      <c r="S34" s="41">
        <f t="shared" si="3"/>
        <v>-0.25</v>
      </c>
      <c r="T34" s="34">
        <f t="shared" si="4"/>
        <v>0</v>
      </c>
      <c r="U34" s="34">
        <f t="shared" si="4"/>
        <v>117.35</v>
      </c>
      <c r="V34" s="34">
        <f t="shared" si="4"/>
        <v>0</v>
      </c>
      <c r="W34" s="52">
        <v>40.479927629999999</v>
      </c>
      <c r="X34" s="44">
        <f t="shared" si="5"/>
        <v>4750.3195073805</v>
      </c>
      <c r="Y34" s="45">
        <f t="shared" si="12"/>
        <v>24.12</v>
      </c>
      <c r="Z34" s="50">
        <f t="shared" si="12"/>
        <v>28.45</v>
      </c>
      <c r="AA34" s="51">
        <f t="shared" si="12"/>
        <v>30.22</v>
      </c>
      <c r="AB34" s="48">
        <f t="shared" si="6"/>
        <v>3338.6074999999996</v>
      </c>
      <c r="AC34" s="49">
        <f t="shared" si="7"/>
        <v>1411.7120073805004</v>
      </c>
    </row>
    <row r="35" spans="1:29" x14ac:dyDescent="0.25">
      <c r="A35" s="94" t="s">
        <v>205</v>
      </c>
      <c r="B35" s="64">
        <v>0</v>
      </c>
      <c r="C35" s="34">
        <v>395</v>
      </c>
      <c r="D35" s="96">
        <v>0</v>
      </c>
      <c r="E35" s="35">
        <f t="shared" si="0"/>
        <v>395</v>
      </c>
      <c r="F35" s="36">
        <f t="shared" si="8"/>
        <v>25</v>
      </c>
      <c r="G35" s="37" t="str">
        <f t="shared" si="13"/>
        <v>Yes</v>
      </c>
      <c r="H35" s="38">
        <v>127.155</v>
      </c>
      <c r="I35" s="38">
        <v>18.68</v>
      </c>
      <c r="J35" s="38">
        <v>127.155</v>
      </c>
      <c r="K35" s="38">
        <v>18.68</v>
      </c>
      <c r="L35" s="39">
        <f t="shared" si="9"/>
        <v>127.155</v>
      </c>
      <c r="M35" s="40">
        <f t="shared" si="1"/>
        <v>127.155</v>
      </c>
      <c r="N35" s="39">
        <v>580</v>
      </c>
      <c r="O35" s="39">
        <v>581.15</v>
      </c>
      <c r="P35" s="39">
        <v>726.08</v>
      </c>
      <c r="Q35" s="41">
        <f t="shared" si="10"/>
        <v>144.93000000000006</v>
      </c>
      <c r="R35" s="41">
        <f t="shared" si="2"/>
        <v>127.155</v>
      </c>
      <c r="S35" s="41">
        <f t="shared" si="3"/>
        <v>-0.24500000000011823</v>
      </c>
      <c r="T35" s="34">
        <f t="shared" si="4"/>
        <v>0</v>
      </c>
      <c r="U35" s="34">
        <f t="shared" si="4"/>
        <v>127.155</v>
      </c>
      <c r="V35" s="34">
        <f t="shared" si="4"/>
        <v>0</v>
      </c>
      <c r="W35" s="52">
        <v>40.009588110000003</v>
      </c>
      <c r="X35" s="44">
        <f t="shared" si="5"/>
        <v>5087.4191761270504</v>
      </c>
      <c r="Y35" s="45">
        <f t="shared" si="12"/>
        <v>24.12</v>
      </c>
      <c r="Z35" s="50">
        <f t="shared" si="12"/>
        <v>28.45</v>
      </c>
      <c r="AA35" s="51">
        <f t="shared" si="12"/>
        <v>30.22</v>
      </c>
      <c r="AB35" s="48">
        <f t="shared" si="6"/>
        <v>3617.5597499999999</v>
      </c>
      <c r="AC35" s="49">
        <f t="shared" si="7"/>
        <v>1469.8594261270505</v>
      </c>
    </row>
    <row r="36" spans="1:29" x14ac:dyDescent="0.25">
      <c r="A36" s="94" t="s">
        <v>206</v>
      </c>
      <c r="B36" s="64">
        <v>0</v>
      </c>
      <c r="C36" s="34">
        <v>395</v>
      </c>
      <c r="D36" s="96">
        <v>0</v>
      </c>
      <c r="E36" s="35">
        <f t="shared" si="0"/>
        <v>395</v>
      </c>
      <c r="F36" s="36">
        <f t="shared" si="8"/>
        <v>26</v>
      </c>
      <c r="G36" s="37" t="str">
        <f t="shared" si="13"/>
        <v>Yes</v>
      </c>
      <c r="H36" s="38">
        <v>124.985</v>
      </c>
      <c r="I36" s="38">
        <v>17.3</v>
      </c>
      <c r="J36" s="38">
        <v>124.985</v>
      </c>
      <c r="K36" s="38">
        <v>17.3</v>
      </c>
      <c r="L36" s="39">
        <f t="shared" si="9"/>
        <v>124.985</v>
      </c>
      <c r="M36" s="40">
        <f t="shared" si="1"/>
        <v>124.985</v>
      </c>
      <c r="N36" s="39">
        <v>579</v>
      </c>
      <c r="O36" s="39">
        <v>581.15</v>
      </c>
      <c r="P36" s="39">
        <v>721.52</v>
      </c>
      <c r="Q36" s="41">
        <f t="shared" si="10"/>
        <v>140.37</v>
      </c>
      <c r="R36" s="41">
        <f t="shared" si="2"/>
        <v>124.985</v>
      </c>
      <c r="S36" s="41">
        <f t="shared" si="3"/>
        <v>-0.23500000000001364</v>
      </c>
      <c r="T36" s="34">
        <f t="shared" si="4"/>
        <v>0</v>
      </c>
      <c r="U36" s="34">
        <f t="shared" si="4"/>
        <v>124.985</v>
      </c>
      <c r="V36" s="34">
        <f t="shared" si="4"/>
        <v>0</v>
      </c>
      <c r="W36" s="52">
        <v>35.030315000000002</v>
      </c>
      <c r="X36" s="44">
        <f t="shared" si="5"/>
        <v>4378.2639202750006</v>
      </c>
      <c r="Y36" s="45">
        <f t="shared" si="12"/>
        <v>24.12</v>
      </c>
      <c r="Z36" s="50">
        <f t="shared" si="12"/>
        <v>28.45</v>
      </c>
      <c r="AA36" s="51">
        <f t="shared" si="12"/>
        <v>30.22</v>
      </c>
      <c r="AB36" s="48">
        <f t="shared" si="6"/>
        <v>3555.8232499999999</v>
      </c>
      <c r="AC36" s="49">
        <f t="shared" si="7"/>
        <v>822.44067027500068</v>
      </c>
    </row>
    <row r="37" spans="1:29" x14ac:dyDescent="0.25">
      <c r="A37" s="94" t="s">
        <v>207</v>
      </c>
      <c r="B37" s="64">
        <v>0</v>
      </c>
      <c r="C37" s="34">
        <v>395</v>
      </c>
      <c r="D37" s="96">
        <v>0</v>
      </c>
      <c r="E37" s="35">
        <f t="shared" si="0"/>
        <v>395</v>
      </c>
      <c r="F37" s="36">
        <f t="shared" si="8"/>
        <v>27</v>
      </c>
      <c r="G37" s="37" t="str">
        <f t="shared" si="13"/>
        <v>Yes</v>
      </c>
      <c r="H37" s="38">
        <v>101.15600000000001</v>
      </c>
      <c r="I37" s="38">
        <v>16.670000000000002</v>
      </c>
      <c r="J37" s="38">
        <v>101.15600000000001</v>
      </c>
      <c r="K37" s="38">
        <v>16.670000000000002</v>
      </c>
      <c r="L37" s="39">
        <f t="shared" si="9"/>
        <v>101.15600000000001</v>
      </c>
      <c r="M37" s="40">
        <f t="shared" si="1"/>
        <v>101.15600000000001</v>
      </c>
      <c r="N37" s="39">
        <v>579.40000000000009</v>
      </c>
      <c r="O37" s="39">
        <v>581.15</v>
      </c>
      <c r="P37" s="39">
        <v>697.46</v>
      </c>
      <c r="Q37" s="41">
        <f t="shared" si="10"/>
        <v>116.31000000000006</v>
      </c>
      <c r="R37" s="41">
        <f t="shared" si="2"/>
        <v>101.15600000000001</v>
      </c>
      <c r="S37" s="41">
        <f t="shared" si="3"/>
        <v>-0.2339999999999236</v>
      </c>
      <c r="T37" s="34">
        <f t="shared" si="4"/>
        <v>0</v>
      </c>
      <c r="U37" s="34">
        <f t="shared" si="4"/>
        <v>101.15600000000001</v>
      </c>
      <c r="V37" s="34">
        <f t="shared" si="4"/>
        <v>0</v>
      </c>
      <c r="W37" s="52">
        <v>44.389583739999999</v>
      </c>
      <c r="X37" s="44">
        <f t="shared" si="5"/>
        <v>4490.2727328034398</v>
      </c>
      <c r="Y37" s="45">
        <f t="shared" si="12"/>
        <v>24.12</v>
      </c>
      <c r="Z37" s="50">
        <f t="shared" si="12"/>
        <v>28.45</v>
      </c>
      <c r="AA37" s="51">
        <f t="shared" si="12"/>
        <v>30.22</v>
      </c>
      <c r="AB37" s="48">
        <f t="shared" si="6"/>
        <v>2877.8881999999999</v>
      </c>
      <c r="AC37" s="49">
        <f t="shared" si="7"/>
        <v>1612.3845328034399</v>
      </c>
    </row>
    <row r="38" spans="1:29" x14ac:dyDescent="0.25">
      <c r="A38" s="94" t="s">
        <v>208</v>
      </c>
      <c r="B38" s="64">
        <v>0</v>
      </c>
      <c r="C38" s="34">
        <v>395</v>
      </c>
      <c r="D38" s="96">
        <v>0</v>
      </c>
      <c r="E38" s="35">
        <f t="shared" si="0"/>
        <v>395</v>
      </c>
      <c r="F38" s="36">
        <f t="shared" si="8"/>
        <v>28</v>
      </c>
      <c r="G38" s="37" t="str">
        <f t="shared" si="13"/>
        <v>Yes</v>
      </c>
      <c r="H38" s="38">
        <v>124.107</v>
      </c>
      <c r="I38" s="38">
        <v>18.13</v>
      </c>
      <c r="J38" s="38">
        <v>124.107</v>
      </c>
      <c r="K38" s="38">
        <v>18.13</v>
      </c>
      <c r="L38" s="39">
        <f t="shared" si="9"/>
        <v>124.107</v>
      </c>
      <c r="M38" s="40">
        <f t="shared" si="1"/>
        <v>124.107</v>
      </c>
      <c r="N38" s="39">
        <v>580</v>
      </c>
      <c r="O38" s="39">
        <v>581.29999999999995</v>
      </c>
      <c r="P38" s="39">
        <v>722.5</v>
      </c>
      <c r="Q38" s="41">
        <f t="shared" si="10"/>
        <v>141.20000000000005</v>
      </c>
      <c r="R38" s="41">
        <f t="shared" si="2"/>
        <v>124.107</v>
      </c>
      <c r="S38" s="41">
        <f t="shared" si="3"/>
        <v>-0.26300000000003365</v>
      </c>
      <c r="T38" s="34">
        <f t="shared" si="4"/>
        <v>0</v>
      </c>
      <c r="U38" s="34">
        <f t="shared" si="4"/>
        <v>124.107</v>
      </c>
      <c r="V38" s="34">
        <f t="shared" si="4"/>
        <v>0</v>
      </c>
      <c r="W38" s="52">
        <v>50.169584409999999</v>
      </c>
      <c r="X38" s="44">
        <f t="shared" si="5"/>
        <v>6226.3966123718701</v>
      </c>
      <c r="Y38" s="45">
        <f t="shared" si="12"/>
        <v>24.12</v>
      </c>
      <c r="Z38" s="50">
        <f t="shared" si="12"/>
        <v>28.45</v>
      </c>
      <c r="AA38" s="51">
        <f t="shared" si="12"/>
        <v>30.22</v>
      </c>
      <c r="AB38" s="48">
        <f t="shared" si="6"/>
        <v>3530.8441499999999</v>
      </c>
      <c r="AC38" s="49">
        <f t="shared" si="7"/>
        <v>2695.5524623718702</v>
      </c>
    </row>
    <row r="39" spans="1:29" x14ac:dyDescent="0.25">
      <c r="A39" s="94" t="s">
        <v>209</v>
      </c>
      <c r="B39" s="64">
        <v>0</v>
      </c>
      <c r="C39" s="34">
        <v>395</v>
      </c>
      <c r="D39" s="96">
        <v>0</v>
      </c>
      <c r="E39" s="35">
        <f t="shared" si="0"/>
        <v>395</v>
      </c>
      <c r="F39" s="36">
        <f t="shared" si="8"/>
        <v>29</v>
      </c>
      <c r="G39" s="37" t="str">
        <f t="shared" si="13"/>
        <v>Yes</v>
      </c>
      <c r="H39" s="38">
        <v>114.126</v>
      </c>
      <c r="I39" s="38">
        <v>17.809999999999999</v>
      </c>
      <c r="J39" s="38">
        <v>114.126</v>
      </c>
      <c r="K39" s="38">
        <v>17.809999999999999</v>
      </c>
      <c r="L39" s="39">
        <f t="shared" si="9"/>
        <v>114.126</v>
      </c>
      <c r="M39" s="40">
        <f t="shared" si="1"/>
        <v>114.126</v>
      </c>
      <c r="N39" s="39">
        <v>576.84999999999991</v>
      </c>
      <c r="O39" s="39">
        <v>581.15</v>
      </c>
      <c r="P39" s="39">
        <v>709.05</v>
      </c>
      <c r="Q39" s="41">
        <f t="shared" si="10"/>
        <v>127.89999999999998</v>
      </c>
      <c r="R39" s="41">
        <f t="shared" si="2"/>
        <v>114.126</v>
      </c>
      <c r="S39" s="41">
        <f t="shared" si="3"/>
        <v>-0.26400000000012369</v>
      </c>
      <c r="T39" s="34">
        <f t="shared" si="4"/>
        <v>0</v>
      </c>
      <c r="U39" s="34">
        <f t="shared" si="4"/>
        <v>114.126</v>
      </c>
      <c r="V39" s="34">
        <f t="shared" si="4"/>
        <v>0</v>
      </c>
      <c r="W39" s="52">
        <v>35.309775420000001</v>
      </c>
      <c r="X39" s="44">
        <f t="shared" si="5"/>
        <v>4029.7634295829203</v>
      </c>
      <c r="Y39" s="45">
        <f t="shared" si="12"/>
        <v>24.12</v>
      </c>
      <c r="Z39" s="50">
        <f t="shared" si="12"/>
        <v>28.45</v>
      </c>
      <c r="AA39" s="51">
        <f t="shared" si="12"/>
        <v>30.22</v>
      </c>
      <c r="AB39" s="48">
        <f t="shared" si="6"/>
        <v>3246.8847000000001</v>
      </c>
      <c r="AC39" s="49">
        <f t="shared" si="7"/>
        <v>782.87872958292019</v>
      </c>
    </row>
    <row r="40" spans="1:29" x14ac:dyDescent="0.25">
      <c r="A40" s="94" t="s">
        <v>210</v>
      </c>
      <c r="B40" s="64">
        <v>0</v>
      </c>
      <c r="C40" s="34">
        <v>395</v>
      </c>
      <c r="D40" s="96">
        <v>0</v>
      </c>
      <c r="E40" s="35">
        <f t="shared" si="0"/>
        <v>395</v>
      </c>
      <c r="F40" s="36">
        <f t="shared" si="8"/>
        <v>30</v>
      </c>
      <c r="G40" s="37" t="str">
        <f t="shared" si="13"/>
        <v>Yes</v>
      </c>
      <c r="H40" s="38">
        <v>74.72</v>
      </c>
      <c r="I40" s="38">
        <v>16.7</v>
      </c>
      <c r="J40" s="38">
        <v>74.72</v>
      </c>
      <c r="K40" s="38">
        <v>16.7</v>
      </c>
      <c r="L40" s="39">
        <f t="shared" si="9"/>
        <v>74.72</v>
      </c>
      <c r="M40" s="40">
        <f t="shared" si="1"/>
        <v>74.72</v>
      </c>
      <c r="N40" s="39">
        <v>575.70000000000005</v>
      </c>
      <c r="O40" s="39">
        <v>581.15</v>
      </c>
      <c r="P40" s="39">
        <v>667.35</v>
      </c>
      <c r="Q40" s="41">
        <f t="shared" si="10"/>
        <v>86.200000000000045</v>
      </c>
      <c r="R40" s="41">
        <f t="shared" si="2"/>
        <v>74.72</v>
      </c>
      <c r="S40" s="41">
        <f t="shared" si="3"/>
        <v>-0.2299999999999045</v>
      </c>
      <c r="T40" s="34">
        <f t="shared" si="4"/>
        <v>0</v>
      </c>
      <c r="U40" s="34">
        <f t="shared" si="4"/>
        <v>74.72</v>
      </c>
      <c r="V40" s="34">
        <f t="shared" si="4"/>
        <v>0</v>
      </c>
      <c r="W40" s="52">
        <v>33.120003449999999</v>
      </c>
      <c r="X40" s="44">
        <f t="shared" si="5"/>
        <v>2474.7266577840001</v>
      </c>
      <c r="Y40" s="45">
        <f t="shared" si="12"/>
        <v>24.12</v>
      </c>
      <c r="Z40" s="50">
        <f t="shared" si="12"/>
        <v>28.45</v>
      </c>
      <c r="AA40" s="51">
        <f t="shared" si="12"/>
        <v>30.22</v>
      </c>
      <c r="AB40" s="48">
        <f t="shared" si="6"/>
        <v>2125.7840000000001</v>
      </c>
      <c r="AC40" s="49">
        <f t="shared" si="7"/>
        <v>348.94265778399995</v>
      </c>
    </row>
    <row r="41" spans="1:29" x14ac:dyDescent="0.25">
      <c r="A41" s="94" t="s">
        <v>211</v>
      </c>
      <c r="B41" s="64">
        <v>0</v>
      </c>
      <c r="C41" s="34">
        <v>395</v>
      </c>
      <c r="D41" s="96">
        <v>0</v>
      </c>
      <c r="E41" s="35">
        <f t="shared" si="0"/>
        <v>395</v>
      </c>
      <c r="F41" s="36">
        <f t="shared" si="8"/>
        <v>31</v>
      </c>
      <c r="G41" s="37" t="str">
        <f t="shared" si="13"/>
        <v>Yes</v>
      </c>
      <c r="H41" s="38">
        <v>79.656000000000006</v>
      </c>
      <c r="I41" s="38">
        <v>15.85</v>
      </c>
      <c r="J41" s="38">
        <v>79.656000000000006</v>
      </c>
      <c r="K41" s="38">
        <v>15.85</v>
      </c>
      <c r="L41" s="39">
        <f t="shared" si="9"/>
        <v>79.656000000000006</v>
      </c>
      <c r="M41" s="40">
        <f t="shared" si="1"/>
        <v>79.656000000000006</v>
      </c>
      <c r="N41" s="39">
        <v>523.95000000000005</v>
      </c>
      <c r="O41" s="39">
        <v>580.15</v>
      </c>
      <c r="P41" s="39">
        <v>619.66999999999996</v>
      </c>
      <c r="Q41" s="41">
        <f t="shared" si="10"/>
        <v>39.519999999999982</v>
      </c>
      <c r="R41" s="41">
        <f t="shared" si="2"/>
        <v>39.519999999999982</v>
      </c>
      <c r="S41" s="41">
        <f t="shared" si="3"/>
        <v>-0.21399999999982811</v>
      </c>
      <c r="T41" s="34">
        <f t="shared" si="4"/>
        <v>0</v>
      </c>
      <c r="U41" s="34">
        <f t="shared" si="4"/>
        <v>39.519999999999982</v>
      </c>
      <c r="V41" s="34">
        <f t="shared" si="4"/>
        <v>0</v>
      </c>
      <c r="W41" s="52">
        <v>26.379741639999999</v>
      </c>
      <c r="X41" s="44">
        <f t="shared" si="5"/>
        <v>1042.5273896127994</v>
      </c>
      <c r="Y41" s="45">
        <f t="shared" si="12"/>
        <v>24.12</v>
      </c>
      <c r="Z41" s="50">
        <f t="shared" si="12"/>
        <v>28.45</v>
      </c>
      <c r="AA41" s="51">
        <f t="shared" si="12"/>
        <v>30.22</v>
      </c>
      <c r="AB41" s="48">
        <f t="shared" si="6"/>
        <v>1124.3439999999994</v>
      </c>
      <c r="AC41" s="49">
        <f t="shared" si="7"/>
        <v>0</v>
      </c>
    </row>
    <row r="42" spans="1:29" x14ac:dyDescent="0.25">
      <c r="A42" s="94" t="s">
        <v>212</v>
      </c>
      <c r="B42" s="64">
        <v>0</v>
      </c>
      <c r="C42" s="34">
        <v>395</v>
      </c>
      <c r="D42" s="96">
        <v>0</v>
      </c>
      <c r="E42" s="35">
        <f t="shared" si="0"/>
        <v>395</v>
      </c>
      <c r="F42" s="36">
        <f t="shared" si="8"/>
        <v>32</v>
      </c>
      <c r="G42" s="37" t="str">
        <f t="shared" si="13"/>
        <v>Yes</v>
      </c>
      <c r="H42" s="38">
        <v>134.47999999999999</v>
      </c>
      <c r="I42" s="38">
        <v>13.87</v>
      </c>
      <c r="J42" s="38">
        <v>134.47999999999999</v>
      </c>
      <c r="K42" s="38">
        <v>13.87</v>
      </c>
      <c r="L42" s="39">
        <f t="shared" si="9"/>
        <v>134.47999999999999</v>
      </c>
      <c r="M42" s="40">
        <f t="shared" si="1"/>
        <v>134.47999999999999</v>
      </c>
      <c r="N42" s="39">
        <v>432.5</v>
      </c>
      <c r="O42" s="39">
        <v>580</v>
      </c>
      <c r="P42" s="39">
        <v>581.03</v>
      </c>
      <c r="Q42" s="41">
        <f t="shared" si="10"/>
        <v>1.0299999999999727</v>
      </c>
      <c r="R42" s="41">
        <f t="shared" si="2"/>
        <v>1.0299999999999727</v>
      </c>
      <c r="S42" s="41">
        <f t="shared" si="3"/>
        <v>-0.17999999999994998</v>
      </c>
      <c r="T42" s="34">
        <f t="shared" si="4"/>
        <v>0</v>
      </c>
      <c r="U42" s="34">
        <f t="shared" si="4"/>
        <v>1.0299999999999727</v>
      </c>
      <c r="V42" s="34">
        <f t="shared" si="4"/>
        <v>0</v>
      </c>
      <c r="W42" s="52">
        <v>35.31</v>
      </c>
      <c r="X42" s="44">
        <f t="shared" si="5"/>
        <v>36.369299999999036</v>
      </c>
      <c r="Y42" s="45">
        <f t="shared" si="12"/>
        <v>24.12</v>
      </c>
      <c r="Z42" s="50">
        <f t="shared" si="12"/>
        <v>28.45</v>
      </c>
      <c r="AA42" s="51">
        <f t="shared" si="12"/>
        <v>30.22</v>
      </c>
      <c r="AB42" s="48">
        <f t="shared" si="6"/>
        <v>29.303499999999222</v>
      </c>
      <c r="AC42" s="49">
        <f t="shared" si="7"/>
        <v>7.0657999999998147</v>
      </c>
    </row>
    <row r="43" spans="1:29" x14ac:dyDescent="0.25">
      <c r="A43" s="94" t="s">
        <v>213</v>
      </c>
      <c r="B43" s="64">
        <v>0</v>
      </c>
      <c r="C43" s="34">
        <v>395</v>
      </c>
      <c r="D43" s="96">
        <v>0</v>
      </c>
      <c r="E43" s="35">
        <f t="shared" si="0"/>
        <v>395</v>
      </c>
      <c r="F43" s="36">
        <f t="shared" si="8"/>
        <v>33</v>
      </c>
      <c r="G43" s="37" t="str">
        <f t="shared" si="13"/>
        <v>Yes</v>
      </c>
      <c r="H43" s="38">
        <v>207.54499999999999</v>
      </c>
      <c r="I43" s="38">
        <v>12.26</v>
      </c>
      <c r="J43" s="38">
        <v>207.54499999999999</v>
      </c>
      <c r="K43" s="38">
        <v>12.26</v>
      </c>
      <c r="L43" s="39">
        <f t="shared" si="9"/>
        <v>207.54499999999999</v>
      </c>
      <c r="M43" s="40">
        <f t="shared" si="1"/>
        <v>207.54499999999999</v>
      </c>
      <c r="N43" s="39">
        <v>337.85</v>
      </c>
      <c r="O43" s="39">
        <v>552</v>
      </c>
      <c r="P43" s="39">
        <v>557.80999999999995</v>
      </c>
      <c r="Q43" s="41">
        <f t="shared" si="10"/>
        <v>5.8099999999999454</v>
      </c>
      <c r="R43" s="41">
        <f t="shared" si="2"/>
        <v>5.8099999999999454</v>
      </c>
      <c r="S43" s="41">
        <f t="shared" si="3"/>
        <v>-0.15499999999997272</v>
      </c>
      <c r="T43" s="34">
        <f t="shared" si="4"/>
        <v>0</v>
      </c>
      <c r="U43" s="34">
        <f t="shared" si="4"/>
        <v>5.8099999999999454</v>
      </c>
      <c r="V43" s="34">
        <f t="shared" si="4"/>
        <v>0</v>
      </c>
      <c r="W43" s="52">
        <v>29.51261865</v>
      </c>
      <c r="X43" s="44">
        <f t="shared" si="5"/>
        <v>171.46831435649838</v>
      </c>
      <c r="Y43" s="45">
        <f t="shared" si="12"/>
        <v>24.12</v>
      </c>
      <c r="Z43" s="50">
        <f t="shared" si="12"/>
        <v>28.45</v>
      </c>
      <c r="AA43" s="51">
        <f t="shared" si="12"/>
        <v>30.22</v>
      </c>
      <c r="AB43" s="48">
        <f t="shared" si="6"/>
        <v>165.29449999999844</v>
      </c>
      <c r="AC43" s="49">
        <f t="shared" si="7"/>
        <v>6.1738143564999461</v>
      </c>
    </row>
    <row r="44" spans="1:29" x14ac:dyDescent="0.25">
      <c r="A44" s="94" t="s">
        <v>214</v>
      </c>
      <c r="B44" s="64">
        <v>0</v>
      </c>
      <c r="C44" s="34">
        <v>395</v>
      </c>
      <c r="D44" s="96">
        <v>0</v>
      </c>
      <c r="E44" s="35">
        <f t="shared" si="0"/>
        <v>395</v>
      </c>
      <c r="F44" s="36">
        <f t="shared" si="8"/>
        <v>34</v>
      </c>
      <c r="G44" s="37" t="str">
        <f t="shared" si="13"/>
        <v>Yes</v>
      </c>
      <c r="H44" s="38">
        <v>245.23400000000001</v>
      </c>
      <c r="I44" s="38">
        <v>11.68</v>
      </c>
      <c r="J44" s="38">
        <v>245.23400000000001</v>
      </c>
      <c r="K44" s="38">
        <v>11.68</v>
      </c>
      <c r="L44" s="39">
        <f t="shared" si="9"/>
        <v>245.23400000000001</v>
      </c>
      <c r="M44" s="40">
        <f t="shared" si="1"/>
        <v>245.23400000000001</v>
      </c>
      <c r="N44" s="39">
        <v>290.60000000000002</v>
      </c>
      <c r="O44" s="39">
        <v>491</v>
      </c>
      <c r="P44" s="39">
        <v>547.66</v>
      </c>
      <c r="Q44" s="41">
        <f t="shared" si="10"/>
        <v>56.659999999999968</v>
      </c>
      <c r="R44" s="41">
        <f t="shared" si="2"/>
        <v>56.659999999999968</v>
      </c>
      <c r="S44" s="41">
        <f t="shared" si="3"/>
        <v>-0.14599999999995816</v>
      </c>
      <c r="T44" s="34">
        <f t="shared" si="4"/>
        <v>0</v>
      </c>
      <c r="U44" s="34">
        <f t="shared" si="4"/>
        <v>56.659999999999968</v>
      </c>
      <c r="V44" s="34">
        <f t="shared" si="4"/>
        <v>0</v>
      </c>
      <c r="W44" s="52">
        <v>24.926917589999999</v>
      </c>
      <c r="X44" s="44">
        <f t="shared" si="5"/>
        <v>1412.3591506493992</v>
      </c>
      <c r="Y44" s="45">
        <f t="shared" ref="Y44:AA59" si="14">Y43</f>
        <v>24.12</v>
      </c>
      <c r="Z44" s="50">
        <f t="shared" si="14"/>
        <v>28.45</v>
      </c>
      <c r="AA44" s="51">
        <f t="shared" si="14"/>
        <v>30.22</v>
      </c>
      <c r="AB44" s="48">
        <f t="shared" si="6"/>
        <v>1611.976999999999</v>
      </c>
      <c r="AC44" s="49">
        <f t="shared" si="7"/>
        <v>0</v>
      </c>
    </row>
    <row r="45" spans="1:29" x14ac:dyDescent="0.25">
      <c r="A45" s="94" t="s">
        <v>215</v>
      </c>
      <c r="B45" s="64">
        <v>0</v>
      </c>
      <c r="C45" s="34">
        <v>395</v>
      </c>
      <c r="D45" s="96">
        <v>0</v>
      </c>
      <c r="E45" s="35">
        <f t="shared" si="0"/>
        <v>395</v>
      </c>
      <c r="F45" s="36">
        <f t="shared" si="8"/>
        <v>35</v>
      </c>
      <c r="G45" s="37" t="str">
        <f t="shared" si="13"/>
        <v>Yes</v>
      </c>
      <c r="H45" s="38">
        <v>238.559</v>
      </c>
      <c r="I45" s="38">
        <v>12.04</v>
      </c>
      <c r="J45" s="38">
        <v>238.559</v>
      </c>
      <c r="K45" s="38">
        <v>12.04</v>
      </c>
      <c r="L45" s="39">
        <f t="shared" si="9"/>
        <v>238.559</v>
      </c>
      <c r="M45" s="40">
        <f t="shared" si="1"/>
        <v>238.559</v>
      </c>
      <c r="N45" s="39">
        <v>290.39999999999998</v>
      </c>
      <c r="O45" s="39">
        <v>562</v>
      </c>
      <c r="P45" s="39">
        <v>541.15</v>
      </c>
      <c r="Q45" s="41">
        <f t="shared" si="10"/>
        <v>0</v>
      </c>
      <c r="R45" s="41">
        <f t="shared" si="2"/>
        <v>0</v>
      </c>
      <c r="S45" s="41">
        <f t="shared" si="3"/>
        <v>0</v>
      </c>
      <c r="T45" s="34">
        <f t="shared" si="4"/>
        <v>0</v>
      </c>
      <c r="U45" s="34">
        <f t="shared" si="4"/>
        <v>0</v>
      </c>
      <c r="V45" s="34">
        <f t="shared" si="4"/>
        <v>0</v>
      </c>
      <c r="W45" s="52">
        <v>24.219022469999999</v>
      </c>
      <c r="X45" s="44">
        <f t="shared" si="5"/>
        <v>0</v>
      </c>
      <c r="Y45" s="45">
        <f t="shared" si="14"/>
        <v>24.12</v>
      </c>
      <c r="Z45" s="50">
        <f t="shared" si="14"/>
        <v>28.45</v>
      </c>
      <c r="AA45" s="51">
        <f t="shared" si="14"/>
        <v>30.22</v>
      </c>
      <c r="AB45" s="48">
        <f t="shared" si="6"/>
        <v>0</v>
      </c>
      <c r="AC45" s="49">
        <f t="shared" si="7"/>
        <v>0</v>
      </c>
    </row>
    <row r="46" spans="1:29" x14ac:dyDescent="0.25">
      <c r="A46" s="94" t="s">
        <v>216</v>
      </c>
      <c r="B46" s="64">
        <v>0</v>
      </c>
      <c r="C46" s="34">
        <v>395</v>
      </c>
      <c r="D46" s="96">
        <v>0</v>
      </c>
      <c r="E46" s="35">
        <f t="shared" si="0"/>
        <v>395</v>
      </c>
      <c r="F46" s="36">
        <f t="shared" si="8"/>
        <v>36</v>
      </c>
      <c r="G46" s="37" t="str">
        <f t="shared" si="13"/>
        <v>Yes</v>
      </c>
      <c r="H46" s="38">
        <v>228.58</v>
      </c>
      <c r="I46" s="38">
        <v>12.46</v>
      </c>
      <c r="J46" s="38">
        <v>228.58</v>
      </c>
      <c r="K46" s="38">
        <v>12.46</v>
      </c>
      <c r="L46" s="39">
        <f t="shared" si="9"/>
        <v>228.58</v>
      </c>
      <c r="M46" s="40">
        <f t="shared" si="1"/>
        <v>228.58</v>
      </c>
      <c r="N46" s="39">
        <v>309.20000000000005</v>
      </c>
      <c r="O46" s="39">
        <v>516</v>
      </c>
      <c r="P46" s="39">
        <v>550.4</v>
      </c>
      <c r="Q46" s="41">
        <f t="shared" si="10"/>
        <v>34.399999999999977</v>
      </c>
      <c r="R46" s="41">
        <f t="shared" si="2"/>
        <v>34.399999999999977</v>
      </c>
      <c r="S46" s="41">
        <f t="shared" si="3"/>
        <v>-0.15999999999996817</v>
      </c>
      <c r="T46" s="34">
        <f t="shared" si="4"/>
        <v>0</v>
      </c>
      <c r="U46" s="34">
        <f t="shared" si="4"/>
        <v>34.399999999999977</v>
      </c>
      <c r="V46" s="34">
        <f t="shared" si="4"/>
        <v>0</v>
      </c>
      <c r="W46" s="52">
        <v>25.52537405</v>
      </c>
      <c r="X46" s="44">
        <f t="shared" si="5"/>
        <v>878.07286731999943</v>
      </c>
      <c r="Y46" s="45">
        <f t="shared" si="14"/>
        <v>24.12</v>
      </c>
      <c r="Z46" s="50">
        <f t="shared" si="14"/>
        <v>28.45</v>
      </c>
      <c r="AA46" s="51">
        <f t="shared" si="14"/>
        <v>30.22</v>
      </c>
      <c r="AB46" s="48">
        <f t="shared" si="6"/>
        <v>978.67999999999938</v>
      </c>
      <c r="AC46" s="49">
        <f t="shared" si="7"/>
        <v>0</v>
      </c>
    </row>
    <row r="47" spans="1:29" x14ac:dyDescent="0.25">
      <c r="A47" s="94" t="s">
        <v>217</v>
      </c>
      <c r="B47" s="64">
        <v>0</v>
      </c>
      <c r="C47" s="34">
        <v>395</v>
      </c>
      <c r="D47" s="96">
        <v>0</v>
      </c>
      <c r="E47" s="35">
        <f t="shared" si="0"/>
        <v>395</v>
      </c>
      <c r="F47" s="36">
        <f t="shared" si="8"/>
        <v>37</v>
      </c>
      <c r="G47" s="37" t="str">
        <f t="shared" si="13"/>
        <v>Yes</v>
      </c>
      <c r="H47" s="38">
        <v>212.249</v>
      </c>
      <c r="I47" s="38">
        <v>14.12</v>
      </c>
      <c r="J47" s="38">
        <v>212.249</v>
      </c>
      <c r="K47" s="38">
        <v>14.12</v>
      </c>
      <c r="L47" s="39">
        <f t="shared" si="9"/>
        <v>212.249</v>
      </c>
      <c r="M47" s="40">
        <f t="shared" si="1"/>
        <v>212.249</v>
      </c>
      <c r="N47" s="39">
        <v>349.5</v>
      </c>
      <c r="O47" s="39">
        <v>536</v>
      </c>
      <c r="P47" s="39">
        <v>576.04</v>
      </c>
      <c r="Q47" s="41">
        <f t="shared" si="10"/>
        <v>40.039999999999964</v>
      </c>
      <c r="R47" s="41">
        <f t="shared" si="2"/>
        <v>40.039999999999964</v>
      </c>
      <c r="S47" s="41">
        <f t="shared" si="3"/>
        <v>-0.17099999999993543</v>
      </c>
      <c r="T47" s="34">
        <f t="shared" si="4"/>
        <v>0</v>
      </c>
      <c r="U47" s="34">
        <f t="shared" si="4"/>
        <v>40.039999999999964</v>
      </c>
      <c r="V47" s="34">
        <f t="shared" si="4"/>
        <v>0</v>
      </c>
      <c r="W47" s="52">
        <v>29.42987467</v>
      </c>
      <c r="X47" s="44">
        <f t="shared" si="5"/>
        <v>1178.372181786799</v>
      </c>
      <c r="Y47" s="45">
        <f t="shared" si="14"/>
        <v>24.12</v>
      </c>
      <c r="Z47" s="50">
        <f t="shared" si="14"/>
        <v>28.45</v>
      </c>
      <c r="AA47" s="51">
        <f t="shared" si="14"/>
        <v>30.22</v>
      </c>
      <c r="AB47" s="48">
        <f t="shared" si="6"/>
        <v>1139.137999999999</v>
      </c>
      <c r="AC47" s="49">
        <f t="shared" si="7"/>
        <v>39.234181786800036</v>
      </c>
    </row>
    <row r="48" spans="1:29" x14ac:dyDescent="0.25">
      <c r="A48" s="94" t="s">
        <v>218</v>
      </c>
      <c r="B48" s="64">
        <v>0</v>
      </c>
      <c r="C48" s="34">
        <v>395</v>
      </c>
      <c r="D48" s="96">
        <v>0</v>
      </c>
      <c r="E48" s="35">
        <f t="shared" si="0"/>
        <v>395</v>
      </c>
      <c r="F48" s="36">
        <f t="shared" si="8"/>
        <v>38</v>
      </c>
      <c r="G48" s="37" t="str">
        <f t="shared" si="13"/>
        <v>Yes</v>
      </c>
      <c r="H48" s="38">
        <v>199.411</v>
      </c>
      <c r="I48" s="38">
        <v>16.329999999999998</v>
      </c>
      <c r="J48" s="38">
        <v>199.411</v>
      </c>
      <c r="K48" s="38">
        <v>16.329999999999998</v>
      </c>
      <c r="L48" s="39">
        <f t="shared" si="9"/>
        <v>199.411</v>
      </c>
      <c r="M48" s="40">
        <f t="shared" si="1"/>
        <v>199.411</v>
      </c>
      <c r="N48" s="39">
        <v>416.20000000000005</v>
      </c>
      <c r="O48" s="39">
        <v>562.15</v>
      </c>
      <c r="P48" s="39">
        <v>632.16999999999996</v>
      </c>
      <c r="Q48" s="41">
        <f t="shared" si="10"/>
        <v>70.019999999999982</v>
      </c>
      <c r="R48" s="41">
        <f t="shared" si="2"/>
        <v>70.019999999999982</v>
      </c>
      <c r="S48" s="41">
        <f t="shared" si="3"/>
        <v>-0.22899999999992815</v>
      </c>
      <c r="T48" s="34">
        <f t="shared" si="4"/>
        <v>0</v>
      </c>
      <c r="U48" s="34">
        <f t="shared" si="4"/>
        <v>70.019999999999982</v>
      </c>
      <c r="V48" s="34">
        <f t="shared" si="4"/>
        <v>0</v>
      </c>
      <c r="W48" s="52">
        <v>40.92999305</v>
      </c>
      <c r="X48" s="44">
        <f t="shared" si="5"/>
        <v>2865.9181133609991</v>
      </c>
      <c r="Y48" s="45">
        <f t="shared" si="14"/>
        <v>24.12</v>
      </c>
      <c r="Z48" s="50">
        <f t="shared" si="14"/>
        <v>28.45</v>
      </c>
      <c r="AA48" s="51">
        <f t="shared" si="14"/>
        <v>30.22</v>
      </c>
      <c r="AB48" s="48">
        <f t="shared" si="6"/>
        <v>1992.0689999999995</v>
      </c>
      <c r="AC48" s="49">
        <f t="shared" si="7"/>
        <v>873.84911336099958</v>
      </c>
    </row>
    <row r="49" spans="1:29" x14ac:dyDescent="0.25">
      <c r="A49" s="94" t="s">
        <v>219</v>
      </c>
      <c r="B49" s="64">
        <v>0</v>
      </c>
      <c r="C49" s="34">
        <v>395</v>
      </c>
      <c r="D49" s="96">
        <v>0</v>
      </c>
      <c r="E49" s="35">
        <f t="shared" si="0"/>
        <v>395</v>
      </c>
      <c r="F49" s="36">
        <f t="shared" si="8"/>
        <v>39</v>
      </c>
      <c r="G49" s="37" t="str">
        <f t="shared" si="13"/>
        <v>Yes</v>
      </c>
      <c r="H49" s="38">
        <v>149.523</v>
      </c>
      <c r="I49" s="38">
        <v>16.579999999999998</v>
      </c>
      <c r="J49" s="38">
        <v>149.523</v>
      </c>
      <c r="K49" s="38">
        <v>16.579999999999998</v>
      </c>
      <c r="L49" s="39">
        <f t="shared" si="9"/>
        <v>149.523</v>
      </c>
      <c r="M49" s="40">
        <f t="shared" si="1"/>
        <v>149.523</v>
      </c>
      <c r="N49" s="39">
        <v>498.15000000000009</v>
      </c>
      <c r="O49" s="39">
        <v>580.29999999999995</v>
      </c>
      <c r="P49" s="39">
        <v>664.48</v>
      </c>
      <c r="Q49" s="41">
        <f t="shared" si="10"/>
        <v>84.180000000000064</v>
      </c>
      <c r="R49" s="41">
        <f t="shared" si="2"/>
        <v>84.180000000000064</v>
      </c>
      <c r="S49" s="41">
        <f t="shared" si="3"/>
        <v>-0.22699999999986176</v>
      </c>
      <c r="T49" s="34">
        <f t="shared" si="4"/>
        <v>0</v>
      </c>
      <c r="U49" s="34">
        <f t="shared" si="4"/>
        <v>84.180000000000064</v>
      </c>
      <c r="V49" s="34">
        <f t="shared" si="4"/>
        <v>0</v>
      </c>
      <c r="W49" s="52">
        <v>39.52046807</v>
      </c>
      <c r="X49" s="44">
        <f t="shared" si="5"/>
        <v>3326.8330021326024</v>
      </c>
      <c r="Y49" s="45">
        <f t="shared" si="14"/>
        <v>24.12</v>
      </c>
      <c r="Z49" s="50">
        <f t="shared" si="14"/>
        <v>28.45</v>
      </c>
      <c r="AA49" s="51">
        <f t="shared" si="14"/>
        <v>30.22</v>
      </c>
      <c r="AB49" s="48">
        <f t="shared" si="6"/>
        <v>2394.9210000000016</v>
      </c>
      <c r="AC49" s="49">
        <f t="shared" si="7"/>
        <v>931.91200213260072</v>
      </c>
    </row>
    <row r="50" spans="1:29" x14ac:dyDescent="0.25">
      <c r="A50" s="94" t="s">
        <v>220</v>
      </c>
      <c r="B50" s="64">
        <v>0</v>
      </c>
      <c r="C50" s="34">
        <v>395</v>
      </c>
      <c r="D50" s="96">
        <v>0</v>
      </c>
      <c r="E50" s="35">
        <f t="shared" si="0"/>
        <v>395</v>
      </c>
      <c r="F50" s="36">
        <f t="shared" si="8"/>
        <v>40</v>
      </c>
      <c r="G50" s="37" t="str">
        <f t="shared" si="13"/>
        <v>Yes</v>
      </c>
      <c r="H50" s="38">
        <v>103.71899999999999</v>
      </c>
      <c r="I50" s="38">
        <v>17.16</v>
      </c>
      <c r="J50" s="38">
        <v>103.71899999999999</v>
      </c>
      <c r="K50" s="38">
        <v>17.16</v>
      </c>
      <c r="L50" s="39">
        <f t="shared" si="9"/>
        <v>103.71899999999999</v>
      </c>
      <c r="M50" s="40">
        <f t="shared" si="1"/>
        <v>103.71899999999999</v>
      </c>
      <c r="N50" s="39">
        <v>571.45000000000005</v>
      </c>
      <c r="O50" s="39">
        <v>581.45000000000005</v>
      </c>
      <c r="P50" s="39">
        <v>692.56</v>
      </c>
      <c r="Q50" s="41">
        <f t="shared" si="10"/>
        <v>111.1099999999999</v>
      </c>
      <c r="R50" s="41">
        <f t="shared" si="2"/>
        <v>103.71899999999999</v>
      </c>
      <c r="S50" s="41">
        <f t="shared" si="3"/>
        <v>-0.23099999999999454</v>
      </c>
      <c r="T50" s="34">
        <f t="shared" si="4"/>
        <v>0</v>
      </c>
      <c r="U50" s="34">
        <f t="shared" si="4"/>
        <v>103.71899999999999</v>
      </c>
      <c r="V50" s="34">
        <f t="shared" si="4"/>
        <v>0</v>
      </c>
      <c r="W50" s="52">
        <v>40.859654489999997</v>
      </c>
      <c r="X50" s="44">
        <f t="shared" si="5"/>
        <v>4237.9225040483097</v>
      </c>
      <c r="Y50" s="45">
        <f t="shared" si="14"/>
        <v>24.12</v>
      </c>
      <c r="Z50" s="50">
        <f t="shared" si="14"/>
        <v>28.45</v>
      </c>
      <c r="AA50" s="51">
        <f t="shared" si="14"/>
        <v>30.22</v>
      </c>
      <c r="AB50" s="48">
        <f t="shared" si="6"/>
        <v>2950.8055499999996</v>
      </c>
      <c r="AC50" s="49">
        <f t="shared" si="7"/>
        <v>1287.1169540483102</v>
      </c>
    </row>
    <row r="51" spans="1:29" x14ac:dyDescent="0.25">
      <c r="A51" s="94" t="s">
        <v>221</v>
      </c>
      <c r="B51" s="64">
        <v>0</v>
      </c>
      <c r="C51" s="34">
        <v>395</v>
      </c>
      <c r="D51" s="96">
        <v>0</v>
      </c>
      <c r="E51" s="35">
        <f t="shared" si="0"/>
        <v>395</v>
      </c>
      <c r="F51" s="36">
        <f t="shared" si="8"/>
        <v>41</v>
      </c>
      <c r="G51" s="37" t="str">
        <f t="shared" si="13"/>
        <v>Yes</v>
      </c>
      <c r="H51" s="38">
        <v>121.595</v>
      </c>
      <c r="I51" s="38">
        <v>18.34</v>
      </c>
      <c r="J51" s="38">
        <v>121.595</v>
      </c>
      <c r="K51" s="38">
        <v>18.34</v>
      </c>
      <c r="L51" s="39">
        <f t="shared" si="9"/>
        <v>121.595</v>
      </c>
      <c r="M51" s="40">
        <f t="shared" si="1"/>
        <v>121.595</v>
      </c>
      <c r="N51" s="39">
        <v>580</v>
      </c>
      <c r="O51" s="39">
        <v>581.29999999999995</v>
      </c>
      <c r="P51" s="39">
        <v>720.18</v>
      </c>
      <c r="Q51" s="41">
        <f t="shared" si="10"/>
        <v>138.88</v>
      </c>
      <c r="R51" s="41">
        <f t="shared" si="2"/>
        <v>121.595</v>
      </c>
      <c r="S51" s="41">
        <f t="shared" si="3"/>
        <v>-0.24499999999989086</v>
      </c>
      <c r="T51" s="34">
        <f t="shared" si="4"/>
        <v>0</v>
      </c>
      <c r="U51" s="34">
        <f t="shared" si="4"/>
        <v>121.595</v>
      </c>
      <c r="V51" s="34">
        <f t="shared" si="4"/>
        <v>0</v>
      </c>
      <c r="W51" s="52">
        <v>42.374525490000003</v>
      </c>
      <c r="X51" s="44">
        <f t="shared" si="5"/>
        <v>5152.5304269565504</v>
      </c>
      <c r="Y51" s="45">
        <f t="shared" si="14"/>
        <v>24.12</v>
      </c>
      <c r="Z51" s="50">
        <f t="shared" si="14"/>
        <v>28.45</v>
      </c>
      <c r="AA51" s="51">
        <f t="shared" si="14"/>
        <v>30.22</v>
      </c>
      <c r="AB51" s="48">
        <f t="shared" si="6"/>
        <v>3459.3777500000001</v>
      </c>
      <c r="AC51" s="49">
        <f t="shared" si="7"/>
        <v>1693.1526769565503</v>
      </c>
    </row>
    <row r="52" spans="1:29" x14ac:dyDescent="0.25">
      <c r="A52" s="94" t="s">
        <v>222</v>
      </c>
      <c r="B52" s="64">
        <v>0</v>
      </c>
      <c r="C52" s="34">
        <v>395</v>
      </c>
      <c r="D52" s="96">
        <v>0</v>
      </c>
      <c r="E52" s="35">
        <f t="shared" si="0"/>
        <v>395</v>
      </c>
      <c r="F52" s="36">
        <f t="shared" si="8"/>
        <v>42</v>
      </c>
      <c r="G52" s="37" t="str">
        <f t="shared" si="13"/>
        <v>Yes</v>
      </c>
      <c r="H52" s="38">
        <v>139.63399999999999</v>
      </c>
      <c r="I52" s="38">
        <v>19.239999999999998</v>
      </c>
      <c r="J52" s="38">
        <v>139.63399999999999</v>
      </c>
      <c r="K52" s="38">
        <v>19.239999999999998</v>
      </c>
      <c r="L52" s="39">
        <f t="shared" si="9"/>
        <v>139.63399999999999</v>
      </c>
      <c r="M52" s="40">
        <f t="shared" si="1"/>
        <v>139.63399999999999</v>
      </c>
      <c r="N52" s="39">
        <v>580.29999999999995</v>
      </c>
      <c r="O52" s="39">
        <v>581.45000000000005</v>
      </c>
      <c r="P52" s="39">
        <v>739.43</v>
      </c>
      <c r="Q52" s="41">
        <f t="shared" si="10"/>
        <v>157.9799999999999</v>
      </c>
      <c r="R52" s="41">
        <f t="shared" si="2"/>
        <v>139.63399999999999</v>
      </c>
      <c r="S52" s="41">
        <f t="shared" si="3"/>
        <v>-0.25599999999997181</v>
      </c>
      <c r="T52" s="34">
        <f t="shared" si="4"/>
        <v>0</v>
      </c>
      <c r="U52" s="34">
        <f t="shared" si="4"/>
        <v>139.63399999999999</v>
      </c>
      <c r="V52" s="34">
        <f t="shared" si="4"/>
        <v>0</v>
      </c>
      <c r="W52" s="52">
        <v>57.358662180000003</v>
      </c>
      <c r="X52" s="44">
        <f t="shared" si="5"/>
        <v>8009.2194348421199</v>
      </c>
      <c r="Y52" s="45">
        <f t="shared" si="14"/>
        <v>24.12</v>
      </c>
      <c r="Z52" s="50">
        <f t="shared" si="14"/>
        <v>28.45</v>
      </c>
      <c r="AA52" s="51">
        <f t="shared" si="14"/>
        <v>30.22</v>
      </c>
      <c r="AB52" s="48">
        <f t="shared" si="6"/>
        <v>3972.5872999999997</v>
      </c>
      <c r="AC52" s="49">
        <f t="shared" si="7"/>
        <v>4036.6321348421202</v>
      </c>
    </row>
    <row r="53" spans="1:29" x14ac:dyDescent="0.25">
      <c r="A53" s="94" t="s">
        <v>223</v>
      </c>
      <c r="B53" s="64">
        <v>0</v>
      </c>
      <c r="C53" s="34">
        <v>395</v>
      </c>
      <c r="D53" s="96">
        <v>0</v>
      </c>
      <c r="E53" s="35">
        <f t="shared" si="0"/>
        <v>395</v>
      </c>
      <c r="F53" s="36">
        <f t="shared" si="8"/>
        <v>43</v>
      </c>
      <c r="G53" s="37" t="str">
        <f t="shared" si="13"/>
        <v>Yes</v>
      </c>
      <c r="H53" s="38">
        <v>148.453</v>
      </c>
      <c r="I53" s="38">
        <v>19.059999999999999</v>
      </c>
      <c r="J53" s="38">
        <v>148.453</v>
      </c>
      <c r="K53" s="38">
        <v>19.059999999999999</v>
      </c>
      <c r="L53" s="39">
        <f t="shared" si="9"/>
        <v>148.453</v>
      </c>
      <c r="M53" s="40">
        <f t="shared" si="1"/>
        <v>148.453</v>
      </c>
      <c r="N53" s="39">
        <v>576</v>
      </c>
      <c r="O53" s="39">
        <v>581.15</v>
      </c>
      <c r="P53" s="39">
        <v>743.77</v>
      </c>
      <c r="Q53" s="41">
        <f t="shared" si="10"/>
        <v>162.62</v>
      </c>
      <c r="R53" s="41">
        <f t="shared" si="2"/>
        <v>148.453</v>
      </c>
      <c r="S53" s="41">
        <f t="shared" si="3"/>
        <v>-0.25700000000006185</v>
      </c>
      <c r="T53" s="34">
        <f t="shared" si="4"/>
        <v>0</v>
      </c>
      <c r="U53" s="34">
        <f t="shared" si="4"/>
        <v>148.453</v>
      </c>
      <c r="V53" s="34">
        <f t="shared" si="4"/>
        <v>0</v>
      </c>
      <c r="W53" s="52">
        <v>41.120848770000002</v>
      </c>
      <c r="X53" s="44">
        <f t="shared" si="5"/>
        <v>6104.5133624528107</v>
      </c>
      <c r="Y53" s="45">
        <f t="shared" si="14"/>
        <v>24.12</v>
      </c>
      <c r="Z53" s="50">
        <f t="shared" si="14"/>
        <v>28.45</v>
      </c>
      <c r="AA53" s="51">
        <f t="shared" si="14"/>
        <v>30.22</v>
      </c>
      <c r="AB53" s="48">
        <f t="shared" si="6"/>
        <v>4223.4878499999995</v>
      </c>
      <c r="AC53" s="49">
        <f t="shared" si="7"/>
        <v>1881.0255124528112</v>
      </c>
    </row>
    <row r="54" spans="1:29" x14ac:dyDescent="0.25">
      <c r="A54" s="94" t="s">
        <v>224</v>
      </c>
      <c r="B54" s="64">
        <v>0</v>
      </c>
      <c r="C54" s="34">
        <v>395</v>
      </c>
      <c r="D54" s="96">
        <v>0</v>
      </c>
      <c r="E54" s="35">
        <f t="shared" si="0"/>
        <v>395</v>
      </c>
      <c r="F54" s="36">
        <f t="shared" si="8"/>
        <v>44</v>
      </c>
      <c r="G54" s="37" t="str">
        <f t="shared" si="13"/>
        <v>Yes</v>
      </c>
      <c r="H54" s="38">
        <v>147.67699999999999</v>
      </c>
      <c r="I54" s="38">
        <v>19.420000000000002</v>
      </c>
      <c r="J54" s="38">
        <v>147.67699999999999</v>
      </c>
      <c r="K54" s="38">
        <v>19.420000000000002</v>
      </c>
      <c r="L54" s="39">
        <f t="shared" si="9"/>
        <v>147.67699999999999</v>
      </c>
      <c r="M54" s="40">
        <f t="shared" si="1"/>
        <v>147.67699999999999</v>
      </c>
      <c r="N54" s="39">
        <v>577</v>
      </c>
      <c r="O54" s="39">
        <v>581.15</v>
      </c>
      <c r="P54" s="39">
        <v>744.35</v>
      </c>
      <c r="Q54" s="41">
        <f t="shared" si="10"/>
        <v>163.20000000000005</v>
      </c>
      <c r="R54" s="41">
        <f t="shared" si="2"/>
        <v>147.67699999999999</v>
      </c>
      <c r="S54" s="41">
        <f t="shared" si="3"/>
        <v>-0.25300000000004275</v>
      </c>
      <c r="T54" s="34">
        <f t="shared" si="4"/>
        <v>0</v>
      </c>
      <c r="U54" s="34">
        <f t="shared" si="4"/>
        <v>147.67699999999999</v>
      </c>
      <c r="V54" s="34">
        <f t="shared" si="4"/>
        <v>0</v>
      </c>
      <c r="W54" s="52">
        <v>43.088684989999997</v>
      </c>
      <c r="X54" s="44">
        <f t="shared" si="5"/>
        <v>6363.2077332682293</v>
      </c>
      <c r="Y54" s="45">
        <f t="shared" si="14"/>
        <v>24.12</v>
      </c>
      <c r="Z54" s="50">
        <f t="shared" si="14"/>
        <v>28.45</v>
      </c>
      <c r="AA54" s="51">
        <f t="shared" si="14"/>
        <v>30.22</v>
      </c>
      <c r="AB54" s="48">
        <f t="shared" si="6"/>
        <v>4201.4106499999998</v>
      </c>
      <c r="AC54" s="49">
        <f t="shared" si="7"/>
        <v>2161.7970832682295</v>
      </c>
    </row>
    <row r="55" spans="1:29" x14ac:dyDescent="0.25">
      <c r="A55" s="94" t="s">
        <v>225</v>
      </c>
      <c r="B55" s="64">
        <v>0</v>
      </c>
      <c r="C55" s="34">
        <v>395</v>
      </c>
      <c r="D55" s="96">
        <v>0</v>
      </c>
      <c r="E55" s="35">
        <f t="shared" si="0"/>
        <v>395</v>
      </c>
      <c r="F55" s="36">
        <f t="shared" si="8"/>
        <v>45</v>
      </c>
      <c r="G55" s="37" t="str">
        <f t="shared" si="13"/>
        <v>Yes</v>
      </c>
      <c r="H55" s="38">
        <v>150.297</v>
      </c>
      <c r="I55" s="38">
        <v>19.3</v>
      </c>
      <c r="J55" s="38">
        <v>150.297</v>
      </c>
      <c r="K55" s="38">
        <v>19.3</v>
      </c>
      <c r="L55" s="39">
        <f t="shared" si="9"/>
        <v>150.297</v>
      </c>
      <c r="M55" s="40">
        <f t="shared" si="1"/>
        <v>150.297</v>
      </c>
      <c r="N55" s="39">
        <v>580</v>
      </c>
      <c r="O55" s="39">
        <v>581.15</v>
      </c>
      <c r="P55" s="39">
        <v>749.86</v>
      </c>
      <c r="Q55" s="41">
        <f t="shared" si="10"/>
        <v>168.71000000000004</v>
      </c>
      <c r="R55" s="41">
        <f t="shared" si="2"/>
        <v>150.297</v>
      </c>
      <c r="S55" s="41">
        <f t="shared" si="3"/>
        <v>-0.26300000000003365</v>
      </c>
      <c r="T55" s="34">
        <f t="shared" si="4"/>
        <v>0</v>
      </c>
      <c r="U55" s="34">
        <f t="shared" si="4"/>
        <v>150.297</v>
      </c>
      <c r="V55" s="34">
        <f t="shared" si="4"/>
        <v>0</v>
      </c>
      <c r="W55" s="52">
        <v>70.519095140000005</v>
      </c>
      <c r="X55" s="44">
        <f t="shared" si="5"/>
        <v>10598.808442256581</v>
      </c>
      <c r="Y55" s="45">
        <f t="shared" si="14"/>
        <v>24.12</v>
      </c>
      <c r="Z55" s="50">
        <f t="shared" si="14"/>
        <v>28.45</v>
      </c>
      <c r="AA55" s="51">
        <f t="shared" si="14"/>
        <v>30.22</v>
      </c>
      <c r="AB55" s="48">
        <f t="shared" si="6"/>
        <v>4275.9496499999996</v>
      </c>
      <c r="AC55" s="49">
        <f t="shared" si="7"/>
        <v>6322.8587922565812</v>
      </c>
    </row>
    <row r="56" spans="1:29" x14ac:dyDescent="0.25">
      <c r="A56" s="94" t="s">
        <v>226</v>
      </c>
      <c r="B56" s="64">
        <v>0</v>
      </c>
      <c r="C56" s="34">
        <v>395</v>
      </c>
      <c r="D56" s="96">
        <v>0</v>
      </c>
      <c r="E56" s="35">
        <f t="shared" si="0"/>
        <v>395</v>
      </c>
      <c r="F56" s="36">
        <f t="shared" si="8"/>
        <v>46</v>
      </c>
      <c r="G56" s="37" t="str">
        <f t="shared" si="13"/>
        <v>Yes</v>
      </c>
      <c r="H56" s="38">
        <v>149.09800000000001</v>
      </c>
      <c r="I56" s="38">
        <v>19.32</v>
      </c>
      <c r="J56" s="38">
        <v>149.09800000000001</v>
      </c>
      <c r="K56" s="38">
        <v>19.32</v>
      </c>
      <c r="L56" s="39">
        <f t="shared" si="9"/>
        <v>149.09800000000001</v>
      </c>
      <c r="M56" s="40">
        <f t="shared" si="1"/>
        <v>149.09800000000001</v>
      </c>
      <c r="N56" s="39">
        <v>579.84999999999991</v>
      </c>
      <c r="O56" s="39">
        <v>581.29999999999995</v>
      </c>
      <c r="P56" s="39">
        <v>748.52</v>
      </c>
      <c r="Q56" s="41">
        <f t="shared" si="10"/>
        <v>167.22000000000003</v>
      </c>
      <c r="R56" s="41">
        <f t="shared" si="2"/>
        <v>149.09800000000001</v>
      </c>
      <c r="S56" s="41">
        <f t="shared" si="3"/>
        <v>-0.25199999999995271</v>
      </c>
      <c r="T56" s="34">
        <f t="shared" si="4"/>
        <v>0</v>
      </c>
      <c r="U56" s="34">
        <f t="shared" si="4"/>
        <v>149.09800000000001</v>
      </c>
      <c r="V56" s="34">
        <f t="shared" si="4"/>
        <v>0</v>
      </c>
      <c r="W56" s="52">
        <v>41.87897384</v>
      </c>
      <c r="X56" s="44">
        <f t="shared" si="5"/>
        <v>6244.0712415963208</v>
      </c>
      <c r="Y56" s="45">
        <f t="shared" si="14"/>
        <v>24.12</v>
      </c>
      <c r="Z56" s="50">
        <f t="shared" si="14"/>
        <v>28.45</v>
      </c>
      <c r="AA56" s="51">
        <f t="shared" si="14"/>
        <v>30.22</v>
      </c>
      <c r="AB56" s="48">
        <f t="shared" si="6"/>
        <v>4241.8380999999999</v>
      </c>
      <c r="AC56" s="49">
        <f t="shared" si="7"/>
        <v>2002.2331415963208</v>
      </c>
    </row>
    <row r="57" spans="1:29" x14ac:dyDescent="0.25">
      <c r="A57" s="94" t="s">
        <v>227</v>
      </c>
      <c r="B57" s="64">
        <v>0</v>
      </c>
      <c r="C57" s="34">
        <v>395</v>
      </c>
      <c r="D57" s="96">
        <v>0</v>
      </c>
      <c r="E57" s="35">
        <f t="shared" si="0"/>
        <v>395</v>
      </c>
      <c r="F57" s="36">
        <f t="shared" si="8"/>
        <v>47</v>
      </c>
      <c r="G57" s="37" t="str">
        <f t="shared" si="13"/>
        <v>Yes</v>
      </c>
      <c r="H57" s="38">
        <v>148.148</v>
      </c>
      <c r="I57" s="38">
        <v>19.739999999999998</v>
      </c>
      <c r="J57" s="38">
        <v>148.148</v>
      </c>
      <c r="K57" s="38">
        <v>19.739999999999998</v>
      </c>
      <c r="L57" s="39">
        <f t="shared" si="9"/>
        <v>148.148</v>
      </c>
      <c r="M57" s="40">
        <f t="shared" si="1"/>
        <v>148.148</v>
      </c>
      <c r="N57" s="39">
        <v>580.45000000000005</v>
      </c>
      <c r="O57" s="39">
        <v>581.45000000000005</v>
      </c>
      <c r="P57" s="39">
        <v>748.6</v>
      </c>
      <c r="Q57" s="41">
        <f t="shared" si="10"/>
        <v>167.14999999999998</v>
      </c>
      <c r="R57" s="41">
        <f t="shared" si="2"/>
        <v>148.148</v>
      </c>
      <c r="S57" s="41">
        <f t="shared" si="3"/>
        <v>-0.26199999999994361</v>
      </c>
      <c r="T57" s="34">
        <f t="shared" si="4"/>
        <v>0</v>
      </c>
      <c r="U57" s="34">
        <f t="shared" si="4"/>
        <v>148.148</v>
      </c>
      <c r="V57" s="34">
        <f t="shared" si="4"/>
        <v>0</v>
      </c>
      <c r="W57" s="52">
        <v>43.939878499999999</v>
      </c>
      <c r="X57" s="44">
        <f t="shared" si="5"/>
        <v>6509.605120018</v>
      </c>
      <c r="Y57" s="45">
        <f t="shared" si="14"/>
        <v>24.12</v>
      </c>
      <c r="Z57" s="50">
        <f t="shared" si="14"/>
        <v>28.45</v>
      </c>
      <c r="AA57" s="51">
        <f t="shared" si="14"/>
        <v>30.22</v>
      </c>
      <c r="AB57" s="48">
        <f t="shared" si="6"/>
        <v>4214.8105999999998</v>
      </c>
      <c r="AC57" s="49">
        <f t="shared" si="7"/>
        <v>2294.7945200180002</v>
      </c>
    </row>
    <row r="58" spans="1:29" x14ac:dyDescent="0.25">
      <c r="A58" s="94" t="s">
        <v>228</v>
      </c>
      <c r="B58" s="64">
        <v>0</v>
      </c>
      <c r="C58" s="34">
        <v>395</v>
      </c>
      <c r="D58" s="96">
        <v>0</v>
      </c>
      <c r="E58" s="35">
        <f t="shared" si="0"/>
        <v>395</v>
      </c>
      <c r="F58" s="36">
        <f t="shared" si="8"/>
        <v>48</v>
      </c>
      <c r="G58" s="37" t="str">
        <f t="shared" si="13"/>
        <v>Yes</v>
      </c>
      <c r="H58" s="38">
        <v>148.83099999999999</v>
      </c>
      <c r="I58" s="38">
        <v>20.02</v>
      </c>
      <c r="J58" s="38">
        <v>148.83099999999999</v>
      </c>
      <c r="K58" s="38">
        <v>20.02</v>
      </c>
      <c r="L58" s="39">
        <f t="shared" si="9"/>
        <v>148.83099999999999</v>
      </c>
      <c r="M58" s="40">
        <f t="shared" si="1"/>
        <v>148.83099999999999</v>
      </c>
      <c r="N58" s="39">
        <v>580</v>
      </c>
      <c r="O58" s="39">
        <v>581.29999999999995</v>
      </c>
      <c r="P58" s="39">
        <v>749.11</v>
      </c>
      <c r="Q58" s="41">
        <f t="shared" si="10"/>
        <v>167.81000000000006</v>
      </c>
      <c r="R58" s="41">
        <f t="shared" si="2"/>
        <v>148.83099999999999</v>
      </c>
      <c r="S58" s="41">
        <f t="shared" si="3"/>
        <v>-0.25900000000001455</v>
      </c>
      <c r="T58" s="34">
        <f t="shared" si="4"/>
        <v>0</v>
      </c>
      <c r="U58" s="34">
        <f t="shared" si="4"/>
        <v>148.83099999999999</v>
      </c>
      <c r="V58" s="34">
        <f t="shared" si="4"/>
        <v>0</v>
      </c>
      <c r="W58" s="52">
        <v>64.44</v>
      </c>
      <c r="X58" s="44">
        <f t="shared" si="5"/>
        <v>9590.6696399999983</v>
      </c>
      <c r="Y58" s="45">
        <f t="shared" si="14"/>
        <v>24.12</v>
      </c>
      <c r="Z58" s="50">
        <f t="shared" si="14"/>
        <v>28.45</v>
      </c>
      <c r="AA58" s="51">
        <f t="shared" si="14"/>
        <v>30.22</v>
      </c>
      <c r="AB58" s="48">
        <f t="shared" si="6"/>
        <v>4234.2419499999996</v>
      </c>
      <c r="AC58" s="49">
        <f t="shared" si="7"/>
        <v>5356.4276899999986</v>
      </c>
    </row>
    <row r="59" spans="1:29" x14ac:dyDescent="0.25">
      <c r="A59" s="94" t="s">
        <v>229</v>
      </c>
      <c r="B59" s="64">
        <v>0</v>
      </c>
      <c r="C59" s="34">
        <v>395</v>
      </c>
      <c r="D59" s="96">
        <v>0</v>
      </c>
      <c r="E59" s="35">
        <f t="shared" si="0"/>
        <v>395</v>
      </c>
      <c r="F59" s="36">
        <f t="shared" si="8"/>
        <v>49</v>
      </c>
      <c r="G59" s="37" t="str">
        <f t="shared" si="13"/>
        <v>Yes</v>
      </c>
      <c r="H59" s="38">
        <v>141.983</v>
      </c>
      <c r="I59" s="38">
        <v>19.93</v>
      </c>
      <c r="J59" s="38">
        <v>141.983</v>
      </c>
      <c r="K59" s="38">
        <v>19.93</v>
      </c>
      <c r="L59" s="39">
        <f t="shared" si="9"/>
        <v>141.983</v>
      </c>
      <c r="M59" s="40">
        <f t="shared" si="1"/>
        <v>141.983</v>
      </c>
      <c r="N59" s="39">
        <v>579.15000000000009</v>
      </c>
      <c r="O59" s="39">
        <v>581.29999999999995</v>
      </c>
      <c r="P59" s="39">
        <v>741.32</v>
      </c>
      <c r="Q59" s="41">
        <f t="shared" si="10"/>
        <v>160.0200000000001</v>
      </c>
      <c r="R59" s="41">
        <f t="shared" si="2"/>
        <v>141.983</v>
      </c>
      <c r="S59" s="41">
        <f t="shared" si="3"/>
        <v>-0.25699999999994816</v>
      </c>
      <c r="T59" s="34">
        <f t="shared" si="4"/>
        <v>0</v>
      </c>
      <c r="U59" s="34">
        <f t="shared" si="4"/>
        <v>141.983</v>
      </c>
      <c r="V59" s="34">
        <f t="shared" si="4"/>
        <v>0</v>
      </c>
      <c r="W59" s="52">
        <v>49.86</v>
      </c>
      <c r="X59" s="44">
        <f t="shared" si="5"/>
        <v>7079.2723800000003</v>
      </c>
      <c r="Y59" s="45">
        <f t="shared" si="14"/>
        <v>24.12</v>
      </c>
      <c r="Z59" s="50">
        <f t="shared" si="14"/>
        <v>28.45</v>
      </c>
      <c r="AA59" s="51">
        <f t="shared" si="14"/>
        <v>30.22</v>
      </c>
      <c r="AB59" s="48">
        <f t="shared" si="6"/>
        <v>4039.41635</v>
      </c>
      <c r="AC59" s="49">
        <f t="shared" si="7"/>
        <v>3039.8560300000004</v>
      </c>
    </row>
    <row r="60" spans="1:29" x14ac:dyDescent="0.25">
      <c r="A60" s="94" t="s">
        <v>230</v>
      </c>
      <c r="B60" s="64">
        <v>0</v>
      </c>
      <c r="C60" s="34">
        <v>395</v>
      </c>
      <c r="D60" s="96">
        <v>0</v>
      </c>
      <c r="E60" s="35">
        <f t="shared" si="0"/>
        <v>395</v>
      </c>
      <c r="F60" s="36">
        <f t="shared" si="8"/>
        <v>50</v>
      </c>
      <c r="G60" s="37" t="str">
        <f t="shared" si="13"/>
        <v>Yes</v>
      </c>
      <c r="H60" s="38">
        <v>128.45699999999999</v>
      </c>
      <c r="I60" s="38">
        <v>20.02</v>
      </c>
      <c r="J60" s="38">
        <v>128.45699999999999</v>
      </c>
      <c r="K60" s="38">
        <v>20.02</v>
      </c>
      <c r="L60" s="39">
        <f t="shared" si="9"/>
        <v>128.45699999999999</v>
      </c>
      <c r="M60" s="40">
        <f t="shared" si="1"/>
        <v>128.45699999999999</v>
      </c>
      <c r="N60" s="39">
        <v>580.15000000000009</v>
      </c>
      <c r="O60" s="39">
        <v>581.29999999999995</v>
      </c>
      <c r="P60" s="39">
        <v>728.89</v>
      </c>
      <c r="Q60" s="41">
        <f t="shared" si="10"/>
        <v>147.59000000000003</v>
      </c>
      <c r="R60" s="41">
        <f t="shared" si="2"/>
        <v>128.45699999999999</v>
      </c>
      <c r="S60" s="41">
        <f t="shared" si="3"/>
        <v>-0.26299999999991996</v>
      </c>
      <c r="T60" s="34">
        <f t="shared" si="4"/>
        <v>0</v>
      </c>
      <c r="U60" s="34">
        <f t="shared" si="4"/>
        <v>128.45699999999999</v>
      </c>
      <c r="V60" s="34">
        <f t="shared" si="4"/>
        <v>0</v>
      </c>
      <c r="W60" s="52">
        <v>45.57</v>
      </c>
      <c r="X60" s="44">
        <f t="shared" si="5"/>
        <v>5853.7854899999993</v>
      </c>
      <c r="Y60" s="45">
        <f t="shared" ref="Y60:AA75" si="15">Y59</f>
        <v>24.12</v>
      </c>
      <c r="Z60" s="50">
        <f t="shared" si="15"/>
        <v>28.45</v>
      </c>
      <c r="AA60" s="51">
        <f t="shared" si="15"/>
        <v>30.22</v>
      </c>
      <c r="AB60" s="48">
        <f t="shared" si="6"/>
        <v>3654.6016499999996</v>
      </c>
      <c r="AC60" s="49">
        <f t="shared" si="7"/>
        <v>2199.1838399999997</v>
      </c>
    </row>
    <row r="61" spans="1:29" x14ac:dyDescent="0.25">
      <c r="A61" s="94" t="s">
        <v>231</v>
      </c>
      <c r="B61" s="64">
        <v>0</v>
      </c>
      <c r="C61" s="34">
        <v>395</v>
      </c>
      <c r="D61" s="96">
        <v>0</v>
      </c>
      <c r="E61" s="35">
        <f t="shared" si="0"/>
        <v>395</v>
      </c>
      <c r="F61" s="36">
        <f t="shared" si="8"/>
        <v>51</v>
      </c>
      <c r="G61" s="37" t="str">
        <f t="shared" si="13"/>
        <v>Yes</v>
      </c>
      <c r="H61" s="38">
        <v>130.44800000000001</v>
      </c>
      <c r="I61" s="38">
        <v>18.95</v>
      </c>
      <c r="J61" s="38">
        <v>130.44800000000001</v>
      </c>
      <c r="K61" s="38">
        <v>18.95</v>
      </c>
      <c r="L61" s="39">
        <f t="shared" si="9"/>
        <v>130.44800000000001</v>
      </c>
      <c r="M61" s="40">
        <f t="shared" si="1"/>
        <v>130.44800000000001</v>
      </c>
      <c r="N61" s="39">
        <v>580.29999999999995</v>
      </c>
      <c r="O61" s="39">
        <v>581.45000000000005</v>
      </c>
      <c r="P61" s="39">
        <v>729.94</v>
      </c>
      <c r="Q61" s="41">
        <f t="shared" si="10"/>
        <v>148.49</v>
      </c>
      <c r="R61" s="41">
        <f t="shared" si="2"/>
        <v>130.44800000000001</v>
      </c>
      <c r="S61" s="41">
        <f t="shared" si="3"/>
        <v>-0.24200000000007549</v>
      </c>
      <c r="T61" s="34">
        <f t="shared" si="4"/>
        <v>0</v>
      </c>
      <c r="U61" s="34">
        <f t="shared" si="4"/>
        <v>130.44800000000001</v>
      </c>
      <c r="V61" s="34">
        <f t="shared" si="4"/>
        <v>0</v>
      </c>
      <c r="W61" s="52">
        <v>54.88</v>
      </c>
      <c r="X61" s="44">
        <f t="shared" si="5"/>
        <v>7158.9862400000011</v>
      </c>
      <c r="Y61" s="45">
        <f t="shared" si="15"/>
        <v>24.12</v>
      </c>
      <c r="Z61" s="50">
        <f t="shared" si="15"/>
        <v>28.45</v>
      </c>
      <c r="AA61" s="51">
        <f t="shared" si="15"/>
        <v>30.22</v>
      </c>
      <c r="AB61" s="48">
        <f t="shared" si="6"/>
        <v>3711.2456000000002</v>
      </c>
      <c r="AC61" s="49">
        <f t="shared" si="7"/>
        <v>3447.7406400000009</v>
      </c>
    </row>
    <row r="62" spans="1:29" x14ac:dyDescent="0.25">
      <c r="A62" s="94" t="s">
        <v>232</v>
      </c>
      <c r="B62" s="64">
        <v>0</v>
      </c>
      <c r="C62" s="34">
        <v>395</v>
      </c>
      <c r="D62" s="96">
        <v>0</v>
      </c>
      <c r="E62" s="35">
        <f t="shared" si="0"/>
        <v>395</v>
      </c>
      <c r="F62" s="36">
        <f t="shared" si="8"/>
        <v>52</v>
      </c>
      <c r="G62" s="37" t="str">
        <f t="shared" si="13"/>
        <v>Yes</v>
      </c>
      <c r="H62" s="38">
        <v>142.01400000000001</v>
      </c>
      <c r="I62" s="38">
        <v>17.52</v>
      </c>
      <c r="J62" s="38">
        <v>142.01400000000001</v>
      </c>
      <c r="K62" s="38">
        <v>17.52</v>
      </c>
      <c r="L62" s="39">
        <f t="shared" si="9"/>
        <v>142.01400000000001</v>
      </c>
      <c r="M62" s="40">
        <f t="shared" si="1"/>
        <v>142.01400000000001</v>
      </c>
      <c r="N62" s="39">
        <v>580.29999999999995</v>
      </c>
      <c r="O62" s="39">
        <v>581.45000000000005</v>
      </c>
      <c r="P62" s="39">
        <v>740.06</v>
      </c>
      <c r="Q62" s="41">
        <f t="shared" si="10"/>
        <v>158.6099999999999</v>
      </c>
      <c r="R62" s="41">
        <f t="shared" si="2"/>
        <v>142.01400000000001</v>
      </c>
      <c r="S62" s="41">
        <f t="shared" si="3"/>
        <v>-0.22599999999999909</v>
      </c>
      <c r="T62" s="34">
        <f t="shared" si="4"/>
        <v>0</v>
      </c>
      <c r="U62" s="34">
        <f t="shared" si="4"/>
        <v>142.01400000000001</v>
      </c>
      <c r="V62" s="34">
        <f t="shared" si="4"/>
        <v>0</v>
      </c>
      <c r="W62" s="52">
        <v>55.46</v>
      </c>
      <c r="X62" s="44">
        <f t="shared" si="5"/>
        <v>7876.0964400000003</v>
      </c>
      <c r="Y62" s="45">
        <f t="shared" si="15"/>
        <v>24.12</v>
      </c>
      <c r="Z62" s="50">
        <f t="shared" si="15"/>
        <v>28.45</v>
      </c>
      <c r="AA62" s="51">
        <f t="shared" si="15"/>
        <v>30.22</v>
      </c>
      <c r="AB62" s="48">
        <f t="shared" si="6"/>
        <v>4040.2983000000004</v>
      </c>
      <c r="AC62" s="49">
        <f t="shared" si="7"/>
        <v>3835.7981399999999</v>
      </c>
    </row>
    <row r="63" spans="1:29" x14ac:dyDescent="0.25">
      <c r="A63" s="94" t="s">
        <v>233</v>
      </c>
      <c r="B63" s="64">
        <v>0</v>
      </c>
      <c r="C63" s="34">
        <v>395</v>
      </c>
      <c r="D63" s="96">
        <v>0</v>
      </c>
      <c r="E63" s="35">
        <f t="shared" si="0"/>
        <v>395</v>
      </c>
      <c r="F63" s="36">
        <f t="shared" si="8"/>
        <v>53</v>
      </c>
      <c r="G63" s="37" t="str">
        <f t="shared" ref="G63:G94" si="16">IF(MAX(F63:F128)&gt;6,"Yes",0)</f>
        <v>Yes</v>
      </c>
      <c r="H63" s="38">
        <v>132.62100000000001</v>
      </c>
      <c r="I63" s="38">
        <v>16.57</v>
      </c>
      <c r="J63" s="38">
        <v>132.62100000000001</v>
      </c>
      <c r="K63" s="38">
        <v>16.57</v>
      </c>
      <c r="L63" s="39">
        <f t="shared" si="9"/>
        <v>132.62100000000001</v>
      </c>
      <c r="M63" s="40">
        <f t="shared" si="1"/>
        <v>132.62100000000001</v>
      </c>
      <c r="N63" s="39">
        <v>580.15000000000009</v>
      </c>
      <c r="O63" s="39">
        <v>581.45000000000005</v>
      </c>
      <c r="P63" s="39">
        <v>729.57</v>
      </c>
      <c r="Q63" s="41">
        <f t="shared" si="10"/>
        <v>148.12</v>
      </c>
      <c r="R63" s="41">
        <f t="shared" si="2"/>
        <v>132.62100000000001</v>
      </c>
      <c r="S63" s="41">
        <f t="shared" si="3"/>
        <v>-0.22899999999992815</v>
      </c>
      <c r="T63" s="34">
        <f t="shared" si="4"/>
        <v>0</v>
      </c>
      <c r="U63" s="34">
        <f t="shared" si="4"/>
        <v>132.62100000000001</v>
      </c>
      <c r="V63" s="34">
        <f t="shared" si="4"/>
        <v>0</v>
      </c>
      <c r="W63" s="52">
        <v>45.52</v>
      </c>
      <c r="X63" s="44">
        <f t="shared" si="5"/>
        <v>6036.9079200000006</v>
      </c>
      <c r="Y63" s="45">
        <f t="shared" si="15"/>
        <v>24.12</v>
      </c>
      <c r="Z63" s="50">
        <f t="shared" si="15"/>
        <v>28.45</v>
      </c>
      <c r="AA63" s="51">
        <f t="shared" si="15"/>
        <v>30.22</v>
      </c>
      <c r="AB63" s="48">
        <f t="shared" si="6"/>
        <v>3773.06745</v>
      </c>
      <c r="AC63" s="49">
        <f t="shared" si="7"/>
        <v>2263.8404700000006</v>
      </c>
    </row>
    <row r="64" spans="1:29" x14ac:dyDescent="0.25">
      <c r="A64" s="94" t="s">
        <v>234</v>
      </c>
      <c r="B64" s="64">
        <v>0</v>
      </c>
      <c r="C64" s="34">
        <v>395</v>
      </c>
      <c r="D64" s="96">
        <v>0</v>
      </c>
      <c r="E64" s="35">
        <f t="shared" si="0"/>
        <v>395</v>
      </c>
      <c r="F64" s="36">
        <f t="shared" si="8"/>
        <v>54</v>
      </c>
      <c r="G64" s="37" t="str">
        <f t="shared" si="16"/>
        <v>Yes</v>
      </c>
      <c r="H64" s="38">
        <v>102.199</v>
      </c>
      <c r="I64" s="38">
        <v>14.89</v>
      </c>
      <c r="J64" s="38">
        <v>102.199</v>
      </c>
      <c r="K64" s="38">
        <v>14.89</v>
      </c>
      <c r="L64" s="39">
        <f t="shared" si="9"/>
        <v>102.199</v>
      </c>
      <c r="M64" s="40">
        <f t="shared" si="1"/>
        <v>102.199</v>
      </c>
      <c r="N64" s="39">
        <v>576.15000000000009</v>
      </c>
      <c r="O64" s="39">
        <v>581.29999999999995</v>
      </c>
      <c r="P64" s="39">
        <v>693.43</v>
      </c>
      <c r="Q64" s="41">
        <f t="shared" si="10"/>
        <v>112.13</v>
      </c>
      <c r="R64" s="41">
        <f t="shared" si="2"/>
        <v>102.199</v>
      </c>
      <c r="S64" s="41">
        <f t="shared" si="3"/>
        <v>-0.19099999999991724</v>
      </c>
      <c r="T64" s="34">
        <f t="shared" si="4"/>
        <v>0</v>
      </c>
      <c r="U64" s="34">
        <f t="shared" si="4"/>
        <v>102.199</v>
      </c>
      <c r="V64" s="34">
        <f t="shared" si="4"/>
        <v>0</v>
      </c>
      <c r="W64" s="52">
        <v>48.68</v>
      </c>
      <c r="X64" s="44">
        <f t="shared" si="5"/>
        <v>4975.0473199999997</v>
      </c>
      <c r="Y64" s="45">
        <f t="shared" si="15"/>
        <v>24.12</v>
      </c>
      <c r="Z64" s="50">
        <f t="shared" si="15"/>
        <v>28.45</v>
      </c>
      <c r="AA64" s="51">
        <f t="shared" si="15"/>
        <v>30.22</v>
      </c>
      <c r="AB64" s="48">
        <f t="shared" si="6"/>
        <v>2907.5615499999999</v>
      </c>
      <c r="AC64" s="49">
        <f t="shared" si="7"/>
        <v>2067.4857699999998</v>
      </c>
    </row>
    <row r="65" spans="1:29" x14ac:dyDescent="0.25">
      <c r="A65" s="94" t="s">
        <v>235</v>
      </c>
      <c r="B65" s="64">
        <v>0</v>
      </c>
      <c r="C65" s="34">
        <v>395</v>
      </c>
      <c r="D65" s="96">
        <v>0</v>
      </c>
      <c r="E65" s="35">
        <f t="shared" si="0"/>
        <v>395</v>
      </c>
      <c r="F65" s="36">
        <f t="shared" si="8"/>
        <v>55</v>
      </c>
      <c r="G65" s="37" t="str">
        <f t="shared" si="16"/>
        <v>Yes</v>
      </c>
      <c r="H65" s="38">
        <v>84.337999999999994</v>
      </c>
      <c r="I65" s="38">
        <v>13.47</v>
      </c>
      <c r="J65" s="38">
        <v>84.337999999999994</v>
      </c>
      <c r="K65" s="38">
        <v>13.47</v>
      </c>
      <c r="L65" s="39">
        <f t="shared" si="9"/>
        <v>84.337999999999994</v>
      </c>
      <c r="M65" s="40">
        <f t="shared" si="1"/>
        <v>84.337999999999994</v>
      </c>
      <c r="N65" s="39">
        <v>556.29999999999995</v>
      </c>
      <c r="O65" s="39">
        <v>580.45000000000005</v>
      </c>
      <c r="P65" s="39">
        <v>654.28</v>
      </c>
      <c r="Q65" s="41">
        <f t="shared" si="10"/>
        <v>73.829999999999927</v>
      </c>
      <c r="R65" s="41">
        <f t="shared" si="2"/>
        <v>73.829999999999927</v>
      </c>
      <c r="S65" s="41">
        <f t="shared" si="3"/>
        <v>-0.17200000000002547</v>
      </c>
      <c r="T65" s="34">
        <f t="shared" si="4"/>
        <v>0</v>
      </c>
      <c r="U65" s="34">
        <f t="shared" si="4"/>
        <v>73.829999999999927</v>
      </c>
      <c r="V65" s="34">
        <f t="shared" si="4"/>
        <v>0</v>
      </c>
      <c r="W65" s="52">
        <v>60.59</v>
      </c>
      <c r="X65" s="44">
        <f t="shared" si="5"/>
        <v>4473.3596999999954</v>
      </c>
      <c r="Y65" s="45">
        <f t="shared" si="15"/>
        <v>24.12</v>
      </c>
      <c r="Z65" s="50">
        <f t="shared" si="15"/>
        <v>28.45</v>
      </c>
      <c r="AA65" s="51">
        <f t="shared" si="15"/>
        <v>30.22</v>
      </c>
      <c r="AB65" s="48">
        <f t="shared" si="6"/>
        <v>2100.463499999998</v>
      </c>
      <c r="AC65" s="49">
        <f t="shared" si="7"/>
        <v>2372.8961999999974</v>
      </c>
    </row>
    <row r="66" spans="1:29" x14ac:dyDescent="0.25">
      <c r="A66" s="94" t="s">
        <v>236</v>
      </c>
      <c r="B66" s="64">
        <v>0</v>
      </c>
      <c r="C66" s="34">
        <v>395</v>
      </c>
      <c r="D66" s="96">
        <v>0</v>
      </c>
      <c r="E66" s="35">
        <f t="shared" si="0"/>
        <v>395</v>
      </c>
      <c r="F66" s="36">
        <f t="shared" si="8"/>
        <v>56</v>
      </c>
      <c r="G66" s="37" t="str">
        <f t="shared" si="16"/>
        <v>Yes</v>
      </c>
      <c r="H66" s="38">
        <v>96.135999999999996</v>
      </c>
      <c r="I66" s="38">
        <v>12.31</v>
      </c>
      <c r="J66" s="38">
        <v>96.135999999999996</v>
      </c>
      <c r="K66" s="38">
        <v>12.31</v>
      </c>
      <c r="L66" s="39">
        <f t="shared" si="9"/>
        <v>96.135999999999996</v>
      </c>
      <c r="M66" s="40">
        <f t="shared" si="1"/>
        <v>96.135999999999996</v>
      </c>
      <c r="N66" s="39">
        <v>498.29999999999995</v>
      </c>
      <c r="O66" s="39">
        <v>580.29999999999995</v>
      </c>
      <c r="P66" s="39">
        <v>606.9</v>
      </c>
      <c r="Q66" s="41">
        <f t="shared" si="10"/>
        <v>26.600000000000023</v>
      </c>
      <c r="R66" s="41">
        <f t="shared" si="2"/>
        <v>26.600000000000023</v>
      </c>
      <c r="S66" s="41">
        <f t="shared" si="3"/>
        <v>-0.15399999999999636</v>
      </c>
      <c r="T66" s="34">
        <f t="shared" si="4"/>
        <v>0</v>
      </c>
      <c r="U66" s="34">
        <f t="shared" si="4"/>
        <v>26.600000000000023</v>
      </c>
      <c r="V66" s="34">
        <f t="shared" si="4"/>
        <v>0</v>
      </c>
      <c r="W66" s="52">
        <v>37.06</v>
      </c>
      <c r="X66" s="44">
        <f t="shared" si="5"/>
        <v>985.79600000000096</v>
      </c>
      <c r="Y66" s="45">
        <f t="shared" si="15"/>
        <v>24.12</v>
      </c>
      <c r="Z66" s="50">
        <f t="shared" si="15"/>
        <v>28.45</v>
      </c>
      <c r="AA66" s="51">
        <f t="shared" si="15"/>
        <v>30.22</v>
      </c>
      <c r="AB66" s="48">
        <f t="shared" si="6"/>
        <v>756.77000000000066</v>
      </c>
      <c r="AC66" s="49">
        <f t="shared" si="7"/>
        <v>229.02600000000029</v>
      </c>
    </row>
    <row r="67" spans="1:29" x14ac:dyDescent="0.25">
      <c r="A67" s="94" t="s">
        <v>237</v>
      </c>
      <c r="B67" s="64">
        <v>0</v>
      </c>
      <c r="C67" s="34">
        <v>395</v>
      </c>
      <c r="D67" s="96">
        <v>0</v>
      </c>
      <c r="E67" s="35">
        <f t="shared" si="0"/>
        <v>395</v>
      </c>
      <c r="F67" s="36">
        <f t="shared" si="8"/>
        <v>57</v>
      </c>
      <c r="G67" s="37" t="str">
        <f t="shared" si="16"/>
        <v>Yes</v>
      </c>
      <c r="H67" s="38">
        <v>120.501</v>
      </c>
      <c r="I67" s="38">
        <v>11.43</v>
      </c>
      <c r="J67" s="38">
        <v>120.501</v>
      </c>
      <c r="K67" s="38">
        <v>11.43</v>
      </c>
      <c r="L67" s="39">
        <f t="shared" si="9"/>
        <v>120.501</v>
      </c>
      <c r="M67" s="40">
        <f t="shared" si="1"/>
        <v>120.501</v>
      </c>
      <c r="N67" s="39">
        <v>451.34999999999991</v>
      </c>
      <c r="O67" s="39">
        <v>580.15</v>
      </c>
      <c r="P67" s="39">
        <v>583.41999999999996</v>
      </c>
      <c r="Q67" s="41">
        <f t="shared" si="10"/>
        <v>3.2699999999999818</v>
      </c>
      <c r="R67" s="41">
        <f t="shared" si="2"/>
        <v>3.2699999999999818</v>
      </c>
      <c r="S67" s="41">
        <f t="shared" si="3"/>
        <v>-0.13900000000001</v>
      </c>
      <c r="T67" s="34">
        <f t="shared" si="4"/>
        <v>0</v>
      </c>
      <c r="U67" s="34">
        <f t="shared" si="4"/>
        <v>3.2699999999999818</v>
      </c>
      <c r="V67" s="34">
        <f t="shared" si="4"/>
        <v>0</v>
      </c>
      <c r="W67" s="52">
        <v>34.33</v>
      </c>
      <c r="X67" s="44">
        <f t="shared" si="5"/>
        <v>112.25909999999936</v>
      </c>
      <c r="Y67" s="45">
        <f t="shared" si="15"/>
        <v>24.12</v>
      </c>
      <c r="Z67" s="50">
        <f t="shared" si="15"/>
        <v>28.45</v>
      </c>
      <c r="AA67" s="51">
        <f t="shared" si="15"/>
        <v>30.22</v>
      </c>
      <c r="AB67" s="48">
        <f t="shared" si="6"/>
        <v>93.031499999999482</v>
      </c>
      <c r="AC67" s="49">
        <f t="shared" si="7"/>
        <v>19.227599999999882</v>
      </c>
    </row>
    <row r="68" spans="1:29" x14ac:dyDescent="0.25">
      <c r="A68" s="94" t="s">
        <v>238</v>
      </c>
      <c r="B68" s="64">
        <v>0</v>
      </c>
      <c r="C68" s="34">
        <v>395</v>
      </c>
      <c r="D68" s="96">
        <v>0</v>
      </c>
      <c r="E68" s="35">
        <f t="shared" si="0"/>
        <v>395</v>
      </c>
      <c r="F68" s="36">
        <f t="shared" si="8"/>
        <v>58</v>
      </c>
      <c r="G68" s="37" t="str">
        <f t="shared" si="16"/>
        <v>Yes</v>
      </c>
      <c r="H68" s="38">
        <v>182.792</v>
      </c>
      <c r="I68" s="38">
        <v>10.75</v>
      </c>
      <c r="J68" s="38">
        <v>182.792</v>
      </c>
      <c r="K68" s="38">
        <v>10.75</v>
      </c>
      <c r="L68" s="39">
        <f t="shared" si="9"/>
        <v>182.792</v>
      </c>
      <c r="M68" s="40">
        <f t="shared" si="1"/>
        <v>182.792</v>
      </c>
      <c r="N68" s="39">
        <v>384.40000000000009</v>
      </c>
      <c r="O68" s="39">
        <v>580</v>
      </c>
      <c r="P68" s="39">
        <v>578.07000000000005</v>
      </c>
      <c r="Q68" s="41">
        <f t="shared" si="10"/>
        <v>0</v>
      </c>
      <c r="R68" s="41">
        <f t="shared" si="2"/>
        <v>0</v>
      </c>
      <c r="S68" s="41">
        <f t="shared" si="3"/>
        <v>0</v>
      </c>
      <c r="T68" s="34">
        <f t="shared" si="4"/>
        <v>0</v>
      </c>
      <c r="U68" s="34">
        <f t="shared" si="4"/>
        <v>0</v>
      </c>
      <c r="V68" s="34">
        <f t="shared" si="4"/>
        <v>0</v>
      </c>
      <c r="W68" s="52">
        <v>31.32</v>
      </c>
      <c r="X68" s="44">
        <f t="shared" si="5"/>
        <v>0</v>
      </c>
      <c r="Y68" s="45">
        <f t="shared" si="15"/>
        <v>24.12</v>
      </c>
      <c r="Z68" s="50">
        <f t="shared" si="15"/>
        <v>28.45</v>
      </c>
      <c r="AA68" s="51">
        <f t="shared" si="15"/>
        <v>30.22</v>
      </c>
      <c r="AB68" s="48">
        <f t="shared" si="6"/>
        <v>0</v>
      </c>
      <c r="AC68" s="49">
        <f t="shared" si="7"/>
        <v>0</v>
      </c>
    </row>
    <row r="69" spans="1:29" x14ac:dyDescent="0.25">
      <c r="A69" s="94" t="s">
        <v>239</v>
      </c>
      <c r="B69" s="64">
        <v>0</v>
      </c>
      <c r="C69" s="34">
        <v>395</v>
      </c>
      <c r="D69" s="96">
        <v>0</v>
      </c>
      <c r="E69" s="35">
        <f t="shared" si="0"/>
        <v>395</v>
      </c>
      <c r="F69" s="36">
        <f t="shared" si="8"/>
        <v>59</v>
      </c>
      <c r="G69" s="37" t="str">
        <f t="shared" si="16"/>
        <v>Yes</v>
      </c>
      <c r="H69" s="38">
        <v>168.90299999999999</v>
      </c>
      <c r="I69" s="38">
        <v>10.41</v>
      </c>
      <c r="J69" s="38">
        <v>168.90299999999999</v>
      </c>
      <c r="K69" s="38">
        <v>10.41</v>
      </c>
      <c r="L69" s="39">
        <f t="shared" si="9"/>
        <v>168.90299999999999</v>
      </c>
      <c r="M69" s="40">
        <f t="shared" si="1"/>
        <v>168.90299999999999</v>
      </c>
      <c r="N69" s="39">
        <v>378.34999999999991</v>
      </c>
      <c r="O69" s="39">
        <v>580</v>
      </c>
      <c r="P69" s="39">
        <v>557.79</v>
      </c>
      <c r="Q69" s="41">
        <f t="shared" si="10"/>
        <v>0</v>
      </c>
      <c r="R69" s="41">
        <f t="shared" si="2"/>
        <v>0</v>
      </c>
      <c r="S69" s="41">
        <f t="shared" si="3"/>
        <v>0</v>
      </c>
      <c r="T69" s="34">
        <f t="shared" si="4"/>
        <v>0</v>
      </c>
      <c r="U69" s="34">
        <f t="shared" si="4"/>
        <v>0</v>
      </c>
      <c r="V69" s="34">
        <f t="shared" si="4"/>
        <v>0</v>
      </c>
      <c r="W69" s="52">
        <v>29.62</v>
      </c>
      <c r="X69" s="44">
        <f t="shared" si="5"/>
        <v>0</v>
      </c>
      <c r="Y69" s="45">
        <f t="shared" si="15"/>
        <v>24.12</v>
      </c>
      <c r="Z69" s="50">
        <f t="shared" si="15"/>
        <v>28.45</v>
      </c>
      <c r="AA69" s="51">
        <f t="shared" si="15"/>
        <v>30.22</v>
      </c>
      <c r="AB69" s="48">
        <f t="shared" si="6"/>
        <v>0</v>
      </c>
      <c r="AC69" s="49">
        <f t="shared" si="7"/>
        <v>0</v>
      </c>
    </row>
    <row r="70" spans="1:29" x14ac:dyDescent="0.25">
      <c r="A70" s="94" t="s">
        <v>240</v>
      </c>
      <c r="B70" s="64">
        <v>0</v>
      </c>
      <c r="C70" s="34">
        <v>395</v>
      </c>
      <c r="D70" s="96">
        <v>0</v>
      </c>
      <c r="E70" s="35">
        <f t="shared" si="0"/>
        <v>395</v>
      </c>
      <c r="F70" s="36">
        <f t="shared" si="8"/>
        <v>60</v>
      </c>
      <c r="G70" s="37" t="str">
        <f t="shared" si="16"/>
        <v>Yes</v>
      </c>
      <c r="H70" s="38">
        <v>166.2</v>
      </c>
      <c r="I70" s="38">
        <v>11.22</v>
      </c>
      <c r="J70" s="38">
        <v>166.2</v>
      </c>
      <c r="K70" s="38">
        <v>11.22</v>
      </c>
      <c r="L70" s="39">
        <f t="shared" si="9"/>
        <v>166.2</v>
      </c>
      <c r="M70" s="40">
        <f t="shared" si="1"/>
        <v>166.2</v>
      </c>
      <c r="N70" s="39">
        <v>381.40000000000009</v>
      </c>
      <c r="O70" s="39">
        <v>414.15</v>
      </c>
      <c r="P70" s="39">
        <v>558.96</v>
      </c>
      <c r="Q70" s="41">
        <f t="shared" si="10"/>
        <v>144.81000000000006</v>
      </c>
      <c r="R70" s="41">
        <f t="shared" si="2"/>
        <v>144.81000000000006</v>
      </c>
      <c r="S70" s="41">
        <f t="shared" si="3"/>
        <v>-0.13999999999987267</v>
      </c>
      <c r="T70" s="34">
        <f t="shared" si="4"/>
        <v>0</v>
      </c>
      <c r="U70" s="34">
        <f t="shared" si="4"/>
        <v>144.81000000000006</v>
      </c>
      <c r="V70" s="34">
        <f t="shared" si="4"/>
        <v>0</v>
      </c>
      <c r="W70" s="52">
        <v>24.92</v>
      </c>
      <c r="X70" s="44">
        <f t="shared" si="5"/>
        <v>3608.6652000000017</v>
      </c>
      <c r="Y70" s="45">
        <f t="shared" si="15"/>
        <v>24.12</v>
      </c>
      <c r="Z70" s="50">
        <f t="shared" si="15"/>
        <v>28.45</v>
      </c>
      <c r="AA70" s="51">
        <f t="shared" si="15"/>
        <v>30.22</v>
      </c>
      <c r="AB70" s="48">
        <f t="shared" si="6"/>
        <v>4119.844500000002</v>
      </c>
      <c r="AC70" s="49">
        <f t="shared" si="7"/>
        <v>0</v>
      </c>
    </row>
    <row r="71" spans="1:29" x14ac:dyDescent="0.25">
      <c r="A71" s="94" t="s">
        <v>241</v>
      </c>
      <c r="B71" s="64">
        <v>0</v>
      </c>
      <c r="C71" s="34">
        <v>395</v>
      </c>
      <c r="D71" s="96">
        <v>0</v>
      </c>
      <c r="E71" s="35">
        <f t="shared" si="0"/>
        <v>395</v>
      </c>
      <c r="F71" s="36">
        <f t="shared" si="8"/>
        <v>61</v>
      </c>
      <c r="G71" s="37" t="str">
        <f t="shared" si="16"/>
        <v>Yes</v>
      </c>
      <c r="H71" s="38">
        <v>159.14500000000001</v>
      </c>
      <c r="I71" s="38">
        <v>12.97</v>
      </c>
      <c r="J71" s="38">
        <v>159.14500000000001</v>
      </c>
      <c r="K71" s="38">
        <v>12.97</v>
      </c>
      <c r="L71" s="39">
        <f t="shared" si="9"/>
        <v>159.14500000000001</v>
      </c>
      <c r="M71" s="40">
        <f t="shared" si="1"/>
        <v>159.14500000000001</v>
      </c>
      <c r="N71" s="39">
        <v>410.15000000000009</v>
      </c>
      <c r="O71" s="39">
        <v>511.29999999999995</v>
      </c>
      <c r="P71" s="39">
        <v>582.42999999999995</v>
      </c>
      <c r="Q71" s="41">
        <f t="shared" si="10"/>
        <v>71.13</v>
      </c>
      <c r="R71" s="41">
        <f t="shared" si="2"/>
        <v>71.13</v>
      </c>
      <c r="S71" s="41">
        <f t="shared" si="3"/>
        <v>-0.16499999999984993</v>
      </c>
      <c r="T71" s="34">
        <f t="shared" si="4"/>
        <v>0</v>
      </c>
      <c r="U71" s="34">
        <f t="shared" si="4"/>
        <v>71.13</v>
      </c>
      <c r="V71" s="34">
        <f t="shared" si="4"/>
        <v>0</v>
      </c>
      <c r="W71" s="52">
        <v>25.44</v>
      </c>
      <c r="X71" s="44">
        <f t="shared" si="5"/>
        <v>1809.5472</v>
      </c>
      <c r="Y71" s="45">
        <f t="shared" si="15"/>
        <v>24.12</v>
      </c>
      <c r="Z71" s="50">
        <f t="shared" si="15"/>
        <v>28.45</v>
      </c>
      <c r="AA71" s="51">
        <f t="shared" si="15"/>
        <v>30.22</v>
      </c>
      <c r="AB71" s="48">
        <f t="shared" si="6"/>
        <v>2023.6484999999998</v>
      </c>
      <c r="AC71" s="49">
        <f t="shared" si="7"/>
        <v>0</v>
      </c>
    </row>
    <row r="72" spans="1:29" x14ac:dyDescent="0.25">
      <c r="A72" s="94" t="s">
        <v>242</v>
      </c>
      <c r="B72" s="64">
        <v>0</v>
      </c>
      <c r="C72" s="34">
        <v>395</v>
      </c>
      <c r="D72" s="96">
        <v>0</v>
      </c>
      <c r="E72" s="35">
        <f t="shared" si="0"/>
        <v>395</v>
      </c>
      <c r="F72" s="36">
        <f t="shared" si="8"/>
        <v>62</v>
      </c>
      <c r="G72" s="37" t="str">
        <f t="shared" si="16"/>
        <v>Yes</v>
      </c>
      <c r="H72" s="38">
        <v>166.00700000000001</v>
      </c>
      <c r="I72" s="38">
        <v>16.510000000000002</v>
      </c>
      <c r="J72" s="38">
        <v>166.00700000000001</v>
      </c>
      <c r="K72" s="38">
        <v>16.510000000000002</v>
      </c>
      <c r="L72" s="39">
        <f t="shared" si="9"/>
        <v>166.00700000000001</v>
      </c>
      <c r="M72" s="40">
        <f t="shared" si="1"/>
        <v>166.00700000000001</v>
      </c>
      <c r="N72" s="39">
        <v>476.15000000000009</v>
      </c>
      <c r="O72" s="39">
        <v>580.45000000000005</v>
      </c>
      <c r="P72" s="39">
        <v>658.88</v>
      </c>
      <c r="Q72" s="41">
        <f t="shared" si="10"/>
        <v>78.42999999999995</v>
      </c>
      <c r="R72" s="41">
        <f t="shared" si="2"/>
        <v>78.42999999999995</v>
      </c>
      <c r="S72" s="41">
        <f t="shared" si="3"/>
        <v>-0.21299999999985175</v>
      </c>
      <c r="T72" s="34">
        <f t="shared" si="4"/>
        <v>0</v>
      </c>
      <c r="U72" s="34">
        <f t="shared" si="4"/>
        <v>78.42999999999995</v>
      </c>
      <c r="V72" s="34">
        <f t="shared" si="4"/>
        <v>0</v>
      </c>
      <c r="W72" s="52">
        <v>29.42063731</v>
      </c>
      <c r="X72" s="44">
        <f t="shared" si="5"/>
        <v>2307.4605842232986</v>
      </c>
      <c r="Y72" s="45">
        <f t="shared" si="15"/>
        <v>24.12</v>
      </c>
      <c r="Z72" s="50">
        <f t="shared" si="15"/>
        <v>28.45</v>
      </c>
      <c r="AA72" s="51">
        <f t="shared" si="15"/>
        <v>30.22</v>
      </c>
      <c r="AB72" s="48">
        <f t="shared" si="6"/>
        <v>2231.3334999999984</v>
      </c>
      <c r="AC72" s="49">
        <f t="shared" si="7"/>
        <v>76.127084223300244</v>
      </c>
    </row>
    <row r="73" spans="1:29" x14ac:dyDescent="0.25">
      <c r="A73" s="94" t="s">
        <v>243</v>
      </c>
      <c r="B73" s="64">
        <v>0</v>
      </c>
      <c r="C73" s="34">
        <v>395</v>
      </c>
      <c r="D73" s="96">
        <v>0</v>
      </c>
      <c r="E73" s="35">
        <f t="shared" si="0"/>
        <v>395</v>
      </c>
      <c r="F73" s="36">
        <f t="shared" si="8"/>
        <v>63</v>
      </c>
      <c r="G73" s="37" t="str">
        <f t="shared" si="16"/>
        <v>Yes</v>
      </c>
      <c r="H73" s="38">
        <v>127.142</v>
      </c>
      <c r="I73" s="38">
        <v>17.84</v>
      </c>
      <c r="J73" s="38">
        <v>127.142</v>
      </c>
      <c r="K73" s="38">
        <v>17.84</v>
      </c>
      <c r="L73" s="39">
        <f t="shared" si="9"/>
        <v>127.142</v>
      </c>
      <c r="M73" s="40">
        <f t="shared" si="1"/>
        <v>127.142</v>
      </c>
      <c r="N73" s="39">
        <v>560.59999999999991</v>
      </c>
      <c r="O73" s="39">
        <v>581.6</v>
      </c>
      <c r="P73" s="39">
        <v>705.82</v>
      </c>
      <c r="Q73" s="41">
        <f t="shared" si="10"/>
        <v>124.22000000000003</v>
      </c>
      <c r="R73" s="41">
        <f t="shared" si="2"/>
        <v>124.22000000000003</v>
      </c>
      <c r="S73" s="41">
        <f t="shared" si="3"/>
        <v>-0.23800000000017008</v>
      </c>
      <c r="T73" s="34">
        <f t="shared" si="4"/>
        <v>0</v>
      </c>
      <c r="U73" s="34">
        <f t="shared" si="4"/>
        <v>124.22000000000003</v>
      </c>
      <c r="V73" s="34">
        <f t="shared" si="4"/>
        <v>0</v>
      </c>
      <c r="W73" s="52">
        <v>37.65093598</v>
      </c>
      <c r="X73" s="44">
        <f t="shared" si="5"/>
        <v>4676.9992674356008</v>
      </c>
      <c r="Y73" s="45">
        <f t="shared" si="15"/>
        <v>24.12</v>
      </c>
      <c r="Z73" s="50">
        <f t="shared" si="15"/>
        <v>28.45</v>
      </c>
      <c r="AA73" s="51">
        <f t="shared" si="15"/>
        <v>30.22</v>
      </c>
      <c r="AB73" s="48">
        <f t="shared" si="6"/>
        <v>3534.0590000000007</v>
      </c>
      <c r="AC73" s="49">
        <f t="shared" si="7"/>
        <v>1142.9402674356002</v>
      </c>
    </row>
    <row r="74" spans="1:29" x14ac:dyDescent="0.25">
      <c r="A74" s="94" t="s">
        <v>244</v>
      </c>
      <c r="B74" s="64">
        <v>0</v>
      </c>
      <c r="C74" s="34">
        <v>395</v>
      </c>
      <c r="D74" s="96">
        <v>0</v>
      </c>
      <c r="E74" s="35">
        <f t="shared" si="0"/>
        <v>395</v>
      </c>
      <c r="F74" s="36">
        <f t="shared" si="8"/>
        <v>64</v>
      </c>
      <c r="G74" s="37" t="str">
        <f t="shared" si="16"/>
        <v>Yes</v>
      </c>
      <c r="H74" s="38">
        <v>120.828</v>
      </c>
      <c r="I74" s="38">
        <v>17.739999999999998</v>
      </c>
      <c r="J74" s="38">
        <v>120.828</v>
      </c>
      <c r="K74" s="38">
        <v>17.739999999999998</v>
      </c>
      <c r="L74" s="39">
        <f t="shared" si="9"/>
        <v>120.828</v>
      </c>
      <c r="M74" s="40">
        <f t="shared" si="1"/>
        <v>120.828</v>
      </c>
      <c r="N74" s="39">
        <v>579.59999999999991</v>
      </c>
      <c r="O74" s="39">
        <v>581.6</v>
      </c>
      <c r="P74" s="39">
        <v>718.41</v>
      </c>
      <c r="Q74" s="41">
        <f t="shared" si="10"/>
        <v>136.80999999999995</v>
      </c>
      <c r="R74" s="41">
        <f t="shared" si="2"/>
        <v>120.828</v>
      </c>
      <c r="S74" s="41">
        <f t="shared" si="3"/>
        <v>-0.24200000000007549</v>
      </c>
      <c r="T74" s="34">
        <f t="shared" si="4"/>
        <v>0</v>
      </c>
      <c r="U74" s="34">
        <f t="shared" si="4"/>
        <v>120.828</v>
      </c>
      <c r="V74" s="34">
        <f t="shared" si="4"/>
        <v>0</v>
      </c>
      <c r="W74" s="52">
        <v>40.587710010000002</v>
      </c>
      <c r="X74" s="44">
        <f t="shared" si="5"/>
        <v>4904.1318250882805</v>
      </c>
      <c r="Y74" s="45">
        <f t="shared" si="15"/>
        <v>24.12</v>
      </c>
      <c r="Z74" s="50">
        <f t="shared" si="15"/>
        <v>28.45</v>
      </c>
      <c r="AA74" s="51">
        <f t="shared" si="15"/>
        <v>30.22</v>
      </c>
      <c r="AB74" s="48">
        <f t="shared" si="6"/>
        <v>3437.5565999999999</v>
      </c>
      <c r="AC74" s="49">
        <f t="shared" si="7"/>
        <v>1466.5752250882806</v>
      </c>
    </row>
    <row r="75" spans="1:29" x14ac:dyDescent="0.25">
      <c r="A75" s="94" t="s">
        <v>245</v>
      </c>
      <c r="B75" s="64">
        <v>0</v>
      </c>
      <c r="C75" s="34">
        <v>395</v>
      </c>
      <c r="D75" s="96">
        <v>0</v>
      </c>
      <c r="E75" s="35">
        <f t="shared" si="0"/>
        <v>395</v>
      </c>
      <c r="F75" s="36">
        <f t="shared" si="8"/>
        <v>65</v>
      </c>
      <c r="G75" s="37" t="str">
        <f t="shared" si="16"/>
        <v>Yes</v>
      </c>
      <c r="H75" s="38">
        <v>134.77699999999999</v>
      </c>
      <c r="I75" s="38">
        <v>18.96</v>
      </c>
      <c r="J75" s="38">
        <v>134.77699999999999</v>
      </c>
      <c r="K75" s="38">
        <v>18.96</v>
      </c>
      <c r="L75" s="39">
        <f t="shared" si="9"/>
        <v>134.77699999999999</v>
      </c>
      <c r="M75" s="40">
        <f t="shared" si="1"/>
        <v>134.77699999999999</v>
      </c>
      <c r="N75" s="39">
        <v>578.29999999999995</v>
      </c>
      <c r="O75" s="39">
        <v>580.6</v>
      </c>
      <c r="P75" s="39">
        <v>732.29</v>
      </c>
      <c r="Q75" s="41">
        <f t="shared" si="10"/>
        <v>151.68999999999994</v>
      </c>
      <c r="R75" s="41">
        <f t="shared" si="2"/>
        <v>134.77699999999999</v>
      </c>
      <c r="S75" s="41">
        <f t="shared" si="3"/>
        <v>-0.25299999999992906</v>
      </c>
      <c r="T75" s="34">
        <f t="shared" si="4"/>
        <v>0</v>
      </c>
      <c r="U75" s="34">
        <f t="shared" si="4"/>
        <v>134.77699999999999</v>
      </c>
      <c r="V75" s="34">
        <f t="shared" si="4"/>
        <v>0</v>
      </c>
      <c r="W75" s="52">
        <v>54.962442500000002</v>
      </c>
      <c r="X75" s="44">
        <f t="shared" si="5"/>
        <v>7407.6731128224992</v>
      </c>
      <c r="Y75" s="45">
        <f t="shared" si="15"/>
        <v>24.12</v>
      </c>
      <c r="Z75" s="50">
        <f t="shared" si="15"/>
        <v>28.45</v>
      </c>
      <c r="AA75" s="51">
        <f t="shared" si="15"/>
        <v>30.22</v>
      </c>
      <c r="AB75" s="48">
        <f t="shared" si="6"/>
        <v>3834.4056499999997</v>
      </c>
      <c r="AC75" s="49">
        <f t="shared" si="7"/>
        <v>3573.2674628224995</v>
      </c>
    </row>
    <row r="76" spans="1:29" x14ac:dyDescent="0.25">
      <c r="A76" s="94" t="s">
        <v>246</v>
      </c>
      <c r="B76" s="64">
        <v>0</v>
      </c>
      <c r="C76" s="34">
        <v>395</v>
      </c>
      <c r="D76" s="96">
        <v>0</v>
      </c>
      <c r="E76" s="35">
        <f t="shared" ref="E76:E96" si="17">SUM(B76:D76)</f>
        <v>395</v>
      </c>
      <c r="F76" s="36">
        <f t="shared" ref="F76:F96" si="18">IF(E76&gt;0,F75+1,0)</f>
        <v>66</v>
      </c>
      <c r="G76" s="37" t="str">
        <f t="shared" si="16"/>
        <v>Yes</v>
      </c>
      <c r="H76" s="38">
        <v>122.621</v>
      </c>
      <c r="I76" s="38">
        <v>18.739999999999998</v>
      </c>
      <c r="J76" s="38">
        <v>122.621</v>
      </c>
      <c r="K76" s="38">
        <v>18.739999999999998</v>
      </c>
      <c r="L76" s="39">
        <f t="shared" ref="L76:L96" si="19">MIN(E76,J76)</f>
        <v>122.621</v>
      </c>
      <c r="M76" s="40">
        <f t="shared" ref="M76:M96" si="20">IF(L76=0,0,IF(G76&lt;&gt;"Yes",0,L76))</f>
        <v>122.621</v>
      </c>
      <c r="N76" s="39">
        <v>578.45000000000005</v>
      </c>
      <c r="O76" s="39">
        <v>581.6</v>
      </c>
      <c r="P76" s="39">
        <v>720.07</v>
      </c>
      <c r="Q76" s="41">
        <f t="shared" ref="Q76:Q96" si="21">MAX(P76-O76,0)</f>
        <v>138.47000000000003</v>
      </c>
      <c r="R76" s="41">
        <f t="shared" ref="R76:R96" si="22">MIN(M76,Q76)</f>
        <v>122.621</v>
      </c>
      <c r="S76" s="41">
        <f t="shared" ref="S76:S96" si="23">IF(R76&lt;=0,0,N76+K76+J76-P76)</f>
        <v>-0.25900000000001455</v>
      </c>
      <c r="T76" s="34">
        <f t="shared" ref="T76:V96" si="24">IF($R76&gt;0,MIN($R76,$E76)*(B76/$E76),0)</f>
        <v>0</v>
      </c>
      <c r="U76" s="34">
        <f t="shared" si="24"/>
        <v>122.621</v>
      </c>
      <c r="V76" s="34">
        <f t="shared" si="24"/>
        <v>0</v>
      </c>
      <c r="W76" s="52">
        <v>50.549535149999997</v>
      </c>
      <c r="X76" s="44">
        <f t="shared" ref="X76:X96" si="25">(T76+U76+V76)*W76</f>
        <v>6198.4345496281494</v>
      </c>
      <c r="Y76" s="45">
        <f t="shared" ref="Y76:AA91" si="26">Y75</f>
        <v>24.12</v>
      </c>
      <c r="Z76" s="50">
        <f t="shared" si="26"/>
        <v>28.45</v>
      </c>
      <c r="AA76" s="51">
        <f t="shared" si="26"/>
        <v>30.22</v>
      </c>
      <c r="AB76" s="48">
        <f t="shared" ref="AB76:AB96" si="27">(T76*Y76)+(U76*Z76)+(V76*AA76)</f>
        <v>3488.5674499999996</v>
      </c>
      <c r="AC76" s="49">
        <f t="shared" ref="AC76:AC96" si="28">IF(X76-AB76&lt;0,0,X76-AB76)</f>
        <v>2709.8670996281498</v>
      </c>
    </row>
    <row r="77" spans="1:29" x14ac:dyDescent="0.25">
      <c r="A77" s="94" t="s">
        <v>247</v>
      </c>
      <c r="B77" s="64">
        <v>0</v>
      </c>
      <c r="C77" s="34">
        <v>395</v>
      </c>
      <c r="D77" s="96">
        <v>0</v>
      </c>
      <c r="E77" s="35">
        <f t="shared" si="17"/>
        <v>395</v>
      </c>
      <c r="F77" s="36">
        <f t="shared" si="18"/>
        <v>67</v>
      </c>
      <c r="G77" s="37" t="str">
        <f t="shared" si="16"/>
        <v>Yes</v>
      </c>
      <c r="H77" s="38">
        <v>127.07599999999999</v>
      </c>
      <c r="I77" s="38">
        <v>19.18</v>
      </c>
      <c r="J77" s="38">
        <v>127.07599999999999</v>
      </c>
      <c r="K77" s="38">
        <v>19.18</v>
      </c>
      <c r="L77" s="39">
        <f t="shared" si="19"/>
        <v>127.07599999999999</v>
      </c>
      <c r="M77" s="40">
        <f t="shared" si="20"/>
        <v>127.07599999999999</v>
      </c>
      <c r="N77" s="39">
        <v>578.29999999999995</v>
      </c>
      <c r="O77" s="39">
        <v>581.45000000000005</v>
      </c>
      <c r="P77" s="39">
        <v>724.83</v>
      </c>
      <c r="Q77" s="41">
        <f t="shared" si="21"/>
        <v>143.38</v>
      </c>
      <c r="R77" s="41">
        <f t="shared" si="22"/>
        <v>127.07599999999999</v>
      </c>
      <c r="S77" s="41">
        <f t="shared" si="23"/>
        <v>-0.2740000000001146</v>
      </c>
      <c r="T77" s="34">
        <f t="shared" si="24"/>
        <v>0</v>
      </c>
      <c r="U77" s="34">
        <f t="shared" si="24"/>
        <v>127.07599999999999</v>
      </c>
      <c r="V77" s="34">
        <f t="shared" si="24"/>
        <v>0</v>
      </c>
      <c r="W77" s="52">
        <v>47.428596159999998</v>
      </c>
      <c r="X77" s="44">
        <f t="shared" si="25"/>
        <v>6027.036285628159</v>
      </c>
      <c r="Y77" s="45">
        <f t="shared" si="26"/>
        <v>24.12</v>
      </c>
      <c r="Z77" s="50">
        <f t="shared" si="26"/>
        <v>28.45</v>
      </c>
      <c r="AA77" s="51">
        <f t="shared" si="26"/>
        <v>30.22</v>
      </c>
      <c r="AB77" s="48">
        <f t="shared" si="27"/>
        <v>3615.3121999999998</v>
      </c>
      <c r="AC77" s="49">
        <f t="shared" si="28"/>
        <v>2411.7240856281592</v>
      </c>
    </row>
    <row r="78" spans="1:29" x14ac:dyDescent="0.25">
      <c r="A78" s="94" t="s">
        <v>248</v>
      </c>
      <c r="B78" s="64">
        <v>0</v>
      </c>
      <c r="C78" s="34">
        <v>395</v>
      </c>
      <c r="D78" s="96">
        <v>0</v>
      </c>
      <c r="E78" s="35">
        <f t="shared" si="17"/>
        <v>395</v>
      </c>
      <c r="F78" s="36">
        <f t="shared" si="18"/>
        <v>68</v>
      </c>
      <c r="G78" s="37" t="str">
        <f t="shared" si="16"/>
        <v>Yes</v>
      </c>
      <c r="H78" s="38">
        <v>146.57900000000001</v>
      </c>
      <c r="I78" s="38">
        <v>19.190000000000001</v>
      </c>
      <c r="J78" s="38">
        <v>146.57900000000001</v>
      </c>
      <c r="K78" s="38">
        <v>19.190000000000001</v>
      </c>
      <c r="L78" s="39">
        <f t="shared" si="19"/>
        <v>146.57900000000001</v>
      </c>
      <c r="M78" s="40">
        <f t="shared" si="20"/>
        <v>146.57900000000001</v>
      </c>
      <c r="N78" s="39">
        <v>578.29999999999995</v>
      </c>
      <c r="O78" s="39">
        <v>581.45000000000005</v>
      </c>
      <c r="P78" s="39">
        <v>744.33</v>
      </c>
      <c r="Q78" s="41">
        <f t="shared" si="21"/>
        <v>162.88</v>
      </c>
      <c r="R78" s="41">
        <f t="shared" si="22"/>
        <v>146.57900000000001</v>
      </c>
      <c r="S78" s="41">
        <f t="shared" si="23"/>
        <v>-0.26100000000008095</v>
      </c>
      <c r="T78" s="34">
        <f t="shared" si="24"/>
        <v>0</v>
      </c>
      <c r="U78" s="34">
        <f t="shared" si="24"/>
        <v>146.57900000000001</v>
      </c>
      <c r="V78" s="34">
        <f t="shared" si="24"/>
        <v>0</v>
      </c>
      <c r="W78" s="52">
        <v>55.143744030000001</v>
      </c>
      <c r="X78" s="44">
        <f t="shared" si="25"/>
        <v>8082.9148561733709</v>
      </c>
      <c r="Y78" s="45">
        <f t="shared" si="26"/>
        <v>24.12</v>
      </c>
      <c r="Z78" s="50">
        <f t="shared" si="26"/>
        <v>28.45</v>
      </c>
      <c r="AA78" s="51">
        <f t="shared" si="26"/>
        <v>30.22</v>
      </c>
      <c r="AB78" s="48">
        <f t="shared" si="27"/>
        <v>4170.1725500000002</v>
      </c>
      <c r="AC78" s="49">
        <f t="shared" si="28"/>
        <v>3912.7423061733707</v>
      </c>
    </row>
    <row r="79" spans="1:29" x14ac:dyDescent="0.25">
      <c r="A79" s="94" t="s">
        <v>249</v>
      </c>
      <c r="B79" s="64">
        <v>0</v>
      </c>
      <c r="C79" s="34">
        <v>395</v>
      </c>
      <c r="D79" s="96">
        <v>0</v>
      </c>
      <c r="E79" s="35">
        <f t="shared" si="17"/>
        <v>395</v>
      </c>
      <c r="F79" s="36">
        <f t="shared" si="18"/>
        <v>69</v>
      </c>
      <c r="G79" s="37" t="str">
        <f t="shared" si="16"/>
        <v>Yes</v>
      </c>
      <c r="H79" s="38">
        <v>154.71</v>
      </c>
      <c r="I79" s="38">
        <v>19.55</v>
      </c>
      <c r="J79" s="38">
        <v>154.71</v>
      </c>
      <c r="K79" s="38">
        <v>19.55</v>
      </c>
      <c r="L79" s="39">
        <f t="shared" si="19"/>
        <v>154.71</v>
      </c>
      <c r="M79" s="40">
        <f t="shared" si="20"/>
        <v>154.71</v>
      </c>
      <c r="N79" s="39">
        <v>579.45000000000005</v>
      </c>
      <c r="O79" s="39">
        <v>581.45000000000005</v>
      </c>
      <c r="P79" s="39">
        <v>753.97</v>
      </c>
      <c r="Q79" s="41">
        <f t="shared" si="21"/>
        <v>172.51999999999998</v>
      </c>
      <c r="R79" s="41">
        <f t="shared" si="22"/>
        <v>154.71</v>
      </c>
      <c r="S79" s="41">
        <f t="shared" si="23"/>
        <v>-0.25999999999999091</v>
      </c>
      <c r="T79" s="34">
        <f t="shared" si="24"/>
        <v>0</v>
      </c>
      <c r="U79" s="34">
        <f t="shared" si="24"/>
        <v>154.71</v>
      </c>
      <c r="V79" s="34">
        <f t="shared" si="24"/>
        <v>0</v>
      </c>
      <c r="W79" s="52">
        <v>57.748691100000002</v>
      </c>
      <c r="X79" s="44">
        <f t="shared" si="25"/>
        <v>8934.3000000810007</v>
      </c>
      <c r="Y79" s="45">
        <f t="shared" si="26"/>
        <v>24.12</v>
      </c>
      <c r="Z79" s="50">
        <f t="shared" si="26"/>
        <v>28.45</v>
      </c>
      <c r="AA79" s="51">
        <f t="shared" si="26"/>
        <v>30.22</v>
      </c>
      <c r="AB79" s="48">
        <f t="shared" si="27"/>
        <v>4401.4994999999999</v>
      </c>
      <c r="AC79" s="49">
        <f t="shared" si="28"/>
        <v>4532.8005000810008</v>
      </c>
    </row>
    <row r="80" spans="1:29" x14ac:dyDescent="0.25">
      <c r="A80" s="94" t="s">
        <v>250</v>
      </c>
      <c r="B80" s="64">
        <v>0</v>
      </c>
      <c r="C80" s="34">
        <v>395</v>
      </c>
      <c r="D80" s="96">
        <v>0</v>
      </c>
      <c r="E80" s="35">
        <f t="shared" si="17"/>
        <v>395</v>
      </c>
      <c r="F80" s="36">
        <f t="shared" si="18"/>
        <v>70</v>
      </c>
      <c r="G80" s="37" t="str">
        <f t="shared" si="16"/>
        <v>Yes</v>
      </c>
      <c r="H80" s="38">
        <v>163.34</v>
      </c>
      <c r="I80" s="38">
        <v>20.74</v>
      </c>
      <c r="J80" s="38">
        <v>163.34</v>
      </c>
      <c r="K80" s="38">
        <v>20.74</v>
      </c>
      <c r="L80" s="39">
        <f t="shared" si="19"/>
        <v>163.34</v>
      </c>
      <c r="M80" s="40">
        <f t="shared" si="20"/>
        <v>163.34</v>
      </c>
      <c r="N80" s="39">
        <v>579.15000000000009</v>
      </c>
      <c r="O80" s="39">
        <v>581.45000000000005</v>
      </c>
      <c r="P80" s="39">
        <v>763.51</v>
      </c>
      <c r="Q80" s="41">
        <f t="shared" si="21"/>
        <v>182.05999999999995</v>
      </c>
      <c r="R80" s="41">
        <f t="shared" si="22"/>
        <v>163.34</v>
      </c>
      <c r="S80" s="41">
        <f t="shared" si="23"/>
        <v>-0.27999999999985903</v>
      </c>
      <c r="T80" s="34">
        <f t="shared" si="24"/>
        <v>0</v>
      </c>
      <c r="U80" s="34">
        <f t="shared" si="24"/>
        <v>163.34</v>
      </c>
      <c r="V80" s="34">
        <f t="shared" si="24"/>
        <v>0</v>
      </c>
      <c r="W80" s="52">
        <v>48.132257869999997</v>
      </c>
      <c r="X80" s="44">
        <f t="shared" si="25"/>
        <v>7861.9230004858</v>
      </c>
      <c r="Y80" s="45">
        <f t="shared" si="26"/>
        <v>24.12</v>
      </c>
      <c r="Z80" s="50">
        <f t="shared" si="26"/>
        <v>28.45</v>
      </c>
      <c r="AA80" s="51">
        <f t="shared" si="26"/>
        <v>30.22</v>
      </c>
      <c r="AB80" s="48">
        <f t="shared" si="27"/>
        <v>4647.0230000000001</v>
      </c>
      <c r="AC80" s="49">
        <f t="shared" si="28"/>
        <v>3214.9000004857999</v>
      </c>
    </row>
    <row r="81" spans="1:29" x14ac:dyDescent="0.25">
      <c r="A81" s="94" t="s">
        <v>251</v>
      </c>
      <c r="B81" s="64">
        <v>0</v>
      </c>
      <c r="C81" s="34">
        <v>395</v>
      </c>
      <c r="D81" s="96">
        <v>0</v>
      </c>
      <c r="E81" s="35">
        <f t="shared" si="17"/>
        <v>395</v>
      </c>
      <c r="F81" s="36">
        <f t="shared" si="18"/>
        <v>71</v>
      </c>
      <c r="G81" s="37" t="str">
        <f t="shared" si="16"/>
        <v>Yes</v>
      </c>
      <c r="H81" s="38">
        <v>167.47</v>
      </c>
      <c r="I81" s="38">
        <v>20.55</v>
      </c>
      <c r="J81" s="38">
        <v>167.47</v>
      </c>
      <c r="K81" s="38">
        <v>20.55</v>
      </c>
      <c r="L81" s="39">
        <f t="shared" si="19"/>
        <v>167.47</v>
      </c>
      <c r="M81" s="40">
        <f t="shared" si="20"/>
        <v>167.47</v>
      </c>
      <c r="N81" s="39">
        <v>578.45000000000005</v>
      </c>
      <c r="O81" s="39">
        <v>581.6</v>
      </c>
      <c r="P81" s="39">
        <v>766.76</v>
      </c>
      <c r="Q81" s="41">
        <f t="shared" si="21"/>
        <v>185.15999999999997</v>
      </c>
      <c r="R81" s="41">
        <f t="shared" si="22"/>
        <v>167.47</v>
      </c>
      <c r="S81" s="41">
        <f t="shared" si="23"/>
        <v>-0.28999999999996362</v>
      </c>
      <c r="T81" s="34">
        <f t="shared" si="24"/>
        <v>0</v>
      </c>
      <c r="U81" s="34">
        <f t="shared" si="24"/>
        <v>167.47</v>
      </c>
      <c r="V81" s="34">
        <f t="shared" si="24"/>
        <v>0</v>
      </c>
      <c r="W81" s="52">
        <v>48.686248280000001</v>
      </c>
      <c r="X81" s="44">
        <f t="shared" si="25"/>
        <v>8153.4859994516</v>
      </c>
      <c r="Y81" s="45">
        <f t="shared" si="26"/>
        <v>24.12</v>
      </c>
      <c r="Z81" s="50">
        <f t="shared" si="26"/>
        <v>28.45</v>
      </c>
      <c r="AA81" s="51">
        <f t="shared" si="26"/>
        <v>30.22</v>
      </c>
      <c r="AB81" s="48">
        <f t="shared" si="27"/>
        <v>4764.5214999999998</v>
      </c>
      <c r="AC81" s="49">
        <f t="shared" si="28"/>
        <v>3388.9644994516002</v>
      </c>
    </row>
    <row r="82" spans="1:29" x14ac:dyDescent="0.25">
      <c r="A82" s="94" t="s">
        <v>252</v>
      </c>
      <c r="B82" s="64">
        <v>0</v>
      </c>
      <c r="C82" s="34">
        <v>395</v>
      </c>
      <c r="D82" s="96">
        <v>0</v>
      </c>
      <c r="E82" s="35">
        <f t="shared" si="17"/>
        <v>395</v>
      </c>
      <c r="F82" s="36">
        <f t="shared" si="18"/>
        <v>72</v>
      </c>
      <c r="G82" s="37" t="str">
        <f t="shared" si="16"/>
        <v>Yes</v>
      </c>
      <c r="H82" s="38">
        <v>181.16</v>
      </c>
      <c r="I82" s="38">
        <v>21.33</v>
      </c>
      <c r="J82" s="38">
        <v>181.16</v>
      </c>
      <c r="K82" s="38">
        <v>21.33</v>
      </c>
      <c r="L82" s="39">
        <f t="shared" si="19"/>
        <v>181.16</v>
      </c>
      <c r="M82" s="40">
        <f t="shared" si="20"/>
        <v>181.16</v>
      </c>
      <c r="N82" s="39">
        <v>578.45000000000005</v>
      </c>
      <c r="O82" s="39">
        <v>580.45000000000005</v>
      </c>
      <c r="P82" s="39">
        <v>781.23</v>
      </c>
      <c r="Q82" s="41">
        <f t="shared" si="21"/>
        <v>200.77999999999997</v>
      </c>
      <c r="R82" s="41">
        <f t="shared" si="22"/>
        <v>181.16</v>
      </c>
      <c r="S82" s="41">
        <f t="shared" si="23"/>
        <v>-0.28999999999996362</v>
      </c>
      <c r="T82" s="34">
        <f t="shared" si="24"/>
        <v>0</v>
      </c>
      <c r="U82" s="34">
        <f t="shared" si="24"/>
        <v>181.16</v>
      </c>
      <c r="V82" s="34">
        <f t="shared" si="24"/>
        <v>0</v>
      </c>
      <c r="W82" s="52">
        <v>76.552357029999996</v>
      </c>
      <c r="X82" s="44">
        <f t="shared" si="25"/>
        <v>13868.224999554799</v>
      </c>
      <c r="Y82" s="45">
        <f t="shared" si="26"/>
        <v>24.12</v>
      </c>
      <c r="Z82" s="50">
        <f t="shared" si="26"/>
        <v>28.45</v>
      </c>
      <c r="AA82" s="51">
        <f t="shared" si="26"/>
        <v>30.22</v>
      </c>
      <c r="AB82" s="48">
        <f t="shared" si="27"/>
        <v>5154.0019999999995</v>
      </c>
      <c r="AC82" s="49">
        <f t="shared" si="28"/>
        <v>8714.2229995548005</v>
      </c>
    </row>
    <row r="83" spans="1:29" x14ac:dyDescent="0.25">
      <c r="A83" s="94" t="s">
        <v>253</v>
      </c>
      <c r="B83" s="64">
        <v>0</v>
      </c>
      <c r="C83" s="34">
        <v>395</v>
      </c>
      <c r="D83" s="96">
        <v>0</v>
      </c>
      <c r="E83" s="35">
        <f t="shared" si="17"/>
        <v>395</v>
      </c>
      <c r="F83" s="36">
        <f t="shared" si="18"/>
        <v>73</v>
      </c>
      <c r="G83" s="37" t="str">
        <f t="shared" si="16"/>
        <v>Yes</v>
      </c>
      <c r="H83" s="38">
        <v>187.53100000000001</v>
      </c>
      <c r="I83" s="38">
        <v>21.23</v>
      </c>
      <c r="J83" s="38">
        <v>187.53100000000001</v>
      </c>
      <c r="K83" s="38">
        <v>21.23</v>
      </c>
      <c r="L83" s="39">
        <f t="shared" si="19"/>
        <v>187.53100000000001</v>
      </c>
      <c r="M83" s="40">
        <f t="shared" si="20"/>
        <v>187.53100000000001</v>
      </c>
      <c r="N83" s="39">
        <v>577.45000000000005</v>
      </c>
      <c r="O83" s="39">
        <v>580.6</v>
      </c>
      <c r="P83" s="39">
        <v>786.5</v>
      </c>
      <c r="Q83" s="41">
        <f t="shared" si="21"/>
        <v>205.89999999999998</v>
      </c>
      <c r="R83" s="41">
        <f t="shared" si="22"/>
        <v>187.53100000000001</v>
      </c>
      <c r="S83" s="41">
        <f t="shared" si="23"/>
        <v>-0.28899999999998727</v>
      </c>
      <c r="T83" s="34">
        <f t="shared" si="24"/>
        <v>0</v>
      </c>
      <c r="U83" s="34">
        <f t="shared" si="24"/>
        <v>187.53100000000001</v>
      </c>
      <c r="V83" s="34">
        <f t="shared" si="24"/>
        <v>0</v>
      </c>
      <c r="W83" s="52">
        <v>54.563349860000002</v>
      </c>
      <c r="X83" s="44">
        <f t="shared" si="25"/>
        <v>10232.319562595661</v>
      </c>
      <c r="Y83" s="45">
        <f t="shared" si="26"/>
        <v>24.12</v>
      </c>
      <c r="Z83" s="50">
        <f t="shared" si="26"/>
        <v>28.45</v>
      </c>
      <c r="AA83" s="51">
        <f t="shared" si="26"/>
        <v>30.22</v>
      </c>
      <c r="AB83" s="48">
        <f t="shared" si="27"/>
        <v>5335.25695</v>
      </c>
      <c r="AC83" s="49">
        <f t="shared" si="28"/>
        <v>4897.0626125956614</v>
      </c>
    </row>
    <row r="84" spans="1:29" x14ac:dyDescent="0.25">
      <c r="A84" s="94" t="s">
        <v>254</v>
      </c>
      <c r="B84" s="64">
        <v>0</v>
      </c>
      <c r="C84" s="34">
        <v>395</v>
      </c>
      <c r="D84" s="96">
        <v>0</v>
      </c>
      <c r="E84" s="35">
        <f t="shared" si="17"/>
        <v>395</v>
      </c>
      <c r="F84" s="36">
        <f t="shared" si="18"/>
        <v>74</v>
      </c>
      <c r="G84" s="37" t="str">
        <f t="shared" si="16"/>
        <v>Yes</v>
      </c>
      <c r="H84" s="38">
        <v>176.7</v>
      </c>
      <c r="I84" s="38">
        <v>20.23</v>
      </c>
      <c r="J84" s="38">
        <v>176.7</v>
      </c>
      <c r="K84" s="38">
        <v>20.23</v>
      </c>
      <c r="L84" s="39">
        <f t="shared" si="19"/>
        <v>176.7</v>
      </c>
      <c r="M84" s="40">
        <f t="shared" si="20"/>
        <v>176.7</v>
      </c>
      <c r="N84" s="39">
        <v>579.29999999999995</v>
      </c>
      <c r="O84" s="39">
        <v>581.45000000000005</v>
      </c>
      <c r="P84" s="39">
        <v>776.5</v>
      </c>
      <c r="Q84" s="41">
        <f t="shared" si="21"/>
        <v>195.04999999999995</v>
      </c>
      <c r="R84" s="41">
        <f t="shared" si="22"/>
        <v>176.7</v>
      </c>
      <c r="S84" s="41">
        <f t="shared" si="23"/>
        <v>-0.26999999999998181</v>
      </c>
      <c r="T84" s="34">
        <f t="shared" si="24"/>
        <v>0</v>
      </c>
      <c r="U84" s="34">
        <f t="shared" si="24"/>
        <v>176.7</v>
      </c>
      <c r="V84" s="34">
        <f t="shared" si="24"/>
        <v>0</v>
      </c>
      <c r="W84" s="52">
        <v>59.404640630000003</v>
      </c>
      <c r="X84" s="44">
        <f t="shared" si="25"/>
        <v>10496.799999321</v>
      </c>
      <c r="Y84" s="45">
        <f t="shared" si="26"/>
        <v>24.12</v>
      </c>
      <c r="Z84" s="50">
        <f t="shared" si="26"/>
        <v>28.45</v>
      </c>
      <c r="AA84" s="51">
        <f t="shared" si="26"/>
        <v>30.22</v>
      </c>
      <c r="AB84" s="48">
        <f t="shared" si="27"/>
        <v>5027.1149999999998</v>
      </c>
      <c r="AC84" s="49">
        <f t="shared" si="28"/>
        <v>5469.6849993209999</v>
      </c>
    </row>
    <row r="85" spans="1:29" x14ac:dyDescent="0.25">
      <c r="A85" s="94" t="s">
        <v>255</v>
      </c>
      <c r="B85" s="64">
        <v>0</v>
      </c>
      <c r="C85" s="34">
        <v>395</v>
      </c>
      <c r="D85" s="96">
        <v>0</v>
      </c>
      <c r="E85" s="35">
        <f t="shared" si="17"/>
        <v>395</v>
      </c>
      <c r="F85" s="36">
        <f t="shared" si="18"/>
        <v>75</v>
      </c>
      <c r="G85" s="37" t="str">
        <f t="shared" si="16"/>
        <v>Yes</v>
      </c>
      <c r="H85" s="38">
        <v>158.47300000000001</v>
      </c>
      <c r="I85" s="38">
        <v>19.22</v>
      </c>
      <c r="J85" s="38">
        <v>158.47300000000001</v>
      </c>
      <c r="K85" s="38">
        <v>19.22</v>
      </c>
      <c r="L85" s="39">
        <f t="shared" si="19"/>
        <v>158.47300000000001</v>
      </c>
      <c r="M85" s="40">
        <f t="shared" si="20"/>
        <v>158.47300000000001</v>
      </c>
      <c r="N85" s="39">
        <v>578.45000000000005</v>
      </c>
      <c r="O85" s="39">
        <v>581.45000000000005</v>
      </c>
      <c r="P85" s="39">
        <v>756.41</v>
      </c>
      <c r="Q85" s="41">
        <f t="shared" si="21"/>
        <v>174.95999999999992</v>
      </c>
      <c r="R85" s="41">
        <f t="shared" si="22"/>
        <v>158.47300000000001</v>
      </c>
      <c r="S85" s="41">
        <f t="shared" si="23"/>
        <v>-0.26699999999993906</v>
      </c>
      <c r="T85" s="34">
        <f t="shared" si="24"/>
        <v>0</v>
      </c>
      <c r="U85" s="34">
        <f t="shared" si="24"/>
        <v>158.47300000000001</v>
      </c>
      <c r="V85" s="34">
        <f t="shared" si="24"/>
        <v>0</v>
      </c>
      <c r="W85" s="52">
        <v>70.783025179999996</v>
      </c>
      <c r="X85" s="44">
        <f t="shared" si="25"/>
        <v>11217.198349350141</v>
      </c>
      <c r="Y85" s="45">
        <f t="shared" si="26"/>
        <v>24.12</v>
      </c>
      <c r="Z85" s="50">
        <f t="shared" si="26"/>
        <v>28.45</v>
      </c>
      <c r="AA85" s="51">
        <f t="shared" si="26"/>
        <v>30.22</v>
      </c>
      <c r="AB85" s="48">
        <f t="shared" si="27"/>
        <v>4508.5568499999999</v>
      </c>
      <c r="AC85" s="49">
        <f t="shared" si="28"/>
        <v>6708.6414993501412</v>
      </c>
    </row>
    <row r="86" spans="1:29" x14ac:dyDescent="0.25">
      <c r="A86" s="94" t="s">
        <v>256</v>
      </c>
      <c r="B86" s="64">
        <v>0</v>
      </c>
      <c r="C86" s="34">
        <v>395</v>
      </c>
      <c r="D86" s="96">
        <v>0</v>
      </c>
      <c r="E86" s="35">
        <f t="shared" si="17"/>
        <v>395</v>
      </c>
      <c r="F86" s="36">
        <f t="shared" si="18"/>
        <v>76</v>
      </c>
      <c r="G86" s="37" t="str">
        <f t="shared" si="16"/>
        <v>Yes</v>
      </c>
      <c r="H86" s="38">
        <v>177.27099999999999</v>
      </c>
      <c r="I86" s="38">
        <v>18.43</v>
      </c>
      <c r="J86" s="38">
        <v>177.27099999999999</v>
      </c>
      <c r="K86" s="38">
        <v>18.43</v>
      </c>
      <c r="L86" s="39">
        <f t="shared" si="19"/>
        <v>177.27099999999999</v>
      </c>
      <c r="M86" s="40">
        <f t="shared" si="20"/>
        <v>177.27099999999999</v>
      </c>
      <c r="N86" s="39">
        <v>578.29999999999995</v>
      </c>
      <c r="O86" s="39">
        <v>581.6</v>
      </c>
      <c r="P86" s="39">
        <v>774.25</v>
      </c>
      <c r="Q86" s="41">
        <f t="shared" si="21"/>
        <v>192.64999999999998</v>
      </c>
      <c r="R86" s="41">
        <f t="shared" si="22"/>
        <v>177.27099999999999</v>
      </c>
      <c r="S86" s="41">
        <f t="shared" si="23"/>
        <v>-0.24900000000013733</v>
      </c>
      <c r="T86" s="34">
        <f t="shared" si="24"/>
        <v>0</v>
      </c>
      <c r="U86" s="34">
        <f t="shared" si="24"/>
        <v>177.27099999999999</v>
      </c>
      <c r="V86" s="34">
        <f t="shared" si="24"/>
        <v>0</v>
      </c>
      <c r="W86" s="52">
        <v>51.473537540000002</v>
      </c>
      <c r="X86" s="44">
        <f t="shared" si="25"/>
        <v>9124.7654732533392</v>
      </c>
      <c r="Y86" s="45">
        <f t="shared" si="26"/>
        <v>24.12</v>
      </c>
      <c r="Z86" s="50">
        <f t="shared" si="26"/>
        <v>28.45</v>
      </c>
      <c r="AA86" s="51">
        <f t="shared" si="26"/>
        <v>30.22</v>
      </c>
      <c r="AB86" s="48">
        <f t="shared" si="27"/>
        <v>5043.3599499999991</v>
      </c>
      <c r="AC86" s="49">
        <f t="shared" si="28"/>
        <v>4081.4055232533401</v>
      </c>
    </row>
    <row r="87" spans="1:29" x14ac:dyDescent="0.25">
      <c r="A87" s="94" t="s">
        <v>257</v>
      </c>
      <c r="B87" s="64">
        <v>0</v>
      </c>
      <c r="C87" s="34">
        <v>395</v>
      </c>
      <c r="D87" s="96">
        <v>0</v>
      </c>
      <c r="E87" s="35">
        <f t="shared" si="17"/>
        <v>395</v>
      </c>
      <c r="F87" s="36">
        <f t="shared" si="18"/>
        <v>77</v>
      </c>
      <c r="G87" s="37" t="str">
        <f t="shared" si="16"/>
        <v>Yes</v>
      </c>
      <c r="H87" s="38">
        <v>168.95400000000001</v>
      </c>
      <c r="I87" s="38">
        <v>16.82</v>
      </c>
      <c r="J87" s="38">
        <v>168.95400000000001</v>
      </c>
      <c r="K87" s="38">
        <v>16.82</v>
      </c>
      <c r="L87" s="39">
        <f t="shared" si="19"/>
        <v>168.95400000000001</v>
      </c>
      <c r="M87" s="40">
        <f t="shared" si="20"/>
        <v>168.95400000000001</v>
      </c>
      <c r="N87" s="39">
        <v>579.45000000000005</v>
      </c>
      <c r="O87" s="39">
        <v>581.6</v>
      </c>
      <c r="P87" s="39">
        <v>765.46</v>
      </c>
      <c r="Q87" s="41">
        <f t="shared" si="21"/>
        <v>183.86</v>
      </c>
      <c r="R87" s="41">
        <f t="shared" si="22"/>
        <v>168.95400000000001</v>
      </c>
      <c r="S87" s="41">
        <f t="shared" si="23"/>
        <v>-0.23599999999987631</v>
      </c>
      <c r="T87" s="34">
        <f t="shared" si="24"/>
        <v>0</v>
      </c>
      <c r="U87" s="34">
        <f t="shared" si="24"/>
        <v>168.95400000000001</v>
      </c>
      <c r="V87" s="34">
        <f t="shared" si="24"/>
        <v>0</v>
      </c>
      <c r="W87" s="52">
        <v>62.663131100000001</v>
      </c>
      <c r="X87" s="44">
        <f t="shared" si="25"/>
        <v>10587.186651869401</v>
      </c>
      <c r="Y87" s="45">
        <f t="shared" si="26"/>
        <v>24.12</v>
      </c>
      <c r="Z87" s="50">
        <f t="shared" si="26"/>
        <v>28.45</v>
      </c>
      <c r="AA87" s="51">
        <f t="shared" si="26"/>
        <v>30.22</v>
      </c>
      <c r="AB87" s="48">
        <f t="shared" si="27"/>
        <v>4806.7412999999997</v>
      </c>
      <c r="AC87" s="49">
        <f t="shared" si="28"/>
        <v>5780.4453518694008</v>
      </c>
    </row>
    <row r="88" spans="1:29" x14ac:dyDescent="0.25">
      <c r="A88" s="94" t="s">
        <v>258</v>
      </c>
      <c r="B88" s="64">
        <v>0</v>
      </c>
      <c r="C88" s="34">
        <v>395</v>
      </c>
      <c r="D88" s="96">
        <v>0</v>
      </c>
      <c r="E88" s="35">
        <f t="shared" si="17"/>
        <v>395</v>
      </c>
      <c r="F88" s="36">
        <f t="shared" si="18"/>
        <v>78</v>
      </c>
      <c r="G88" s="37" t="str">
        <f t="shared" si="16"/>
        <v>Yes</v>
      </c>
      <c r="H88" s="38">
        <v>125.726</v>
      </c>
      <c r="I88" s="38">
        <v>15.06</v>
      </c>
      <c r="J88" s="38">
        <v>125.726</v>
      </c>
      <c r="K88" s="38">
        <v>15.06</v>
      </c>
      <c r="L88" s="39">
        <f t="shared" si="19"/>
        <v>125.726</v>
      </c>
      <c r="M88" s="40">
        <f t="shared" si="20"/>
        <v>125.726</v>
      </c>
      <c r="N88" s="39">
        <v>579.15000000000009</v>
      </c>
      <c r="O88" s="39">
        <v>413.27249999999998</v>
      </c>
      <c r="P88" s="39">
        <v>720.14</v>
      </c>
      <c r="Q88" s="41">
        <f t="shared" si="21"/>
        <v>306.86750000000001</v>
      </c>
      <c r="R88" s="41">
        <f t="shared" si="22"/>
        <v>125.726</v>
      </c>
      <c r="S88" s="41">
        <f t="shared" si="23"/>
        <v>-0.20399999999995089</v>
      </c>
      <c r="T88" s="34">
        <f t="shared" si="24"/>
        <v>0</v>
      </c>
      <c r="U88" s="34">
        <f t="shared" si="24"/>
        <v>125.726</v>
      </c>
      <c r="V88" s="34">
        <f t="shared" si="24"/>
        <v>0</v>
      </c>
      <c r="W88" s="52">
        <v>45.503459790000001</v>
      </c>
      <c r="X88" s="44">
        <f t="shared" si="25"/>
        <v>5720.9679855575405</v>
      </c>
      <c r="Y88" s="45">
        <f t="shared" si="26"/>
        <v>24.12</v>
      </c>
      <c r="Z88" s="50">
        <f t="shared" si="26"/>
        <v>28.45</v>
      </c>
      <c r="AA88" s="51">
        <f t="shared" si="26"/>
        <v>30.22</v>
      </c>
      <c r="AB88" s="48">
        <f t="shared" si="27"/>
        <v>3576.9047</v>
      </c>
      <c r="AC88" s="49">
        <f t="shared" si="28"/>
        <v>2144.0632855575404</v>
      </c>
    </row>
    <row r="89" spans="1:29" x14ac:dyDescent="0.25">
      <c r="A89" s="94" t="s">
        <v>259</v>
      </c>
      <c r="B89" s="64">
        <v>0</v>
      </c>
      <c r="C89" s="34">
        <v>395</v>
      </c>
      <c r="D89" s="96">
        <v>0</v>
      </c>
      <c r="E89" s="35">
        <f t="shared" si="17"/>
        <v>395</v>
      </c>
      <c r="F89" s="36">
        <f t="shared" si="18"/>
        <v>79</v>
      </c>
      <c r="G89" s="37" t="str">
        <f t="shared" si="16"/>
        <v>Yes</v>
      </c>
      <c r="H89" s="38">
        <v>61.695</v>
      </c>
      <c r="I89" s="38">
        <v>14.79</v>
      </c>
      <c r="J89" s="38">
        <v>61.695</v>
      </c>
      <c r="K89" s="38">
        <v>14.79</v>
      </c>
      <c r="L89" s="39">
        <f t="shared" si="19"/>
        <v>61.695</v>
      </c>
      <c r="M89" s="40">
        <f t="shared" si="20"/>
        <v>61.695</v>
      </c>
      <c r="N89" s="39">
        <v>577.29999999999995</v>
      </c>
      <c r="O89" s="39">
        <v>581.45000000000005</v>
      </c>
      <c r="P89" s="39">
        <v>653.98</v>
      </c>
      <c r="Q89" s="41">
        <f t="shared" si="21"/>
        <v>72.529999999999973</v>
      </c>
      <c r="R89" s="41">
        <f t="shared" si="22"/>
        <v>61.695</v>
      </c>
      <c r="S89" s="41">
        <f t="shared" si="23"/>
        <v>-0.19500000000005002</v>
      </c>
      <c r="T89" s="34">
        <f t="shared" si="24"/>
        <v>0</v>
      </c>
      <c r="U89" s="34">
        <f t="shared" si="24"/>
        <v>61.695</v>
      </c>
      <c r="V89" s="34">
        <f t="shared" si="24"/>
        <v>0</v>
      </c>
      <c r="W89" s="52">
        <v>41.91</v>
      </c>
      <c r="X89" s="44">
        <f t="shared" si="25"/>
        <v>2585.6374499999997</v>
      </c>
      <c r="Y89" s="45">
        <f t="shared" si="26"/>
        <v>24.12</v>
      </c>
      <c r="Z89" s="50">
        <f t="shared" si="26"/>
        <v>28.45</v>
      </c>
      <c r="AA89" s="51">
        <f t="shared" si="26"/>
        <v>30.22</v>
      </c>
      <c r="AB89" s="48">
        <f t="shared" si="27"/>
        <v>1755.2227499999999</v>
      </c>
      <c r="AC89" s="49">
        <f t="shared" si="28"/>
        <v>830.41469999999981</v>
      </c>
    </row>
    <row r="90" spans="1:29" x14ac:dyDescent="0.25">
      <c r="A90" s="94" t="s">
        <v>260</v>
      </c>
      <c r="B90" s="64">
        <v>0</v>
      </c>
      <c r="C90" s="34">
        <v>395</v>
      </c>
      <c r="D90" s="96">
        <v>0</v>
      </c>
      <c r="E90" s="35">
        <f t="shared" si="17"/>
        <v>395</v>
      </c>
      <c r="F90" s="36">
        <f t="shared" si="18"/>
        <v>80</v>
      </c>
      <c r="G90" s="37" t="str">
        <f t="shared" si="16"/>
        <v>Yes</v>
      </c>
      <c r="H90" s="38">
        <v>49.040999999999997</v>
      </c>
      <c r="I90" s="38">
        <v>13.95</v>
      </c>
      <c r="J90" s="38">
        <v>49.040999999999997</v>
      </c>
      <c r="K90" s="38">
        <v>13.95</v>
      </c>
      <c r="L90" s="39">
        <f t="shared" si="19"/>
        <v>49.040999999999997</v>
      </c>
      <c r="M90" s="40">
        <f t="shared" si="20"/>
        <v>49.040999999999997</v>
      </c>
      <c r="N90" s="39">
        <v>547.15000000000009</v>
      </c>
      <c r="O90" s="39">
        <v>580.29999999999995</v>
      </c>
      <c r="P90" s="39">
        <v>610.32000000000005</v>
      </c>
      <c r="Q90" s="41">
        <f t="shared" si="21"/>
        <v>30.020000000000095</v>
      </c>
      <c r="R90" s="41">
        <f t="shared" si="22"/>
        <v>30.020000000000095</v>
      </c>
      <c r="S90" s="41">
        <f t="shared" si="23"/>
        <v>-0.17899999999997362</v>
      </c>
      <c r="T90" s="34">
        <f t="shared" si="24"/>
        <v>0</v>
      </c>
      <c r="U90" s="34">
        <f t="shared" si="24"/>
        <v>30.020000000000095</v>
      </c>
      <c r="V90" s="34">
        <f t="shared" si="24"/>
        <v>0</v>
      </c>
      <c r="W90" s="52">
        <v>41.99</v>
      </c>
      <c r="X90" s="44">
        <f t="shared" si="25"/>
        <v>1260.5398000000041</v>
      </c>
      <c r="Y90" s="45">
        <f t="shared" si="26"/>
        <v>24.12</v>
      </c>
      <c r="Z90" s="50">
        <f t="shared" si="26"/>
        <v>28.45</v>
      </c>
      <c r="AA90" s="51">
        <f t="shared" si="26"/>
        <v>30.22</v>
      </c>
      <c r="AB90" s="48">
        <f t="shared" si="27"/>
        <v>854.06900000000269</v>
      </c>
      <c r="AC90" s="49">
        <f t="shared" si="28"/>
        <v>406.47080000000142</v>
      </c>
    </row>
    <row r="91" spans="1:29" x14ac:dyDescent="0.25">
      <c r="A91" s="94" t="s">
        <v>261</v>
      </c>
      <c r="B91" s="64">
        <v>0</v>
      </c>
      <c r="C91" s="34">
        <v>395</v>
      </c>
      <c r="D91" s="96">
        <v>0</v>
      </c>
      <c r="E91" s="35">
        <f t="shared" si="17"/>
        <v>395</v>
      </c>
      <c r="F91" s="36">
        <f t="shared" si="18"/>
        <v>81</v>
      </c>
      <c r="G91" s="37" t="str">
        <f t="shared" si="16"/>
        <v>Yes</v>
      </c>
      <c r="H91" s="38">
        <v>70.343000000000004</v>
      </c>
      <c r="I91" s="38">
        <v>12.63</v>
      </c>
      <c r="J91" s="38">
        <v>70.343000000000004</v>
      </c>
      <c r="K91" s="38">
        <v>12.63</v>
      </c>
      <c r="L91" s="39">
        <f t="shared" si="19"/>
        <v>70.343000000000004</v>
      </c>
      <c r="M91" s="40">
        <f t="shared" si="20"/>
        <v>70.343000000000004</v>
      </c>
      <c r="N91" s="39">
        <v>488</v>
      </c>
      <c r="O91" s="39">
        <v>580.29999999999995</v>
      </c>
      <c r="P91" s="39">
        <v>571.13</v>
      </c>
      <c r="Q91" s="41">
        <f t="shared" si="21"/>
        <v>0</v>
      </c>
      <c r="R91" s="41">
        <f t="shared" si="22"/>
        <v>0</v>
      </c>
      <c r="S91" s="41">
        <f t="shared" si="23"/>
        <v>0</v>
      </c>
      <c r="T91" s="34">
        <f t="shared" si="24"/>
        <v>0</v>
      </c>
      <c r="U91" s="34">
        <f t="shared" si="24"/>
        <v>0</v>
      </c>
      <c r="V91" s="34">
        <f t="shared" si="24"/>
        <v>0</v>
      </c>
      <c r="W91" s="52">
        <v>37.229999999999997</v>
      </c>
      <c r="X91" s="44">
        <f t="shared" si="25"/>
        <v>0</v>
      </c>
      <c r="Y91" s="45">
        <f t="shared" si="26"/>
        <v>24.12</v>
      </c>
      <c r="Z91" s="50">
        <f t="shared" si="26"/>
        <v>28.45</v>
      </c>
      <c r="AA91" s="51">
        <f t="shared" si="26"/>
        <v>30.22</v>
      </c>
      <c r="AB91" s="48">
        <f t="shared" si="27"/>
        <v>0</v>
      </c>
      <c r="AC91" s="49">
        <f t="shared" si="28"/>
        <v>0</v>
      </c>
    </row>
    <row r="92" spans="1:29" x14ac:dyDescent="0.25">
      <c r="A92" s="94" t="s">
        <v>262</v>
      </c>
      <c r="B92" s="64">
        <v>0</v>
      </c>
      <c r="C92" s="34">
        <v>395</v>
      </c>
      <c r="D92" s="96">
        <v>0</v>
      </c>
      <c r="E92" s="35">
        <f t="shared" si="17"/>
        <v>395</v>
      </c>
      <c r="F92" s="36">
        <f t="shared" si="18"/>
        <v>82</v>
      </c>
      <c r="G92" s="37" t="str">
        <f t="shared" si="16"/>
        <v>Yes</v>
      </c>
      <c r="H92" s="38">
        <v>92.625</v>
      </c>
      <c r="I92" s="38">
        <v>12.39</v>
      </c>
      <c r="J92" s="38">
        <v>92.625</v>
      </c>
      <c r="K92" s="38">
        <v>12.39</v>
      </c>
      <c r="L92" s="39">
        <f t="shared" si="19"/>
        <v>92.625</v>
      </c>
      <c r="M92" s="40">
        <f t="shared" si="20"/>
        <v>92.625</v>
      </c>
      <c r="N92" s="39">
        <v>452.70000000000005</v>
      </c>
      <c r="O92" s="39">
        <v>580.29999999999995</v>
      </c>
      <c r="P92" s="39">
        <v>557.88</v>
      </c>
      <c r="Q92" s="41">
        <f t="shared" si="21"/>
        <v>0</v>
      </c>
      <c r="R92" s="41">
        <f t="shared" si="22"/>
        <v>0</v>
      </c>
      <c r="S92" s="41">
        <f t="shared" si="23"/>
        <v>0</v>
      </c>
      <c r="T92" s="34">
        <f t="shared" si="24"/>
        <v>0</v>
      </c>
      <c r="U92" s="34">
        <f t="shared" si="24"/>
        <v>0</v>
      </c>
      <c r="V92" s="34">
        <f t="shared" si="24"/>
        <v>0</v>
      </c>
      <c r="W92" s="52">
        <v>34.799999999999997</v>
      </c>
      <c r="X92" s="44">
        <f t="shared" si="25"/>
        <v>0</v>
      </c>
      <c r="Y92" s="45">
        <f t="shared" ref="Y92:AA96" si="29">Y91</f>
        <v>24.12</v>
      </c>
      <c r="Z92" s="50">
        <f t="shared" si="29"/>
        <v>28.45</v>
      </c>
      <c r="AA92" s="51">
        <f t="shared" si="29"/>
        <v>30.22</v>
      </c>
      <c r="AB92" s="48">
        <f t="shared" si="27"/>
        <v>0</v>
      </c>
      <c r="AC92" s="49">
        <f t="shared" si="28"/>
        <v>0</v>
      </c>
    </row>
    <row r="93" spans="1:29" x14ac:dyDescent="0.25">
      <c r="A93" s="94" t="s">
        <v>263</v>
      </c>
      <c r="B93" s="64">
        <v>0</v>
      </c>
      <c r="C93" s="34">
        <v>395</v>
      </c>
      <c r="D93" s="96">
        <v>0</v>
      </c>
      <c r="E93" s="35">
        <f t="shared" si="17"/>
        <v>395</v>
      </c>
      <c r="F93" s="36">
        <f t="shared" si="18"/>
        <v>83</v>
      </c>
      <c r="G93" s="37" t="str">
        <f t="shared" si="16"/>
        <v>Yes</v>
      </c>
      <c r="H93" s="38">
        <v>147.238</v>
      </c>
      <c r="I93" s="38">
        <v>12.69</v>
      </c>
      <c r="J93" s="38">
        <v>147.238</v>
      </c>
      <c r="K93" s="38">
        <v>12.69</v>
      </c>
      <c r="L93" s="39">
        <f t="shared" si="19"/>
        <v>147.238</v>
      </c>
      <c r="M93" s="40">
        <f t="shared" si="20"/>
        <v>147.238</v>
      </c>
      <c r="N93" s="39">
        <v>408.34999999999991</v>
      </c>
      <c r="O93" s="39">
        <v>579.29999999999995</v>
      </c>
      <c r="P93" s="39">
        <v>568.44000000000005</v>
      </c>
      <c r="Q93" s="41">
        <f t="shared" si="21"/>
        <v>0</v>
      </c>
      <c r="R93" s="41">
        <f t="shared" si="22"/>
        <v>0</v>
      </c>
      <c r="S93" s="41">
        <f t="shared" si="23"/>
        <v>0</v>
      </c>
      <c r="T93" s="34">
        <f t="shared" si="24"/>
        <v>0</v>
      </c>
      <c r="U93" s="34">
        <f t="shared" si="24"/>
        <v>0</v>
      </c>
      <c r="V93" s="34">
        <f t="shared" si="24"/>
        <v>0</v>
      </c>
      <c r="W93" s="52">
        <v>27.6</v>
      </c>
      <c r="X93" s="44">
        <f t="shared" si="25"/>
        <v>0</v>
      </c>
      <c r="Y93" s="45">
        <f t="shared" si="29"/>
        <v>24.12</v>
      </c>
      <c r="Z93" s="50">
        <f t="shared" si="29"/>
        <v>28.45</v>
      </c>
      <c r="AA93" s="51">
        <f t="shared" si="29"/>
        <v>30.22</v>
      </c>
      <c r="AB93" s="48">
        <f t="shared" si="27"/>
        <v>0</v>
      </c>
      <c r="AC93" s="49">
        <f t="shared" si="28"/>
        <v>0</v>
      </c>
    </row>
    <row r="94" spans="1:29" x14ac:dyDescent="0.25">
      <c r="A94" s="94" t="s">
        <v>264</v>
      </c>
      <c r="B94" s="64">
        <v>0</v>
      </c>
      <c r="C94" s="34">
        <v>395</v>
      </c>
      <c r="D94" s="96">
        <v>0</v>
      </c>
      <c r="E94" s="35">
        <f t="shared" si="17"/>
        <v>395</v>
      </c>
      <c r="F94" s="36">
        <f t="shared" si="18"/>
        <v>84</v>
      </c>
      <c r="G94" s="37" t="str">
        <f t="shared" si="16"/>
        <v>Yes</v>
      </c>
      <c r="H94" s="38">
        <v>162.83600000000001</v>
      </c>
      <c r="I94" s="38">
        <v>12.55</v>
      </c>
      <c r="J94" s="38">
        <v>162.83600000000001</v>
      </c>
      <c r="K94" s="38">
        <v>12.55</v>
      </c>
      <c r="L94" s="39">
        <f t="shared" si="19"/>
        <v>162.83600000000001</v>
      </c>
      <c r="M94" s="40">
        <f t="shared" si="20"/>
        <v>162.83600000000001</v>
      </c>
      <c r="N94" s="39">
        <v>391.15000000000009</v>
      </c>
      <c r="O94" s="39">
        <v>392.29999999999995</v>
      </c>
      <c r="P94" s="39">
        <v>566.70000000000005</v>
      </c>
      <c r="Q94" s="41">
        <f t="shared" si="21"/>
        <v>174.40000000000009</v>
      </c>
      <c r="R94" s="41">
        <f t="shared" si="22"/>
        <v>162.83600000000001</v>
      </c>
      <c r="S94" s="41">
        <f t="shared" si="23"/>
        <v>-0.16399999999998727</v>
      </c>
      <c r="T94" s="34">
        <f t="shared" si="24"/>
        <v>0</v>
      </c>
      <c r="U94" s="34">
        <f t="shared" si="24"/>
        <v>162.83600000000001</v>
      </c>
      <c r="V94" s="34">
        <f t="shared" si="24"/>
        <v>0</v>
      </c>
      <c r="W94" s="52">
        <v>29.4</v>
      </c>
      <c r="X94" s="44">
        <f t="shared" si="25"/>
        <v>4787.3784000000005</v>
      </c>
      <c r="Y94" s="45">
        <f t="shared" si="29"/>
        <v>24.12</v>
      </c>
      <c r="Z94" s="50">
        <f t="shared" si="29"/>
        <v>28.45</v>
      </c>
      <c r="AA94" s="51">
        <f t="shared" si="29"/>
        <v>30.22</v>
      </c>
      <c r="AB94" s="48">
        <f t="shared" si="27"/>
        <v>4632.6842000000006</v>
      </c>
      <c r="AC94" s="49">
        <f t="shared" si="28"/>
        <v>154.69419999999991</v>
      </c>
    </row>
    <row r="95" spans="1:29" x14ac:dyDescent="0.25">
      <c r="A95" s="94" t="s">
        <v>265</v>
      </c>
      <c r="B95" s="64">
        <v>0</v>
      </c>
      <c r="C95" s="34">
        <v>395</v>
      </c>
      <c r="D95" s="96">
        <v>0</v>
      </c>
      <c r="E95" s="35">
        <f t="shared" si="17"/>
        <v>395</v>
      </c>
      <c r="F95" s="36">
        <f t="shared" si="18"/>
        <v>85</v>
      </c>
      <c r="G95" s="37" t="str">
        <f t="shared" ref="G95" si="30">IF(MAX(F95:F160)&gt;6,"Yes",0)</f>
        <v>Yes</v>
      </c>
      <c r="H95" s="38">
        <v>175.547</v>
      </c>
      <c r="I95" s="38">
        <v>14.22</v>
      </c>
      <c r="J95" s="38">
        <v>175.547</v>
      </c>
      <c r="K95" s="38">
        <v>14.22</v>
      </c>
      <c r="L95" s="39">
        <f t="shared" si="19"/>
        <v>175.547</v>
      </c>
      <c r="M95" s="40">
        <f t="shared" si="20"/>
        <v>175.547</v>
      </c>
      <c r="N95" s="39">
        <v>398.70000000000005</v>
      </c>
      <c r="O95" s="39">
        <v>459.29999999999995</v>
      </c>
      <c r="P95" s="39">
        <v>588.66</v>
      </c>
      <c r="Q95" s="41">
        <f t="shared" si="21"/>
        <v>129.36000000000001</v>
      </c>
      <c r="R95" s="41">
        <f t="shared" si="22"/>
        <v>129.36000000000001</v>
      </c>
      <c r="S95" s="41">
        <f t="shared" si="23"/>
        <v>-0.19299999999986994</v>
      </c>
      <c r="T95" s="34">
        <f t="shared" si="24"/>
        <v>0</v>
      </c>
      <c r="U95" s="34">
        <f t="shared" si="24"/>
        <v>129.36000000000001</v>
      </c>
      <c r="V95" s="34">
        <f t="shared" si="24"/>
        <v>0</v>
      </c>
      <c r="W95" s="52">
        <v>29.991728850000001</v>
      </c>
      <c r="X95" s="44">
        <f t="shared" si="25"/>
        <v>3879.7300440360004</v>
      </c>
      <c r="Y95" s="45">
        <f t="shared" si="29"/>
        <v>24.12</v>
      </c>
      <c r="Z95" s="50">
        <f t="shared" si="29"/>
        <v>28.45</v>
      </c>
      <c r="AA95" s="51">
        <f t="shared" si="29"/>
        <v>30.22</v>
      </c>
      <c r="AB95" s="48">
        <f t="shared" si="27"/>
        <v>3680.2920000000004</v>
      </c>
      <c r="AC95" s="49">
        <f t="shared" si="28"/>
        <v>199.43804403600006</v>
      </c>
    </row>
    <row r="96" spans="1:29" x14ac:dyDescent="0.25">
      <c r="A96" s="63"/>
      <c r="B96" s="64">
        <v>0</v>
      </c>
      <c r="C96" s="34">
        <v>0</v>
      </c>
      <c r="D96" s="96">
        <v>0</v>
      </c>
      <c r="E96" s="35">
        <f t="shared" si="17"/>
        <v>0</v>
      </c>
      <c r="F96" s="36">
        <f t="shared" si="18"/>
        <v>0</v>
      </c>
      <c r="G96" s="37">
        <f>IF(MAX(F96:F163)&gt;6,"Yes",0)</f>
        <v>0</v>
      </c>
      <c r="H96" s="38"/>
      <c r="I96" s="38"/>
      <c r="J96" s="38"/>
      <c r="K96" s="38"/>
      <c r="L96" s="39">
        <f t="shared" si="19"/>
        <v>0</v>
      </c>
      <c r="M96" s="40">
        <f t="shared" si="20"/>
        <v>0</v>
      </c>
      <c r="N96" s="39">
        <v>0</v>
      </c>
      <c r="O96" s="39">
        <v>0</v>
      </c>
      <c r="P96" s="39">
        <v>0</v>
      </c>
      <c r="Q96" s="41">
        <f t="shared" si="21"/>
        <v>0</v>
      </c>
      <c r="R96" s="41">
        <f t="shared" si="22"/>
        <v>0</v>
      </c>
      <c r="S96" s="41">
        <f t="shared" si="23"/>
        <v>0</v>
      </c>
      <c r="T96" s="34">
        <f t="shared" si="24"/>
        <v>0</v>
      </c>
      <c r="U96" s="34">
        <f t="shared" si="24"/>
        <v>0</v>
      </c>
      <c r="V96" s="34">
        <f t="shared" si="24"/>
        <v>0</v>
      </c>
      <c r="W96" s="52">
        <f>'[2]KP Hourly Purchases'!K89</f>
        <v>0</v>
      </c>
      <c r="X96" s="44">
        <f t="shared" si="25"/>
        <v>0</v>
      </c>
      <c r="Y96" s="45">
        <f t="shared" si="29"/>
        <v>24.12</v>
      </c>
      <c r="Z96" s="50">
        <f t="shared" si="29"/>
        <v>28.45</v>
      </c>
      <c r="AA96" s="51">
        <f t="shared" si="29"/>
        <v>30.22</v>
      </c>
      <c r="AB96" s="48">
        <f t="shared" si="27"/>
        <v>0</v>
      </c>
      <c r="AC96" s="49">
        <f t="shared" si="28"/>
        <v>0</v>
      </c>
    </row>
    <row r="97" spans="1:29" x14ac:dyDescent="0.25">
      <c r="A97" s="66"/>
      <c r="B97" s="67"/>
      <c r="C97" s="67"/>
      <c r="D97" s="67"/>
      <c r="E97" s="68"/>
      <c r="F97" s="69"/>
      <c r="G97" s="70"/>
      <c r="H97" s="71"/>
      <c r="I97" s="71"/>
      <c r="J97" s="71"/>
      <c r="K97" s="71"/>
      <c r="L97" s="72"/>
      <c r="M97" s="73"/>
      <c r="N97" s="72"/>
      <c r="O97" s="72"/>
      <c r="P97" s="72"/>
      <c r="Q97" s="74"/>
      <c r="R97" s="74"/>
      <c r="S97" s="74"/>
      <c r="T97" s="67"/>
      <c r="U97" s="67"/>
      <c r="V97" s="67"/>
      <c r="W97" s="75"/>
      <c r="X97" s="76"/>
      <c r="Y97" s="77"/>
      <c r="Z97" s="78"/>
      <c r="AA97" s="78"/>
      <c r="AB97" s="79"/>
      <c r="AC97" s="80"/>
    </row>
    <row r="98" spans="1:29" ht="15.75" thickBot="1" x14ac:dyDescent="0.3">
      <c r="A98" s="66"/>
      <c r="B98" s="67"/>
      <c r="C98" s="67"/>
      <c r="D98" s="81" t="s">
        <v>42</v>
      </c>
      <c r="E98" s="82">
        <f>SUM(E11:E97)</f>
        <v>33575</v>
      </c>
      <c r="F98" s="69"/>
      <c r="G98" s="70"/>
      <c r="H98" s="71"/>
      <c r="I98" s="71"/>
      <c r="J98" s="71"/>
      <c r="K98" s="71"/>
      <c r="L98" s="72"/>
      <c r="M98" s="73"/>
      <c r="N98" s="72"/>
      <c r="O98" s="72"/>
      <c r="P98" s="72"/>
      <c r="Q98" s="74"/>
      <c r="R98" s="74"/>
      <c r="S98" s="74"/>
      <c r="T98" s="67"/>
      <c r="U98" s="67"/>
      <c r="V98" s="67"/>
      <c r="W98" s="75"/>
      <c r="X98" s="76"/>
      <c r="Y98" s="77"/>
      <c r="Z98" s="78"/>
      <c r="AA98" s="78"/>
      <c r="AB98" s="79"/>
      <c r="AC98" s="80"/>
    </row>
    <row r="99" spans="1:29" ht="15.75" thickBot="1" x14ac:dyDescent="0.3">
      <c r="A99" s="22"/>
      <c r="B99" s="22"/>
      <c r="C99" s="22"/>
      <c r="D99" s="22"/>
      <c r="E99" s="22"/>
      <c r="F99" s="22"/>
      <c r="G99" s="22"/>
      <c r="H99" s="54"/>
      <c r="I99" s="54"/>
      <c r="J99" s="54"/>
      <c r="K99" s="54"/>
      <c r="L99" s="54"/>
      <c r="M99" s="55"/>
      <c r="N99" s="54"/>
      <c r="O99" s="54"/>
      <c r="P99" s="54"/>
      <c r="Q99" s="54"/>
      <c r="R99" s="54"/>
      <c r="S99" s="54"/>
      <c r="T99" s="54">
        <f>SUM(T11:T96)</f>
        <v>0</v>
      </c>
      <c r="U99" s="54">
        <f>SUM(U11:U96)</f>
        <v>8175.9550000000017</v>
      </c>
      <c r="V99" s="54">
        <f>SUM(V11:V96)</f>
        <v>0</v>
      </c>
      <c r="W99" s="61">
        <f>IF((T99+U99+V99)=0,0,X99/(T99+U99+V99))</f>
        <v>44.45984640384102</v>
      </c>
      <c r="X99" s="62">
        <f>SUM(X11:X96)</f>
        <v>363501.7035047161</v>
      </c>
      <c r="Y99" s="22"/>
      <c r="Z99" s="22"/>
      <c r="AA99" s="22"/>
      <c r="AB99" s="61">
        <f>SUM(AB11:AB96)</f>
        <v>232605.91975</v>
      </c>
      <c r="AC99" s="61">
        <f>SUM(AC11:AC96)</f>
        <v>133130.92313964671</v>
      </c>
    </row>
  </sheetData>
  <mergeCells count="58">
    <mergeCell ref="B3:D3"/>
    <mergeCell ref="T3:V3"/>
    <mergeCell ref="Y3:AA3"/>
    <mergeCell ref="B1:M1"/>
    <mergeCell ref="O1:R1"/>
    <mergeCell ref="B2:D2"/>
    <mergeCell ref="T2:V2"/>
    <mergeCell ref="Y2:AA2"/>
    <mergeCell ref="P4:P5"/>
    <mergeCell ref="A4:A5"/>
    <mergeCell ref="B4:D5"/>
    <mergeCell ref="E4:E5"/>
    <mergeCell ref="H4:H5"/>
    <mergeCell ref="I4:I5"/>
    <mergeCell ref="J4:J5"/>
    <mergeCell ref="K4:K5"/>
    <mergeCell ref="L4:L5"/>
    <mergeCell ref="M4:M5"/>
    <mergeCell ref="N4:N5"/>
    <mergeCell ref="O4:O5"/>
    <mergeCell ref="Y4:AA5"/>
    <mergeCell ref="AB4:AB5"/>
    <mergeCell ref="AC4:AC5"/>
    <mergeCell ref="A6:A8"/>
    <mergeCell ref="B6:B8"/>
    <mergeCell ref="C6:C8"/>
    <mergeCell ref="D6:D8"/>
    <mergeCell ref="E6:E8"/>
    <mergeCell ref="F6:F8"/>
    <mergeCell ref="G6:G8"/>
    <mergeCell ref="Q4:Q5"/>
    <mergeCell ref="R4:R5"/>
    <mergeCell ref="S4:S5"/>
    <mergeCell ref="T4:V5"/>
    <mergeCell ref="W4:W5"/>
    <mergeCell ref="X4:X5"/>
    <mergeCell ref="S6:S8"/>
    <mergeCell ref="H6:H8"/>
    <mergeCell ref="I6:I8"/>
    <mergeCell ref="J6:J8"/>
    <mergeCell ref="K6:K8"/>
    <mergeCell ref="L6:L8"/>
    <mergeCell ref="M6:M8"/>
    <mergeCell ref="N6:N8"/>
    <mergeCell ref="O6:O8"/>
    <mergeCell ref="P6:P8"/>
    <mergeCell ref="Q6:Q8"/>
    <mergeCell ref="R6:R8"/>
    <mergeCell ref="Z6:Z8"/>
    <mergeCell ref="AA6:AA8"/>
    <mergeCell ref="AB6:AB8"/>
    <mergeCell ref="AC6:AC8"/>
    <mergeCell ref="T6:T8"/>
    <mergeCell ref="U6:U8"/>
    <mergeCell ref="V6:V8"/>
    <mergeCell ref="W6:W8"/>
    <mergeCell ref="X6:X8"/>
    <mergeCell ref="Y6:Y8"/>
  </mergeCells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"/>
  <sheetViews>
    <sheetView workbookViewId="0">
      <selection activeCell="B4" sqref="B4"/>
    </sheetView>
  </sheetViews>
  <sheetFormatPr defaultRowHeight="15" x14ac:dyDescent="0.25"/>
  <sheetData>
    <row r="3" spans="2:2" x14ac:dyDescent="0.25">
      <c r="B3" t="s">
        <v>266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59"/>
  <sheetViews>
    <sheetView workbookViewId="0">
      <selection activeCell="D10" sqref="D10"/>
    </sheetView>
  </sheetViews>
  <sheetFormatPr defaultRowHeight="15" x14ac:dyDescent="0.25"/>
  <cols>
    <col min="1" max="1" width="14" style="3" customWidth="1"/>
    <col min="2" max="4" width="9.140625" style="3"/>
    <col min="5" max="5" width="12.5703125" style="3" customWidth="1"/>
    <col min="6" max="18" width="9.140625" style="3"/>
    <col min="19" max="19" width="12" style="3" customWidth="1"/>
    <col min="20" max="21" width="9.140625" style="3"/>
    <col min="22" max="22" width="19.28515625" style="3" customWidth="1"/>
    <col min="23" max="25" width="9.140625" style="3"/>
    <col min="26" max="26" width="13.140625" style="3" customWidth="1"/>
    <col min="27" max="27" width="48.28515625" style="3" bestFit="1" customWidth="1"/>
    <col min="28" max="16384" width="9.140625" style="3"/>
  </cols>
  <sheetData>
    <row r="1" spans="1:27" ht="15.75" thickBot="1" x14ac:dyDescent="0.3">
      <c r="A1" s="22"/>
      <c r="B1" s="162" t="s">
        <v>0</v>
      </c>
      <c r="C1" s="163"/>
      <c r="D1" s="163"/>
      <c r="E1" s="163"/>
      <c r="F1" s="163"/>
      <c r="G1" s="163"/>
      <c r="H1" s="163"/>
      <c r="I1" s="163"/>
      <c r="J1" s="163"/>
      <c r="K1" s="163"/>
      <c r="L1" s="22"/>
      <c r="M1" s="162" t="s">
        <v>1</v>
      </c>
      <c r="N1" s="163"/>
      <c r="O1" s="163"/>
      <c r="P1" s="163"/>
      <c r="Q1" s="25"/>
      <c r="R1" s="22"/>
      <c r="S1" s="22"/>
      <c r="T1" s="22"/>
      <c r="U1" s="22"/>
      <c r="V1" s="22"/>
      <c r="W1" s="22"/>
      <c r="X1" s="22"/>
      <c r="Y1" s="22"/>
      <c r="Z1" s="22"/>
      <c r="AA1" s="22"/>
    </row>
    <row r="2" spans="1:27" ht="15.75" thickBot="1" x14ac:dyDescent="0.3">
      <c r="A2" s="22"/>
      <c r="B2" s="158" t="s">
        <v>2</v>
      </c>
      <c r="C2" s="159"/>
      <c r="D2" s="160"/>
      <c r="E2" s="26"/>
      <c r="F2" s="26"/>
      <c r="G2" s="26"/>
      <c r="H2" s="27" t="s">
        <v>3</v>
      </c>
      <c r="I2" s="27"/>
      <c r="J2" s="27"/>
      <c r="K2" s="27" t="s">
        <v>4</v>
      </c>
      <c r="L2" s="27"/>
      <c r="M2" s="27" t="s">
        <v>5</v>
      </c>
      <c r="N2" s="27" t="s">
        <v>6</v>
      </c>
      <c r="O2" s="27"/>
      <c r="P2" s="27" t="s">
        <v>7</v>
      </c>
      <c r="Q2" s="27"/>
      <c r="R2" s="158" t="s">
        <v>8</v>
      </c>
      <c r="S2" s="159"/>
      <c r="T2" s="160"/>
      <c r="U2" s="27" t="s">
        <v>9</v>
      </c>
      <c r="V2" s="27" t="s">
        <v>10</v>
      </c>
      <c r="W2" s="158" t="s">
        <v>11</v>
      </c>
      <c r="X2" s="159"/>
      <c r="Y2" s="160"/>
      <c r="Z2" s="27" t="s">
        <v>12</v>
      </c>
      <c r="AA2" s="28" t="s">
        <v>13</v>
      </c>
    </row>
    <row r="3" spans="1:27" ht="15.75" thickBot="1" x14ac:dyDescent="0.3">
      <c r="A3" s="22"/>
      <c r="B3" s="158" t="s">
        <v>2</v>
      </c>
      <c r="C3" s="159"/>
      <c r="D3" s="160"/>
      <c r="E3" s="27" t="s">
        <v>5</v>
      </c>
      <c r="F3" s="27"/>
      <c r="G3" s="27"/>
      <c r="H3" s="27" t="s">
        <v>6</v>
      </c>
      <c r="I3" s="27" t="s">
        <v>14</v>
      </c>
      <c r="J3" s="27" t="s">
        <v>7</v>
      </c>
      <c r="K3" s="27" t="s">
        <v>3</v>
      </c>
      <c r="L3" s="27" t="s">
        <v>15</v>
      </c>
      <c r="M3" s="27" t="s">
        <v>8</v>
      </c>
      <c r="N3" s="27" t="s">
        <v>9</v>
      </c>
      <c r="O3" s="27" t="s">
        <v>10</v>
      </c>
      <c r="P3" s="27" t="s">
        <v>11</v>
      </c>
      <c r="Q3" s="27" t="s">
        <v>12</v>
      </c>
      <c r="R3" s="158" t="s">
        <v>4</v>
      </c>
      <c r="S3" s="159"/>
      <c r="T3" s="160"/>
      <c r="U3" s="27" t="s">
        <v>13</v>
      </c>
      <c r="V3" s="27" t="s">
        <v>16</v>
      </c>
      <c r="W3" s="158" t="s">
        <v>17</v>
      </c>
      <c r="X3" s="159"/>
      <c r="Y3" s="160"/>
      <c r="Z3" s="27" t="s">
        <v>18</v>
      </c>
      <c r="AA3" s="28" t="s">
        <v>19</v>
      </c>
    </row>
    <row r="4" spans="1:27" x14ac:dyDescent="0.25">
      <c r="A4" s="145" t="s">
        <v>20</v>
      </c>
      <c r="B4" s="147" t="s">
        <v>21</v>
      </c>
      <c r="C4" s="149"/>
      <c r="D4" s="150"/>
      <c r="E4" s="145" t="s">
        <v>22</v>
      </c>
      <c r="F4" s="29"/>
      <c r="G4" s="29"/>
      <c r="H4" s="147" t="s">
        <v>23</v>
      </c>
      <c r="I4" s="145" t="s">
        <v>24</v>
      </c>
      <c r="J4" s="145" t="s">
        <v>25</v>
      </c>
      <c r="K4" s="147" t="s">
        <v>26</v>
      </c>
      <c r="L4" s="147" t="s">
        <v>27</v>
      </c>
      <c r="M4" s="147" t="s">
        <v>28</v>
      </c>
      <c r="N4" s="147" t="s">
        <v>29</v>
      </c>
      <c r="O4" s="147" t="s">
        <v>30</v>
      </c>
      <c r="P4" s="147" t="s">
        <v>31</v>
      </c>
      <c r="Q4" s="147" t="s">
        <v>32</v>
      </c>
      <c r="R4" s="147" t="s">
        <v>33</v>
      </c>
      <c r="S4" s="149"/>
      <c r="T4" s="150"/>
      <c r="U4" s="147" t="s">
        <v>34</v>
      </c>
      <c r="V4" s="147" t="s">
        <v>35</v>
      </c>
      <c r="W4" s="147" t="s">
        <v>36</v>
      </c>
      <c r="X4" s="149"/>
      <c r="Y4" s="150"/>
      <c r="Z4" s="147" t="s">
        <v>37</v>
      </c>
      <c r="AA4" s="145" t="s">
        <v>38</v>
      </c>
    </row>
    <row r="5" spans="1:27" ht="15.75" thickBot="1" x14ac:dyDescent="0.3">
      <c r="A5" s="154"/>
      <c r="B5" s="140"/>
      <c r="C5" s="155"/>
      <c r="D5" s="156"/>
      <c r="E5" s="157"/>
      <c r="F5" s="30"/>
      <c r="G5" s="30"/>
      <c r="H5" s="151"/>
      <c r="I5" s="157"/>
      <c r="J5" s="157"/>
      <c r="K5" s="151"/>
      <c r="L5" s="151"/>
      <c r="M5" s="148"/>
      <c r="N5" s="148"/>
      <c r="O5" s="148"/>
      <c r="P5" s="148"/>
      <c r="Q5" s="148"/>
      <c r="R5" s="151"/>
      <c r="S5" s="152"/>
      <c r="T5" s="153"/>
      <c r="U5" s="151"/>
      <c r="V5" s="151"/>
      <c r="W5" s="151"/>
      <c r="X5" s="152"/>
      <c r="Y5" s="153"/>
      <c r="Z5" s="151"/>
      <c r="AA5" s="146"/>
    </row>
    <row r="6" spans="1:27" x14ac:dyDescent="0.25">
      <c r="A6" s="164"/>
      <c r="B6" s="166" t="s">
        <v>58</v>
      </c>
      <c r="C6" s="133" t="s">
        <v>59</v>
      </c>
      <c r="D6" s="133" t="s">
        <v>41</v>
      </c>
      <c r="E6" s="133" t="s">
        <v>42</v>
      </c>
      <c r="F6" s="133" t="s">
        <v>43</v>
      </c>
      <c r="G6" s="133" t="s">
        <v>44</v>
      </c>
      <c r="H6" s="133" t="s">
        <v>60</v>
      </c>
      <c r="I6" s="133" t="s">
        <v>61</v>
      </c>
      <c r="J6" s="133" t="s">
        <v>46</v>
      </c>
      <c r="K6" s="139" t="s">
        <v>47</v>
      </c>
      <c r="L6" s="133" t="s">
        <v>48</v>
      </c>
      <c r="M6" s="133" t="s">
        <v>48</v>
      </c>
      <c r="N6" s="133" t="s">
        <v>48</v>
      </c>
      <c r="O6" s="133" t="s">
        <v>49</v>
      </c>
      <c r="P6" s="133" t="s">
        <v>50</v>
      </c>
      <c r="Q6" s="133" t="s">
        <v>51</v>
      </c>
      <c r="R6" s="133" t="s">
        <v>39</v>
      </c>
      <c r="S6" s="133" t="s">
        <v>40</v>
      </c>
      <c r="T6" s="133" t="s">
        <v>41</v>
      </c>
      <c r="U6" s="133" t="s">
        <v>45</v>
      </c>
      <c r="V6" s="139" t="s">
        <v>52</v>
      </c>
      <c r="W6" s="133" t="s">
        <v>39</v>
      </c>
      <c r="X6" s="135" t="s">
        <v>40</v>
      </c>
      <c r="Y6" s="137" t="s">
        <v>53</v>
      </c>
      <c r="Z6" s="139" t="s">
        <v>54</v>
      </c>
      <c r="AA6" s="142" t="s">
        <v>55</v>
      </c>
    </row>
    <row r="7" spans="1:27" x14ac:dyDescent="0.25">
      <c r="A7" s="165"/>
      <c r="B7" s="166"/>
      <c r="C7" s="133"/>
      <c r="D7" s="133"/>
      <c r="E7" s="133"/>
      <c r="F7" s="133"/>
      <c r="G7" s="133"/>
      <c r="H7" s="133"/>
      <c r="I7" s="133"/>
      <c r="J7" s="133"/>
      <c r="K7" s="140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40"/>
      <c r="W7" s="134"/>
      <c r="X7" s="136"/>
      <c r="Y7" s="138"/>
      <c r="Z7" s="140"/>
      <c r="AA7" s="143"/>
    </row>
    <row r="8" spans="1:27" x14ac:dyDescent="0.25">
      <c r="A8" s="165"/>
      <c r="B8" s="166"/>
      <c r="C8" s="133"/>
      <c r="D8" s="168"/>
      <c r="E8" s="133"/>
      <c r="F8" s="133"/>
      <c r="G8" s="133"/>
      <c r="H8" s="133"/>
      <c r="I8" s="133"/>
      <c r="J8" s="133"/>
      <c r="K8" s="141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41"/>
      <c r="W8" s="134"/>
      <c r="X8" s="136"/>
      <c r="Y8" s="138"/>
      <c r="Z8" s="141"/>
      <c r="AA8" s="144"/>
    </row>
    <row r="9" spans="1:27" x14ac:dyDescent="0.25">
      <c r="A9" s="83"/>
      <c r="B9" s="84"/>
      <c r="C9" s="88"/>
      <c r="D9" s="100"/>
      <c r="E9" s="87"/>
      <c r="F9" s="85"/>
      <c r="G9" s="88"/>
      <c r="H9" s="88"/>
      <c r="I9" s="88"/>
      <c r="J9" s="88"/>
      <c r="K9" s="89"/>
      <c r="L9" s="88"/>
      <c r="M9" s="88"/>
      <c r="N9" s="88"/>
      <c r="O9" s="88"/>
      <c r="P9" s="88"/>
      <c r="Q9" s="88"/>
      <c r="R9" s="85"/>
      <c r="S9" s="85"/>
      <c r="T9" s="85"/>
      <c r="U9" s="88"/>
      <c r="V9" s="89"/>
      <c r="W9" s="90"/>
      <c r="X9" s="91"/>
      <c r="Y9" s="92"/>
      <c r="Z9" s="89"/>
      <c r="AA9" s="93"/>
    </row>
    <row r="10" spans="1:27" x14ac:dyDescent="0.25">
      <c r="A10" s="83"/>
      <c r="B10" s="84"/>
      <c r="C10" s="88"/>
      <c r="D10" s="101"/>
      <c r="E10" s="87"/>
      <c r="F10" s="85"/>
      <c r="G10" s="88"/>
      <c r="H10" s="88"/>
      <c r="I10" s="88"/>
      <c r="J10" s="88"/>
      <c r="K10" s="89"/>
      <c r="L10" s="88"/>
      <c r="M10" s="88"/>
      <c r="N10" s="88"/>
      <c r="O10" s="88"/>
      <c r="P10" s="88"/>
      <c r="Q10" s="88"/>
      <c r="R10" s="85"/>
      <c r="S10" s="85"/>
      <c r="T10" s="85"/>
      <c r="U10" s="88"/>
      <c r="V10" s="89"/>
      <c r="W10" s="90"/>
      <c r="X10" s="91"/>
      <c r="Y10" s="92"/>
      <c r="Z10" s="89"/>
      <c r="AA10" s="93"/>
    </row>
    <row r="11" spans="1:27" x14ac:dyDescent="0.25">
      <c r="A11" s="97">
        <v>41818.041671099534</v>
      </c>
      <c r="B11" s="64">
        <v>0</v>
      </c>
      <c r="C11" s="34">
        <v>0</v>
      </c>
      <c r="D11" s="99">
        <v>0</v>
      </c>
      <c r="E11" s="35">
        <f t="shared" ref="E11:E56" si="0">SUM(B11:D11)</f>
        <v>0</v>
      </c>
      <c r="F11" s="36">
        <f>IF(E11&gt;0,F7+1,0)</f>
        <v>0</v>
      </c>
      <c r="G11" s="37" t="str">
        <f>IF(MAX(F11:F56)&gt;6,"Yes",0)</f>
        <v>Yes</v>
      </c>
      <c r="H11" s="38">
        <v>0</v>
      </c>
      <c r="I11" s="38">
        <v>20.85</v>
      </c>
      <c r="J11" s="39">
        <f>MIN(E11,H11)</f>
        <v>0</v>
      </c>
      <c r="K11" s="40">
        <f t="shared" ref="K11:K56" si="1">IF(J11=0,0,IF(G11&lt;&gt;"Yes",0,J11))</f>
        <v>0</v>
      </c>
      <c r="L11" s="39">
        <v>0</v>
      </c>
      <c r="M11" s="39">
        <v>0</v>
      </c>
      <c r="N11" s="39">
        <v>0</v>
      </c>
      <c r="O11" s="41">
        <f t="shared" ref="O11:O56" si="2">MAX(N11-M11,0)</f>
        <v>0</v>
      </c>
      <c r="P11" s="41">
        <f t="shared" ref="P11:P56" si="3">MIN(K11,O11)</f>
        <v>0</v>
      </c>
      <c r="Q11" s="41">
        <f t="shared" ref="Q11:Q56" si="4">IF(P11&lt;=0,0,L11+I11+H11-N11)</f>
        <v>0</v>
      </c>
      <c r="R11" s="34">
        <f t="shared" ref="R11:T56" si="5">IF($P11&gt;0,MIN($P11,$E11)*(B11/$E11),0)</f>
        <v>0</v>
      </c>
      <c r="S11" s="34">
        <f t="shared" si="5"/>
        <v>0</v>
      </c>
      <c r="T11" s="34">
        <f t="shared" si="5"/>
        <v>0</v>
      </c>
      <c r="U11" s="52">
        <v>0</v>
      </c>
      <c r="V11" s="44">
        <f t="shared" ref="V11:V56" si="6">(R11+S11+T11)*U11</f>
        <v>0</v>
      </c>
      <c r="W11" s="45">
        <v>27.130659999999999</v>
      </c>
      <c r="X11" s="50">
        <v>24.937429999999999</v>
      </c>
      <c r="Y11" s="51">
        <v>30.31607</v>
      </c>
      <c r="Z11" s="48">
        <f t="shared" ref="Z11:Z56" si="7">(R11*W11)+(S11*X11)+(T11*Y11)</f>
        <v>0</v>
      </c>
      <c r="AA11" s="49">
        <f t="shared" ref="AA11:AA56" si="8">IF(V11-Z11&lt;0,0,V11-Z11)</f>
        <v>0</v>
      </c>
    </row>
    <row r="12" spans="1:27" x14ac:dyDescent="0.25">
      <c r="A12" s="97">
        <v>41818.083337766206</v>
      </c>
      <c r="B12" s="64">
        <v>0</v>
      </c>
      <c r="C12" s="34">
        <v>0</v>
      </c>
      <c r="D12" s="96">
        <v>0</v>
      </c>
      <c r="E12" s="35">
        <f t="shared" si="0"/>
        <v>0</v>
      </c>
      <c r="F12" s="36">
        <f>IF(E12&gt;0,F11+1,0)</f>
        <v>0</v>
      </c>
      <c r="G12" s="37" t="str">
        <f>IF(MAX(F12:F56)&gt;6,"Yes",0)</f>
        <v>Yes</v>
      </c>
      <c r="H12" s="38">
        <v>0</v>
      </c>
      <c r="I12" s="38">
        <v>18.739999999999998</v>
      </c>
      <c r="J12" s="39">
        <f t="shared" ref="J12:J56" si="9">MIN(E12,H12)</f>
        <v>0</v>
      </c>
      <c r="K12" s="40">
        <f t="shared" si="1"/>
        <v>0</v>
      </c>
      <c r="L12" s="39">
        <v>0</v>
      </c>
      <c r="M12" s="39">
        <v>0</v>
      </c>
      <c r="N12" s="39">
        <v>0</v>
      </c>
      <c r="O12" s="41">
        <f t="shared" si="2"/>
        <v>0</v>
      </c>
      <c r="P12" s="41">
        <f t="shared" si="3"/>
        <v>0</v>
      </c>
      <c r="Q12" s="41">
        <f t="shared" si="4"/>
        <v>0</v>
      </c>
      <c r="R12" s="34">
        <f t="shared" si="5"/>
        <v>0</v>
      </c>
      <c r="S12" s="34">
        <f t="shared" si="5"/>
        <v>0</v>
      </c>
      <c r="T12" s="34">
        <f t="shared" si="5"/>
        <v>0</v>
      </c>
      <c r="U12" s="52">
        <v>0</v>
      </c>
      <c r="V12" s="44">
        <f t="shared" si="6"/>
        <v>0</v>
      </c>
      <c r="W12" s="45">
        <f t="shared" ref="W12:Y27" si="10">W11</f>
        <v>27.130659999999999</v>
      </c>
      <c r="X12" s="50">
        <f t="shared" si="10"/>
        <v>24.937429999999999</v>
      </c>
      <c r="Y12" s="51">
        <f t="shared" si="10"/>
        <v>30.31607</v>
      </c>
      <c r="Z12" s="48">
        <f t="shared" si="7"/>
        <v>0</v>
      </c>
      <c r="AA12" s="49">
        <f t="shared" si="8"/>
        <v>0</v>
      </c>
    </row>
    <row r="13" spans="1:27" x14ac:dyDescent="0.25">
      <c r="A13" s="97">
        <v>41818.12500443287</v>
      </c>
      <c r="B13" s="64">
        <v>0</v>
      </c>
      <c r="C13" s="34">
        <v>0</v>
      </c>
      <c r="D13" s="96">
        <v>0</v>
      </c>
      <c r="E13" s="35">
        <f t="shared" si="0"/>
        <v>0</v>
      </c>
      <c r="F13" s="36">
        <f t="shared" ref="F13:F56" si="11">IF(E13&gt;0,F12+1,0)</f>
        <v>0</v>
      </c>
      <c r="G13" s="37" t="str">
        <f>IF(MAX(F13:F56)&gt;6,"Yes",0)</f>
        <v>Yes</v>
      </c>
      <c r="H13" s="38">
        <v>0</v>
      </c>
      <c r="I13" s="38">
        <v>16.850000000000001</v>
      </c>
      <c r="J13" s="39">
        <f t="shared" si="9"/>
        <v>0</v>
      </c>
      <c r="K13" s="40">
        <f t="shared" si="1"/>
        <v>0</v>
      </c>
      <c r="L13" s="39">
        <v>0</v>
      </c>
      <c r="M13" s="39">
        <v>0</v>
      </c>
      <c r="N13" s="39">
        <v>0</v>
      </c>
      <c r="O13" s="41">
        <f t="shared" si="2"/>
        <v>0</v>
      </c>
      <c r="P13" s="41">
        <f t="shared" si="3"/>
        <v>0</v>
      </c>
      <c r="Q13" s="41">
        <f t="shared" si="4"/>
        <v>0</v>
      </c>
      <c r="R13" s="34">
        <f t="shared" si="5"/>
        <v>0</v>
      </c>
      <c r="S13" s="34">
        <f t="shared" si="5"/>
        <v>0</v>
      </c>
      <c r="T13" s="34">
        <f t="shared" si="5"/>
        <v>0</v>
      </c>
      <c r="U13" s="52">
        <v>0</v>
      </c>
      <c r="V13" s="44">
        <f t="shared" si="6"/>
        <v>0</v>
      </c>
      <c r="W13" s="45">
        <f t="shared" si="10"/>
        <v>27.130659999999999</v>
      </c>
      <c r="X13" s="50">
        <f t="shared" si="10"/>
        <v>24.937429999999999</v>
      </c>
      <c r="Y13" s="51">
        <f t="shared" si="10"/>
        <v>30.31607</v>
      </c>
      <c r="Z13" s="48">
        <f t="shared" si="7"/>
        <v>0</v>
      </c>
      <c r="AA13" s="49">
        <f t="shared" si="8"/>
        <v>0</v>
      </c>
    </row>
    <row r="14" spans="1:27" x14ac:dyDescent="0.25">
      <c r="A14" s="97">
        <v>41818.166671099534</v>
      </c>
      <c r="B14" s="64">
        <v>0</v>
      </c>
      <c r="C14" s="34">
        <v>0</v>
      </c>
      <c r="D14" s="96">
        <v>0</v>
      </c>
      <c r="E14" s="35">
        <f t="shared" si="0"/>
        <v>0</v>
      </c>
      <c r="F14" s="36">
        <f t="shared" si="11"/>
        <v>0</v>
      </c>
      <c r="G14" s="37" t="str">
        <f>IF(MAX(F14:F56)&gt;6,"Yes",0)</f>
        <v>Yes</v>
      </c>
      <c r="H14" s="38">
        <v>0</v>
      </c>
      <c r="I14" s="38">
        <v>15.11</v>
      </c>
      <c r="J14" s="39">
        <f t="shared" si="9"/>
        <v>0</v>
      </c>
      <c r="K14" s="40">
        <f t="shared" si="1"/>
        <v>0</v>
      </c>
      <c r="L14" s="39">
        <v>0</v>
      </c>
      <c r="M14" s="39">
        <v>0</v>
      </c>
      <c r="N14" s="39">
        <v>0</v>
      </c>
      <c r="O14" s="41">
        <f t="shared" si="2"/>
        <v>0</v>
      </c>
      <c r="P14" s="41">
        <f t="shared" si="3"/>
        <v>0</v>
      </c>
      <c r="Q14" s="41">
        <f t="shared" si="4"/>
        <v>0</v>
      </c>
      <c r="R14" s="34">
        <f t="shared" si="5"/>
        <v>0</v>
      </c>
      <c r="S14" s="34">
        <f t="shared" si="5"/>
        <v>0</v>
      </c>
      <c r="T14" s="34">
        <f t="shared" si="5"/>
        <v>0</v>
      </c>
      <c r="U14" s="52">
        <v>0</v>
      </c>
      <c r="V14" s="44">
        <f t="shared" si="6"/>
        <v>0</v>
      </c>
      <c r="W14" s="45">
        <f t="shared" si="10"/>
        <v>27.130659999999999</v>
      </c>
      <c r="X14" s="50">
        <f t="shared" si="10"/>
        <v>24.937429999999999</v>
      </c>
      <c r="Y14" s="51">
        <f t="shared" si="10"/>
        <v>30.31607</v>
      </c>
      <c r="Z14" s="48">
        <f t="shared" si="7"/>
        <v>0</v>
      </c>
      <c r="AA14" s="49">
        <f t="shared" si="8"/>
        <v>0</v>
      </c>
    </row>
    <row r="15" spans="1:27" x14ac:dyDescent="0.25">
      <c r="A15" s="97">
        <v>41818.208337766206</v>
      </c>
      <c r="B15" s="64">
        <v>0</v>
      </c>
      <c r="C15" s="34">
        <v>0</v>
      </c>
      <c r="D15" s="96">
        <v>0</v>
      </c>
      <c r="E15" s="35">
        <f t="shared" si="0"/>
        <v>0</v>
      </c>
      <c r="F15" s="36">
        <f t="shared" si="11"/>
        <v>0</v>
      </c>
      <c r="G15" s="37" t="str">
        <f>IF(MAX(F15:F56)&gt;6,"Yes",0)</f>
        <v>Yes</v>
      </c>
      <c r="H15" s="38">
        <v>0</v>
      </c>
      <c r="I15" s="38">
        <v>14.56</v>
      </c>
      <c r="J15" s="39">
        <f t="shared" si="9"/>
        <v>0</v>
      </c>
      <c r="K15" s="40">
        <f t="shared" si="1"/>
        <v>0</v>
      </c>
      <c r="L15" s="39">
        <v>0</v>
      </c>
      <c r="M15" s="39">
        <v>0</v>
      </c>
      <c r="N15" s="39">
        <v>0</v>
      </c>
      <c r="O15" s="41">
        <f t="shared" si="2"/>
        <v>0</v>
      </c>
      <c r="P15" s="41">
        <f t="shared" si="3"/>
        <v>0</v>
      </c>
      <c r="Q15" s="41">
        <f t="shared" si="4"/>
        <v>0</v>
      </c>
      <c r="R15" s="34">
        <f t="shared" si="5"/>
        <v>0</v>
      </c>
      <c r="S15" s="34">
        <f t="shared" si="5"/>
        <v>0</v>
      </c>
      <c r="T15" s="34">
        <f t="shared" si="5"/>
        <v>0</v>
      </c>
      <c r="U15" s="52">
        <v>0</v>
      </c>
      <c r="V15" s="44">
        <f t="shared" si="6"/>
        <v>0</v>
      </c>
      <c r="W15" s="45">
        <f t="shared" si="10"/>
        <v>27.130659999999999</v>
      </c>
      <c r="X15" s="50">
        <f t="shared" si="10"/>
        <v>24.937429999999999</v>
      </c>
      <c r="Y15" s="51">
        <f t="shared" si="10"/>
        <v>30.31607</v>
      </c>
      <c r="Z15" s="48">
        <f t="shared" si="7"/>
        <v>0</v>
      </c>
      <c r="AA15" s="49">
        <f t="shared" si="8"/>
        <v>0</v>
      </c>
    </row>
    <row r="16" spans="1:27" x14ac:dyDescent="0.25">
      <c r="A16" s="97">
        <v>41818.25000443287</v>
      </c>
      <c r="B16" s="64">
        <v>0</v>
      </c>
      <c r="C16" s="34">
        <v>0</v>
      </c>
      <c r="D16" s="96">
        <v>0</v>
      </c>
      <c r="E16" s="35">
        <f t="shared" si="0"/>
        <v>0</v>
      </c>
      <c r="F16" s="36">
        <f t="shared" si="11"/>
        <v>0</v>
      </c>
      <c r="G16" s="37" t="str">
        <f>IF(MAX(F16:F56)&gt;6,"Yes",0)</f>
        <v>Yes</v>
      </c>
      <c r="H16" s="38">
        <v>0</v>
      </c>
      <c r="I16" s="38">
        <v>14.68</v>
      </c>
      <c r="J16" s="39">
        <f t="shared" si="9"/>
        <v>0</v>
      </c>
      <c r="K16" s="40">
        <f t="shared" si="1"/>
        <v>0</v>
      </c>
      <c r="L16" s="39">
        <v>0</v>
      </c>
      <c r="M16" s="39">
        <v>0</v>
      </c>
      <c r="N16" s="39">
        <v>0</v>
      </c>
      <c r="O16" s="41">
        <f t="shared" si="2"/>
        <v>0</v>
      </c>
      <c r="P16" s="41">
        <f t="shared" si="3"/>
        <v>0</v>
      </c>
      <c r="Q16" s="41">
        <f t="shared" si="4"/>
        <v>0</v>
      </c>
      <c r="R16" s="34">
        <f t="shared" si="5"/>
        <v>0</v>
      </c>
      <c r="S16" s="34">
        <f t="shared" si="5"/>
        <v>0</v>
      </c>
      <c r="T16" s="34">
        <f t="shared" si="5"/>
        <v>0</v>
      </c>
      <c r="U16" s="52">
        <v>0</v>
      </c>
      <c r="V16" s="44">
        <f t="shared" si="6"/>
        <v>0</v>
      </c>
      <c r="W16" s="45">
        <f t="shared" si="10"/>
        <v>27.130659999999999</v>
      </c>
      <c r="X16" s="50">
        <f t="shared" si="10"/>
        <v>24.937429999999999</v>
      </c>
      <c r="Y16" s="51">
        <f t="shared" si="10"/>
        <v>30.31607</v>
      </c>
      <c r="Z16" s="48">
        <f t="shared" si="7"/>
        <v>0</v>
      </c>
      <c r="AA16" s="49">
        <f t="shared" si="8"/>
        <v>0</v>
      </c>
    </row>
    <row r="17" spans="1:27" x14ac:dyDescent="0.25">
      <c r="A17" s="97">
        <v>41818.291671099534</v>
      </c>
      <c r="B17" s="64">
        <v>0</v>
      </c>
      <c r="C17" s="34">
        <v>0</v>
      </c>
      <c r="D17" s="96">
        <v>0</v>
      </c>
      <c r="E17" s="35">
        <f t="shared" si="0"/>
        <v>0</v>
      </c>
      <c r="F17" s="36">
        <f t="shared" si="11"/>
        <v>0</v>
      </c>
      <c r="G17" s="37" t="str">
        <f>IF(MAX(F17:F56)&gt;6,"Yes",0)</f>
        <v>Yes</v>
      </c>
      <c r="H17" s="38">
        <v>0</v>
      </c>
      <c r="I17" s="38">
        <v>14.61</v>
      </c>
      <c r="J17" s="39">
        <f t="shared" si="9"/>
        <v>0</v>
      </c>
      <c r="K17" s="40">
        <f t="shared" si="1"/>
        <v>0</v>
      </c>
      <c r="L17" s="39">
        <v>0</v>
      </c>
      <c r="M17" s="39">
        <v>0</v>
      </c>
      <c r="N17" s="39">
        <v>0</v>
      </c>
      <c r="O17" s="41">
        <f t="shared" si="2"/>
        <v>0</v>
      </c>
      <c r="P17" s="41">
        <f t="shared" si="3"/>
        <v>0</v>
      </c>
      <c r="Q17" s="41">
        <f t="shared" si="4"/>
        <v>0</v>
      </c>
      <c r="R17" s="34">
        <f t="shared" si="5"/>
        <v>0</v>
      </c>
      <c r="S17" s="34">
        <f t="shared" si="5"/>
        <v>0</v>
      </c>
      <c r="T17" s="34">
        <f t="shared" si="5"/>
        <v>0</v>
      </c>
      <c r="U17" s="52">
        <v>0</v>
      </c>
      <c r="V17" s="44">
        <f t="shared" si="6"/>
        <v>0</v>
      </c>
      <c r="W17" s="45">
        <f t="shared" si="10"/>
        <v>27.130659999999999</v>
      </c>
      <c r="X17" s="50">
        <f t="shared" si="10"/>
        <v>24.937429999999999</v>
      </c>
      <c r="Y17" s="51">
        <f t="shared" si="10"/>
        <v>30.31607</v>
      </c>
      <c r="Z17" s="48">
        <f t="shared" si="7"/>
        <v>0</v>
      </c>
      <c r="AA17" s="49">
        <f t="shared" si="8"/>
        <v>0</v>
      </c>
    </row>
    <row r="18" spans="1:27" x14ac:dyDescent="0.25">
      <c r="A18" s="97">
        <v>41818.333337766206</v>
      </c>
      <c r="B18" s="64">
        <v>0</v>
      </c>
      <c r="C18" s="34">
        <v>0</v>
      </c>
      <c r="D18" s="96">
        <v>0</v>
      </c>
      <c r="E18" s="35">
        <f t="shared" si="0"/>
        <v>0</v>
      </c>
      <c r="F18" s="36">
        <f t="shared" si="11"/>
        <v>0</v>
      </c>
      <c r="G18" s="37" t="str">
        <f>IF(MAX(F18:F56)&gt;6,"Yes",0)</f>
        <v>Yes</v>
      </c>
      <c r="H18" s="38">
        <v>0</v>
      </c>
      <c r="I18" s="38">
        <v>16.07</v>
      </c>
      <c r="J18" s="39">
        <f t="shared" si="9"/>
        <v>0</v>
      </c>
      <c r="K18" s="40">
        <f t="shared" si="1"/>
        <v>0</v>
      </c>
      <c r="L18" s="39">
        <v>0</v>
      </c>
      <c r="M18" s="39">
        <v>0</v>
      </c>
      <c r="N18" s="39">
        <v>0</v>
      </c>
      <c r="O18" s="41">
        <f t="shared" si="2"/>
        <v>0</v>
      </c>
      <c r="P18" s="41">
        <f t="shared" si="3"/>
        <v>0</v>
      </c>
      <c r="Q18" s="41">
        <f t="shared" si="4"/>
        <v>0</v>
      </c>
      <c r="R18" s="34">
        <f t="shared" si="5"/>
        <v>0</v>
      </c>
      <c r="S18" s="34">
        <f t="shared" si="5"/>
        <v>0</v>
      </c>
      <c r="T18" s="34">
        <f t="shared" si="5"/>
        <v>0</v>
      </c>
      <c r="U18" s="52">
        <v>0</v>
      </c>
      <c r="V18" s="44">
        <f t="shared" si="6"/>
        <v>0</v>
      </c>
      <c r="W18" s="45">
        <f t="shared" si="10"/>
        <v>27.130659999999999</v>
      </c>
      <c r="X18" s="50">
        <f t="shared" si="10"/>
        <v>24.937429999999999</v>
      </c>
      <c r="Y18" s="51">
        <f t="shared" si="10"/>
        <v>30.31607</v>
      </c>
      <c r="Z18" s="48">
        <f t="shared" si="7"/>
        <v>0</v>
      </c>
      <c r="AA18" s="49">
        <f t="shared" si="8"/>
        <v>0</v>
      </c>
    </row>
    <row r="19" spans="1:27" x14ac:dyDescent="0.25">
      <c r="A19" s="97">
        <v>41818.37500443287</v>
      </c>
      <c r="B19" s="64">
        <v>0</v>
      </c>
      <c r="C19" s="34">
        <v>0</v>
      </c>
      <c r="D19" s="96">
        <v>0</v>
      </c>
      <c r="E19" s="35">
        <f t="shared" si="0"/>
        <v>0</v>
      </c>
      <c r="F19" s="36">
        <f t="shared" si="11"/>
        <v>0</v>
      </c>
      <c r="G19" s="37" t="str">
        <f>IF(MAX(F19:F56)&gt;6,"Yes",0)</f>
        <v>Yes</v>
      </c>
      <c r="H19" s="38">
        <v>0</v>
      </c>
      <c r="I19" s="38">
        <v>20.58</v>
      </c>
      <c r="J19" s="39">
        <f t="shared" si="9"/>
        <v>0</v>
      </c>
      <c r="K19" s="40">
        <f t="shared" si="1"/>
        <v>0</v>
      </c>
      <c r="L19" s="39">
        <v>0</v>
      </c>
      <c r="M19" s="39">
        <v>0</v>
      </c>
      <c r="N19" s="39">
        <v>0</v>
      </c>
      <c r="O19" s="41">
        <f t="shared" si="2"/>
        <v>0</v>
      </c>
      <c r="P19" s="41">
        <f t="shared" si="3"/>
        <v>0</v>
      </c>
      <c r="Q19" s="41">
        <f t="shared" si="4"/>
        <v>0</v>
      </c>
      <c r="R19" s="34">
        <f t="shared" si="5"/>
        <v>0</v>
      </c>
      <c r="S19" s="34">
        <f t="shared" si="5"/>
        <v>0</v>
      </c>
      <c r="T19" s="34">
        <f t="shared" si="5"/>
        <v>0</v>
      </c>
      <c r="U19" s="52">
        <v>0</v>
      </c>
      <c r="V19" s="44">
        <f t="shared" si="6"/>
        <v>0</v>
      </c>
      <c r="W19" s="45">
        <f t="shared" si="10"/>
        <v>27.130659999999999</v>
      </c>
      <c r="X19" s="50">
        <f t="shared" si="10"/>
        <v>24.937429999999999</v>
      </c>
      <c r="Y19" s="51">
        <f t="shared" si="10"/>
        <v>30.31607</v>
      </c>
      <c r="Z19" s="48">
        <f t="shared" si="7"/>
        <v>0</v>
      </c>
      <c r="AA19" s="49">
        <f t="shared" si="8"/>
        <v>0</v>
      </c>
    </row>
    <row r="20" spans="1:27" x14ac:dyDescent="0.25">
      <c r="A20" s="97">
        <v>41818.416671099534</v>
      </c>
      <c r="B20" s="64">
        <v>0</v>
      </c>
      <c r="C20" s="34">
        <v>0</v>
      </c>
      <c r="D20" s="96">
        <v>0</v>
      </c>
      <c r="E20" s="35">
        <f t="shared" si="0"/>
        <v>0</v>
      </c>
      <c r="F20" s="36">
        <f t="shared" si="11"/>
        <v>0</v>
      </c>
      <c r="G20" s="37" t="str">
        <f>IF(MAX(F20:F56)&gt;6,"Yes",0)</f>
        <v>Yes</v>
      </c>
      <c r="H20" s="38">
        <v>0</v>
      </c>
      <c r="I20" s="38">
        <v>22.46</v>
      </c>
      <c r="J20" s="39">
        <f t="shared" si="9"/>
        <v>0</v>
      </c>
      <c r="K20" s="40">
        <f t="shared" si="1"/>
        <v>0</v>
      </c>
      <c r="L20" s="39">
        <v>0</v>
      </c>
      <c r="M20" s="39">
        <v>0</v>
      </c>
      <c r="N20" s="39">
        <v>0</v>
      </c>
      <c r="O20" s="41">
        <f t="shared" si="2"/>
        <v>0</v>
      </c>
      <c r="P20" s="41">
        <f t="shared" si="3"/>
        <v>0</v>
      </c>
      <c r="Q20" s="41">
        <f t="shared" si="4"/>
        <v>0</v>
      </c>
      <c r="R20" s="34">
        <f t="shared" si="5"/>
        <v>0</v>
      </c>
      <c r="S20" s="34">
        <f t="shared" si="5"/>
        <v>0</v>
      </c>
      <c r="T20" s="34">
        <f t="shared" si="5"/>
        <v>0</v>
      </c>
      <c r="U20" s="52">
        <v>0</v>
      </c>
      <c r="V20" s="44">
        <f t="shared" si="6"/>
        <v>0</v>
      </c>
      <c r="W20" s="45">
        <f t="shared" si="10"/>
        <v>27.130659999999999</v>
      </c>
      <c r="X20" s="50">
        <f t="shared" si="10"/>
        <v>24.937429999999999</v>
      </c>
      <c r="Y20" s="51">
        <f t="shared" si="10"/>
        <v>30.31607</v>
      </c>
      <c r="Z20" s="48">
        <f t="shared" si="7"/>
        <v>0</v>
      </c>
      <c r="AA20" s="49">
        <f t="shared" si="8"/>
        <v>0</v>
      </c>
    </row>
    <row r="21" spans="1:27" x14ac:dyDescent="0.25">
      <c r="A21" s="97">
        <v>41818.458337766206</v>
      </c>
      <c r="B21" s="64">
        <v>0</v>
      </c>
      <c r="C21" s="34">
        <v>0</v>
      </c>
      <c r="D21" s="96">
        <v>0</v>
      </c>
      <c r="E21" s="35">
        <f t="shared" si="0"/>
        <v>0</v>
      </c>
      <c r="F21" s="36">
        <f t="shared" si="11"/>
        <v>0</v>
      </c>
      <c r="G21" s="37" t="str">
        <f>IF(MAX(F21:F56)&gt;6,"Yes",0)</f>
        <v>Yes</v>
      </c>
      <c r="H21" s="38">
        <v>0</v>
      </c>
      <c r="I21" s="38">
        <v>24.78</v>
      </c>
      <c r="J21" s="39">
        <f t="shared" si="9"/>
        <v>0</v>
      </c>
      <c r="K21" s="40">
        <f t="shared" si="1"/>
        <v>0</v>
      </c>
      <c r="L21" s="39">
        <v>0</v>
      </c>
      <c r="M21" s="39">
        <v>0</v>
      </c>
      <c r="N21" s="39">
        <v>0</v>
      </c>
      <c r="O21" s="41">
        <f t="shared" si="2"/>
        <v>0</v>
      </c>
      <c r="P21" s="41">
        <f t="shared" si="3"/>
        <v>0</v>
      </c>
      <c r="Q21" s="41">
        <f t="shared" si="4"/>
        <v>0</v>
      </c>
      <c r="R21" s="34">
        <f t="shared" si="5"/>
        <v>0</v>
      </c>
      <c r="S21" s="34">
        <f t="shared" si="5"/>
        <v>0</v>
      </c>
      <c r="T21" s="34">
        <f t="shared" si="5"/>
        <v>0</v>
      </c>
      <c r="U21" s="52">
        <v>0</v>
      </c>
      <c r="V21" s="44">
        <f t="shared" si="6"/>
        <v>0</v>
      </c>
      <c r="W21" s="45">
        <f t="shared" si="10"/>
        <v>27.130659999999999</v>
      </c>
      <c r="X21" s="50">
        <f t="shared" si="10"/>
        <v>24.937429999999999</v>
      </c>
      <c r="Y21" s="51">
        <f t="shared" si="10"/>
        <v>30.31607</v>
      </c>
      <c r="Z21" s="48">
        <f t="shared" si="7"/>
        <v>0</v>
      </c>
      <c r="AA21" s="49">
        <f t="shared" si="8"/>
        <v>0</v>
      </c>
    </row>
    <row r="22" spans="1:27" x14ac:dyDescent="0.25">
      <c r="A22" s="97">
        <v>41818.50000443287</v>
      </c>
      <c r="B22" s="64">
        <v>0</v>
      </c>
      <c r="C22" s="34">
        <v>0</v>
      </c>
      <c r="D22" s="96">
        <v>0</v>
      </c>
      <c r="E22" s="35">
        <f t="shared" si="0"/>
        <v>0</v>
      </c>
      <c r="F22" s="36">
        <f>IF(E22&gt;0,F21+1,0)</f>
        <v>0</v>
      </c>
      <c r="G22" s="37" t="str">
        <f>IF(MAX(F22:F56)&gt;6,"Yes",0)</f>
        <v>Yes</v>
      </c>
      <c r="H22" s="38">
        <v>0</v>
      </c>
      <c r="I22" s="38">
        <v>25.27</v>
      </c>
      <c r="J22" s="39">
        <f t="shared" si="9"/>
        <v>0</v>
      </c>
      <c r="K22" s="40">
        <f t="shared" si="1"/>
        <v>0</v>
      </c>
      <c r="L22" s="39">
        <v>0</v>
      </c>
      <c r="M22" s="39">
        <v>0</v>
      </c>
      <c r="N22" s="39">
        <v>0</v>
      </c>
      <c r="O22" s="41">
        <f t="shared" si="2"/>
        <v>0</v>
      </c>
      <c r="P22" s="41">
        <f t="shared" si="3"/>
        <v>0</v>
      </c>
      <c r="Q22" s="41">
        <f t="shared" si="4"/>
        <v>0</v>
      </c>
      <c r="R22" s="34">
        <f t="shared" si="5"/>
        <v>0</v>
      </c>
      <c r="S22" s="34">
        <f t="shared" si="5"/>
        <v>0</v>
      </c>
      <c r="T22" s="34">
        <f t="shared" si="5"/>
        <v>0</v>
      </c>
      <c r="U22" s="52">
        <v>0</v>
      </c>
      <c r="V22" s="44">
        <f t="shared" si="6"/>
        <v>0</v>
      </c>
      <c r="W22" s="45">
        <f t="shared" si="10"/>
        <v>27.130659999999999</v>
      </c>
      <c r="X22" s="50">
        <f t="shared" si="10"/>
        <v>24.937429999999999</v>
      </c>
      <c r="Y22" s="51">
        <f t="shared" si="10"/>
        <v>30.31607</v>
      </c>
      <c r="Z22" s="48">
        <f t="shared" si="7"/>
        <v>0</v>
      </c>
      <c r="AA22" s="49">
        <f t="shared" si="8"/>
        <v>0</v>
      </c>
    </row>
    <row r="23" spans="1:27" x14ac:dyDescent="0.25">
      <c r="A23" s="97">
        <v>41818.541671099534</v>
      </c>
      <c r="B23" s="64">
        <v>0</v>
      </c>
      <c r="C23" s="34">
        <v>395</v>
      </c>
      <c r="D23" s="96">
        <v>0</v>
      </c>
      <c r="E23" s="35">
        <f t="shared" si="0"/>
        <v>395</v>
      </c>
      <c r="F23" s="36">
        <f>IF(E23&gt;0,F22+1,0)</f>
        <v>1</v>
      </c>
      <c r="G23" s="37" t="str">
        <f>IF(MAX(F23:F56)&gt;6,"Yes",0)</f>
        <v>Yes</v>
      </c>
      <c r="H23" s="38">
        <v>0</v>
      </c>
      <c r="I23" s="38">
        <v>26.4</v>
      </c>
      <c r="J23" s="39">
        <f t="shared" si="9"/>
        <v>0</v>
      </c>
      <c r="K23" s="40">
        <f t="shared" si="1"/>
        <v>0</v>
      </c>
      <c r="L23" s="39">
        <v>1199.45</v>
      </c>
      <c r="M23" s="39">
        <v>0</v>
      </c>
      <c r="N23" s="39">
        <v>807.46</v>
      </c>
      <c r="O23" s="41">
        <f t="shared" si="2"/>
        <v>807.46</v>
      </c>
      <c r="P23" s="41">
        <f t="shared" si="3"/>
        <v>0</v>
      </c>
      <c r="Q23" s="41">
        <f t="shared" si="4"/>
        <v>0</v>
      </c>
      <c r="R23" s="34">
        <f t="shared" si="5"/>
        <v>0</v>
      </c>
      <c r="S23" s="34">
        <f t="shared" si="5"/>
        <v>0</v>
      </c>
      <c r="T23" s="34">
        <f t="shared" si="5"/>
        <v>0</v>
      </c>
      <c r="U23" s="52">
        <v>0</v>
      </c>
      <c r="V23" s="44">
        <f t="shared" si="6"/>
        <v>0</v>
      </c>
      <c r="W23" s="45">
        <f>W22</f>
        <v>27.130659999999999</v>
      </c>
      <c r="X23" s="50">
        <f>X22</f>
        <v>24.937429999999999</v>
      </c>
      <c r="Y23" s="51">
        <f>Y22</f>
        <v>30.31607</v>
      </c>
      <c r="Z23" s="48">
        <f t="shared" si="7"/>
        <v>0</v>
      </c>
      <c r="AA23" s="49">
        <f t="shared" si="8"/>
        <v>0</v>
      </c>
    </row>
    <row r="24" spans="1:27" x14ac:dyDescent="0.25">
      <c r="A24" s="97">
        <v>41818.583337766206</v>
      </c>
      <c r="B24" s="64">
        <v>0</v>
      </c>
      <c r="C24" s="34">
        <v>395</v>
      </c>
      <c r="D24" s="96">
        <v>0</v>
      </c>
      <c r="E24" s="35">
        <f t="shared" si="0"/>
        <v>395</v>
      </c>
      <c r="F24" s="36">
        <f t="shared" si="11"/>
        <v>2</v>
      </c>
      <c r="G24" s="37" t="str">
        <f>IF(MAX(F24:F56)&gt;6,"Yes",0)</f>
        <v>Yes</v>
      </c>
      <c r="H24" s="38">
        <v>0</v>
      </c>
      <c r="I24" s="38">
        <v>26.6</v>
      </c>
      <c r="J24" s="39">
        <f t="shared" si="9"/>
        <v>0</v>
      </c>
      <c r="K24" s="40">
        <f t="shared" si="1"/>
        <v>0</v>
      </c>
      <c r="L24" s="39">
        <v>1044.5</v>
      </c>
      <c r="M24" s="39">
        <v>0</v>
      </c>
      <c r="N24" s="39">
        <v>841.42</v>
      </c>
      <c r="O24" s="41">
        <f t="shared" si="2"/>
        <v>841.42</v>
      </c>
      <c r="P24" s="41">
        <f t="shared" si="3"/>
        <v>0</v>
      </c>
      <c r="Q24" s="41">
        <f t="shared" si="4"/>
        <v>0</v>
      </c>
      <c r="R24" s="34">
        <f t="shared" si="5"/>
        <v>0</v>
      </c>
      <c r="S24" s="34">
        <f t="shared" si="5"/>
        <v>0</v>
      </c>
      <c r="T24" s="34">
        <f t="shared" si="5"/>
        <v>0</v>
      </c>
      <c r="U24" s="52">
        <v>0</v>
      </c>
      <c r="V24" s="44">
        <f t="shared" si="6"/>
        <v>0</v>
      </c>
      <c r="W24" s="45">
        <f t="shared" si="10"/>
        <v>27.130659999999999</v>
      </c>
      <c r="X24" s="50">
        <f t="shared" si="10"/>
        <v>24.937429999999999</v>
      </c>
      <c r="Y24" s="51">
        <f t="shared" si="10"/>
        <v>30.31607</v>
      </c>
      <c r="Z24" s="48">
        <f t="shared" si="7"/>
        <v>0</v>
      </c>
      <c r="AA24" s="49">
        <f t="shared" si="8"/>
        <v>0</v>
      </c>
    </row>
    <row r="25" spans="1:27" x14ac:dyDescent="0.25">
      <c r="A25" s="97">
        <v>41818.62500443287</v>
      </c>
      <c r="B25" s="64">
        <v>0</v>
      </c>
      <c r="C25" s="34">
        <v>395</v>
      </c>
      <c r="D25" s="96">
        <v>0</v>
      </c>
      <c r="E25" s="35">
        <f t="shared" si="0"/>
        <v>395</v>
      </c>
      <c r="F25" s="36">
        <f t="shared" si="11"/>
        <v>3</v>
      </c>
      <c r="G25" s="37" t="str">
        <f>IF(MAX(F25:F56)&gt;6,"Yes",0)</f>
        <v>Yes</v>
      </c>
      <c r="H25" s="38">
        <v>0</v>
      </c>
      <c r="I25" s="38">
        <v>27.15</v>
      </c>
      <c r="J25" s="39">
        <f t="shared" si="9"/>
        <v>0</v>
      </c>
      <c r="K25" s="40">
        <f t="shared" si="1"/>
        <v>0</v>
      </c>
      <c r="L25" s="39">
        <v>1000.05</v>
      </c>
      <c r="M25" s="39">
        <v>0</v>
      </c>
      <c r="N25" s="39">
        <v>860.08</v>
      </c>
      <c r="O25" s="41">
        <f t="shared" si="2"/>
        <v>860.08</v>
      </c>
      <c r="P25" s="41">
        <f t="shared" si="3"/>
        <v>0</v>
      </c>
      <c r="Q25" s="41">
        <f t="shared" si="4"/>
        <v>0</v>
      </c>
      <c r="R25" s="34">
        <f t="shared" si="5"/>
        <v>0</v>
      </c>
      <c r="S25" s="34">
        <f t="shared" si="5"/>
        <v>0</v>
      </c>
      <c r="T25" s="34">
        <f t="shared" si="5"/>
        <v>0</v>
      </c>
      <c r="U25" s="52">
        <v>0</v>
      </c>
      <c r="V25" s="44">
        <f t="shared" si="6"/>
        <v>0</v>
      </c>
      <c r="W25" s="45">
        <f t="shared" si="10"/>
        <v>27.130659999999999</v>
      </c>
      <c r="X25" s="50">
        <f t="shared" si="10"/>
        <v>24.937429999999999</v>
      </c>
      <c r="Y25" s="51">
        <f t="shared" si="10"/>
        <v>30.31607</v>
      </c>
      <c r="Z25" s="48">
        <f t="shared" si="7"/>
        <v>0</v>
      </c>
      <c r="AA25" s="49">
        <f t="shared" si="8"/>
        <v>0</v>
      </c>
    </row>
    <row r="26" spans="1:27" x14ac:dyDescent="0.25">
      <c r="A26" s="97">
        <v>41818.666671099534</v>
      </c>
      <c r="B26" s="64">
        <v>0</v>
      </c>
      <c r="C26" s="34">
        <v>395</v>
      </c>
      <c r="D26" s="96">
        <v>0</v>
      </c>
      <c r="E26" s="35">
        <f t="shared" si="0"/>
        <v>395</v>
      </c>
      <c r="F26" s="36">
        <f t="shared" si="11"/>
        <v>4</v>
      </c>
      <c r="G26" s="37" t="str">
        <f>IF(MAX(F26:F56)&gt;6,"Yes",0)</f>
        <v>Yes</v>
      </c>
      <c r="H26" s="38">
        <v>0</v>
      </c>
      <c r="I26" s="38">
        <v>27.72</v>
      </c>
      <c r="J26" s="39">
        <f t="shared" si="9"/>
        <v>0</v>
      </c>
      <c r="K26" s="40">
        <f t="shared" si="1"/>
        <v>0</v>
      </c>
      <c r="L26" s="39">
        <v>994.95</v>
      </c>
      <c r="M26" s="39">
        <v>0</v>
      </c>
      <c r="N26" s="39">
        <v>854</v>
      </c>
      <c r="O26" s="41">
        <f t="shared" si="2"/>
        <v>854</v>
      </c>
      <c r="P26" s="41">
        <f t="shared" si="3"/>
        <v>0</v>
      </c>
      <c r="Q26" s="41">
        <f t="shared" si="4"/>
        <v>0</v>
      </c>
      <c r="R26" s="34">
        <f t="shared" si="5"/>
        <v>0</v>
      </c>
      <c r="S26" s="34">
        <f t="shared" si="5"/>
        <v>0</v>
      </c>
      <c r="T26" s="34">
        <f t="shared" si="5"/>
        <v>0</v>
      </c>
      <c r="U26" s="52">
        <v>0</v>
      </c>
      <c r="V26" s="44">
        <f t="shared" si="6"/>
        <v>0</v>
      </c>
      <c r="W26" s="45">
        <f t="shared" si="10"/>
        <v>27.130659999999999</v>
      </c>
      <c r="X26" s="50">
        <f t="shared" si="10"/>
        <v>24.937429999999999</v>
      </c>
      <c r="Y26" s="51">
        <f t="shared" si="10"/>
        <v>30.31607</v>
      </c>
      <c r="Z26" s="48">
        <f t="shared" si="7"/>
        <v>0</v>
      </c>
      <c r="AA26" s="49">
        <f t="shared" si="8"/>
        <v>0</v>
      </c>
    </row>
    <row r="27" spans="1:27" x14ac:dyDescent="0.25">
      <c r="A27" s="97">
        <v>41818.708337766206</v>
      </c>
      <c r="B27" s="64">
        <v>0</v>
      </c>
      <c r="C27" s="34">
        <v>395</v>
      </c>
      <c r="D27" s="96">
        <v>0</v>
      </c>
      <c r="E27" s="35">
        <f t="shared" si="0"/>
        <v>395</v>
      </c>
      <c r="F27" s="36">
        <f t="shared" si="11"/>
        <v>5</v>
      </c>
      <c r="G27" s="37" t="str">
        <f>IF(MAX(F27:F56)&gt;6,"Yes",0)</f>
        <v>Yes</v>
      </c>
      <c r="H27" s="38">
        <v>0</v>
      </c>
      <c r="I27" s="38">
        <v>27.22</v>
      </c>
      <c r="J27" s="39">
        <f t="shared" si="9"/>
        <v>0</v>
      </c>
      <c r="K27" s="40">
        <f t="shared" si="1"/>
        <v>0</v>
      </c>
      <c r="L27" s="39">
        <v>996.34999999999991</v>
      </c>
      <c r="M27" s="39">
        <v>0</v>
      </c>
      <c r="N27" s="39">
        <v>848.01</v>
      </c>
      <c r="O27" s="41">
        <f t="shared" si="2"/>
        <v>848.01</v>
      </c>
      <c r="P27" s="41">
        <f t="shared" si="3"/>
        <v>0</v>
      </c>
      <c r="Q27" s="41">
        <f t="shared" si="4"/>
        <v>0</v>
      </c>
      <c r="R27" s="34">
        <f t="shared" si="5"/>
        <v>0</v>
      </c>
      <c r="S27" s="34">
        <f t="shared" si="5"/>
        <v>0</v>
      </c>
      <c r="T27" s="34">
        <f t="shared" si="5"/>
        <v>0</v>
      </c>
      <c r="U27" s="52">
        <v>0</v>
      </c>
      <c r="V27" s="44">
        <f t="shared" si="6"/>
        <v>0</v>
      </c>
      <c r="W27" s="45">
        <f t="shared" si="10"/>
        <v>27.130659999999999</v>
      </c>
      <c r="X27" s="50">
        <f t="shared" si="10"/>
        <v>24.937429999999999</v>
      </c>
      <c r="Y27" s="51">
        <f t="shared" si="10"/>
        <v>30.31607</v>
      </c>
      <c r="Z27" s="48">
        <f t="shared" si="7"/>
        <v>0</v>
      </c>
      <c r="AA27" s="49">
        <f t="shared" si="8"/>
        <v>0</v>
      </c>
    </row>
    <row r="28" spans="1:27" x14ac:dyDescent="0.25">
      <c r="A28" s="97">
        <v>41818.75000443287</v>
      </c>
      <c r="B28" s="64">
        <v>0</v>
      </c>
      <c r="C28" s="34">
        <v>395</v>
      </c>
      <c r="D28" s="96">
        <v>0</v>
      </c>
      <c r="E28" s="35">
        <f t="shared" si="0"/>
        <v>395</v>
      </c>
      <c r="F28" s="36">
        <f t="shared" si="11"/>
        <v>6</v>
      </c>
      <c r="G28" s="37" t="str">
        <f>IF(MAX(F28:F56)&gt;6,"Yes",0)</f>
        <v>Yes</v>
      </c>
      <c r="H28" s="38">
        <v>0</v>
      </c>
      <c r="I28" s="38">
        <v>26.08</v>
      </c>
      <c r="J28" s="39">
        <f t="shared" si="9"/>
        <v>0</v>
      </c>
      <c r="K28" s="40">
        <f t="shared" si="1"/>
        <v>0</v>
      </c>
      <c r="L28" s="39">
        <v>993.09999999999991</v>
      </c>
      <c r="M28" s="39">
        <v>0</v>
      </c>
      <c r="N28" s="39">
        <v>837.8</v>
      </c>
      <c r="O28" s="41">
        <f t="shared" si="2"/>
        <v>837.8</v>
      </c>
      <c r="P28" s="41">
        <f t="shared" si="3"/>
        <v>0</v>
      </c>
      <c r="Q28" s="41">
        <f t="shared" si="4"/>
        <v>0</v>
      </c>
      <c r="R28" s="34">
        <f t="shared" si="5"/>
        <v>0</v>
      </c>
      <c r="S28" s="34">
        <f t="shared" si="5"/>
        <v>0</v>
      </c>
      <c r="T28" s="34">
        <f t="shared" si="5"/>
        <v>0</v>
      </c>
      <c r="U28" s="52">
        <v>0</v>
      </c>
      <c r="V28" s="44">
        <f t="shared" si="6"/>
        <v>0</v>
      </c>
      <c r="W28" s="45">
        <f t="shared" ref="W28:Y43" si="12">W27</f>
        <v>27.130659999999999</v>
      </c>
      <c r="X28" s="50">
        <f t="shared" si="12"/>
        <v>24.937429999999999</v>
      </c>
      <c r="Y28" s="51">
        <f t="shared" si="12"/>
        <v>30.31607</v>
      </c>
      <c r="Z28" s="48">
        <f t="shared" si="7"/>
        <v>0</v>
      </c>
      <c r="AA28" s="49">
        <f t="shared" si="8"/>
        <v>0</v>
      </c>
    </row>
    <row r="29" spans="1:27" x14ac:dyDescent="0.25">
      <c r="A29" s="97">
        <v>41818.791671099534</v>
      </c>
      <c r="B29" s="64">
        <v>0</v>
      </c>
      <c r="C29" s="34">
        <v>395</v>
      </c>
      <c r="D29" s="96">
        <v>0</v>
      </c>
      <c r="E29" s="35">
        <f t="shared" si="0"/>
        <v>395</v>
      </c>
      <c r="F29" s="36">
        <f t="shared" si="11"/>
        <v>7</v>
      </c>
      <c r="G29" s="37" t="str">
        <f>IF(MAX(F29:F56)&gt;6,"Yes",0)</f>
        <v>Yes</v>
      </c>
      <c r="H29" s="38">
        <v>0</v>
      </c>
      <c r="I29" s="38">
        <v>25.66</v>
      </c>
      <c r="J29" s="39">
        <f t="shared" si="9"/>
        <v>0</v>
      </c>
      <c r="K29" s="40">
        <f t="shared" si="1"/>
        <v>0</v>
      </c>
      <c r="L29" s="39">
        <v>990.5</v>
      </c>
      <c r="M29" s="39">
        <v>0</v>
      </c>
      <c r="N29" s="39">
        <v>821.32</v>
      </c>
      <c r="O29" s="41">
        <f t="shared" si="2"/>
        <v>821.32</v>
      </c>
      <c r="P29" s="41">
        <f t="shared" si="3"/>
        <v>0</v>
      </c>
      <c r="Q29" s="41">
        <f t="shared" si="4"/>
        <v>0</v>
      </c>
      <c r="R29" s="34">
        <f t="shared" si="5"/>
        <v>0</v>
      </c>
      <c r="S29" s="34">
        <f t="shared" si="5"/>
        <v>0</v>
      </c>
      <c r="T29" s="34">
        <f t="shared" si="5"/>
        <v>0</v>
      </c>
      <c r="U29" s="52">
        <v>0</v>
      </c>
      <c r="V29" s="44">
        <f t="shared" si="6"/>
        <v>0</v>
      </c>
      <c r="W29" s="45">
        <f t="shared" si="12"/>
        <v>27.130659999999999</v>
      </c>
      <c r="X29" s="50">
        <f t="shared" si="12"/>
        <v>24.937429999999999</v>
      </c>
      <c r="Y29" s="51">
        <f t="shared" si="12"/>
        <v>30.31607</v>
      </c>
      <c r="Z29" s="48">
        <f t="shared" si="7"/>
        <v>0</v>
      </c>
      <c r="AA29" s="49">
        <f t="shared" si="8"/>
        <v>0</v>
      </c>
    </row>
    <row r="30" spans="1:27" x14ac:dyDescent="0.25">
      <c r="A30" s="97">
        <v>41818.833337766206</v>
      </c>
      <c r="B30" s="64">
        <v>0</v>
      </c>
      <c r="C30" s="34">
        <v>395</v>
      </c>
      <c r="D30" s="96">
        <v>0</v>
      </c>
      <c r="E30" s="35">
        <f t="shared" si="0"/>
        <v>395</v>
      </c>
      <c r="F30" s="36">
        <f t="shared" si="11"/>
        <v>8</v>
      </c>
      <c r="G30" s="37" t="str">
        <f>IF(MAX(F30:F56)&gt;6,"Yes",0)</f>
        <v>Yes</v>
      </c>
      <c r="H30" s="38">
        <v>0</v>
      </c>
      <c r="I30" s="38">
        <v>26.51</v>
      </c>
      <c r="J30" s="39">
        <f t="shared" si="9"/>
        <v>0</v>
      </c>
      <c r="K30" s="40">
        <f t="shared" si="1"/>
        <v>0</v>
      </c>
      <c r="L30" s="39">
        <v>990.8</v>
      </c>
      <c r="M30" s="39">
        <v>0</v>
      </c>
      <c r="N30" s="39">
        <v>801.39</v>
      </c>
      <c r="O30" s="41">
        <f t="shared" si="2"/>
        <v>801.39</v>
      </c>
      <c r="P30" s="41">
        <f t="shared" si="3"/>
        <v>0</v>
      </c>
      <c r="Q30" s="41">
        <f t="shared" si="4"/>
        <v>0</v>
      </c>
      <c r="R30" s="34">
        <f t="shared" si="5"/>
        <v>0</v>
      </c>
      <c r="S30" s="34">
        <f t="shared" si="5"/>
        <v>0</v>
      </c>
      <c r="T30" s="34">
        <f t="shared" si="5"/>
        <v>0</v>
      </c>
      <c r="U30" s="52">
        <v>0</v>
      </c>
      <c r="V30" s="44">
        <f t="shared" si="6"/>
        <v>0</v>
      </c>
      <c r="W30" s="45">
        <f t="shared" si="12"/>
        <v>27.130659999999999</v>
      </c>
      <c r="X30" s="50">
        <f t="shared" si="12"/>
        <v>24.937429999999999</v>
      </c>
      <c r="Y30" s="51">
        <f t="shared" si="12"/>
        <v>30.31607</v>
      </c>
      <c r="Z30" s="48">
        <f t="shared" si="7"/>
        <v>0</v>
      </c>
      <c r="AA30" s="49">
        <f t="shared" si="8"/>
        <v>0</v>
      </c>
    </row>
    <row r="31" spans="1:27" x14ac:dyDescent="0.25">
      <c r="A31" s="97">
        <v>41818.87500443287</v>
      </c>
      <c r="B31" s="64">
        <v>0</v>
      </c>
      <c r="C31" s="34">
        <v>395</v>
      </c>
      <c r="D31" s="96">
        <v>0</v>
      </c>
      <c r="E31" s="35">
        <f t="shared" si="0"/>
        <v>395</v>
      </c>
      <c r="F31" s="36">
        <f t="shared" si="11"/>
        <v>9</v>
      </c>
      <c r="G31" s="37" t="str">
        <f t="shared" ref="G31:G56" si="13">IF(MAX(F31:F56)&gt;6,"Yes",0)</f>
        <v>Yes</v>
      </c>
      <c r="H31" s="38">
        <v>0</v>
      </c>
      <c r="I31" s="38">
        <v>27.74</v>
      </c>
      <c r="J31" s="39">
        <f t="shared" si="9"/>
        <v>0</v>
      </c>
      <c r="K31" s="40">
        <f t="shared" si="1"/>
        <v>0</v>
      </c>
      <c r="L31" s="39">
        <v>974.8</v>
      </c>
      <c r="M31" s="39">
        <v>0</v>
      </c>
      <c r="N31" s="39">
        <v>792</v>
      </c>
      <c r="O31" s="41">
        <f t="shared" si="2"/>
        <v>792</v>
      </c>
      <c r="P31" s="41">
        <f t="shared" si="3"/>
        <v>0</v>
      </c>
      <c r="Q31" s="41">
        <f t="shared" si="4"/>
        <v>0</v>
      </c>
      <c r="R31" s="34">
        <f t="shared" si="5"/>
        <v>0</v>
      </c>
      <c r="S31" s="34">
        <f t="shared" si="5"/>
        <v>0</v>
      </c>
      <c r="T31" s="34">
        <f t="shared" si="5"/>
        <v>0</v>
      </c>
      <c r="U31" s="52">
        <v>0</v>
      </c>
      <c r="V31" s="44">
        <f t="shared" si="6"/>
        <v>0</v>
      </c>
      <c r="W31" s="45">
        <f t="shared" si="12"/>
        <v>27.130659999999999</v>
      </c>
      <c r="X31" s="50">
        <f t="shared" si="12"/>
        <v>24.937429999999999</v>
      </c>
      <c r="Y31" s="51">
        <f t="shared" si="12"/>
        <v>30.31607</v>
      </c>
      <c r="Z31" s="48">
        <f t="shared" si="7"/>
        <v>0</v>
      </c>
      <c r="AA31" s="49">
        <f t="shared" si="8"/>
        <v>0</v>
      </c>
    </row>
    <row r="32" spans="1:27" x14ac:dyDescent="0.25">
      <c r="A32" s="97">
        <v>41818.916671099534</v>
      </c>
      <c r="B32" s="64">
        <v>0</v>
      </c>
      <c r="C32" s="34">
        <v>395</v>
      </c>
      <c r="D32" s="96">
        <v>0</v>
      </c>
      <c r="E32" s="35">
        <f t="shared" si="0"/>
        <v>395</v>
      </c>
      <c r="F32" s="36">
        <f t="shared" si="11"/>
        <v>10</v>
      </c>
      <c r="G32" s="37" t="str">
        <f t="shared" si="13"/>
        <v>Yes</v>
      </c>
      <c r="H32" s="38">
        <v>0</v>
      </c>
      <c r="I32" s="38">
        <v>27.28</v>
      </c>
      <c r="J32" s="39">
        <f t="shared" si="9"/>
        <v>0</v>
      </c>
      <c r="K32" s="40">
        <f t="shared" si="1"/>
        <v>0</v>
      </c>
      <c r="L32" s="39">
        <v>948.7</v>
      </c>
      <c r="M32" s="39">
        <v>0</v>
      </c>
      <c r="N32" s="39">
        <v>781.45</v>
      </c>
      <c r="O32" s="41">
        <f t="shared" si="2"/>
        <v>781.45</v>
      </c>
      <c r="P32" s="41">
        <f t="shared" si="3"/>
        <v>0</v>
      </c>
      <c r="Q32" s="41">
        <f t="shared" si="4"/>
        <v>0</v>
      </c>
      <c r="R32" s="34">
        <f t="shared" si="5"/>
        <v>0</v>
      </c>
      <c r="S32" s="34">
        <f t="shared" si="5"/>
        <v>0</v>
      </c>
      <c r="T32" s="34">
        <f t="shared" si="5"/>
        <v>0</v>
      </c>
      <c r="U32" s="52">
        <v>0</v>
      </c>
      <c r="V32" s="44">
        <f t="shared" si="6"/>
        <v>0</v>
      </c>
      <c r="W32" s="45">
        <f t="shared" si="12"/>
        <v>27.130659999999999</v>
      </c>
      <c r="X32" s="50">
        <f t="shared" si="12"/>
        <v>24.937429999999999</v>
      </c>
      <c r="Y32" s="51">
        <f t="shared" si="12"/>
        <v>30.31607</v>
      </c>
      <c r="Z32" s="48">
        <f t="shared" si="7"/>
        <v>0</v>
      </c>
      <c r="AA32" s="49">
        <f t="shared" si="8"/>
        <v>0</v>
      </c>
    </row>
    <row r="33" spans="1:27" x14ac:dyDescent="0.25">
      <c r="A33" s="97">
        <v>41818.958337766206</v>
      </c>
      <c r="B33" s="64">
        <v>0</v>
      </c>
      <c r="C33" s="34">
        <v>395</v>
      </c>
      <c r="D33" s="96">
        <v>0</v>
      </c>
      <c r="E33" s="35">
        <f t="shared" si="0"/>
        <v>395</v>
      </c>
      <c r="F33" s="36">
        <f t="shared" si="11"/>
        <v>11</v>
      </c>
      <c r="G33" s="37" t="str">
        <f t="shared" si="13"/>
        <v>Yes</v>
      </c>
      <c r="H33" s="38">
        <v>0</v>
      </c>
      <c r="I33" s="38">
        <v>27.29</v>
      </c>
      <c r="J33" s="39">
        <f t="shared" si="9"/>
        <v>0</v>
      </c>
      <c r="K33" s="40">
        <f t="shared" si="1"/>
        <v>0</v>
      </c>
      <c r="L33" s="39">
        <v>919.09999999999991</v>
      </c>
      <c r="M33" s="39">
        <v>0</v>
      </c>
      <c r="N33" s="39">
        <v>758.29</v>
      </c>
      <c r="O33" s="41">
        <f t="shared" si="2"/>
        <v>758.29</v>
      </c>
      <c r="P33" s="41">
        <f t="shared" si="3"/>
        <v>0</v>
      </c>
      <c r="Q33" s="41">
        <f t="shared" si="4"/>
        <v>0</v>
      </c>
      <c r="R33" s="34">
        <f t="shared" si="5"/>
        <v>0</v>
      </c>
      <c r="S33" s="34">
        <f t="shared" si="5"/>
        <v>0</v>
      </c>
      <c r="T33" s="34">
        <f t="shared" si="5"/>
        <v>0</v>
      </c>
      <c r="U33" s="52">
        <v>0</v>
      </c>
      <c r="V33" s="44">
        <f t="shared" si="6"/>
        <v>0</v>
      </c>
      <c r="W33" s="45">
        <f t="shared" si="12"/>
        <v>27.130659999999999</v>
      </c>
      <c r="X33" s="50">
        <f t="shared" si="12"/>
        <v>24.937429999999999</v>
      </c>
      <c r="Y33" s="51">
        <f t="shared" si="12"/>
        <v>30.31607</v>
      </c>
      <c r="Z33" s="48">
        <f t="shared" si="7"/>
        <v>0</v>
      </c>
      <c r="AA33" s="49">
        <f t="shared" si="8"/>
        <v>0</v>
      </c>
    </row>
    <row r="34" spans="1:27" x14ac:dyDescent="0.25">
      <c r="A34" s="97">
        <v>41819.00000443287</v>
      </c>
      <c r="B34" s="64">
        <v>0</v>
      </c>
      <c r="C34" s="34">
        <v>395</v>
      </c>
      <c r="D34" s="96">
        <v>0</v>
      </c>
      <c r="E34" s="35">
        <f t="shared" si="0"/>
        <v>395</v>
      </c>
      <c r="F34" s="36">
        <f t="shared" si="11"/>
        <v>12</v>
      </c>
      <c r="G34" s="37" t="str">
        <f t="shared" si="13"/>
        <v>Yes</v>
      </c>
      <c r="H34" s="38">
        <v>0</v>
      </c>
      <c r="I34" s="38">
        <v>25.27</v>
      </c>
      <c r="J34" s="39">
        <f t="shared" si="9"/>
        <v>0</v>
      </c>
      <c r="K34" s="40">
        <f t="shared" si="1"/>
        <v>0</v>
      </c>
      <c r="L34" s="39">
        <v>793.25</v>
      </c>
      <c r="M34" s="39">
        <v>0</v>
      </c>
      <c r="N34" s="39">
        <v>720.88</v>
      </c>
      <c r="O34" s="41">
        <f t="shared" si="2"/>
        <v>720.88</v>
      </c>
      <c r="P34" s="41">
        <f t="shared" si="3"/>
        <v>0</v>
      </c>
      <c r="Q34" s="41">
        <f t="shared" si="4"/>
        <v>0</v>
      </c>
      <c r="R34" s="34">
        <f t="shared" si="5"/>
        <v>0</v>
      </c>
      <c r="S34" s="34">
        <f t="shared" si="5"/>
        <v>0</v>
      </c>
      <c r="T34" s="34">
        <f t="shared" si="5"/>
        <v>0</v>
      </c>
      <c r="U34" s="52">
        <v>0</v>
      </c>
      <c r="V34" s="44">
        <f t="shared" si="6"/>
        <v>0</v>
      </c>
      <c r="W34" s="45">
        <f t="shared" si="12"/>
        <v>27.130659999999999</v>
      </c>
      <c r="X34" s="50">
        <f t="shared" si="12"/>
        <v>24.937429999999999</v>
      </c>
      <c r="Y34" s="51">
        <f t="shared" si="12"/>
        <v>30.31607</v>
      </c>
      <c r="Z34" s="48">
        <f t="shared" si="7"/>
        <v>0</v>
      </c>
      <c r="AA34" s="49">
        <f t="shared" si="8"/>
        <v>0</v>
      </c>
    </row>
    <row r="35" spans="1:27" x14ac:dyDescent="0.25">
      <c r="A35" s="97">
        <v>41819.041671099534</v>
      </c>
      <c r="B35" s="64">
        <v>0</v>
      </c>
      <c r="C35" s="34">
        <v>395</v>
      </c>
      <c r="D35" s="96">
        <v>0</v>
      </c>
      <c r="E35" s="35">
        <f t="shared" si="0"/>
        <v>395</v>
      </c>
      <c r="F35" s="36">
        <f t="shared" si="11"/>
        <v>13</v>
      </c>
      <c r="G35" s="37" t="str">
        <f t="shared" si="13"/>
        <v>Yes</v>
      </c>
      <c r="H35" s="38">
        <v>0</v>
      </c>
      <c r="I35" s="38">
        <v>21.51</v>
      </c>
      <c r="J35" s="39">
        <f t="shared" si="9"/>
        <v>0</v>
      </c>
      <c r="K35" s="40">
        <f t="shared" si="1"/>
        <v>0</v>
      </c>
      <c r="L35" s="39">
        <v>674.15000000000009</v>
      </c>
      <c r="M35" s="39">
        <v>0</v>
      </c>
      <c r="N35" s="39">
        <v>676.94</v>
      </c>
      <c r="O35" s="41">
        <f t="shared" si="2"/>
        <v>676.94</v>
      </c>
      <c r="P35" s="41">
        <f t="shared" si="3"/>
        <v>0</v>
      </c>
      <c r="Q35" s="41">
        <f t="shared" si="4"/>
        <v>0</v>
      </c>
      <c r="R35" s="34">
        <f t="shared" si="5"/>
        <v>0</v>
      </c>
      <c r="S35" s="34">
        <f t="shared" si="5"/>
        <v>0</v>
      </c>
      <c r="T35" s="34">
        <f t="shared" si="5"/>
        <v>0</v>
      </c>
      <c r="U35" s="52">
        <v>0</v>
      </c>
      <c r="V35" s="44">
        <f t="shared" si="6"/>
        <v>0</v>
      </c>
      <c r="W35" s="45">
        <f t="shared" si="12"/>
        <v>27.130659999999999</v>
      </c>
      <c r="X35" s="50">
        <f t="shared" si="12"/>
        <v>24.937429999999999</v>
      </c>
      <c r="Y35" s="51">
        <f t="shared" si="12"/>
        <v>30.31607</v>
      </c>
      <c r="Z35" s="48">
        <f t="shared" si="7"/>
        <v>0</v>
      </c>
      <c r="AA35" s="49">
        <f t="shared" si="8"/>
        <v>0</v>
      </c>
    </row>
    <row r="36" spans="1:27" x14ac:dyDescent="0.25">
      <c r="A36" s="97">
        <v>41819.083337766206</v>
      </c>
      <c r="B36" s="64">
        <v>0</v>
      </c>
      <c r="C36" s="34">
        <v>395</v>
      </c>
      <c r="D36" s="96">
        <v>0</v>
      </c>
      <c r="E36" s="35">
        <f t="shared" si="0"/>
        <v>395</v>
      </c>
      <c r="F36" s="36">
        <f t="shared" si="11"/>
        <v>14</v>
      </c>
      <c r="G36" s="37" t="str">
        <f t="shared" si="13"/>
        <v>Yes</v>
      </c>
      <c r="H36" s="38">
        <v>7.2729999999999997</v>
      </c>
      <c r="I36" s="38">
        <v>19.66</v>
      </c>
      <c r="J36" s="39">
        <f t="shared" si="9"/>
        <v>7.2729999999999997</v>
      </c>
      <c r="K36" s="40">
        <f t="shared" si="1"/>
        <v>7.2729999999999997</v>
      </c>
      <c r="L36" s="39">
        <v>626.75</v>
      </c>
      <c r="M36" s="39">
        <v>626.75</v>
      </c>
      <c r="N36" s="39">
        <v>653.94000000000005</v>
      </c>
      <c r="O36" s="41">
        <f t="shared" si="2"/>
        <v>27.190000000000055</v>
      </c>
      <c r="P36" s="41">
        <f t="shared" si="3"/>
        <v>7.2729999999999997</v>
      </c>
      <c r="Q36" s="41">
        <f t="shared" si="4"/>
        <v>-0.25700000000006185</v>
      </c>
      <c r="R36" s="34">
        <f t="shared" si="5"/>
        <v>0</v>
      </c>
      <c r="S36" s="98">
        <f t="shared" si="5"/>
        <v>7.2729999999999997</v>
      </c>
      <c r="T36" s="34">
        <f t="shared" si="5"/>
        <v>0</v>
      </c>
      <c r="U36" s="52">
        <v>34.1</v>
      </c>
      <c r="V36" s="44">
        <f t="shared" si="6"/>
        <v>248.0093</v>
      </c>
      <c r="W36" s="45">
        <f t="shared" si="12"/>
        <v>27.130659999999999</v>
      </c>
      <c r="X36" s="50">
        <f t="shared" si="12"/>
        <v>24.937429999999999</v>
      </c>
      <c r="Y36" s="51">
        <f t="shared" si="12"/>
        <v>30.31607</v>
      </c>
      <c r="Z36" s="48">
        <f t="shared" si="7"/>
        <v>181.36992838999998</v>
      </c>
      <c r="AA36" s="49">
        <f t="shared" si="8"/>
        <v>66.639371610000012</v>
      </c>
    </row>
    <row r="37" spans="1:27" x14ac:dyDescent="0.25">
      <c r="A37" s="97">
        <v>41819.12500443287</v>
      </c>
      <c r="B37" s="64">
        <v>0</v>
      </c>
      <c r="C37" s="34">
        <v>395</v>
      </c>
      <c r="D37" s="96">
        <v>0</v>
      </c>
      <c r="E37" s="35">
        <f t="shared" si="0"/>
        <v>395</v>
      </c>
      <c r="F37" s="36">
        <f t="shared" si="11"/>
        <v>15</v>
      </c>
      <c r="G37" s="37" t="str">
        <f t="shared" si="13"/>
        <v>Yes</v>
      </c>
      <c r="H37" s="38">
        <v>77.075999999999993</v>
      </c>
      <c r="I37" s="38">
        <v>16.920000000000002</v>
      </c>
      <c r="J37" s="39">
        <f t="shared" si="9"/>
        <v>77.075999999999993</v>
      </c>
      <c r="K37" s="40">
        <f t="shared" si="1"/>
        <v>77.075999999999993</v>
      </c>
      <c r="L37" s="39">
        <v>536.75</v>
      </c>
      <c r="M37" s="39">
        <v>536.75</v>
      </c>
      <c r="N37" s="39">
        <v>630.97</v>
      </c>
      <c r="O37" s="41">
        <f t="shared" si="2"/>
        <v>94.220000000000027</v>
      </c>
      <c r="P37" s="41">
        <f t="shared" si="3"/>
        <v>77.075999999999993</v>
      </c>
      <c r="Q37" s="41">
        <f t="shared" si="4"/>
        <v>-0.22400000000004638</v>
      </c>
      <c r="R37" s="34">
        <f t="shared" si="5"/>
        <v>0</v>
      </c>
      <c r="S37" s="98">
        <f t="shared" si="5"/>
        <v>77.075999999999993</v>
      </c>
      <c r="T37" s="34">
        <f t="shared" si="5"/>
        <v>0</v>
      </c>
      <c r="U37" s="52">
        <v>31.08</v>
      </c>
      <c r="V37" s="44">
        <f t="shared" si="6"/>
        <v>2395.5220799999997</v>
      </c>
      <c r="W37" s="45">
        <f t="shared" si="12"/>
        <v>27.130659999999999</v>
      </c>
      <c r="X37" s="50">
        <f t="shared" si="12"/>
        <v>24.937429999999999</v>
      </c>
      <c r="Y37" s="51">
        <f t="shared" si="12"/>
        <v>30.31607</v>
      </c>
      <c r="Z37" s="48">
        <f t="shared" si="7"/>
        <v>1922.0773546799999</v>
      </c>
      <c r="AA37" s="49">
        <f t="shared" si="8"/>
        <v>473.44472531999986</v>
      </c>
    </row>
    <row r="38" spans="1:27" x14ac:dyDescent="0.25">
      <c r="A38" s="97">
        <v>41819.166671099534</v>
      </c>
      <c r="B38" s="64">
        <v>0</v>
      </c>
      <c r="C38" s="34">
        <v>395</v>
      </c>
      <c r="D38" s="96">
        <v>0</v>
      </c>
      <c r="E38" s="35">
        <f t="shared" si="0"/>
        <v>395</v>
      </c>
      <c r="F38" s="36">
        <f t="shared" si="11"/>
        <v>16</v>
      </c>
      <c r="G38" s="37" t="str">
        <f t="shared" si="13"/>
        <v>Yes</v>
      </c>
      <c r="H38" s="38">
        <v>94.081999999999994</v>
      </c>
      <c r="I38" s="38">
        <v>15.89</v>
      </c>
      <c r="J38" s="39">
        <f t="shared" si="9"/>
        <v>94.081999999999994</v>
      </c>
      <c r="K38" s="40">
        <f t="shared" si="1"/>
        <v>94.081999999999994</v>
      </c>
      <c r="L38" s="39">
        <v>506.95000000000005</v>
      </c>
      <c r="M38" s="39">
        <v>506.95000000000005</v>
      </c>
      <c r="N38" s="39">
        <v>617.13</v>
      </c>
      <c r="O38" s="41">
        <f t="shared" si="2"/>
        <v>110.17999999999995</v>
      </c>
      <c r="P38" s="41">
        <f t="shared" si="3"/>
        <v>94.081999999999994</v>
      </c>
      <c r="Q38" s="41">
        <f t="shared" si="4"/>
        <v>-0.20799999999996999</v>
      </c>
      <c r="R38" s="34">
        <f t="shared" si="5"/>
        <v>0</v>
      </c>
      <c r="S38" s="98">
        <f t="shared" si="5"/>
        <v>94.081999999999994</v>
      </c>
      <c r="T38" s="34">
        <f t="shared" si="5"/>
        <v>0</v>
      </c>
      <c r="U38" s="52">
        <v>27.59396259</v>
      </c>
      <c r="V38" s="44">
        <f t="shared" si="6"/>
        <v>2596.0951883923799</v>
      </c>
      <c r="W38" s="45">
        <f t="shared" si="12"/>
        <v>27.130659999999999</v>
      </c>
      <c r="X38" s="50">
        <f t="shared" si="12"/>
        <v>24.937429999999999</v>
      </c>
      <c r="Y38" s="51">
        <f t="shared" si="12"/>
        <v>30.31607</v>
      </c>
      <c r="Z38" s="48">
        <f t="shared" si="7"/>
        <v>2346.1632892599996</v>
      </c>
      <c r="AA38" s="49">
        <f t="shared" si="8"/>
        <v>249.93189913238029</v>
      </c>
    </row>
    <row r="39" spans="1:27" x14ac:dyDescent="0.25">
      <c r="A39" s="97">
        <v>41819.208337766206</v>
      </c>
      <c r="B39" s="64">
        <v>0</v>
      </c>
      <c r="C39" s="34">
        <v>395</v>
      </c>
      <c r="D39" s="96">
        <v>0</v>
      </c>
      <c r="E39" s="35">
        <f t="shared" si="0"/>
        <v>395</v>
      </c>
      <c r="F39" s="36">
        <f t="shared" si="11"/>
        <v>17</v>
      </c>
      <c r="G39" s="37" t="str">
        <f t="shared" si="13"/>
        <v>Yes</v>
      </c>
      <c r="H39" s="38">
        <v>84.884</v>
      </c>
      <c r="I39" s="38">
        <v>15.17</v>
      </c>
      <c r="J39" s="39">
        <f t="shared" si="9"/>
        <v>84.884</v>
      </c>
      <c r="K39" s="40">
        <f t="shared" si="1"/>
        <v>84.884</v>
      </c>
      <c r="L39" s="39">
        <v>509.70000000000005</v>
      </c>
      <c r="M39" s="39">
        <v>509.70000000000005</v>
      </c>
      <c r="N39" s="39">
        <v>609.95000000000005</v>
      </c>
      <c r="O39" s="41">
        <f t="shared" si="2"/>
        <v>100.25</v>
      </c>
      <c r="P39" s="41">
        <f t="shared" si="3"/>
        <v>84.884</v>
      </c>
      <c r="Q39" s="41">
        <f>IF(P39&lt;=0,0,L39+I39+H39-N39)</f>
        <v>-0.19600000000002638</v>
      </c>
      <c r="R39" s="34">
        <f t="shared" si="5"/>
        <v>0</v>
      </c>
      <c r="S39" s="98">
        <f t="shared" si="5"/>
        <v>84.884</v>
      </c>
      <c r="T39" s="34">
        <f t="shared" si="5"/>
        <v>0</v>
      </c>
      <c r="U39" s="52">
        <v>25.97</v>
      </c>
      <c r="V39" s="44">
        <f t="shared" si="6"/>
        <v>2204.4374800000001</v>
      </c>
      <c r="W39" s="45">
        <f t="shared" si="12"/>
        <v>27.130659999999999</v>
      </c>
      <c r="X39" s="50">
        <f t="shared" si="12"/>
        <v>24.937429999999999</v>
      </c>
      <c r="Y39" s="51">
        <f t="shared" si="12"/>
        <v>30.31607</v>
      </c>
      <c r="Z39" s="48">
        <f t="shared" si="7"/>
        <v>2116.7888081199999</v>
      </c>
      <c r="AA39" s="49">
        <f t="shared" si="8"/>
        <v>87.648671880000165</v>
      </c>
    </row>
    <row r="40" spans="1:27" x14ac:dyDescent="0.25">
      <c r="A40" s="97">
        <v>41819.25000443287</v>
      </c>
      <c r="B40" s="64">
        <v>0</v>
      </c>
      <c r="C40" s="34">
        <v>395</v>
      </c>
      <c r="D40" s="96">
        <v>0</v>
      </c>
      <c r="E40" s="35">
        <f t="shared" si="0"/>
        <v>395</v>
      </c>
      <c r="F40" s="36">
        <f t="shared" si="11"/>
        <v>18</v>
      </c>
      <c r="G40" s="37" t="str">
        <f t="shared" si="13"/>
        <v>Yes</v>
      </c>
      <c r="H40" s="38">
        <v>114.286</v>
      </c>
      <c r="I40" s="38">
        <v>14.42</v>
      </c>
      <c r="J40" s="39">
        <f t="shared" si="9"/>
        <v>114.286</v>
      </c>
      <c r="K40" s="40">
        <f t="shared" si="1"/>
        <v>114.286</v>
      </c>
      <c r="L40" s="39">
        <v>476.65</v>
      </c>
      <c r="M40" s="39">
        <v>476.65</v>
      </c>
      <c r="N40" s="39">
        <v>605.53</v>
      </c>
      <c r="O40" s="41">
        <f t="shared" si="2"/>
        <v>128.88</v>
      </c>
      <c r="P40" s="41">
        <f t="shared" si="3"/>
        <v>114.286</v>
      </c>
      <c r="Q40" s="41">
        <f t="shared" si="4"/>
        <v>-0.17399999999997817</v>
      </c>
      <c r="R40" s="34">
        <f t="shared" si="5"/>
        <v>0</v>
      </c>
      <c r="S40" s="98">
        <f t="shared" si="5"/>
        <v>114.286</v>
      </c>
      <c r="T40" s="34">
        <f t="shared" si="5"/>
        <v>0</v>
      </c>
      <c r="U40" s="52">
        <v>22.366847490000001</v>
      </c>
      <c r="V40" s="44">
        <f t="shared" si="6"/>
        <v>2556.2175322421404</v>
      </c>
      <c r="W40" s="45">
        <f t="shared" si="12"/>
        <v>27.130659999999999</v>
      </c>
      <c r="X40" s="50">
        <f t="shared" si="12"/>
        <v>24.937429999999999</v>
      </c>
      <c r="Y40" s="51">
        <f t="shared" si="12"/>
        <v>30.31607</v>
      </c>
      <c r="Z40" s="48">
        <f t="shared" si="7"/>
        <v>2849.99912498</v>
      </c>
      <c r="AA40" s="49">
        <f t="shared" si="8"/>
        <v>0</v>
      </c>
    </row>
    <row r="41" spans="1:27" x14ac:dyDescent="0.25">
      <c r="A41" s="97">
        <v>41819.291671099534</v>
      </c>
      <c r="B41" s="64">
        <v>0</v>
      </c>
      <c r="C41" s="34">
        <v>395</v>
      </c>
      <c r="D41" s="96">
        <v>0</v>
      </c>
      <c r="E41" s="35">
        <f t="shared" si="0"/>
        <v>395</v>
      </c>
      <c r="F41" s="36">
        <f t="shared" si="11"/>
        <v>19</v>
      </c>
      <c r="G41" s="37" t="str">
        <f t="shared" si="13"/>
        <v>Yes</v>
      </c>
      <c r="H41" s="38">
        <v>119.678</v>
      </c>
      <c r="I41" s="38">
        <v>14.34</v>
      </c>
      <c r="J41" s="39">
        <f t="shared" si="9"/>
        <v>119.678</v>
      </c>
      <c r="K41" s="40">
        <f t="shared" si="1"/>
        <v>119.678</v>
      </c>
      <c r="L41" s="39">
        <v>461.70000000000005</v>
      </c>
      <c r="M41" s="39">
        <v>461.70000000000005</v>
      </c>
      <c r="N41" s="39">
        <v>595.89</v>
      </c>
      <c r="O41" s="41">
        <f t="shared" si="2"/>
        <v>134.18999999999994</v>
      </c>
      <c r="P41" s="41">
        <f t="shared" si="3"/>
        <v>119.678</v>
      </c>
      <c r="Q41" s="41">
        <f t="shared" si="4"/>
        <v>-0.17199999999991178</v>
      </c>
      <c r="R41" s="34">
        <f t="shared" si="5"/>
        <v>0</v>
      </c>
      <c r="S41" s="98">
        <f t="shared" si="5"/>
        <v>119.678</v>
      </c>
      <c r="T41" s="34">
        <f t="shared" si="5"/>
        <v>0</v>
      </c>
      <c r="U41" s="52">
        <v>21.727957889999999</v>
      </c>
      <c r="V41" s="44">
        <f t="shared" si="6"/>
        <v>2600.3585443594197</v>
      </c>
      <c r="W41" s="45">
        <f t="shared" si="12"/>
        <v>27.130659999999999</v>
      </c>
      <c r="X41" s="50">
        <f t="shared" si="12"/>
        <v>24.937429999999999</v>
      </c>
      <c r="Y41" s="51">
        <f t="shared" si="12"/>
        <v>30.31607</v>
      </c>
      <c r="Z41" s="48">
        <f t="shared" si="7"/>
        <v>2984.46174754</v>
      </c>
      <c r="AA41" s="49">
        <f t="shared" si="8"/>
        <v>0</v>
      </c>
    </row>
    <row r="42" spans="1:27" x14ac:dyDescent="0.25">
      <c r="A42" s="97">
        <v>41819.333337766206</v>
      </c>
      <c r="B42" s="64">
        <v>0</v>
      </c>
      <c r="C42" s="34">
        <v>395</v>
      </c>
      <c r="D42" s="96">
        <v>0</v>
      </c>
      <c r="E42" s="35">
        <f t="shared" si="0"/>
        <v>395</v>
      </c>
      <c r="F42" s="36">
        <f t="shared" si="11"/>
        <v>20</v>
      </c>
      <c r="G42" s="37" t="str">
        <f t="shared" si="13"/>
        <v>Yes</v>
      </c>
      <c r="H42" s="38">
        <v>100.68300000000001</v>
      </c>
      <c r="I42" s="38">
        <v>16.309999999999999</v>
      </c>
      <c r="J42" s="39">
        <f t="shared" si="9"/>
        <v>100.68300000000001</v>
      </c>
      <c r="K42" s="40">
        <f t="shared" si="1"/>
        <v>100.68300000000001</v>
      </c>
      <c r="L42" s="39">
        <v>499.79999999999995</v>
      </c>
      <c r="M42" s="39">
        <v>499.79999999999995</v>
      </c>
      <c r="N42" s="39">
        <v>617.01</v>
      </c>
      <c r="O42" s="41">
        <f t="shared" si="2"/>
        <v>117.21000000000004</v>
      </c>
      <c r="P42" s="41">
        <f t="shared" si="3"/>
        <v>100.68300000000001</v>
      </c>
      <c r="Q42" s="41">
        <f t="shared" si="4"/>
        <v>-0.21700000000009823</v>
      </c>
      <c r="R42" s="34">
        <f t="shared" si="5"/>
        <v>0</v>
      </c>
      <c r="S42" s="98">
        <f t="shared" si="5"/>
        <v>100.68300000000001</v>
      </c>
      <c r="T42" s="34">
        <f t="shared" si="5"/>
        <v>0</v>
      </c>
      <c r="U42" s="52">
        <v>26.820443770000001</v>
      </c>
      <c r="V42" s="44">
        <f t="shared" si="6"/>
        <v>2700.3627400949104</v>
      </c>
      <c r="W42" s="45">
        <f t="shared" si="12"/>
        <v>27.130659999999999</v>
      </c>
      <c r="X42" s="50">
        <f t="shared" si="12"/>
        <v>24.937429999999999</v>
      </c>
      <c r="Y42" s="51">
        <f t="shared" si="12"/>
        <v>30.31607</v>
      </c>
      <c r="Z42" s="48">
        <f t="shared" si="7"/>
        <v>2510.7752646899999</v>
      </c>
      <c r="AA42" s="49">
        <f t="shared" si="8"/>
        <v>189.58747540491049</v>
      </c>
    </row>
    <row r="43" spans="1:27" x14ac:dyDescent="0.25">
      <c r="A43" s="97">
        <v>41819.37500443287</v>
      </c>
      <c r="B43" s="64">
        <v>0</v>
      </c>
      <c r="C43" s="34">
        <v>395</v>
      </c>
      <c r="D43" s="96">
        <v>0</v>
      </c>
      <c r="E43" s="35">
        <f t="shared" si="0"/>
        <v>395</v>
      </c>
      <c r="F43" s="36">
        <f t="shared" si="11"/>
        <v>21</v>
      </c>
      <c r="G43" s="37" t="str">
        <f t="shared" si="13"/>
        <v>Yes</v>
      </c>
      <c r="H43" s="38">
        <v>30.949000000000002</v>
      </c>
      <c r="I43" s="38">
        <v>18.25</v>
      </c>
      <c r="J43" s="39">
        <f t="shared" si="9"/>
        <v>30.949000000000002</v>
      </c>
      <c r="K43" s="40">
        <f t="shared" si="1"/>
        <v>30.949000000000002</v>
      </c>
      <c r="L43" s="39">
        <v>611.54999999999995</v>
      </c>
      <c r="M43" s="39">
        <v>611.54999999999995</v>
      </c>
      <c r="N43" s="39">
        <v>661.01</v>
      </c>
      <c r="O43" s="41">
        <f t="shared" si="2"/>
        <v>49.460000000000036</v>
      </c>
      <c r="P43" s="41">
        <f t="shared" si="3"/>
        <v>30.949000000000002</v>
      </c>
      <c r="Q43" s="41">
        <f t="shared" si="4"/>
        <v>-0.26100000000008095</v>
      </c>
      <c r="R43" s="34">
        <f t="shared" si="5"/>
        <v>0</v>
      </c>
      <c r="S43" s="98">
        <f t="shared" si="5"/>
        <v>30.949000000000002</v>
      </c>
      <c r="T43" s="34">
        <f t="shared" si="5"/>
        <v>0</v>
      </c>
      <c r="U43" s="52">
        <v>28.340233789999999</v>
      </c>
      <c r="V43" s="44">
        <f t="shared" si="6"/>
        <v>877.10189556671003</v>
      </c>
      <c r="W43" s="45">
        <f t="shared" si="12"/>
        <v>27.130659999999999</v>
      </c>
      <c r="X43" s="50">
        <f t="shared" si="12"/>
        <v>24.937429999999999</v>
      </c>
      <c r="Y43" s="51">
        <f t="shared" si="12"/>
        <v>30.31607</v>
      </c>
      <c r="Z43" s="48">
        <f t="shared" si="7"/>
        <v>771.78852107</v>
      </c>
      <c r="AA43" s="49">
        <f t="shared" si="8"/>
        <v>105.31337449671003</v>
      </c>
    </row>
    <row r="44" spans="1:27" x14ac:dyDescent="0.25">
      <c r="A44" s="97">
        <v>41819.416671099534</v>
      </c>
      <c r="B44" s="64">
        <v>0</v>
      </c>
      <c r="C44" s="34">
        <v>395</v>
      </c>
      <c r="D44" s="96">
        <v>0</v>
      </c>
      <c r="E44" s="35">
        <f t="shared" si="0"/>
        <v>395</v>
      </c>
      <c r="F44" s="36">
        <f t="shared" si="11"/>
        <v>22</v>
      </c>
      <c r="G44" s="37" t="str">
        <f t="shared" si="13"/>
        <v>Yes</v>
      </c>
      <c r="H44" s="38">
        <v>0</v>
      </c>
      <c r="I44" s="38">
        <v>21.82</v>
      </c>
      <c r="J44" s="39">
        <f t="shared" si="9"/>
        <v>0</v>
      </c>
      <c r="K44" s="40">
        <f t="shared" si="1"/>
        <v>0</v>
      </c>
      <c r="L44" s="39">
        <v>708.40000000000009</v>
      </c>
      <c r="M44" s="39">
        <v>0</v>
      </c>
      <c r="N44" s="39">
        <v>721.42</v>
      </c>
      <c r="O44" s="41">
        <f t="shared" si="2"/>
        <v>721.42</v>
      </c>
      <c r="P44" s="41">
        <f t="shared" si="3"/>
        <v>0</v>
      </c>
      <c r="Q44" s="41">
        <f t="shared" si="4"/>
        <v>0</v>
      </c>
      <c r="R44" s="34">
        <f t="shared" si="5"/>
        <v>0</v>
      </c>
      <c r="S44" s="34">
        <f t="shared" si="5"/>
        <v>0</v>
      </c>
      <c r="T44" s="34">
        <f t="shared" si="5"/>
        <v>0</v>
      </c>
      <c r="U44" s="52">
        <v>0</v>
      </c>
      <c r="V44" s="44">
        <f t="shared" si="6"/>
        <v>0</v>
      </c>
      <c r="W44" s="45">
        <f t="shared" ref="W44:Y56" si="14">W43</f>
        <v>27.130659999999999</v>
      </c>
      <c r="X44" s="50">
        <f t="shared" si="14"/>
        <v>24.937429999999999</v>
      </c>
      <c r="Y44" s="51">
        <f t="shared" si="14"/>
        <v>30.31607</v>
      </c>
      <c r="Z44" s="48">
        <f t="shared" si="7"/>
        <v>0</v>
      </c>
      <c r="AA44" s="49">
        <f t="shared" si="8"/>
        <v>0</v>
      </c>
    </row>
    <row r="45" spans="1:27" x14ac:dyDescent="0.25">
      <c r="A45" s="97">
        <v>41819.458337766206</v>
      </c>
      <c r="B45" s="64">
        <v>0</v>
      </c>
      <c r="C45" s="34">
        <v>395</v>
      </c>
      <c r="D45" s="96">
        <v>0</v>
      </c>
      <c r="E45" s="35">
        <f t="shared" si="0"/>
        <v>395</v>
      </c>
      <c r="F45" s="36">
        <f t="shared" si="11"/>
        <v>23</v>
      </c>
      <c r="G45" s="37" t="str">
        <f t="shared" si="13"/>
        <v>Yes</v>
      </c>
      <c r="H45" s="38">
        <v>0</v>
      </c>
      <c r="I45" s="38">
        <v>24.56</v>
      </c>
      <c r="J45" s="39">
        <f t="shared" si="9"/>
        <v>0</v>
      </c>
      <c r="K45" s="40">
        <f t="shared" si="1"/>
        <v>0</v>
      </c>
      <c r="L45" s="39">
        <v>784.40000000000009</v>
      </c>
      <c r="M45" s="39">
        <v>0</v>
      </c>
      <c r="N45" s="39">
        <v>773.37</v>
      </c>
      <c r="O45" s="41">
        <f t="shared" si="2"/>
        <v>773.37</v>
      </c>
      <c r="P45" s="41">
        <f t="shared" si="3"/>
        <v>0</v>
      </c>
      <c r="Q45" s="41">
        <f t="shared" si="4"/>
        <v>0</v>
      </c>
      <c r="R45" s="34">
        <f t="shared" si="5"/>
        <v>0</v>
      </c>
      <c r="S45" s="34">
        <f t="shared" si="5"/>
        <v>0</v>
      </c>
      <c r="T45" s="34">
        <f t="shared" si="5"/>
        <v>0</v>
      </c>
      <c r="U45" s="52">
        <v>0</v>
      </c>
      <c r="V45" s="44">
        <f t="shared" si="6"/>
        <v>0</v>
      </c>
      <c r="W45" s="45">
        <f t="shared" si="14"/>
        <v>27.130659999999999</v>
      </c>
      <c r="X45" s="50">
        <f t="shared" si="14"/>
        <v>24.937429999999999</v>
      </c>
      <c r="Y45" s="51">
        <f t="shared" si="14"/>
        <v>30.31607</v>
      </c>
      <c r="Z45" s="48">
        <f t="shared" si="7"/>
        <v>0</v>
      </c>
      <c r="AA45" s="49">
        <f t="shared" si="8"/>
        <v>0</v>
      </c>
    </row>
    <row r="46" spans="1:27" x14ac:dyDescent="0.25">
      <c r="A46" s="97">
        <v>41819.50000443287</v>
      </c>
      <c r="B46" s="64">
        <v>0</v>
      </c>
      <c r="C46" s="34">
        <v>395</v>
      </c>
      <c r="D46" s="96">
        <v>0</v>
      </c>
      <c r="E46" s="35">
        <f t="shared" si="0"/>
        <v>395</v>
      </c>
      <c r="F46" s="36">
        <f t="shared" si="11"/>
        <v>24</v>
      </c>
      <c r="G46" s="37" t="str">
        <f t="shared" si="13"/>
        <v>Yes</v>
      </c>
      <c r="H46" s="38">
        <v>0</v>
      </c>
      <c r="I46" s="38">
        <v>27.58</v>
      </c>
      <c r="J46" s="39">
        <f t="shared" si="9"/>
        <v>0</v>
      </c>
      <c r="K46" s="40">
        <f t="shared" si="1"/>
        <v>0</v>
      </c>
      <c r="L46" s="39">
        <v>894.3</v>
      </c>
      <c r="M46" s="39">
        <v>0</v>
      </c>
      <c r="N46" s="39">
        <v>816.65</v>
      </c>
      <c r="O46" s="41">
        <f t="shared" si="2"/>
        <v>816.65</v>
      </c>
      <c r="P46" s="41">
        <f t="shared" si="3"/>
        <v>0</v>
      </c>
      <c r="Q46" s="41">
        <f t="shared" si="4"/>
        <v>0</v>
      </c>
      <c r="R46" s="34">
        <f t="shared" si="5"/>
        <v>0</v>
      </c>
      <c r="S46" s="34">
        <f t="shared" si="5"/>
        <v>0</v>
      </c>
      <c r="T46" s="34">
        <f t="shared" si="5"/>
        <v>0</v>
      </c>
      <c r="U46" s="52">
        <v>0</v>
      </c>
      <c r="V46" s="44">
        <f t="shared" si="6"/>
        <v>0</v>
      </c>
      <c r="W46" s="45">
        <f t="shared" si="14"/>
        <v>27.130659999999999</v>
      </c>
      <c r="X46" s="50">
        <f t="shared" si="14"/>
        <v>24.937429999999999</v>
      </c>
      <c r="Y46" s="51">
        <f t="shared" si="14"/>
        <v>30.31607</v>
      </c>
      <c r="Z46" s="48">
        <f t="shared" si="7"/>
        <v>0</v>
      </c>
      <c r="AA46" s="49">
        <f t="shared" si="8"/>
        <v>0</v>
      </c>
    </row>
    <row r="47" spans="1:27" x14ac:dyDescent="0.25">
      <c r="A47" s="97">
        <v>41819.541671099534</v>
      </c>
      <c r="B47" s="64">
        <v>0</v>
      </c>
      <c r="C47" s="34">
        <v>395</v>
      </c>
      <c r="D47" s="96">
        <v>0</v>
      </c>
      <c r="E47" s="35">
        <f t="shared" si="0"/>
        <v>395</v>
      </c>
      <c r="F47" s="36">
        <f t="shared" si="11"/>
        <v>25</v>
      </c>
      <c r="G47" s="37" t="str">
        <f t="shared" si="13"/>
        <v>Yes</v>
      </c>
      <c r="H47" s="38">
        <v>0</v>
      </c>
      <c r="I47" s="38">
        <v>29.3</v>
      </c>
      <c r="J47" s="39">
        <f t="shared" si="9"/>
        <v>0</v>
      </c>
      <c r="K47" s="40">
        <f t="shared" si="1"/>
        <v>0</v>
      </c>
      <c r="L47" s="39">
        <v>961.15000000000009</v>
      </c>
      <c r="M47" s="39">
        <v>0</v>
      </c>
      <c r="N47" s="39">
        <v>855.38</v>
      </c>
      <c r="O47" s="41">
        <f t="shared" si="2"/>
        <v>855.38</v>
      </c>
      <c r="P47" s="41">
        <f t="shared" si="3"/>
        <v>0</v>
      </c>
      <c r="Q47" s="41">
        <f t="shared" si="4"/>
        <v>0</v>
      </c>
      <c r="R47" s="34">
        <f t="shared" si="5"/>
        <v>0</v>
      </c>
      <c r="S47" s="34">
        <f t="shared" si="5"/>
        <v>0</v>
      </c>
      <c r="T47" s="34">
        <f t="shared" si="5"/>
        <v>0</v>
      </c>
      <c r="U47" s="52">
        <v>0</v>
      </c>
      <c r="V47" s="44">
        <f t="shared" si="6"/>
        <v>0</v>
      </c>
      <c r="W47" s="45">
        <f t="shared" si="14"/>
        <v>27.130659999999999</v>
      </c>
      <c r="X47" s="50">
        <f t="shared" si="14"/>
        <v>24.937429999999999</v>
      </c>
      <c r="Y47" s="51">
        <f t="shared" si="14"/>
        <v>30.31607</v>
      </c>
      <c r="Z47" s="48">
        <f t="shared" si="7"/>
        <v>0</v>
      </c>
      <c r="AA47" s="49">
        <f t="shared" si="8"/>
        <v>0</v>
      </c>
    </row>
    <row r="48" spans="1:27" x14ac:dyDescent="0.25">
      <c r="A48" s="97">
        <v>41819.583337766206</v>
      </c>
      <c r="B48" s="64">
        <v>0</v>
      </c>
      <c r="C48" s="34">
        <v>395</v>
      </c>
      <c r="D48" s="96">
        <v>0</v>
      </c>
      <c r="E48" s="35">
        <f t="shared" si="0"/>
        <v>395</v>
      </c>
      <c r="F48" s="36">
        <f t="shared" si="11"/>
        <v>26</v>
      </c>
      <c r="G48" s="37" t="str">
        <f t="shared" si="13"/>
        <v>Yes</v>
      </c>
      <c r="H48" s="38">
        <v>0</v>
      </c>
      <c r="I48" s="38">
        <v>29.71</v>
      </c>
      <c r="J48" s="39">
        <f t="shared" si="9"/>
        <v>0</v>
      </c>
      <c r="K48" s="40">
        <f t="shared" si="1"/>
        <v>0</v>
      </c>
      <c r="L48" s="39">
        <v>996.8</v>
      </c>
      <c r="M48" s="39">
        <v>0</v>
      </c>
      <c r="N48" s="39">
        <v>881.93</v>
      </c>
      <c r="O48" s="41">
        <f t="shared" si="2"/>
        <v>881.93</v>
      </c>
      <c r="P48" s="41">
        <f t="shared" si="3"/>
        <v>0</v>
      </c>
      <c r="Q48" s="41">
        <f t="shared" si="4"/>
        <v>0</v>
      </c>
      <c r="R48" s="34">
        <f t="shared" si="5"/>
        <v>0</v>
      </c>
      <c r="S48" s="34">
        <f t="shared" si="5"/>
        <v>0</v>
      </c>
      <c r="T48" s="34">
        <f t="shared" si="5"/>
        <v>0</v>
      </c>
      <c r="U48" s="52">
        <v>0</v>
      </c>
      <c r="V48" s="44">
        <f t="shared" si="6"/>
        <v>0</v>
      </c>
      <c r="W48" s="45">
        <f t="shared" si="14"/>
        <v>27.130659999999999</v>
      </c>
      <c r="X48" s="50">
        <f t="shared" si="14"/>
        <v>24.937429999999999</v>
      </c>
      <c r="Y48" s="51">
        <f t="shared" si="14"/>
        <v>30.31607</v>
      </c>
      <c r="Z48" s="48">
        <f t="shared" si="7"/>
        <v>0</v>
      </c>
      <c r="AA48" s="49">
        <f t="shared" si="8"/>
        <v>0</v>
      </c>
    </row>
    <row r="49" spans="1:27" x14ac:dyDescent="0.25">
      <c r="A49" s="97">
        <v>41819.62500443287</v>
      </c>
      <c r="B49" s="64">
        <v>0</v>
      </c>
      <c r="C49" s="34">
        <v>395</v>
      </c>
      <c r="D49" s="96">
        <v>0</v>
      </c>
      <c r="E49" s="35">
        <f t="shared" si="0"/>
        <v>395</v>
      </c>
      <c r="F49" s="36">
        <f t="shared" si="11"/>
        <v>27</v>
      </c>
      <c r="G49" s="37" t="str">
        <f t="shared" si="13"/>
        <v>Yes</v>
      </c>
      <c r="H49" s="38">
        <v>0</v>
      </c>
      <c r="I49" s="38">
        <v>28.97</v>
      </c>
      <c r="J49" s="39">
        <f t="shared" si="9"/>
        <v>0</v>
      </c>
      <c r="K49" s="40">
        <f t="shared" si="1"/>
        <v>0</v>
      </c>
      <c r="L49" s="39">
        <v>986.8</v>
      </c>
      <c r="M49" s="39">
        <v>0</v>
      </c>
      <c r="N49" s="39">
        <v>908.75</v>
      </c>
      <c r="O49" s="41">
        <f t="shared" si="2"/>
        <v>908.75</v>
      </c>
      <c r="P49" s="41">
        <f t="shared" si="3"/>
        <v>0</v>
      </c>
      <c r="Q49" s="41">
        <f t="shared" si="4"/>
        <v>0</v>
      </c>
      <c r="R49" s="34">
        <f t="shared" si="5"/>
        <v>0</v>
      </c>
      <c r="S49" s="34">
        <f t="shared" si="5"/>
        <v>0</v>
      </c>
      <c r="T49" s="34">
        <f t="shared" si="5"/>
        <v>0</v>
      </c>
      <c r="U49" s="52">
        <v>0</v>
      </c>
      <c r="V49" s="44">
        <f t="shared" si="6"/>
        <v>0</v>
      </c>
      <c r="W49" s="45">
        <f t="shared" si="14"/>
        <v>27.130659999999999</v>
      </c>
      <c r="X49" s="50">
        <f t="shared" si="14"/>
        <v>24.937429999999999</v>
      </c>
      <c r="Y49" s="51">
        <f t="shared" si="14"/>
        <v>30.31607</v>
      </c>
      <c r="Z49" s="48">
        <f t="shared" si="7"/>
        <v>0</v>
      </c>
      <c r="AA49" s="49">
        <f t="shared" si="8"/>
        <v>0</v>
      </c>
    </row>
    <row r="50" spans="1:27" x14ac:dyDescent="0.25">
      <c r="A50" s="97">
        <v>41819.666671099534</v>
      </c>
      <c r="B50" s="64">
        <v>0</v>
      </c>
      <c r="C50" s="34">
        <v>395</v>
      </c>
      <c r="D50" s="96">
        <v>0</v>
      </c>
      <c r="E50" s="35">
        <f t="shared" si="0"/>
        <v>395</v>
      </c>
      <c r="F50" s="36">
        <f t="shared" si="11"/>
        <v>28</v>
      </c>
      <c r="G50" s="37" t="str">
        <f t="shared" si="13"/>
        <v>Yes</v>
      </c>
      <c r="H50" s="38">
        <v>0</v>
      </c>
      <c r="I50" s="38">
        <v>29.93</v>
      </c>
      <c r="J50" s="39">
        <f t="shared" si="9"/>
        <v>0</v>
      </c>
      <c r="K50" s="40">
        <f t="shared" si="1"/>
        <v>0</v>
      </c>
      <c r="L50" s="39">
        <v>985.40000000000009</v>
      </c>
      <c r="M50" s="39">
        <v>0</v>
      </c>
      <c r="N50" s="39">
        <v>921.95</v>
      </c>
      <c r="O50" s="41">
        <f t="shared" si="2"/>
        <v>921.95</v>
      </c>
      <c r="P50" s="41">
        <f t="shared" si="3"/>
        <v>0</v>
      </c>
      <c r="Q50" s="41">
        <f t="shared" si="4"/>
        <v>0</v>
      </c>
      <c r="R50" s="34">
        <f t="shared" si="5"/>
        <v>0</v>
      </c>
      <c r="S50" s="34">
        <f t="shared" si="5"/>
        <v>0</v>
      </c>
      <c r="T50" s="34">
        <f t="shared" si="5"/>
        <v>0</v>
      </c>
      <c r="U50" s="52">
        <v>0</v>
      </c>
      <c r="V50" s="44">
        <f t="shared" si="6"/>
        <v>0</v>
      </c>
      <c r="W50" s="45">
        <f t="shared" si="14"/>
        <v>27.130659999999999</v>
      </c>
      <c r="X50" s="50">
        <f t="shared" si="14"/>
        <v>24.937429999999999</v>
      </c>
      <c r="Y50" s="51">
        <f t="shared" si="14"/>
        <v>30.31607</v>
      </c>
      <c r="Z50" s="48">
        <f t="shared" si="7"/>
        <v>0</v>
      </c>
      <c r="AA50" s="49">
        <f t="shared" si="8"/>
        <v>0</v>
      </c>
    </row>
    <row r="51" spans="1:27" x14ac:dyDescent="0.25">
      <c r="A51" s="97">
        <v>41819.708337766206</v>
      </c>
      <c r="B51" s="64">
        <v>0</v>
      </c>
      <c r="C51" s="34">
        <v>395</v>
      </c>
      <c r="D51" s="96">
        <v>0</v>
      </c>
      <c r="E51" s="35">
        <f t="shared" si="0"/>
        <v>395</v>
      </c>
      <c r="F51" s="36">
        <f t="shared" si="11"/>
        <v>29</v>
      </c>
      <c r="G51" s="37" t="str">
        <f t="shared" si="13"/>
        <v>Yes</v>
      </c>
      <c r="H51" s="38">
        <v>0</v>
      </c>
      <c r="I51" s="38">
        <v>31.22</v>
      </c>
      <c r="J51" s="39">
        <f t="shared" si="9"/>
        <v>0</v>
      </c>
      <c r="K51" s="40">
        <f t="shared" si="1"/>
        <v>0</v>
      </c>
      <c r="L51" s="39">
        <v>985.8</v>
      </c>
      <c r="M51" s="39">
        <v>0</v>
      </c>
      <c r="N51" s="39">
        <v>930.05</v>
      </c>
      <c r="O51" s="41">
        <f t="shared" si="2"/>
        <v>930.05</v>
      </c>
      <c r="P51" s="41">
        <f t="shared" si="3"/>
        <v>0</v>
      </c>
      <c r="Q51" s="41">
        <f t="shared" si="4"/>
        <v>0</v>
      </c>
      <c r="R51" s="34">
        <f t="shared" si="5"/>
        <v>0</v>
      </c>
      <c r="S51" s="34">
        <f t="shared" si="5"/>
        <v>0</v>
      </c>
      <c r="T51" s="34">
        <f t="shared" si="5"/>
        <v>0</v>
      </c>
      <c r="U51" s="52">
        <v>0</v>
      </c>
      <c r="V51" s="44">
        <f t="shared" si="6"/>
        <v>0</v>
      </c>
      <c r="W51" s="45">
        <f t="shared" si="14"/>
        <v>27.130659999999999</v>
      </c>
      <c r="X51" s="50">
        <f t="shared" si="14"/>
        <v>24.937429999999999</v>
      </c>
      <c r="Y51" s="51">
        <f t="shared" si="14"/>
        <v>30.31607</v>
      </c>
      <c r="Z51" s="48">
        <f t="shared" si="7"/>
        <v>0</v>
      </c>
      <c r="AA51" s="49">
        <f t="shared" si="8"/>
        <v>0</v>
      </c>
    </row>
    <row r="52" spans="1:27" x14ac:dyDescent="0.25">
      <c r="A52" s="97">
        <v>41819.75000443287</v>
      </c>
      <c r="B52" s="64">
        <v>0</v>
      </c>
      <c r="C52" s="34">
        <v>395</v>
      </c>
      <c r="D52" s="96">
        <v>0</v>
      </c>
      <c r="E52" s="35">
        <f t="shared" si="0"/>
        <v>395</v>
      </c>
      <c r="F52" s="36">
        <f t="shared" si="11"/>
        <v>30</v>
      </c>
      <c r="G52" s="37" t="str">
        <f t="shared" si="13"/>
        <v>Yes</v>
      </c>
      <c r="H52" s="38">
        <v>0</v>
      </c>
      <c r="I52" s="38">
        <v>30.36</v>
      </c>
      <c r="J52" s="39">
        <f t="shared" si="9"/>
        <v>0</v>
      </c>
      <c r="K52" s="40">
        <f t="shared" si="1"/>
        <v>0</v>
      </c>
      <c r="L52" s="39">
        <v>983.55</v>
      </c>
      <c r="M52" s="39">
        <v>0</v>
      </c>
      <c r="N52" s="39">
        <v>914.98</v>
      </c>
      <c r="O52" s="41">
        <f t="shared" si="2"/>
        <v>914.98</v>
      </c>
      <c r="P52" s="41">
        <f t="shared" si="3"/>
        <v>0</v>
      </c>
      <c r="Q52" s="41">
        <f t="shared" si="4"/>
        <v>0</v>
      </c>
      <c r="R52" s="34">
        <f t="shared" si="5"/>
        <v>0</v>
      </c>
      <c r="S52" s="34">
        <f t="shared" si="5"/>
        <v>0</v>
      </c>
      <c r="T52" s="34">
        <f t="shared" si="5"/>
        <v>0</v>
      </c>
      <c r="U52" s="52">
        <v>0</v>
      </c>
      <c r="V52" s="44">
        <f t="shared" si="6"/>
        <v>0</v>
      </c>
      <c r="W52" s="45">
        <f t="shared" si="14"/>
        <v>27.130659999999999</v>
      </c>
      <c r="X52" s="50">
        <f t="shared" si="14"/>
        <v>24.937429999999999</v>
      </c>
      <c r="Y52" s="51">
        <f t="shared" si="14"/>
        <v>30.31607</v>
      </c>
      <c r="Z52" s="48">
        <f t="shared" si="7"/>
        <v>0</v>
      </c>
      <c r="AA52" s="49">
        <f t="shared" si="8"/>
        <v>0</v>
      </c>
    </row>
    <row r="53" spans="1:27" x14ac:dyDescent="0.25">
      <c r="A53" s="97">
        <v>41819.791671099534</v>
      </c>
      <c r="B53" s="64">
        <v>0</v>
      </c>
      <c r="C53" s="34">
        <v>395</v>
      </c>
      <c r="D53" s="96">
        <v>0</v>
      </c>
      <c r="E53" s="35">
        <f t="shared" si="0"/>
        <v>395</v>
      </c>
      <c r="F53" s="36">
        <f t="shared" si="11"/>
        <v>31</v>
      </c>
      <c r="G53" s="37" t="str">
        <f t="shared" si="13"/>
        <v>Yes</v>
      </c>
      <c r="H53" s="38">
        <v>0</v>
      </c>
      <c r="I53" s="38">
        <v>28.12</v>
      </c>
      <c r="J53" s="39">
        <f t="shared" si="9"/>
        <v>0</v>
      </c>
      <c r="K53" s="40">
        <f t="shared" si="1"/>
        <v>0</v>
      </c>
      <c r="L53" s="39">
        <v>981.40000000000009</v>
      </c>
      <c r="M53" s="39">
        <v>0</v>
      </c>
      <c r="N53" s="39">
        <v>865.6</v>
      </c>
      <c r="O53" s="41">
        <f t="shared" si="2"/>
        <v>865.6</v>
      </c>
      <c r="P53" s="41">
        <f t="shared" si="3"/>
        <v>0</v>
      </c>
      <c r="Q53" s="41">
        <f t="shared" si="4"/>
        <v>0</v>
      </c>
      <c r="R53" s="34">
        <f t="shared" si="5"/>
        <v>0</v>
      </c>
      <c r="S53" s="34">
        <f t="shared" si="5"/>
        <v>0</v>
      </c>
      <c r="T53" s="34">
        <f t="shared" si="5"/>
        <v>0</v>
      </c>
      <c r="U53" s="52">
        <v>0</v>
      </c>
      <c r="V53" s="44">
        <f t="shared" si="6"/>
        <v>0</v>
      </c>
      <c r="W53" s="45">
        <f t="shared" si="14"/>
        <v>27.130659999999999</v>
      </c>
      <c r="X53" s="50">
        <f t="shared" si="14"/>
        <v>24.937429999999999</v>
      </c>
      <c r="Y53" s="51">
        <f t="shared" si="14"/>
        <v>30.31607</v>
      </c>
      <c r="Z53" s="48">
        <f t="shared" si="7"/>
        <v>0</v>
      </c>
      <c r="AA53" s="49">
        <f t="shared" si="8"/>
        <v>0</v>
      </c>
    </row>
    <row r="54" spans="1:27" x14ac:dyDescent="0.25">
      <c r="A54" s="97">
        <v>41819.833337766206</v>
      </c>
      <c r="B54" s="64">
        <v>0</v>
      </c>
      <c r="C54" s="34">
        <v>395</v>
      </c>
      <c r="D54" s="96">
        <v>0</v>
      </c>
      <c r="E54" s="35">
        <f t="shared" si="0"/>
        <v>395</v>
      </c>
      <c r="F54" s="36">
        <f t="shared" si="11"/>
        <v>32</v>
      </c>
      <c r="G54" s="37" t="str">
        <f t="shared" si="13"/>
        <v>Yes</v>
      </c>
      <c r="H54" s="38">
        <v>0</v>
      </c>
      <c r="I54" s="38">
        <v>26.98</v>
      </c>
      <c r="J54" s="39">
        <f t="shared" si="9"/>
        <v>0</v>
      </c>
      <c r="K54" s="40">
        <f t="shared" si="1"/>
        <v>0</v>
      </c>
      <c r="L54" s="39">
        <v>960.5</v>
      </c>
      <c r="M54" s="39">
        <v>0</v>
      </c>
      <c r="N54" s="39">
        <v>827.51</v>
      </c>
      <c r="O54" s="41">
        <f t="shared" si="2"/>
        <v>827.51</v>
      </c>
      <c r="P54" s="41">
        <f t="shared" si="3"/>
        <v>0</v>
      </c>
      <c r="Q54" s="41">
        <f t="shared" si="4"/>
        <v>0</v>
      </c>
      <c r="R54" s="34">
        <f t="shared" si="5"/>
        <v>0</v>
      </c>
      <c r="S54" s="34">
        <f t="shared" si="5"/>
        <v>0</v>
      </c>
      <c r="T54" s="34">
        <f t="shared" si="5"/>
        <v>0</v>
      </c>
      <c r="U54" s="52">
        <v>0</v>
      </c>
      <c r="V54" s="44">
        <f t="shared" si="6"/>
        <v>0</v>
      </c>
      <c r="W54" s="45">
        <f>W53</f>
        <v>27.130659999999999</v>
      </c>
      <c r="X54" s="50">
        <f>X53</f>
        <v>24.937429999999999</v>
      </c>
      <c r="Y54" s="51">
        <f>Y53</f>
        <v>30.31607</v>
      </c>
      <c r="Z54" s="48">
        <f t="shared" si="7"/>
        <v>0</v>
      </c>
      <c r="AA54" s="49">
        <f t="shared" si="8"/>
        <v>0</v>
      </c>
    </row>
    <row r="55" spans="1:27" x14ac:dyDescent="0.25">
      <c r="A55" s="97">
        <v>41819.87500443287</v>
      </c>
      <c r="B55" s="64">
        <v>0</v>
      </c>
      <c r="C55" s="34">
        <v>395</v>
      </c>
      <c r="D55" s="96">
        <v>0</v>
      </c>
      <c r="E55" s="35">
        <f t="shared" si="0"/>
        <v>395</v>
      </c>
      <c r="F55" s="36">
        <f t="shared" si="11"/>
        <v>33</v>
      </c>
      <c r="G55" s="37" t="str">
        <f t="shared" si="13"/>
        <v>Yes</v>
      </c>
      <c r="H55" s="38">
        <v>0</v>
      </c>
      <c r="I55" s="38">
        <v>26.65</v>
      </c>
      <c r="J55" s="39">
        <f t="shared" si="9"/>
        <v>0</v>
      </c>
      <c r="K55" s="40">
        <f t="shared" si="1"/>
        <v>0</v>
      </c>
      <c r="L55" s="39">
        <v>910.84999999999991</v>
      </c>
      <c r="M55" s="39">
        <v>0</v>
      </c>
      <c r="N55" s="39">
        <v>820.26</v>
      </c>
      <c r="O55" s="41">
        <f t="shared" si="2"/>
        <v>820.26</v>
      </c>
      <c r="P55" s="41">
        <f t="shared" si="3"/>
        <v>0</v>
      </c>
      <c r="Q55" s="41">
        <f t="shared" si="4"/>
        <v>0</v>
      </c>
      <c r="R55" s="34">
        <f t="shared" si="5"/>
        <v>0</v>
      </c>
      <c r="S55" s="34">
        <f t="shared" si="5"/>
        <v>0</v>
      </c>
      <c r="T55" s="34">
        <f t="shared" si="5"/>
        <v>0</v>
      </c>
      <c r="U55" s="52">
        <v>0</v>
      </c>
      <c r="V55" s="44">
        <f t="shared" si="6"/>
        <v>0</v>
      </c>
      <c r="W55" s="45">
        <f t="shared" si="14"/>
        <v>27.130659999999999</v>
      </c>
      <c r="X55" s="50">
        <f t="shared" si="14"/>
        <v>24.937429999999999</v>
      </c>
      <c r="Y55" s="51">
        <f t="shared" si="14"/>
        <v>30.31607</v>
      </c>
      <c r="Z55" s="48">
        <f t="shared" si="7"/>
        <v>0</v>
      </c>
      <c r="AA55" s="49">
        <f t="shared" si="8"/>
        <v>0</v>
      </c>
    </row>
    <row r="56" spans="1:27" x14ac:dyDescent="0.25">
      <c r="A56" s="97">
        <v>41819.916671099534</v>
      </c>
      <c r="B56" s="64">
        <v>0</v>
      </c>
      <c r="C56" s="34">
        <v>0</v>
      </c>
      <c r="D56" s="96">
        <v>0</v>
      </c>
      <c r="E56" s="35">
        <f t="shared" si="0"/>
        <v>0</v>
      </c>
      <c r="F56" s="36">
        <f t="shared" si="11"/>
        <v>0</v>
      </c>
      <c r="G56" s="37">
        <f t="shared" si="13"/>
        <v>0</v>
      </c>
      <c r="H56" s="38">
        <v>0</v>
      </c>
      <c r="I56" s="38">
        <v>25.71</v>
      </c>
      <c r="J56" s="39">
        <f t="shared" si="9"/>
        <v>0</v>
      </c>
      <c r="K56" s="40">
        <f t="shared" si="1"/>
        <v>0</v>
      </c>
      <c r="L56" s="39">
        <v>0</v>
      </c>
      <c r="M56" s="39">
        <v>0</v>
      </c>
      <c r="N56" s="39">
        <v>0</v>
      </c>
      <c r="O56" s="41">
        <f t="shared" si="2"/>
        <v>0</v>
      </c>
      <c r="P56" s="41">
        <f t="shared" si="3"/>
        <v>0</v>
      </c>
      <c r="Q56" s="41">
        <f t="shared" si="4"/>
        <v>0</v>
      </c>
      <c r="R56" s="34">
        <f t="shared" si="5"/>
        <v>0</v>
      </c>
      <c r="S56" s="34">
        <f t="shared" si="5"/>
        <v>0</v>
      </c>
      <c r="T56" s="34">
        <f t="shared" si="5"/>
        <v>0</v>
      </c>
      <c r="U56" s="52">
        <v>0</v>
      </c>
      <c r="V56" s="44">
        <f t="shared" si="6"/>
        <v>0</v>
      </c>
      <c r="W56" s="45">
        <f t="shared" si="14"/>
        <v>27.130659999999999</v>
      </c>
      <c r="X56" s="50">
        <f t="shared" si="14"/>
        <v>24.937429999999999</v>
      </c>
      <c r="Y56" s="51">
        <f t="shared" si="14"/>
        <v>30.31607</v>
      </c>
      <c r="Z56" s="48">
        <f t="shared" si="7"/>
        <v>0</v>
      </c>
      <c r="AA56" s="49">
        <f t="shared" si="8"/>
        <v>0</v>
      </c>
    </row>
    <row r="57" spans="1:27" x14ac:dyDescent="0.25">
      <c r="A57" s="66"/>
      <c r="B57" s="67"/>
      <c r="C57" s="67"/>
      <c r="D57" s="67"/>
      <c r="E57" s="68"/>
      <c r="F57" s="69"/>
      <c r="G57" s="70"/>
      <c r="H57" s="71"/>
      <c r="I57" s="71"/>
      <c r="J57" s="72"/>
      <c r="K57" s="73"/>
      <c r="L57" s="72"/>
      <c r="M57" s="72"/>
      <c r="N57" s="72"/>
      <c r="O57" s="74"/>
      <c r="P57" s="74"/>
      <c r="Q57" s="74"/>
      <c r="R57" s="67"/>
      <c r="S57" s="67"/>
      <c r="T57" s="67"/>
      <c r="U57" s="75"/>
      <c r="V57" s="76"/>
      <c r="W57" s="77"/>
      <c r="X57" s="78"/>
      <c r="Y57" s="78"/>
      <c r="Z57" s="79"/>
      <c r="AA57" s="80"/>
    </row>
    <row r="58" spans="1:27" ht="15.75" thickBot="1" x14ac:dyDescent="0.3">
      <c r="A58" s="66"/>
      <c r="B58" s="67"/>
      <c r="C58" s="67"/>
      <c r="D58" s="81" t="s">
        <v>42</v>
      </c>
      <c r="E58" s="82">
        <f>SUM(E11:E57)</f>
        <v>13035</v>
      </c>
      <c r="F58" s="69"/>
      <c r="G58" s="70"/>
      <c r="H58" s="71"/>
      <c r="I58" s="71"/>
      <c r="J58" s="72"/>
      <c r="K58" s="73"/>
      <c r="L58" s="72"/>
      <c r="M58" s="72"/>
      <c r="N58" s="72"/>
      <c r="O58" s="74"/>
      <c r="P58" s="74"/>
      <c r="Q58" s="74"/>
      <c r="R58" s="67"/>
      <c r="S58" s="67"/>
      <c r="T58" s="67"/>
      <c r="U58" s="75"/>
      <c r="V58" s="76"/>
      <c r="W58" s="77"/>
      <c r="X58" s="78"/>
      <c r="Y58" s="78"/>
      <c r="Z58" s="79"/>
      <c r="AA58" s="80"/>
    </row>
    <row r="59" spans="1:27" ht="15.75" thickBot="1" x14ac:dyDescent="0.3">
      <c r="A59" s="22"/>
      <c r="B59" s="22"/>
      <c r="C59" s="22"/>
      <c r="D59" s="22"/>
      <c r="E59" s="22"/>
      <c r="F59" s="22"/>
      <c r="G59" s="22"/>
      <c r="H59" s="54"/>
      <c r="I59" s="54"/>
      <c r="J59" s="54"/>
      <c r="K59" s="55"/>
      <c r="L59" s="54"/>
      <c r="M59" s="54"/>
      <c r="N59" s="54"/>
      <c r="O59" s="54"/>
      <c r="P59" s="54"/>
      <c r="Q59" s="54"/>
      <c r="R59" s="54">
        <f>SUM(R11:R56)</f>
        <v>0</v>
      </c>
      <c r="S59" s="54">
        <f>SUM(S11:S56)</f>
        <v>628.91099999999994</v>
      </c>
      <c r="T59" s="54">
        <f>SUM(T11:T56)</f>
        <v>0</v>
      </c>
      <c r="U59" s="61">
        <v>25.72399713259199</v>
      </c>
      <c r="V59" s="62">
        <f>SUM(V11:V56)</f>
        <v>16178.10476065556</v>
      </c>
      <c r="W59" s="22"/>
      <c r="X59" s="22"/>
      <c r="Y59" s="22"/>
      <c r="Z59" s="61">
        <f>IF((R59+S59+T59)=0,0,AA59/(R59+S59+T59))</f>
        <v>1.8644379218108773</v>
      </c>
      <c r="AA59" s="61">
        <f>SUM(AA11:AA56)</f>
        <v>1172.5655178440006</v>
      </c>
    </row>
  </sheetData>
  <mergeCells count="54">
    <mergeCell ref="W2:Y2"/>
    <mergeCell ref="B3:D3"/>
    <mergeCell ref="R3:T3"/>
    <mergeCell ref="W3:Y3"/>
    <mergeCell ref="J4:J5"/>
    <mergeCell ref="B1:K1"/>
    <mergeCell ref="M1:P1"/>
    <mergeCell ref="B2:D2"/>
    <mergeCell ref="R2:T2"/>
    <mergeCell ref="A4:A5"/>
    <mergeCell ref="B4:D5"/>
    <mergeCell ref="E4:E5"/>
    <mergeCell ref="H4:H5"/>
    <mergeCell ref="I4:I5"/>
    <mergeCell ref="Z4:Z5"/>
    <mergeCell ref="K4:K5"/>
    <mergeCell ref="L4:L5"/>
    <mergeCell ref="M4:M5"/>
    <mergeCell ref="N4:N5"/>
    <mergeCell ref="O4:O5"/>
    <mergeCell ref="P4:P5"/>
    <mergeCell ref="O6:O8"/>
    <mergeCell ref="AA4:AA5"/>
    <mergeCell ref="A6:A8"/>
    <mergeCell ref="B6:B8"/>
    <mergeCell ref="C6:C8"/>
    <mergeCell ref="D6:D8"/>
    <mergeCell ref="E6:E8"/>
    <mergeCell ref="F6:F8"/>
    <mergeCell ref="G6:G8"/>
    <mergeCell ref="H6:H8"/>
    <mergeCell ref="I6:I8"/>
    <mergeCell ref="Q4:Q5"/>
    <mergeCell ref="R4:T5"/>
    <mergeCell ref="U4:U5"/>
    <mergeCell ref="V4:V5"/>
    <mergeCell ref="W4:Y5"/>
    <mergeCell ref="J6:J8"/>
    <mergeCell ref="K6:K8"/>
    <mergeCell ref="L6:L8"/>
    <mergeCell ref="M6:M8"/>
    <mergeCell ref="N6:N8"/>
    <mergeCell ref="AA6:AA8"/>
    <mergeCell ref="P6:P8"/>
    <mergeCell ref="Q6:Q8"/>
    <mergeCell ref="R6:R8"/>
    <mergeCell ref="S6:S8"/>
    <mergeCell ref="T6:T8"/>
    <mergeCell ref="U6:U8"/>
    <mergeCell ref="V6:V8"/>
    <mergeCell ref="W6:W8"/>
    <mergeCell ref="X6:X8"/>
    <mergeCell ref="Y6:Y8"/>
    <mergeCell ref="Z6:Z8"/>
  </mergeCells>
  <pageMargins left="0.7" right="0.7" top="0.75" bottom="0.75" header="0.3" footer="0.3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"/>
  <sheetViews>
    <sheetView workbookViewId="0">
      <selection activeCell="B3" sqref="B3"/>
    </sheetView>
  </sheetViews>
  <sheetFormatPr defaultRowHeight="15" x14ac:dyDescent="0.25"/>
  <sheetData>
    <row r="3" spans="2:2" x14ac:dyDescent="0.25">
      <c r="B3" t="s">
        <v>267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B3B931D9868C940A042DA894E8174CA" ma:contentTypeVersion="1" ma:contentTypeDescription="Create a new document." ma:contentTypeScope="" ma:versionID="be3b2bbe5dfab2c08437372aedcfdfa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177454E-2C65-40CE-ADAB-87D69D6E089B}">
  <ds:schemaRefs>
    <ds:schemaRef ds:uri="http://schemas.microsoft.com/office/2006/metadata/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www.w3.org/XML/1998/namespace"/>
    <ds:schemaRef ds:uri="http://purl.org/dc/terms/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FFE2C85F-87BF-4485-A397-56F3E6CF8C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550DD5D-17A6-4322-9949-07CD59E6441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ADJ</vt:lpstr>
      <vt:lpstr>FO Summary</vt:lpstr>
      <vt:lpstr>Jan 14</vt:lpstr>
      <vt:lpstr>Feb 14</vt:lpstr>
      <vt:lpstr>March 14</vt:lpstr>
      <vt:lpstr>April 14</vt:lpstr>
      <vt:lpstr>May 14</vt:lpstr>
      <vt:lpstr>June 14</vt:lpstr>
      <vt:lpstr>July 14</vt:lpstr>
      <vt:lpstr>Aug 14</vt:lpstr>
      <vt:lpstr>Sept 14</vt:lpstr>
      <vt:lpstr>Oct 14</vt:lpstr>
      <vt:lpstr>Nov 14</vt:lpstr>
      <vt:lpstr>Dec 14</vt:lpstr>
      <vt:lpstr>Jan 15</vt:lpstr>
      <vt:lpstr>Feb 15</vt:lpstr>
      <vt:lpstr>Mar 15</vt:lpstr>
      <vt:lpstr>Apr 15</vt:lpstr>
      <vt:lpstr>May 15</vt:lpstr>
    </vt:vector>
  </TitlesOfParts>
  <Company>American Electric Power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Vaughan</dc:creator>
  <cp:lastModifiedBy>Betsy Sekula</cp:lastModifiedBy>
  <cp:lastPrinted>2017-04-12T18:48:02Z</cp:lastPrinted>
  <dcterms:created xsi:type="dcterms:W3CDTF">2017-02-01T13:01:58Z</dcterms:created>
  <dcterms:modified xsi:type="dcterms:W3CDTF">2017-07-10T17:47:12Z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0x0101001B3B931D9868C940A042DA894E8174CA</vt:lpwstr>
  </property>
</Properties>
</file>