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1112"/>
  </bookViews>
  <sheets>
    <sheet name="Staff 1-50 e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Y66" i="1" l="1"/>
  <c r="AB66" i="1" s="1"/>
  <c r="V66" i="1"/>
  <c r="S66" i="1"/>
  <c r="R66" i="1"/>
  <c r="Q66" i="1"/>
  <c r="P66" i="1"/>
  <c r="O66" i="1"/>
  <c r="N66" i="1"/>
  <c r="M66" i="1"/>
  <c r="L66" i="1"/>
  <c r="K66" i="1"/>
  <c r="J66" i="1"/>
  <c r="I66" i="1"/>
  <c r="U66" i="1" s="1"/>
  <c r="H66" i="1"/>
  <c r="T66" i="1" s="1"/>
  <c r="F66" i="1"/>
  <c r="E66" i="1"/>
  <c r="AA66" i="1" s="1"/>
  <c r="D66" i="1"/>
  <c r="Z66" i="1" s="1"/>
  <c r="C66" i="1"/>
  <c r="Y65" i="1"/>
  <c r="V65" i="1"/>
  <c r="S65" i="1"/>
  <c r="R65" i="1"/>
  <c r="Q65" i="1"/>
  <c r="P65" i="1"/>
  <c r="O65" i="1"/>
  <c r="N65" i="1"/>
  <c r="M65" i="1"/>
  <c r="L65" i="1"/>
  <c r="K65" i="1"/>
  <c r="J65" i="1"/>
  <c r="I65" i="1"/>
  <c r="U65" i="1" s="1"/>
  <c r="H65" i="1"/>
  <c r="T65" i="1" s="1"/>
  <c r="W65" i="1" s="1"/>
  <c r="F65" i="1"/>
  <c r="E65" i="1"/>
  <c r="AA65" i="1" s="1"/>
  <c r="AB65" i="1" s="1"/>
  <c r="D65" i="1"/>
  <c r="Z65" i="1" s="1"/>
  <c r="C65" i="1"/>
  <c r="Y64" i="1"/>
  <c r="AB64" i="1" s="1"/>
  <c r="V64" i="1"/>
  <c r="S64" i="1"/>
  <c r="R64" i="1"/>
  <c r="Q64" i="1"/>
  <c r="P64" i="1"/>
  <c r="O64" i="1"/>
  <c r="N64" i="1"/>
  <c r="M64" i="1"/>
  <c r="L64" i="1"/>
  <c r="K64" i="1"/>
  <c r="J64" i="1"/>
  <c r="I64" i="1"/>
  <c r="U64" i="1" s="1"/>
  <c r="H64" i="1"/>
  <c r="T64" i="1" s="1"/>
  <c r="F64" i="1"/>
  <c r="E64" i="1"/>
  <c r="AA64" i="1" s="1"/>
  <c r="D64" i="1"/>
  <c r="Z64" i="1" s="1"/>
  <c r="C64" i="1"/>
  <c r="Y63" i="1"/>
  <c r="V63" i="1"/>
  <c r="S63" i="1"/>
  <c r="R63" i="1"/>
  <c r="Q63" i="1"/>
  <c r="P63" i="1"/>
  <c r="O63" i="1"/>
  <c r="N63" i="1"/>
  <c r="M63" i="1"/>
  <c r="L63" i="1"/>
  <c r="K63" i="1"/>
  <c r="J63" i="1"/>
  <c r="I63" i="1"/>
  <c r="U63" i="1" s="1"/>
  <c r="H63" i="1"/>
  <c r="T63" i="1" s="1"/>
  <c r="W63" i="1" s="1"/>
  <c r="F63" i="1"/>
  <c r="E63" i="1"/>
  <c r="AA63" i="1" s="1"/>
  <c r="AB63" i="1" s="1"/>
  <c r="D63" i="1"/>
  <c r="Z63" i="1" s="1"/>
  <c r="C63" i="1"/>
  <c r="Y62" i="1"/>
  <c r="AB62" i="1" s="1"/>
  <c r="V62" i="1"/>
  <c r="S62" i="1"/>
  <c r="R62" i="1"/>
  <c r="Q62" i="1"/>
  <c r="P62" i="1"/>
  <c r="O62" i="1"/>
  <c r="N62" i="1"/>
  <c r="M62" i="1"/>
  <c r="L62" i="1"/>
  <c r="K62" i="1"/>
  <c r="J62" i="1"/>
  <c r="I62" i="1"/>
  <c r="U62" i="1" s="1"/>
  <c r="H62" i="1"/>
  <c r="T62" i="1" s="1"/>
  <c r="F62" i="1"/>
  <c r="E62" i="1"/>
  <c r="AA62" i="1" s="1"/>
  <c r="D62" i="1"/>
  <c r="Z62" i="1" s="1"/>
  <c r="C62" i="1"/>
  <c r="Y61" i="1"/>
  <c r="V61" i="1"/>
  <c r="S61" i="1"/>
  <c r="R61" i="1"/>
  <c r="Q61" i="1"/>
  <c r="P61" i="1"/>
  <c r="O61" i="1"/>
  <c r="N61" i="1"/>
  <c r="M61" i="1"/>
  <c r="L61" i="1"/>
  <c r="K61" i="1"/>
  <c r="J61" i="1"/>
  <c r="I61" i="1"/>
  <c r="U61" i="1" s="1"/>
  <c r="H61" i="1"/>
  <c r="T61" i="1" s="1"/>
  <c r="W61" i="1" s="1"/>
  <c r="F61" i="1"/>
  <c r="E61" i="1"/>
  <c r="AA61" i="1" s="1"/>
  <c r="AB61" i="1" s="1"/>
  <c r="D61" i="1"/>
  <c r="Z61" i="1" s="1"/>
  <c r="C61" i="1"/>
  <c r="Y60" i="1"/>
  <c r="AB60" i="1" s="1"/>
  <c r="V60" i="1"/>
  <c r="S60" i="1"/>
  <c r="R60" i="1"/>
  <c r="Q60" i="1"/>
  <c r="P60" i="1"/>
  <c r="O60" i="1"/>
  <c r="N60" i="1"/>
  <c r="M60" i="1"/>
  <c r="L60" i="1"/>
  <c r="K60" i="1"/>
  <c r="J60" i="1"/>
  <c r="I60" i="1"/>
  <c r="U60" i="1" s="1"/>
  <c r="H60" i="1"/>
  <c r="T60" i="1" s="1"/>
  <c r="F60" i="1"/>
  <c r="E60" i="1"/>
  <c r="AA60" i="1" s="1"/>
  <c r="D60" i="1"/>
  <c r="Z60" i="1" s="1"/>
  <c r="C60" i="1"/>
  <c r="Y59" i="1"/>
  <c r="V59" i="1"/>
  <c r="S59" i="1"/>
  <c r="R59" i="1"/>
  <c r="Q59" i="1"/>
  <c r="P59" i="1"/>
  <c r="O59" i="1"/>
  <c r="N59" i="1"/>
  <c r="M59" i="1"/>
  <c r="L59" i="1"/>
  <c r="K59" i="1"/>
  <c r="J59" i="1"/>
  <c r="I59" i="1"/>
  <c r="U59" i="1" s="1"/>
  <c r="H59" i="1"/>
  <c r="T59" i="1" s="1"/>
  <c r="W59" i="1" s="1"/>
  <c r="F59" i="1"/>
  <c r="E59" i="1"/>
  <c r="AA59" i="1" s="1"/>
  <c r="AB59" i="1" s="1"/>
  <c r="D59" i="1"/>
  <c r="Z59" i="1" s="1"/>
  <c r="C59" i="1"/>
  <c r="Y58" i="1"/>
  <c r="AB58" i="1" s="1"/>
  <c r="V58" i="1"/>
  <c r="S58" i="1"/>
  <c r="R58" i="1"/>
  <c r="Q58" i="1"/>
  <c r="P58" i="1"/>
  <c r="O58" i="1"/>
  <c r="N58" i="1"/>
  <c r="M58" i="1"/>
  <c r="L58" i="1"/>
  <c r="K58" i="1"/>
  <c r="J58" i="1"/>
  <c r="I58" i="1"/>
  <c r="U58" i="1" s="1"/>
  <c r="H58" i="1"/>
  <c r="T58" i="1" s="1"/>
  <c r="F58" i="1"/>
  <c r="E58" i="1"/>
  <c r="AA58" i="1" s="1"/>
  <c r="D58" i="1"/>
  <c r="Z58" i="1" s="1"/>
  <c r="C58" i="1"/>
  <c r="Y57" i="1"/>
  <c r="V57" i="1"/>
  <c r="S57" i="1"/>
  <c r="R57" i="1"/>
  <c r="Q57" i="1"/>
  <c r="P57" i="1"/>
  <c r="O57" i="1"/>
  <c r="N57" i="1"/>
  <c r="M57" i="1"/>
  <c r="L57" i="1"/>
  <c r="K57" i="1"/>
  <c r="J57" i="1"/>
  <c r="I57" i="1"/>
  <c r="U57" i="1" s="1"/>
  <c r="H57" i="1"/>
  <c r="T57" i="1" s="1"/>
  <c r="W57" i="1" s="1"/>
  <c r="F57" i="1"/>
  <c r="E57" i="1"/>
  <c r="AA57" i="1" s="1"/>
  <c r="AB57" i="1" s="1"/>
  <c r="D57" i="1"/>
  <c r="Z57" i="1" s="1"/>
  <c r="C57" i="1"/>
  <c r="Y56" i="1"/>
  <c r="AB56" i="1" s="1"/>
  <c r="V56" i="1"/>
  <c r="S56" i="1"/>
  <c r="R56" i="1"/>
  <c r="Q56" i="1"/>
  <c r="P56" i="1"/>
  <c r="O56" i="1"/>
  <c r="O67" i="1" s="1"/>
  <c r="N56" i="1"/>
  <c r="M56" i="1"/>
  <c r="L56" i="1"/>
  <c r="K56" i="1"/>
  <c r="J56" i="1"/>
  <c r="I56" i="1"/>
  <c r="U56" i="1" s="1"/>
  <c r="H56" i="1"/>
  <c r="T56" i="1" s="1"/>
  <c r="F56" i="1"/>
  <c r="E56" i="1"/>
  <c r="AA56" i="1" s="1"/>
  <c r="D56" i="1"/>
  <c r="Z56" i="1" s="1"/>
  <c r="C56" i="1"/>
  <c r="Y55" i="1"/>
  <c r="V55" i="1"/>
  <c r="S55" i="1"/>
  <c r="R55" i="1"/>
  <c r="Q55" i="1"/>
  <c r="P55" i="1"/>
  <c r="O55" i="1"/>
  <c r="N55" i="1"/>
  <c r="M55" i="1"/>
  <c r="L55" i="1"/>
  <c r="K55" i="1"/>
  <c r="J55" i="1"/>
  <c r="I55" i="1"/>
  <c r="U55" i="1" s="1"/>
  <c r="H55" i="1"/>
  <c r="T55" i="1" s="1"/>
  <c r="W55" i="1" s="1"/>
  <c r="F55" i="1"/>
  <c r="E55" i="1"/>
  <c r="AA55" i="1" s="1"/>
  <c r="AB55" i="1" s="1"/>
  <c r="D55" i="1"/>
  <c r="Z55" i="1" s="1"/>
  <c r="C55" i="1"/>
  <c r="R51" i="1"/>
  <c r="Q51" i="1"/>
  <c r="Z51" i="1" s="1"/>
  <c r="P51" i="1"/>
  <c r="N51" i="1"/>
  <c r="V51" i="1" s="1"/>
  <c r="M51" i="1"/>
  <c r="L51" i="1"/>
  <c r="O51" i="1" s="1"/>
  <c r="J51" i="1"/>
  <c r="I51" i="1"/>
  <c r="H51" i="1"/>
  <c r="E51" i="1"/>
  <c r="AA51" i="1" s="1"/>
  <c r="D51" i="1"/>
  <c r="C51" i="1"/>
  <c r="V50" i="1"/>
  <c r="R50" i="1"/>
  <c r="Q50" i="1"/>
  <c r="P50" i="1"/>
  <c r="N50" i="1"/>
  <c r="M50" i="1"/>
  <c r="L50" i="1"/>
  <c r="O50" i="1" s="1"/>
  <c r="J50" i="1"/>
  <c r="I50" i="1"/>
  <c r="Z50" i="1" s="1"/>
  <c r="H50" i="1"/>
  <c r="E50" i="1"/>
  <c r="AA50" i="1" s="1"/>
  <c r="D50" i="1"/>
  <c r="C50" i="1"/>
  <c r="T49" i="1"/>
  <c r="R49" i="1"/>
  <c r="Q49" i="1"/>
  <c r="P49" i="1"/>
  <c r="N49" i="1"/>
  <c r="V49" i="1" s="1"/>
  <c r="M49" i="1"/>
  <c r="L49" i="1"/>
  <c r="J49" i="1"/>
  <c r="I49" i="1"/>
  <c r="U49" i="1" s="1"/>
  <c r="H49" i="1"/>
  <c r="E49" i="1"/>
  <c r="D49" i="1"/>
  <c r="C49" i="1"/>
  <c r="V48" i="1"/>
  <c r="T48" i="1"/>
  <c r="R48" i="1"/>
  <c r="Q48" i="1"/>
  <c r="P48" i="1"/>
  <c r="N48" i="1"/>
  <c r="M48" i="1"/>
  <c r="L48" i="1"/>
  <c r="J48" i="1"/>
  <c r="I48" i="1"/>
  <c r="U48" i="1" s="1"/>
  <c r="H48" i="1"/>
  <c r="E48" i="1"/>
  <c r="D48" i="1"/>
  <c r="C48" i="1"/>
  <c r="R47" i="1"/>
  <c r="Q47" i="1"/>
  <c r="Z47" i="1" s="1"/>
  <c r="P47" i="1"/>
  <c r="N47" i="1"/>
  <c r="V47" i="1" s="1"/>
  <c r="M47" i="1"/>
  <c r="L47" i="1"/>
  <c r="O47" i="1" s="1"/>
  <c r="J47" i="1"/>
  <c r="I47" i="1"/>
  <c r="H47" i="1"/>
  <c r="E47" i="1"/>
  <c r="AA47" i="1" s="1"/>
  <c r="D47" i="1"/>
  <c r="C47" i="1"/>
  <c r="V46" i="1"/>
  <c r="R46" i="1"/>
  <c r="Q46" i="1"/>
  <c r="Z46" i="1" s="1"/>
  <c r="P46" i="1"/>
  <c r="N46" i="1"/>
  <c r="M46" i="1"/>
  <c r="L46" i="1"/>
  <c r="O46" i="1" s="1"/>
  <c r="J46" i="1"/>
  <c r="I46" i="1"/>
  <c r="H46" i="1"/>
  <c r="E46" i="1"/>
  <c r="AA46" i="1" s="1"/>
  <c r="D46" i="1"/>
  <c r="C46" i="1"/>
  <c r="T45" i="1"/>
  <c r="R45" i="1"/>
  <c r="Q45" i="1"/>
  <c r="P45" i="1"/>
  <c r="N45" i="1"/>
  <c r="V45" i="1" s="1"/>
  <c r="M45" i="1"/>
  <c r="L45" i="1"/>
  <c r="J45" i="1"/>
  <c r="I45" i="1"/>
  <c r="U45" i="1" s="1"/>
  <c r="H45" i="1"/>
  <c r="E45" i="1"/>
  <c r="D45" i="1"/>
  <c r="C45" i="1"/>
  <c r="V44" i="1"/>
  <c r="T44" i="1"/>
  <c r="R44" i="1"/>
  <c r="Q44" i="1"/>
  <c r="P44" i="1"/>
  <c r="N44" i="1"/>
  <c r="M44" i="1"/>
  <c r="L44" i="1"/>
  <c r="J44" i="1"/>
  <c r="I44" i="1"/>
  <c r="U44" i="1" s="1"/>
  <c r="H44" i="1"/>
  <c r="E44" i="1"/>
  <c r="D44" i="1"/>
  <c r="C44" i="1"/>
  <c r="R43" i="1"/>
  <c r="Q43" i="1"/>
  <c r="Z43" i="1" s="1"/>
  <c r="P43" i="1"/>
  <c r="N43" i="1"/>
  <c r="V43" i="1" s="1"/>
  <c r="M43" i="1"/>
  <c r="L43" i="1"/>
  <c r="O43" i="1" s="1"/>
  <c r="J43" i="1"/>
  <c r="I43" i="1"/>
  <c r="H43" i="1"/>
  <c r="E43" i="1"/>
  <c r="AA43" i="1" s="1"/>
  <c r="D43" i="1"/>
  <c r="C43" i="1"/>
  <c r="V42" i="1"/>
  <c r="T42" i="1"/>
  <c r="R42" i="1"/>
  <c r="Q42" i="1"/>
  <c r="P42" i="1"/>
  <c r="N42" i="1"/>
  <c r="M42" i="1"/>
  <c r="O42" i="1" s="1"/>
  <c r="L42" i="1"/>
  <c r="J42" i="1"/>
  <c r="I42" i="1"/>
  <c r="U42" i="1" s="1"/>
  <c r="H42" i="1"/>
  <c r="E42" i="1"/>
  <c r="AA42" i="1" s="1"/>
  <c r="D42" i="1"/>
  <c r="F42" i="1" s="1"/>
  <c r="C42" i="1"/>
  <c r="Y42" i="1" s="1"/>
  <c r="Z41" i="1"/>
  <c r="U41" i="1"/>
  <c r="R41" i="1"/>
  <c r="Q41" i="1"/>
  <c r="S41" i="1" s="1"/>
  <c r="P41" i="1"/>
  <c r="N41" i="1"/>
  <c r="M41" i="1"/>
  <c r="O41" i="1" s="1"/>
  <c r="L41" i="1"/>
  <c r="J41" i="1"/>
  <c r="V41" i="1" s="1"/>
  <c r="I41" i="1"/>
  <c r="K41" i="1" s="1"/>
  <c r="H41" i="1"/>
  <c r="T41" i="1" s="1"/>
  <c r="W41" i="1" s="1"/>
  <c r="E41" i="1"/>
  <c r="AA41" i="1" s="1"/>
  <c r="D41" i="1"/>
  <c r="F41" i="1" s="1"/>
  <c r="C41" i="1"/>
  <c r="Y41" i="1" s="1"/>
  <c r="AB41" i="1" s="1"/>
  <c r="Z40" i="1"/>
  <c r="U40" i="1"/>
  <c r="R40" i="1"/>
  <c r="Q40" i="1"/>
  <c r="S40" i="1" s="1"/>
  <c r="P40" i="1"/>
  <c r="N40" i="1"/>
  <c r="M40" i="1"/>
  <c r="O40" i="1" s="1"/>
  <c r="L40" i="1"/>
  <c r="J40" i="1"/>
  <c r="V40" i="1" s="1"/>
  <c r="I40" i="1"/>
  <c r="K40" i="1" s="1"/>
  <c r="H40" i="1"/>
  <c r="T40" i="1" s="1"/>
  <c r="W40" i="1" s="1"/>
  <c r="E40" i="1"/>
  <c r="AA40" i="1" s="1"/>
  <c r="D40" i="1"/>
  <c r="F40" i="1" s="1"/>
  <c r="C40" i="1"/>
  <c r="Y40" i="1" s="1"/>
  <c r="AB40" i="1" s="1"/>
  <c r="S36" i="1"/>
  <c r="R36" i="1"/>
  <c r="Q36" i="1"/>
  <c r="P36" i="1"/>
  <c r="O36" i="1"/>
  <c r="N36" i="1"/>
  <c r="M36" i="1"/>
  <c r="L36" i="1"/>
  <c r="K36" i="1"/>
  <c r="J36" i="1"/>
  <c r="V36" i="1" s="1"/>
  <c r="I36" i="1"/>
  <c r="U36" i="1" s="1"/>
  <c r="W36" i="1" s="1"/>
  <c r="H36" i="1"/>
  <c r="T36" i="1" s="1"/>
  <c r="F36" i="1"/>
  <c r="E36" i="1"/>
  <c r="AA36" i="1" s="1"/>
  <c r="D36" i="1"/>
  <c r="Z36" i="1" s="1"/>
  <c r="AB36" i="1" s="1"/>
  <c r="C36" i="1"/>
  <c r="Y36" i="1" s="1"/>
  <c r="S35" i="1"/>
  <c r="R35" i="1"/>
  <c r="Q35" i="1"/>
  <c r="P35" i="1"/>
  <c r="O35" i="1"/>
  <c r="N35" i="1"/>
  <c r="M35" i="1"/>
  <c r="L35" i="1"/>
  <c r="K35" i="1"/>
  <c r="J35" i="1"/>
  <c r="V35" i="1" s="1"/>
  <c r="I35" i="1"/>
  <c r="U35" i="1" s="1"/>
  <c r="W35" i="1" s="1"/>
  <c r="H35" i="1"/>
  <c r="T35" i="1" s="1"/>
  <c r="F35" i="1"/>
  <c r="E35" i="1"/>
  <c r="AA35" i="1" s="1"/>
  <c r="D35" i="1"/>
  <c r="Z35" i="1" s="1"/>
  <c r="AB35" i="1" s="1"/>
  <c r="C35" i="1"/>
  <c r="Y35" i="1" s="1"/>
  <c r="S34" i="1"/>
  <c r="R34" i="1"/>
  <c r="Q34" i="1"/>
  <c r="P34" i="1"/>
  <c r="O34" i="1"/>
  <c r="N34" i="1"/>
  <c r="M34" i="1"/>
  <c r="L34" i="1"/>
  <c r="K34" i="1"/>
  <c r="J34" i="1"/>
  <c r="V34" i="1" s="1"/>
  <c r="I34" i="1"/>
  <c r="U34" i="1" s="1"/>
  <c r="W34" i="1" s="1"/>
  <c r="H34" i="1"/>
  <c r="T34" i="1" s="1"/>
  <c r="F34" i="1"/>
  <c r="E34" i="1"/>
  <c r="AA34" i="1" s="1"/>
  <c r="D34" i="1"/>
  <c r="Z34" i="1" s="1"/>
  <c r="AB34" i="1" s="1"/>
  <c r="C34" i="1"/>
  <c r="Y34" i="1" s="1"/>
  <c r="S33" i="1"/>
  <c r="R33" i="1"/>
  <c r="Q33" i="1"/>
  <c r="P33" i="1"/>
  <c r="O33" i="1"/>
  <c r="N33" i="1"/>
  <c r="M33" i="1"/>
  <c r="L33" i="1"/>
  <c r="K33" i="1"/>
  <c r="J33" i="1"/>
  <c r="V33" i="1" s="1"/>
  <c r="I33" i="1"/>
  <c r="U33" i="1" s="1"/>
  <c r="W33" i="1" s="1"/>
  <c r="H33" i="1"/>
  <c r="T33" i="1" s="1"/>
  <c r="F33" i="1"/>
  <c r="E33" i="1"/>
  <c r="AA33" i="1" s="1"/>
  <c r="D33" i="1"/>
  <c r="Z33" i="1" s="1"/>
  <c r="AB33" i="1" s="1"/>
  <c r="C33" i="1"/>
  <c r="Y33" i="1" s="1"/>
  <c r="S32" i="1"/>
  <c r="R32" i="1"/>
  <c r="Q32" i="1"/>
  <c r="P32" i="1"/>
  <c r="O32" i="1"/>
  <c r="N32" i="1"/>
  <c r="M32" i="1"/>
  <c r="L32" i="1"/>
  <c r="K32" i="1"/>
  <c r="J32" i="1"/>
  <c r="V32" i="1" s="1"/>
  <c r="I32" i="1"/>
  <c r="U32" i="1" s="1"/>
  <c r="W32" i="1" s="1"/>
  <c r="H32" i="1"/>
  <c r="T32" i="1" s="1"/>
  <c r="F32" i="1"/>
  <c r="E32" i="1"/>
  <c r="AA32" i="1" s="1"/>
  <c r="D32" i="1"/>
  <c r="Z32" i="1" s="1"/>
  <c r="AB32" i="1" s="1"/>
  <c r="C32" i="1"/>
  <c r="Y32" i="1" s="1"/>
  <c r="S31" i="1"/>
  <c r="R31" i="1"/>
  <c r="Q31" i="1"/>
  <c r="P31" i="1"/>
  <c r="N31" i="1"/>
  <c r="M31" i="1"/>
  <c r="O31" i="1" s="1"/>
  <c r="L31" i="1"/>
  <c r="J31" i="1"/>
  <c r="V31" i="1" s="1"/>
  <c r="I31" i="1"/>
  <c r="U31" i="1" s="1"/>
  <c r="W31" i="1" s="1"/>
  <c r="H31" i="1"/>
  <c r="T31" i="1" s="1"/>
  <c r="E31" i="1"/>
  <c r="AA31" i="1" s="1"/>
  <c r="D31" i="1"/>
  <c r="Z31" i="1" s="1"/>
  <c r="AB31" i="1" s="1"/>
  <c r="C31" i="1"/>
  <c r="Y31" i="1" s="1"/>
  <c r="R30" i="1"/>
  <c r="Q30" i="1"/>
  <c r="S30" i="1" s="1"/>
  <c r="P30" i="1"/>
  <c r="N30" i="1"/>
  <c r="M30" i="1"/>
  <c r="O30" i="1" s="1"/>
  <c r="L30" i="1"/>
  <c r="J30" i="1"/>
  <c r="V30" i="1" s="1"/>
  <c r="I30" i="1"/>
  <c r="U30" i="1" s="1"/>
  <c r="W30" i="1" s="1"/>
  <c r="H30" i="1"/>
  <c r="T30" i="1" s="1"/>
  <c r="E30" i="1"/>
  <c r="AA30" i="1" s="1"/>
  <c r="D30" i="1"/>
  <c r="Z30" i="1" s="1"/>
  <c r="AB30" i="1" s="1"/>
  <c r="C30" i="1"/>
  <c r="Y30" i="1" s="1"/>
  <c r="R29" i="1"/>
  <c r="Q29" i="1"/>
  <c r="S29" i="1" s="1"/>
  <c r="P29" i="1"/>
  <c r="N29" i="1"/>
  <c r="M29" i="1"/>
  <c r="O29" i="1" s="1"/>
  <c r="L29" i="1"/>
  <c r="J29" i="1"/>
  <c r="V29" i="1" s="1"/>
  <c r="I29" i="1"/>
  <c r="U29" i="1" s="1"/>
  <c r="W29" i="1" s="1"/>
  <c r="H29" i="1"/>
  <c r="T29" i="1" s="1"/>
  <c r="E29" i="1"/>
  <c r="AA29" i="1" s="1"/>
  <c r="D29" i="1"/>
  <c r="Z29" i="1" s="1"/>
  <c r="AB29" i="1" s="1"/>
  <c r="C29" i="1"/>
  <c r="Y29" i="1" s="1"/>
  <c r="R28" i="1"/>
  <c r="Q28" i="1"/>
  <c r="S28" i="1" s="1"/>
  <c r="P28" i="1"/>
  <c r="N28" i="1"/>
  <c r="M28" i="1"/>
  <c r="O28" i="1" s="1"/>
  <c r="L28" i="1"/>
  <c r="J28" i="1"/>
  <c r="V28" i="1" s="1"/>
  <c r="I28" i="1"/>
  <c r="U28" i="1" s="1"/>
  <c r="W28" i="1" s="1"/>
  <c r="H28" i="1"/>
  <c r="T28" i="1" s="1"/>
  <c r="E28" i="1"/>
  <c r="AA28" i="1" s="1"/>
  <c r="D28" i="1"/>
  <c r="Z28" i="1" s="1"/>
  <c r="AB28" i="1" s="1"/>
  <c r="C28" i="1"/>
  <c r="Y28" i="1" s="1"/>
  <c r="R27" i="1"/>
  <c r="Q27" i="1"/>
  <c r="S27" i="1" s="1"/>
  <c r="P27" i="1"/>
  <c r="N27" i="1"/>
  <c r="M27" i="1"/>
  <c r="O27" i="1" s="1"/>
  <c r="L27" i="1"/>
  <c r="J27" i="1"/>
  <c r="V27" i="1" s="1"/>
  <c r="I27" i="1"/>
  <c r="U27" i="1" s="1"/>
  <c r="W27" i="1" s="1"/>
  <c r="H27" i="1"/>
  <c r="T27" i="1" s="1"/>
  <c r="E27" i="1"/>
  <c r="AA27" i="1" s="1"/>
  <c r="D27" i="1"/>
  <c r="Z27" i="1" s="1"/>
  <c r="AB27" i="1" s="1"/>
  <c r="C27" i="1"/>
  <c r="Y27" i="1" s="1"/>
  <c r="R26" i="1"/>
  <c r="Q26" i="1"/>
  <c r="S26" i="1" s="1"/>
  <c r="P26" i="1"/>
  <c r="N26" i="1"/>
  <c r="M26" i="1"/>
  <c r="O26" i="1" s="1"/>
  <c r="L26" i="1"/>
  <c r="J26" i="1"/>
  <c r="V26" i="1" s="1"/>
  <c r="I26" i="1"/>
  <c r="U26" i="1" s="1"/>
  <c r="W26" i="1" s="1"/>
  <c r="H26" i="1"/>
  <c r="T26" i="1" s="1"/>
  <c r="E26" i="1"/>
  <c r="AA26" i="1" s="1"/>
  <c r="D26" i="1"/>
  <c r="Z26" i="1" s="1"/>
  <c r="AB26" i="1" s="1"/>
  <c r="C26" i="1"/>
  <c r="Y26" i="1" s="1"/>
  <c r="R25" i="1"/>
  <c r="Q25" i="1"/>
  <c r="S25" i="1" s="1"/>
  <c r="S37" i="1" s="1"/>
  <c r="P25" i="1"/>
  <c r="N25" i="1"/>
  <c r="M25" i="1"/>
  <c r="O25" i="1" s="1"/>
  <c r="O37" i="1" s="1"/>
  <c r="L25" i="1"/>
  <c r="J25" i="1"/>
  <c r="V25" i="1" s="1"/>
  <c r="I25" i="1"/>
  <c r="U25" i="1" s="1"/>
  <c r="W25" i="1" s="1"/>
  <c r="H25" i="1"/>
  <c r="T25" i="1" s="1"/>
  <c r="E25" i="1"/>
  <c r="AA25" i="1" s="1"/>
  <c r="D25" i="1"/>
  <c r="Z25" i="1" s="1"/>
  <c r="AB25" i="1" s="1"/>
  <c r="C25" i="1"/>
  <c r="Y25" i="1" s="1"/>
  <c r="Z21" i="1"/>
  <c r="U21" i="1"/>
  <c r="S21" i="1"/>
  <c r="R21" i="1"/>
  <c r="Q21" i="1"/>
  <c r="P21" i="1"/>
  <c r="O21" i="1"/>
  <c r="N21" i="1"/>
  <c r="M21" i="1"/>
  <c r="L21" i="1"/>
  <c r="K21" i="1"/>
  <c r="J21" i="1"/>
  <c r="V21" i="1" s="1"/>
  <c r="I21" i="1"/>
  <c r="H21" i="1"/>
  <c r="T21" i="1" s="1"/>
  <c r="W21" i="1" s="1"/>
  <c r="F21" i="1"/>
  <c r="E21" i="1"/>
  <c r="AA21" i="1" s="1"/>
  <c r="D21" i="1"/>
  <c r="C21" i="1"/>
  <c r="Y21" i="1" s="1"/>
  <c r="AB21" i="1" s="1"/>
  <c r="Z20" i="1"/>
  <c r="U20" i="1"/>
  <c r="S20" i="1"/>
  <c r="R20" i="1"/>
  <c r="Q20" i="1"/>
  <c r="P20" i="1"/>
  <c r="O20" i="1"/>
  <c r="N20" i="1"/>
  <c r="M20" i="1"/>
  <c r="L20" i="1"/>
  <c r="K20" i="1"/>
  <c r="J20" i="1"/>
  <c r="V20" i="1" s="1"/>
  <c r="I20" i="1"/>
  <c r="H20" i="1"/>
  <c r="T20" i="1" s="1"/>
  <c r="W20" i="1" s="1"/>
  <c r="F20" i="1"/>
  <c r="E20" i="1"/>
  <c r="AA20" i="1" s="1"/>
  <c r="D20" i="1"/>
  <c r="C20" i="1"/>
  <c r="Y20" i="1" s="1"/>
  <c r="AB20" i="1" s="1"/>
  <c r="Z19" i="1"/>
  <c r="U19" i="1"/>
  <c r="S19" i="1"/>
  <c r="R19" i="1"/>
  <c r="Q19" i="1"/>
  <c r="P19" i="1"/>
  <c r="O19" i="1"/>
  <c r="N19" i="1"/>
  <c r="M19" i="1"/>
  <c r="L19" i="1"/>
  <c r="K19" i="1"/>
  <c r="J19" i="1"/>
  <c r="V19" i="1" s="1"/>
  <c r="I19" i="1"/>
  <c r="H19" i="1"/>
  <c r="T19" i="1" s="1"/>
  <c r="W19" i="1" s="1"/>
  <c r="F19" i="1"/>
  <c r="E19" i="1"/>
  <c r="AA19" i="1" s="1"/>
  <c r="D19" i="1"/>
  <c r="C19" i="1"/>
  <c r="Y19" i="1" s="1"/>
  <c r="AB19" i="1" s="1"/>
  <c r="R18" i="1"/>
  <c r="Q18" i="1"/>
  <c r="S18" i="1" s="1"/>
  <c r="P18" i="1"/>
  <c r="N18" i="1"/>
  <c r="M18" i="1"/>
  <c r="O18" i="1" s="1"/>
  <c r="L18" i="1"/>
  <c r="J18" i="1"/>
  <c r="V18" i="1" s="1"/>
  <c r="I18" i="1"/>
  <c r="K18" i="1" s="1"/>
  <c r="H18" i="1"/>
  <c r="T18" i="1" s="1"/>
  <c r="E18" i="1"/>
  <c r="AA18" i="1" s="1"/>
  <c r="D18" i="1"/>
  <c r="Z18" i="1" s="1"/>
  <c r="C18" i="1"/>
  <c r="Y18" i="1" s="1"/>
  <c r="R17" i="1"/>
  <c r="Q17" i="1"/>
  <c r="S17" i="1" s="1"/>
  <c r="P17" i="1"/>
  <c r="N17" i="1"/>
  <c r="M17" i="1"/>
  <c r="O17" i="1" s="1"/>
  <c r="L17" i="1"/>
  <c r="J17" i="1"/>
  <c r="V17" i="1" s="1"/>
  <c r="I17" i="1"/>
  <c r="U17" i="1" s="1"/>
  <c r="H17" i="1"/>
  <c r="T17" i="1" s="1"/>
  <c r="E17" i="1"/>
  <c r="AA17" i="1" s="1"/>
  <c r="D17" i="1"/>
  <c r="Z17" i="1" s="1"/>
  <c r="C17" i="1"/>
  <c r="Y17" i="1" s="1"/>
  <c r="R16" i="1"/>
  <c r="Q16" i="1"/>
  <c r="S16" i="1" s="1"/>
  <c r="P16" i="1"/>
  <c r="N16" i="1"/>
  <c r="M16" i="1"/>
  <c r="O16" i="1" s="1"/>
  <c r="L16" i="1"/>
  <c r="J16" i="1"/>
  <c r="V16" i="1" s="1"/>
  <c r="I16" i="1"/>
  <c r="K16" i="1" s="1"/>
  <c r="H16" i="1"/>
  <c r="T16" i="1" s="1"/>
  <c r="E16" i="1"/>
  <c r="AA16" i="1" s="1"/>
  <c r="D16" i="1"/>
  <c r="Z16" i="1" s="1"/>
  <c r="C16" i="1"/>
  <c r="Y16" i="1" s="1"/>
  <c r="R15" i="1"/>
  <c r="Q15" i="1"/>
  <c r="S15" i="1" s="1"/>
  <c r="P15" i="1"/>
  <c r="N15" i="1"/>
  <c r="M15" i="1"/>
  <c r="O15" i="1" s="1"/>
  <c r="L15" i="1"/>
  <c r="J15" i="1"/>
  <c r="V15" i="1" s="1"/>
  <c r="I15" i="1"/>
  <c r="K15" i="1" s="1"/>
  <c r="H15" i="1"/>
  <c r="T15" i="1" s="1"/>
  <c r="E15" i="1"/>
  <c r="AA15" i="1" s="1"/>
  <c r="D15" i="1"/>
  <c r="F15" i="1" s="1"/>
  <c r="C15" i="1"/>
  <c r="Y15" i="1" s="1"/>
  <c r="R14" i="1"/>
  <c r="Q14" i="1"/>
  <c r="S14" i="1" s="1"/>
  <c r="P14" i="1"/>
  <c r="N14" i="1"/>
  <c r="M14" i="1"/>
  <c r="O14" i="1" s="1"/>
  <c r="L14" i="1"/>
  <c r="J14" i="1"/>
  <c r="V14" i="1" s="1"/>
  <c r="I14" i="1"/>
  <c r="K14" i="1" s="1"/>
  <c r="H14" i="1"/>
  <c r="T14" i="1" s="1"/>
  <c r="E14" i="1"/>
  <c r="AA14" i="1" s="1"/>
  <c r="D14" i="1"/>
  <c r="Z14" i="1" s="1"/>
  <c r="C14" i="1"/>
  <c r="Y14" i="1" s="1"/>
  <c r="R13" i="1"/>
  <c r="Q13" i="1"/>
  <c r="S13" i="1" s="1"/>
  <c r="P13" i="1"/>
  <c r="N13" i="1"/>
  <c r="M13" i="1"/>
  <c r="O13" i="1" s="1"/>
  <c r="L13" i="1"/>
  <c r="J13" i="1"/>
  <c r="V13" i="1" s="1"/>
  <c r="I13" i="1"/>
  <c r="U13" i="1" s="1"/>
  <c r="H13" i="1"/>
  <c r="T13" i="1" s="1"/>
  <c r="E13" i="1"/>
  <c r="AA13" i="1" s="1"/>
  <c r="D13" i="1"/>
  <c r="F13" i="1" s="1"/>
  <c r="C13" i="1"/>
  <c r="Y13" i="1" s="1"/>
  <c r="R12" i="1"/>
  <c r="Q12" i="1"/>
  <c r="S12" i="1" s="1"/>
  <c r="P12" i="1"/>
  <c r="N12" i="1"/>
  <c r="M12" i="1"/>
  <c r="O12" i="1" s="1"/>
  <c r="L12" i="1"/>
  <c r="J12" i="1"/>
  <c r="V12" i="1" s="1"/>
  <c r="I12" i="1"/>
  <c r="U12" i="1" s="1"/>
  <c r="H12" i="1"/>
  <c r="T12" i="1" s="1"/>
  <c r="E12" i="1"/>
  <c r="AA12" i="1" s="1"/>
  <c r="D12" i="1"/>
  <c r="F12" i="1" s="1"/>
  <c r="C12" i="1"/>
  <c r="Y12" i="1" s="1"/>
  <c r="R11" i="1"/>
  <c r="Q11" i="1"/>
  <c r="S11" i="1" s="1"/>
  <c r="P11" i="1"/>
  <c r="N11" i="1"/>
  <c r="M11" i="1"/>
  <c r="O11" i="1" s="1"/>
  <c r="L11" i="1"/>
  <c r="J11" i="1"/>
  <c r="V11" i="1" s="1"/>
  <c r="I11" i="1"/>
  <c r="K11" i="1" s="1"/>
  <c r="H11" i="1"/>
  <c r="T11" i="1" s="1"/>
  <c r="E11" i="1"/>
  <c r="AA11" i="1" s="1"/>
  <c r="D11" i="1"/>
  <c r="Z11" i="1" s="1"/>
  <c r="C11" i="1"/>
  <c r="Y11" i="1" s="1"/>
  <c r="R10" i="1"/>
  <c r="Q10" i="1"/>
  <c r="S10" i="1" s="1"/>
  <c r="S22" i="1" s="1"/>
  <c r="P10" i="1"/>
  <c r="N10" i="1"/>
  <c r="M10" i="1"/>
  <c r="O10" i="1" s="1"/>
  <c r="O22" i="1" s="1"/>
  <c r="L10" i="1"/>
  <c r="J10" i="1"/>
  <c r="V10" i="1" s="1"/>
  <c r="I10" i="1"/>
  <c r="U10" i="1" s="1"/>
  <c r="H10" i="1"/>
  <c r="T10" i="1" s="1"/>
  <c r="E10" i="1"/>
  <c r="AA10" i="1" s="1"/>
  <c r="D10" i="1"/>
  <c r="F10" i="1" s="1"/>
  <c r="C10" i="1"/>
  <c r="Y10" i="1" s="1"/>
  <c r="W37" i="1" l="1"/>
  <c r="O52" i="1"/>
  <c r="O69" i="1" s="1"/>
  <c r="W10" i="1"/>
  <c r="W12" i="1"/>
  <c r="W13" i="1"/>
  <c r="W17" i="1"/>
  <c r="AB37" i="1"/>
  <c r="AB67" i="1"/>
  <c r="AB11" i="1"/>
  <c r="AB12" i="1"/>
  <c r="AB14" i="1"/>
  <c r="AB15" i="1"/>
  <c r="AB16" i="1"/>
  <c r="AB17" i="1"/>
  <c r="AB18" i="1"/>
  <c r="Z10" i="1"/>
  <c r="AB10" i="1" s="1"/>
  <c r="AB22" i="1" s="1"/>
  <c r="U11" i="1"/>
  <c r="W11" i="1" s="1"/>
  <c r="Z12" i="1"/>
  <c r="Z13" i="1"/>
  <c r="AB13" i="1" s="1"/>
  <c r="U14" i="1"/>
  <c r="W14" i="1" s="1"/>
  <c r="U15" i="1"/>
  <c r="W15" i="1" s="1"/>
  <c r="Z15" i="1"/>
  <c r="U16" i="1"/>
  <c r="W16" i="1" s="1"/>
  <c r="U18" i="1"/>
  <c r="W18" i="1" s="1"/>
  <c r="K10" i="1"/>
  <c r="F11" i="1"/>
  <c r="K12" i="1"/>
  <c r="K13" i="1"/>
  <c r="F14" i="1"/>
  <c r="F22" i="1" s="1"/>
  <c r="F16" i="1"/>
  <c r="F17" i="1"/>
  <c r="K17" i="1"/>
  <c r="F18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AB42" i="1"/>
  <c r="F45" i="1"/>
  <c r="Y45" i="1"/>
  <c r="W45" i="1"/>
  <c r="F49" i="1"/>
  <c r="Y49" i="1"/>
  <c r="W49" i="1"/>
  <c r="Z42" i="1"/>
  <c r="F44" i="1"/>
  <c r="F52" i="1" s="1"/>
  <c r="Y44" i="1"/>
  <c r="W44" i="1"/>
  <c r="F48" i="1"/>
  <c r="Y48" i="1"/>
  <c r="W48" i="1"/>
  <c r="W58" i="1"/>
  <c r="W62" i="1"/>
  <c r="W66" i="1"/>
  <c r="F43" i="1"/>
  <c r="Y43" i="1"/>
  <c r="AB43" i="1" s="1"/>
  <c r="U43" i="1"/>
  <c r="T43" i="1"/>
  <c r="W43" i="1" s="1"/>
  <c r="AA45" i="1"/>
  <c r="O45" i="1"/>
  <c r="Z45" i="1"/>
  <c r="F47" i="1"/>
  <c r="Y47" i="1"/>
  <c r="AB47" i="1" s="1"/>
  <c r="U47" i="1"/>
  <c r="T47" i="1"/>
  <c r="W47" i="1" s="1"/>
  <c r="AA49" i="1"/>
  <c r="O49" i="1"/>
  <c r="Z49" i="1"/>
  <c r="F51" i="1"/>
  <c r="Y51" i="1"/>
  <c r="AB51" i="1" s="1"/>
  <c r="U51" i="1"/>
  <c r="T51" i="1"/>
  <c r="K42" i="1"/>
  <c r="W42" i="1"/>
  <c r="AA44" i="1"/>
  <c r="O44" i="1"/>
  <c r="Z44" i="1"/>
  <c r="F46" i="1"/>
  <c r="Y46" i="1"/>
  <c r="AB46" i="1" s="1"/>
  <c r="U46" i="1"/>
  <c r="T46" i="1"/>
  <c r="W46" i="1" s="1"/>
  <c r="AA48" i="1"/>
  <c r="O48" i="1"/>
  <c r="Z48" i="1"/>
  <c r="F50" i="1"/>
  <c r="Y50" i="1"/>
  <c r="AB50" i="1" s="1"/>
  <c r="U50" i="1"/>
  <c r="T50" i="1"/>
  <c r="F67" i="1"/>
  <c r="K67" i="1"/>
  <c r="S67" i="1"/>
  <c r="W56" i="1"/>
  <c r="W60" i="1"/>
  <c r="W67" i="1" s="1"/>
  <c r="W64" i="1"/>
  <c r="S43" i="1"/>
  <c r="K44" i="1"/>
  <c r="S45" i="1"/>
  <c r="K46" i="1"/>
  <c r="K52" i="1" s="1"/>
  <c r="S47" i="1"/>
  <c r="K48" i="1"/>
  <c r="S49" i="1"/>
  <c r="K50" i="1"/>
  <c r="S51" i="1"/>
  <c r="S42" i="1"/>
  <c r="S52" i="1" s="1"/>
  <c r="S69" i="1" s="1"/>
  <c r="K43" i="1"/>
  <c r="S44" i="1"/>
  <c r="K45" i="1"/>
  <c r="S46" i="1"/>
  <c r="K47" i="1"/>
  <c r="S48" i="1"/>
  <c r="K49" i="1"/>
  <c r="S50" i="1"/>
  <c r="K51" i="1"/>
  <c r="F69" i="1" l="1"/>
  <c r="AB48" i="1"/>
  <c r="K37" i="1"/>
  <c r="W50" i="1"/>
  <c r="W52" i="1" s="1"/>
  <c r="W51" i="1"/>
  <c r="AB45" i="1"/>
  <c r="F37" i="1"/>
  <c r="W22" i="1"/>
  <c r="AB44" i="1"/>
  <c r="AB52" i="1" s="1"/>
  <c r="AB69" i="1" s="1"/>
  <c r="AB49" i="1"/>
  <c r="K22" i="1"/>
  <c r="K69" i="1" s="1"/>
  <c r="W69" i="1" l="1"/>
</calcChain>
</file>

<file path=xl/sharedStrings.xml><?xml version="1.0" encoding="utf-8"?>
<sst xmlns="http://schemas.openxmlformats.org/spreadsheetml/2006/main" count="33" uniqueCount="25">
  <si>
    <t>KPSC Case No. 2017-00179</t>
  </si>
  <si>
    <t>Kentucky Power Company</t>
  </si>
  <si>
    <t>Staff 1-50 e</t>
  </si>
  <si>
    <t>Employee Benefit Cost and Offsets to Balance Sheet</t>
  </si>
  <si>
    <t>Attachment 3</t>
  </si>
  <si>
    <t>March 2015 - February 2016</t>
  </si>
  <si>
    <t>Gross Expense</t>
  </si>
  <si>
    <t>Capitalized Amounts</t>
  </si>
  <si>
    <t>Net Expense Account</t>
  </si>
  <si>
    <t>107xxxx Accounts</t>
  </si>
  <si>
    <t>108xxxx Accounts</t>
  </si>
  <si>
    <t>Other Balance Sheet Accounts</t>
  </si>
  <si>
    <t>Total Capitalized Amounts</t>
  </si>
  <si>
    <t>Mo / Yr</t>
  </si>
  <si>
    <t>Totals</t>
  </si>
  <si>
    <t>Total</t>
  </si>
  <si>
    <t xml:space="preserve"> Insurance (9260 Sub-Accounts 004, 005, 007 &amp; 009)</t>
  </si>
  <si>
    <t>(9260 Sub-Account 051)</t>
  </si>
  <si>
    <t>OPEB (9260 Sub-Accounts 021, 040, 057 &amp; 060)</t>
  </si>
  <si>
    <t>(9260 Sub-Account 053)</t>
  </si>
  <si>
    <t xml:space="preserve"> Pension (9260 Sub-Accounts 002, 003 &amp; 037)</t>
  </si>
  <si>
    <t>(9260 Sub-Account 050)</t>
  </si>
  <si>
    <t>Savings (9260 Sub-Accounts 027)</t>
  </si>
  <si>
    <t>(9260 Sub-Account 052)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</si>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</sst>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7" x14ac:knownFonts="1">
    <font>
      <sz val="10"/>
      <name val="MS Sans Serif"/>
    </font>
    <font>
      <sz val="10"/>
      <name val="MS Sans Serif"/>
      <family val="2"/>
    </font>
    <font>
      <b/>
      <sz val="11"/>
      <name val="Arial"/>
      <family val="2"/>
    </font>
    <font>
      <b/>
      <sz val="3"/>
      <name val="Arial"/>
      <family val="2"/>
    </font>
    <font>
      <b/>
      <sz val="3"/>
      <name val="MS Sans Serif"/>
      <family val="2"/>
    </font>
    <font>
      <sz val="3"/>
      <name val="MS Sans Serif"/>
      <family val="2"/>
    </font>
    <font>
      <b/>
      <u/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 Black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9"/>
      <name val="Arial"/>
      <family val="2"/>
    </font>
    <font>
      <sz val="9"/>
      <color theme="1"/>
      <name val="Arial"/>
      <family val="2"/>
    </font>
    <font>
      <sz val="6.5"/>
      <name val="MS Sans Serif"/>
      <family val="2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 applyNumberFormat="0" applyFon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9" fillId="0" borderId="2">
      <alignment horizontal="center"/>
    </xf>
    <xf numFmtId="0" fontId="9" fillId="0" borderId="2">
      <alignment horizont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</cellStyleXfs>
  <cellXfs count="75">
    <xf numFmtId="0" fontId="0" fillId="0" borderId="0" xfId="0"/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1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1" applyFont="1" applyFill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164" fontId="3" fillId="0" borderId="0" xfId="2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2" applyFont="1" applyFill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0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40" fontId="8" fillId="0" borderId="3" xfId="2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1" applyFont="1" applyFill="1" applyBorder="1"/>
    <xf numFmtId="0" fontId="1" fillId="0" borderId="0" xfId="1" applyFill="1" applyBorder="1"/>
    <xf numFmtId="0" fontId="8" fillId="0" borderId="0" xfId="2" applyFont="1" applyFill="1" applyBorder="1" applyAlignment="1">
      <alignment horizontal="center" wrapText="1"/>
    </xf>
    <xf numFmtId="40" fontId="8" fillId="0" borderId="0" xfId="2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38" fontId="1" fillId="0" borderId="0" xfId="1" applyNumberFormat="1" applyFill="1"/>
    <xf numFmtId="38" fontId="0" fillId="0" borderId="4" xfId="0" applyNumberForma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6" xfId="0" applyNumberFormat="1" applyBorder="1"/>
    <xf numFmtId="164" fontId="11" fillId="0" borderId="0" xfId="3" applyNumberFormat="1" applyFont="1" applyFill="1" applyAlignment="1">
      <alignment horizontal="center"/>
    </xf>
    <xf numFmtId="0" fontId="11" fillId="0" borderId="0" xfId="3" applyFill="1"/>
    <xf numFmtId="0" fontId="9" fillId="0" borderId="0" xfId="1" applyFont="1" applyFill="1"/>
    <xf numFmtId="40" fontId="12" fillId="0" borderId="0" xfId="3" applyNumberFormat="1" applyFont="1" applyFill="1"/>
    <xf numFmtId="38" fontId="12" fillId="0" borderId="11" xfId="3" applyNumberFormat="1" applyFont="1" applyFill="1" applyBorder="1"/>
    <xf numFmtId="0" fontId="12" fillId="0" borderId="0" xfId="3" applyFont="1" applyFill="1"/>
    <xf numFmtId="40" fontId="0" fillId="0" borderId="4" xfId="0" applyNumberFormat="1" applyBorder="1"/>
    <xf numFmtId="40" fontId="0" fillId="0" borderId="0" xfId="0" applyNumberFormat="1" applyBorder="1"/>
    <xf numFmtId="40" fontId="0" fillId="0" borderId="6" xfId="0" applyNumberFormat="1" applyBorder="1"/>
    <xf numFmtId="0" fontId="1" fillId="0" borderId="6" xfId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3" fillId="0" borderId="0" xfId="1" applyFont="1" applyFill="1" applyBorder="1"/>
    <xf numFmtId="40" fontId="14" fillId="0" borderId="0" xfId="3" applyNumberFormat="1" applyFont="1" applyFill="1" applyBorder="1"/>
    <xf numFmtId="0" fontId="14" fillId="0" borderId="0" xfId="3" applyFont="1" applyFill="1" applyBorder="1"/>
    <xf numFmtId="40" fontId="13" fillId="0" borderId="0" xfId="0" applyNumberFormat="1" applyFont="1" applyBorder="1"/>
    <xf numFmtId="0" fontId="13" fillId="0" borderId="0" xfId="0" applyFont="1" applyBorder="1"/>
    <xf numFmtId="40" fontId="11" fillId="0" borderId="0" xfId="3" applyNumberFormat="1" applyFill="1" applyBorder="1"/>
    <xf numFmtId="0" fontId="11" fillId="0" borderId="0" xfId="3" applyFill="1" applyBorder="1"/>
    <xf numFmtId="38" fontId="0" fillId="0" borderId="6" xfId="0" applyNumberFormat="1" applyFill="1" applyBorder="1"/>
    <xf numFmtId="164" fontId="11" fillId="0" borderId="0" xfId="3" applyNumberFormat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16" fillId="0" borderId="0" xfId="1" applyFont="1" applyFill="1" applyAlignment="1">
      <alignment horizontal="left"/>
    </xf>
    <xf numFmtId="38" fontId="9" fillId="0" borderId="12" xfId="1" applyNumberFormat="1" applyFont="1" applyFill="1" applyBorder="1"/>
  </cellXfs>
  <cellStyles count="16">
    <cellStyle name="Normal" xfId="0" builtinId="0"/>
    <cellStyle name="Normal 2" xfId="1"/>
    <cellStyle name="Normal 3" xfId="3"/>
    <cellStyle name="Normal_EA_KY Rate Case 2004_cmj_v1" xfId="2"/>
    <cellStyle name="PSChar" xfId="4"/>
    <cellStyle name="PSChar 2" xfId="5"/>
    <cellStyle name="PSDate" xfId="6"/>
    <cellStyle name="PSDate 2" xfId="7"/>
    <cellStyle name="PSDec" xfId="8"/>
    <cellStyle name="PSDec 2" xfId="9"/>
    <cellStyle name="PSHeading" xfId="10"/>
    <cellStyle name="PSHeading 2" xfId="11"/>
    <cellStyle name="PSInt" xfId="12"/>
    <cellStyle name="PSInt 2" xfId="13"/>
    <cellStyle name="PSSpacer" xfId="14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%201-50%20e%20wrk%20-%20old%20Benefit%20Costs%20capitalized%20and%20expen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%201-50%20e%20wrk%20Benefit%20Costs%20capitalized%20and%20expensed-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1-50e  KY Src Act Sum (3)"/>
      <sheetName val="KY Source Acct Summary (2)"/>
      <sheetName val="KY Source Acct Summary"/>
    </sheetNames>
    <sheetDataSet>
      <sheetData sheetId="0" refreshError="1"/>
      <sheetData sheetId="1">
        <row r="6">
          <cell r="C6">
            <v>274784.05</v>
          </cell>
          <cell r="D6">
            <v>239420.35000000003</v>
          </cell>
          <cell r="E6">
            <v>2573.65</v>
          </cell>
        </row>
        <row r="7">
          <cell r="C7">
            <v>251638.34</v>
          </cell>
          <cell r="D7">
            <v>225443.63999999998</v>
          </cell>
          <cell r="E7">
            <v>2122.69</v>
          </cell>
        </row>
        <row r="8">
          <cell r="C8">
            <v>251322.7</v>
          </cell>
          <cell r="D8">
            <v>227598.25999999998</v>
          </cell>
          <cell r="E8">
            <v>1216.1499999999999</v>
          </cell>
        </row>
        <row r="9">
          <cell r="C9">
            <v>251402.36000000002</v>
          </cell>
          <cell r="D9">
            <v>225017.97999999998</v>
          </cell>
          <cell r="E9">
            <v>1890.2399999999998</v>
          </cell>
        </row>
        <row r="10">
          <cell r="C10">
            <v>249328.94999999998</v>
          </cell>
          <cell r="D10">
            <v>200908.43</v>
          </cell>
          <cell r="E10">
            <v>2307.38</v>
          </cell>
        </row>
        <row r="11">
          <cell r="C11">
            <v>250473.60000000001</v>
          </cell>
          <cell r="D11">
            <v>177812.22000000003</v>
          </cell>
          <cell r="E11">
            <v>1746.86</v>
          </cell>
        </row>
        <row r="12">
          <cell r="C12">
            <v>249937.41</v>
          </cell>
          <cell r="D12">
            <v>178954.45999999996</v>
          </cell>
          <cell r="E12">
            <v>2016.76</v>
          </cell>
        </row>
        <row r="13">
          <cell r="C13">
            <v>249503.37999999998</v>
          </cell>
          <cell r="D13">
            <v>176318.77</v>
          </cell>
          <cell r="E13">
            <v>2021.81</v>
          </cell>
        </row>
        <row r="14">
          <cell r="C14">
            <v>249342.5</v>
          </cell>
          <cell r="D14">
            <v>174758.21000000005</v>
          </cell>
          <cell r="E14">
            <v>2021.81</v>
          </cell>
        </row>
        <row r="15">
          <cell r="C15">
            <v>321077.71999999997</v>
          </cell>
          <cell r="D15">
            <v>294602.12</v>
          </cell>
          <cell r="E15">
            <v>2605.7400000000002</v>
          </cell>
        </row>
        <row r="16">
          <cell r="C16">
            <v>270419.88</v>
          </cell>
          <cell r="D16">
            <v>229319.74000000002</v>
          </cell>
          <cell r="E16">
            <v>7601.6599999999989</v>
          </cell>
        </row>
        <row r="17">
          <cell r="C17">
            <v>236008.47999999998</v>
          </cell>
          <cell r="D17">
            <v>94659.37</v>
          </cell>
          <cell r="E17">
            <v>-90.259999999999962</v>
          </cell>
        </row>
        <row r="18">
          <cell r="C18">
            <v>-116307.72</v>
          </cell>
          <cell r="D18">
            <v>-48398.689999999995</v>
          </cell>
          <cell r="E18">
            <v>-16678.759999999998</v>
          </cell>
        </row>
        <row r="19">
          <cell r="C19">
            <v>-124785.17999999996</v>
          </cell>
          <cell r="D19">
            <v>-92498.790000000023</v>
          </cell>
          <cell r="E19">
            <v>-18020.560000000001</v>
          </cell>
        </row>
        <row r="20">
          <cell r="C20">
            <v>-126720.36999999997</v>
          </cell>
          <cell r="D20">
            <v>-94425.50999999998</v>
          </cell>
          <cell r="E20">
            <v>-18116.249999999996</v>
          </cell>
        </row>
        <row r="21">
          <cell r="C21">
            <v>-127771.20999999999</v>
          </cell>
          <cell r="D21">
            <v>-95418.949999999968</v>
          </cell>
          <cell r="E21">
            <v>-18214.400000000001</v>
          </cell>
        </row>
        <row r="22">
          <cell r="C22">
            <v>-127604.72999999998</v>
          </cell>
          <cell r="D22">
            <v>-95268.41</v>
          </cell>
          <cell r="E22">
            <v>-18198.769999999997</v>
          </cell>
        </row>
        <row r="23">
          <cell r="C23">
            <v>-127972.69999999998</v>
          </cell>
          <cell r="D23">
            <v>-95613.860000000015</v>
          </cell>
          <cell r="E23">
            <v>-18233.179999999997</v>
          </cell>
        </row>
        <row r="24">
          <cell r="C24">
            <v>-130422.83999999997</v>
          </cell>
          <cell r="D24">
            <v>-97894.779999999955</v>
          </cell>
          <cell r="E24">
            <v>-18462.400000000005</v>
          </cell>
        </row>
        <row r="25">
          <cell r="C25">
            <v>-127476.75999999998</v>
          </cell>
          <cell r="D25">
            <v>-95143.629999999976</v>
          </cell>
          <cell r="E25">
            <v>-18186.86</v>
          </cell>
        </row>
        <row r="26">
          <cell r="C26">
            <v>-127836.76999999999</v>
          </cell>
          <cell r="D26">
            <v>-95496.88999999997</v>
          </cell>
          <cell r="E26">
            <v>-18220.349999999999</v>
          </cell>
        </row>
        <row r="27">
          <cell r="C27">
            <v>-127690.88999999998</v>
          </cell>
          <cell r="D27">
            <v>-95349.919999999984</v>
          </cell>
          <cell r="E27">
            <v>-18206.830000000002</v>
          </cell>
        </row>
        <row r="28">
          <cell r="C28">
            <v>-101840.98999999999</v>
          </cell>
          <cell r="D28">
            <v>-68403.740000000005</v>
          </cell>
          <cell r="E28">
            <v>-16518.800000000003</v>
          </cell>
        </row>
        <row r="29">
          <cell r="C29">
            <v>-101657.07</v>
          </cell>
          <cell r="D29">
            <v>-68227.649999999994</v>
          </cell>
          <cell r="E29">
            <v>-16501.640000000003</v>
          </cell>
        </row>
        <row r="30">
          <cell r="C30">
            <v>180100.66999999995</v>
          </cell>
          <cell r="D30">
            <v>104429.84000000007</v>
          </cell>
          <cell r="E30">
            <v>-11226.730000000003</v>
          </cell>
        </row>
        <row r="31">
          <cell r="C31">
            <v>159201.13</v>
          </cell>
          <cell r="D31">
            <v>117198.06000000004</v>
          </cell>
          <cell r="E31">
            <v>8972.08</v>
          </cell>
        </row>
        <row r="32">
          <cell r="C32">
            <v>160886.35000000003</v>
          </cell>
          <cell r="D32">
            <v>119221.08000000003</v>
          </cell>
          <cell r="E32">
            <v>9132.5499999999993</v>
          </cell>
        </row>
        <row r="33">
          <cell r="C33">
            <v>161441.39000000001</v>
          </cell>
          <cell r="D33">
            <v>119802.10999999999</v>
          </cell>
          <cell r="E33">
            <v>9149.5499999999993</v>
          </cell>
        </row>
        <row r="34">
          <cell r="C34">
            <v>160465.37000000002</v>
          </cell>
          <cell r="D34">
            <v>118671.94999999997</v>
          </cell>
          <cell r="E34">
            <v>9072.74</v>
          </cell>
        </row>
        <row r="35">
          <cell r="C35">
            <v>160283.49000000002</v>
          </cell>
          <cell r="D35">
            <v>118458.83999999997</v>
          </cell>
          <cell r="E35">
            <v>9058.0300000000007</v>
          </cell>
        </row>
        <row r="36">
          <cell r="C36">
            <v>160688.16000000003</v>
          </cell>
          <cell r="D36">
            <v>121639.77999999994</v>
          </cell>
          <cell r="E36">
            <v>9161.7099999999991</v>
          </cell>
        </row>
        <row r="37">
          <cell r="C37">
            <v>160247.55000000002</v>
          </cell>
          <cell r="D37">
            <v>121130.26999999999</v>
          </cell>
          <cell r="E37">
            <v>9126.56</v>
          </cell>
        </row>
        <row r="38">
          <cell r="C38">
            <v>157632.59000000003</v>
          </cell>
          <cell r="D38">
            <v>112680.15</v>
          </cell>
          <cell r="E38">
            <v>8775.76</v>
          </cell>
        </row>
        <row r="39">
          <cell r="C39">
            <v>163949.58000000002</v>
          </cell>
          <cell r="D39">
            <v>122754.15</v>
          </cell>
          <cell r="E39">
            <v>9145.76</v>
          </cell>
        </row>
        <row r="40">
          <cell r="C40">
            <v>129033.93</v>
          </cell>
          <cell r="D40">
            <v>82935.37999999999</v>
          </cell>
          <cell r="E40">
            <v>8411.5</v>
          </cell>
        </row>
        <row r="41">
          <cell r="C41">
            <v>134357.94</v>
          </cell>
          <cell r="D41">
            <v>89160.46</v>
          </cell>
          <cell r="E41">
            <v>8584.41</v>
          </cell>
        </row>
        <row r="42">
          <cell r="C42">
            <v>82526.383999999962</v>
          </cell>
          <cell r="D42">
            <v>75935.447999999975</v>
          </cell>
          <cell r="E42">
            <v>6.6180000000009844</v>
          </cell>
        </row>
        <row r="43">
          <cell r="C43">
            <v>72665.59</v>
          </cell>
          <cell r="D43">
            <v>76532.390000000043</v>
          </cell>
          <cell r="E43">
            <v>136.29000000000002</v>
          </cell>
        </row>
        <row r="44">
          <cell r="C44">
            <v>105518.33999999998</v>
          </cell>
          <cell r="D44">
            <v>106639.66000000006</v>
          </cell>
          <cell r="E44">
            <v>219.23999999999998</v>
          </cell>
        </row>
        <row r="45">
          <cell r="C45">
            <v>83642.659999999989</v>
          </cell>
          <cell r="D45">
            <v>71898.080000000016</v>
          </cell>
          <cell r="E45">
            <v>183.25</v>
          </cell>
        </row>
        <row r="46">
          <cell r="C46">
            <v>93321.899999999965</v>
          </cell>
          <cell r="D46">
            <v>60799.670000000013</v>
          </cell>
          <cell r="E46">
            <v>171.95999999999998</v>
          </cell>
        </row>
        <row r="47">
          <cell r="C47">
            <v>79144.819999999992</v>
          </cell>
          <cell r="D47">
            <v>61019.159999999996</v>
          </cell>
          <cell r="E47">
            <v>224.35</v>
          </cell>
        </row>
        <row r="48">
          <cell r="C48">
            <v>89142.970000000045</v>
          </cell>
          <cell r="D48">
            <v>71736.45</v>
          </cell>
          <cell r="E48">
            <v>218.78</v>
          </cell>
        </row>
        <row r="49">
          <cell r="C49">
            <v>109194.15999999999</v>
          </cell>
          <cell r="D49">
            <v>93557.069999999949</v>
          </cell>
          <cell r="E49">
            <v>258.41999999999996</v>
          </cell>
        </row>
        <row r="50">
          <cell r="C50">
            <v>77041.200000000055</v>
          </cell>
          <cell r="D50">
            <v>65744.200000000012</v>
          </cell>
          <cell r="E50">
            <v>177.8</v>
          </cell>
        </row>
        <row r="51">
          <cell r="C51">
            <v>62174.83</v>
          </cell>
          <cell r="D51">
            <v>50784.999999999993</v>
          </cell>
          <cell r="E51">
            <v>168.09</v>
          </cell>
        </row>
        <row r="52">
          <cell r="C52">
            <v>70463.14999999998</v>
          </cell>
          <cell r="D52">
            <v>58748.910000000011</v>
          </cell>
          <cell r="E52">
            <v>168.26</v>
          </cell>
        </row>
        <row r="53">
          <cell r="C53">
            <v>63330.309999999983</v>
          </cell>
          <cell r="D53">
            <v>60324.51</v>
          </cell>
          <cell r="E53">
            <v>180.23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1-50 e"/>
      <sheetName val="GLBU Summary (cents)"/>
      <sheetName val="Consolidated Summary"/>
      <sheetName val="GLBU Summary"/>
      <sheetName val="Offset Balances"/>
      <sheetName val="FERC Accts - 9260052"/>
      <sheetName val="FERC Accts - 9260050 51 53"/>
    </sheetNames>
    <sheetDataSet>
      <sheetData sheetId="0"/>
      <sheetData sheetId="1">
        <row r="10">
          <cell r="H10">
            <v>68599.350000000006</v>
          </cell>
          <cell r="I10">
            <v>6367.3300000000008</v>
          </cell>
          <cell r="J10">
            <v>577.58000000000004</v>
          </cell>
          <cell r="L10">
            <v>13180.75</v>
          </cell>
          <cell r="M10">
            <v>-27.500000000000227</v>
          </cell>
          <cell r="N10">
            <v>0</v>
          </cell>
          <cell r="P10">
            <v>16679.63</v>
          </cell>
          <cell r="Q10">
            <v>37535.129999999997</v>
          </cell>
          <cell r="R10">
            <v>0</v>
          </cell>
        </row>
        <row r="11">
          <cell r="H11">
            <v>85250.8</v>
          </cell>
          <cell r="I11">
            <v>7808.3399999999992</v>
          </cell>
          <cell r="J11">
            <v>243.37</v>
          </cell>
          <cell r="L11">
            <v>17742.769999999997</v>
          </cell>
          <cell r="M11">
            <v>1485.1000000000001</v>
          </cell>
          <cell r="N11">
            <v>0</v>
          </cell>
          <cell r="P11">
            <v>20999.020000000004</v>
          </cell>
          <cell r="Q11">
            <v>42059.600000000006</v>
          </cell>
          <cell r="R11">
            <v>0</v>
          </cell>
        </row>
        <row r="12">
          <cell r="H12">
            <v>139609.57</v>
          </cell>
          <cell r="I12">
            <v>9625.64</v>
          </cell>
          <cell r="J12">
            <v>0</v>
          </cell>
          <cell r="L12">
            <v>24648.190000000002</v>
          </cell>
          <cell r="M12">
            <v>1290.9199999999998</v>
          </cell>
          <cell r="N12">
            <v>0</v>
          </cell>
          <cell r="P12">
            <v>30849.599999999999</v>
          </cell>
          <cell r="Q12">
            <v>58643.75</v>
          </cell>
          <cell r="R12">
            <v>0</v>
          </cell>
        </row>
        <row r="13">
          <cell r="H13">
            <v>86215.209999999992</v>
          </cell>
          <cell r="I13">
            <v>5700.0599999999995</v>
          </cell>
          <cell r="J13">
            <v>149.51</v>
          </cell>
          <cell r="L13">
            <v>16324.960000000001</v>
          </cell>
          <cell r="M13">
            <v>1814.44</v>
          </cell>
          <cell r="N13">
            <v>0</v>
          </cell>
          <cell r="P13">
            <v>20167.420000000002</v>
          </cell>
          <cell r="Q13">
            <v>33302.07</v>
          </cell>
          <cell r="R13">
            <v>0</v>
          </cell>
        </row>
        <row r="14">
          <cell r="H14">
            <v>62651.44</v>
          </cell>
          <cell r="I14">
            <v>2997.42</v>
          </cell>
          <cell r="J14">
            <v>154.44999999999999</v>
          </cell>
          <cell r="L14">
            <v>10756.3</v>
          </cell>
          <cell r="M14">
            <v>1253.3800000000001</v>
          </cell>
          <cell r="N14">
            <v>0</v>
          </cell>
          <cell r="P14">
            <v>16581.860000000004</v>
          </cell>
          <cell r="Q14">
            <v>32005.809999999994</v>
          </cell>
          <cell r="R14">
            <v>0</v>
          </cell>
        </row>
        <row r="15">
          <cell r="H15">
            <v>81812.320000000007</v>
          </cell>
          <cell r="I15">
            <v>4271.0599999999995</v>
          </cell>
          <cell r="J15">
            <v>49.57</v>
          </cell>
          <cell r="L15">
            <v>14896.380000000001</v>
          </cell>
          <cell r="M15">
            <v>1772.1100000000001</v>
          </cell>
          <cell r="N15">
            <v>0</v>
          </cell>
          <cell r="P15">
            <v>20309.53</v>
          </cell>
          <cell r="Q15">
            <v>34014.17</v>
          </cell>
          <cell r="R15">
            <v>0</v>
          </cell>
        </row>
        <row r="16">
          <cell r="H16">
            <v>82287.649999999994</v>
          </cell>
          <cell r="I16">
            <v>4907.54</v>
          </cell>
          <cell r="J16">
            <v>254.48000000000002</v>
          </cell>
          <cell r="L16">
            <v>15109.85</v>
          </cell>
          <cell r="M16">
            <v>1837.22</v>
          </cell>
          <cell r="N16">
            <v>0</v>
          </cell>
          <cell r="P16">
            <v>21273.760000000002</v>
          </cell>
          <cell r="Q16">
            <v>31440.569999999996</v>
          </cell>
          <cell r="R16">
            <v>0</v>
          </cell>
        </row>
        <row r="17">
          <cell r="H17">
            <v>128354.34</v>
          </cell>
          <cell r="I17">
            <v>10671.92</v>
          </cell>
          <cell r="J17">
            <v>317.07</v>
          </cell>
          <cell r="L17">
            <v>21305.23</v>
          </cell>
          <cell r="M17">
            <v>4637.09</v>
          </cell>
          <cell r="N17">
            <v>0</v>
          </cell>
          <cell r="P17">
            <v>30175.890000000007</v>
          </cell>
          <cell r="Q17">
            <v>51236.749999999993</v>
          </cell>
          <cell r="R17">
            <v>0</v>
          </cell>
        </row>
        <row r="18">
          <cell r="H18">
            <v>82528.06</v>
          </cell>
          <cell r="I18">
            <v>7353.5300000000007</v>
          </cell>
          <cell r="J18">
            <v>126.86</v>
          </cell>
          <cell r="L18">
            <v>14027.029999999999</v>
          </cell>
          <cell r="M18">
            <v>3358.8</v>
          </cell>
          <cell r="N18">
            <v>0</v>
          </cell>
          <cell r="P18">
            <v>23326.530000000002</v>
          </cell>
          <cell r="Q18">
            <v>36549.74</v>
          </cell>
          <cell r="R18">
            <v>0</v>
          </cell>
        </row>
        <row r="19">
          <cell r="H19">
            <v>72627.28</v>
          </cell>
          <cell r="I19">
            <v>7351.2400000000007</v>
          </cell>
          <cell r="J19">
            <v>0</v>
          </cell>
          <cell r="L19">
            <v>12423.98</v>
          </cell>
          <cell r="M19">
            <v>3672.59</v>
          </cell>
          <cell r="N19">
            <v>0</v>
          </cell>
          <cell r="P19">
            <v>18361.989999999998</v>
          </cell>
          <cell r="Q19">
            <v>34370.960000000006</v>
          </cell>
          <cell r="R19">
            <v>0</v>
          </cell>
        </row>
        <row r="20">
          <cell r="H20">
            <v>63601.130000000005</v>
          </cell>
          <cell r="I20">
            <v>4054.1099999999997</v>
          </cell>
          <cell r="J20">
            <v>0</v>
          </cell>
          <cell r="L20">
            <v>11774.45</v>
          </cell>
          <cell r="M20">
            <v>1938.0300000000002</v>
          </cell>
          <cell r="N20">
            <v>0</v>
          </cell>
          <cell r="P20">
            <v>16471.009999999998</v>
          </cell>
          <cell r="Q20">
            <v>26408.41</v>
          </cell>
          <cell r="R20">
            <v>0</v>
          </cell>
        </row>
        <row r="21">
          <cell r="H21">
            <v>75857.81</v>
          </cell>
          <cell r="I21">
            <v>5098.07</v>
          </cell>
          <cell r="J21">
            <v>179.08</v>
          </cell>
          <cell r="L21">
            <v>14098.4</v>
          </cell>
          <cell r="M21">
            <v>1246.03</v>
          </cell>
          <cell r="N21">
            <v>0</v>
          </cell>
          <cell r="P21">
            <v>19732.55</v>
          </cell>
          <cell r="Q21">
            <v>27038.45</v>
          </cell>
          <cell r="R21">
            <v>0</v>
          </cell>
        </row>
        <row r="25">
          <cell r="H25">
            <v>-42348.94</v>
          </cell>
          <cell r="I25">
            <v>-3001.19</v>
          </cell>
          <cell r="J25">
            <v>-331.66</v>
          </cell>
          <cell r="L25">
            <v>-8136.96</v>
          </cell>
          <cell r="M25">
            <v>12.959999999999923</v>
          </cell>
          <cell r="N25">
            <v>0</v>
          </cell>
          <cell r="P25">
            <v>-10296.960000000003</v>
          </cell>
          <cell r="Q25">
            <v>-17691.88</v>
          </cell>
          <cell r="R25">
            <v>0</v>
          </cell>
        </row>
        <row r="26">
          <cell r="H26">
            <v>-35663.360000000001</v>
          </cell>
          <cell r="I26">
            <v>-1779.23</v>
          </cell>
          <cell r="J26">
            <v>-164.82999999999998</v>
          </cell>
          <cell r="L26">
            <v>-7422.41</v>
          </cell>
          <cell r="M26">
            <v>-338.39</v>
          </cell>
          <cell r="N26">
            <v>0</v>
          </cell>
          <cell r="P26">
            <v>-8784.6200000000008</v>
          </cell>
          <cell r="Q26">
            <v>-9583.8100000000013</v>
          </cell>
          <cell r="R26">
            <v>0</v>
          </cell>
        </row>
        <row r="27">
          <cell r="H27">
            <v>-58393.740000000005</v>
          </cell>
          <cell r="I27">
            <v>-2193.3199999999997</v>
          </cell>
          <cell r="J27">
            <v>0</v>
          </cell>
          <cell r="L27">
            <v>-10309.459999999999</v>
          </cell>
          <cell r="M27">
            <v>-294.14</v>
          </cell>
          <cell r="N27">
            <v>0</v>
          </cell>
          <cell r="P27">
            <v>-12903.289999999999</v>
          </cell>
          <cell r="Q27">
            <v>-13362.72</v>
          </cell>
          <cell r="R27">
            <v>0</v>
          </cell>
        </row>
        <row r="28">
          <cell r="H28">
            <v>-36057.930000000008</v>
          </cell>
          <cell r="I28">
            <v>-1298.8399999999999</v>
          </cell>
          <cell r="J28">
            <v>-101.25</v>
          </cell>
          <cell r="L28">
            <v>-6827.6200000000008</v>
          </cell>
          <cell r="M28">
            <v>-413.44</v>
          </cell>
          <cell r="N28">
            <v>0</v>
          </cell>
          <cell r="P28">
            <v>-8434.65</v>
          </cell>
          <cell r="Q28">
            <v>-7588.3000000000011</v>
          </cell>
          <cell r="R28">
            <v>0</v>
          </cell>
        </row>
        <row r="29">
          <cell r="H29">
            <v>-27443.629999999997</v>
          </cell>
          <cell r="I29">
            <v>-696.14999999999986</v>
          </cell>
          <cell r="J29">
            <v>-160.18</v>
          </cell>
          <cell r="L29">
            <v>-4711.66</v>
          </cell>
          <cell r="M29">
            <v>-291.10000000000002</v>
          </cell>
          <cell r="N29">
            <v>0</v>
          </cell>
          <cell r="P29">
            <v>-7263.4599999999991</v>
          </cell>
          <cell r="Q29">
            <v>-7433.37</v>
          </cell>
          <cell r="R29">
            <v>0</v>
          </cell>
        </row>
        <row r="30">
          <cell r="H30">
            <v>-35838</v>
          </cell>
          <cell r="I30">
            <v>-991.95</v>
          </cell>
          <cell r="J30">
            <v>-51.4</v>
          </cell>
          <cell r="L30">
            <v>-6525.39</v>
          </cell>
          <cell r="M30">
            <v>-411.55999999999995</v>
          </cell>
          <cell r="N30">
            <v>0</v>
          </cell>
          <cell r="P30">
            <v>-8896.6200000000008</v>
          </cell>
          <cell r="Q30">
            <v>-7899.7999999999984</v>
          </cell>
          <cell r="R30">
            <v>0</v>
          </cell>
        </row>
        <row r="31">
          <cell r="H31">
            <v>-36045.51</v>
          </cell>
          <cell r="I31">
            <v>-1139.79</v>
          </cell>
          <cell r="J31">
            <v>-263.92</v>
          </cell>
          <cell r="L31">
            <v>-6618.77</v>
          </cell>
          <cell r="M31">
            <v>-426.68999999999994</v>
          </cell>
          <cell r="N31">
            <v>0</v>
          </cell>
          <cell r="P31">
            <v>-9318.8300000000017</v>
          </cell>
          <cell r="Q31">
            <v>-7302.1099999999979</v>
          </cell>
          <cell r="R31">
            <v>0</v>
          </cell>
        </row>
        <row r="32">
          <cell r="H32">
            <v>-60906.17</v>
          </cell>
          <cell r="I32">
            <v>-2833.5699999999997</v>
          </cell>
          <cell r="J32">
            <v>-143.25</v>
          </cell>
          <cell r="L32">
            <v>-10109.67</v>
          </cell>
          <cell r="M32">
            <v>-1231.24</v>
          </cell>
          <cell r="N32">
            <v>0</v>
          </cell>
          <cell r="P32">
            <v>-14318.949999999999</v>
          </cell>
          <cell r="Q32">
            <v>-13604.25</v>
          </cell>
          <cell r="R32">
            <v>0</v>
          </cell>
        </row>
        <row r="33">
          <cell r="H33">
            <v>-39160.770000000004</v>
          </cell>
          <cell r="I33">
            <v>-1952.49</v>
          </cell>
          <cell r="J33">
            <v>-57.32</v>
          </cell>
          <cell r="L33">
            <v>-6656.0300000000007</v>
          </cell>
          <cell r="M33">
            <v>-891.81999999999994</v>
          </cell>
          <cell r="N33">
            <v>0</v>
          </cell>
          <cell r="P33">
            <v>-11068.789999999999</v>
          </cell>
          <cell r="Q33">
            <v>-9704.5800000000017</v>
          </cell>
          <cell r="R33">
            <v>0</v>
          </cell>
        </row>
        <row r="34">
          <cell r="H34">
            <v>-34463.339999999997</v>
          </cell>
          <cell r="I34">
            <v>-1951.87</v>
          </cell>
          <cell r="J34">
            <v>0</v>
          </cell>
          <cell r="L34">
            <v>-5895.46</v>
          </cell>
          <cell r="M34">
            <v>-975.14</v>
          </cell>
          <cell r="N34">
            <v>0</v>
          </cell>
          <cell r="P34">
            <v>-8713.2000000000025</v>
          </cell>
          <cell r="Q34">
            <v>-9126.0799999999981</v>
          </cell>
          <cell r="R34">
            <v>0</v>
          </cell>
        </row>
        <row r="35">
          <cell r="H35">
            <v>-23581.59</v>
          </cell>
          <cell r="I35">
            <v>-1107.3499999999999</v>
          </cell>
          <cell r="J35">
            <v>0</v>
          </cell>
          <cell r="L35">
            <v>-4365.6499999999996</v>
          </cell>
          <cell r="M35">
            <v>-529.3599999999999</v>
          </cell>
          <cell r="N35">
            <v>0</v>
          </cell>
          <cell r="P35">
            <v>-6107.0099999999993</v>
          </cell>
          <cell r="Q35">
            <v>-7213.25</v>
          </cell>
          <cell r="R35">
            <v>0</v>
          </cell>
        </row>
        <row r="36">
          <cell r="H36">
            <v>-28139.98</v>
          </cell>
          <cell r="I36">
            <v>-1392.5</v>
          </cell>
          <cell r="J36">
            <v>-80.86</v>
          </cell>
          <cell r="L36">
            <v>-5229.8999999999996</v>
          </cell>
          <cell r="M36">
            <v>-340.35</v>
          </cell>
          <cell r="N36">
            <v>0</v>
          </cell>
          <cell r="P36">
            <v>-7319.9299999999994</v>
          </cell>
          <cell r="Q36">
            <v>-7385.34</v>
          </cell>
          <cell r="R36">
            <v>0</v>
          </cell>
        </row>
        <row r="40">
          <cell r="H40">
            <v>51778.7</v>
          </cell>
          <cell r="I40">
            <v>3954.3599999999997</v>
          </cell>
          <cell r="J40">
            <v>450.04</v>
          </cell>
          <cell r="L40">
            <v>9948.81</v>
          </cell>
          <cell r="M40">
            <v>-17.089999999999918</v>
          </cell>
          <cell r="N40">
            <v>0</v>
          </cell>
          <cell r="P40">
            <v>12589.760000000002</v>
          </cell>
          <cell r="Q40">
            <v>23310.780000000006</v>
          </cell>
          <cell r="R40">
            <v>0</v>
          </cell>
        </row>
        <row r="41">
          <cell r="H41">
            <v>57198.58</v>
          </cell>
          <cell r="I41">
            <v>3705.96</v>
          </cell>
          <cell r="J41">
            <v>189.05</v>
          </cell>
          <cell r="L41">
            <v>11904.41</v>
          </cell>
          <cell r="M41">
            <v>704.86</v>
          </cell>
          <cell r="N41">
            <v>0</v>
          </cell>
          <cell r="P41">
            <v>14089.200000000003</v>
          </cell>
          <cell r="Q41">
            <v>19962.14</v>
          </cell>
          <cell r="R41">
            <v>0</v>
          </cell>
        </row>
        <row r="42">
          <cell r="H42">
            <v>93666.069999999992</v>
          </cell>
          <cell r="I42">
            <v>4568.4799999999996</v>
          </cell>
          <cell r="J42">
            <v>0</v>
          </cell>
          <cell r="L42">
            <v>16536.810000000001</v>
          </cell>
          <cell r="M42">
            <v>612.68999999999994</v>
          </cell>
          <cell r="N42">
            <v>0</v>
          </cell>
          <cell r="P42">
            <v>20697.43</v>
          </cell>
          <cell r="Q42">
            <v>27833.210000000003</v>
          </cell>
          <cell r="R42">
            <v>0</v>
          </cell>
        </row>
        <row r="43">
          <cell r="H43">
            <v>57841.75</v>
          </cell>
          <cell r="I43">
            <v>2705.34</v>
          </cell>
          <cell r="J43">
            <v>116.13</v>
          </cell>
          <cell r="L43">
            <v>10952.41</v>
          </cell>
          <cell r="M43">
            <v>861.16000000000008</v>
          </cell>
          <cell r="N43">
            <v>0</v>
          </cell>
          <cell r="P43">
            <v>13530.300000000003</v>
          </cell>
          <cell r="Q43">
            <v>15805.72</v>
          </cell>
          <cell r="R43">
            <v>0</v>
          </cell>
        </row>
        <row r="44">
          <cell r="H44">
            <v>40373.620000000003</v>
          </cell>
          <cell r="I44">
            <v>1189.4000000000001</v>
          </cell>
          <cell r="J44">
            <v>146.72</v>
          </cell>
          <cell r="L44">
            <v>6931.53</v>
          </cell>
          <cell r="M44">
            <v>497.35</v>
          </cell>
          <cell r="N44">
            <v>0</v>
          </cell>
          <cell r="P44">
            <v>10685.619999999999</v>
          </cell>
          <cell r="Q44">
            <v>12700.160000000002</v>
          </cell>
          <cell r="R44">
            <v>0</v>
          </cell>
        </row>
        <row r="45">
          <cell r="H45">
            <v>52718.19</v>
          </cell>
          <cell r="I45">
            <v>1694.79</v>
          </cell>
          <cell r="J45">
            <v>47.08</v>
          </cell>
          <cell r="L45">
            <v>9598.93</v>
          </cell>
          <cell r="M45">
            <v>703.18999999999994</v>
          </cell>
          <cell r="N45">
            <v>0</v>
          </cell>
          <cell r="P45">
            <v>13087.03</v>
          </cell>
          <cell r="Q45">
            <v>13497.06</v>
          </cell>
          <cell r="R45">
            <v>0</v>
          </cell>
        </row>
        <row r="46">
          <cell r="H46">
            <v>53025.8</v>
          </cell>
          <cell r="I46">
            <v>1947.35</v>
          </cell>
          <cell r="J46">
            <v>241.74</v>
          </cell>
          <cell r="L46">
            <v>9736.7200000000012</v>
          </cell>
          <cell r="M46">
            <v>729.02</v>
          </cell>
          <cell r="N46">
            <v>0</v>
          </cell>
          <cell r="P46">
            <v>13708.720000000003</v>
          </cell>
          <cell r="Q46">
            <v>12475.869999999997</v>
          </cell>
          <cell r="R46">
            <v>0</v>
          </cell>
        </row>
        <row r="47">
          <cell r="H47">
            <v>83095.990000000005</v>
          </cell>
          <cell r="I47">
            <v>4041.84</v>
          </cell>
          <cell r="J47">
            <v>194.37</v>
          </cell>
          <cell r="L47">
            <v>13792.910000000002</v>
          </cell>
          <cell r="M47">
            <v>1756.23</v>
          </cell>
          <cell r="N47">
            <v>0</v>
          </cell>
          <cell r="P47">
            <v>19535.739999999998</v>
          </cell>
          <cell r="Q47">
            <v>19405.170000000002</v>
          </cell>
          <cell r="R47">
            <v>0</v>
          </cell>
        </row>
        <row r="48">
          <cell r="H48">
            <v>53428.240000000005</v>
          </cell>
          <cell r="I48">
            <v>2785.04</v>
          </cell>
          <cell r="J48">
            <v>77.760000000000005</v>
          </cell>
          <cell r="L48">
            <v>9081.02</v>
          </cell>
          <cell r="M48">
            <v>1272.0999999999999</v>
          </cell>
          <cell r="N48">
            <v>0</v>
          </cell>
          <cell r="P48">
            <v>15101.469999999998</v>
          </cell>
          <cell r="Q48">
            <v>13842.679999999998</v>
          </cell>
          <cell r="R48">
            <v>0</v>
          </cell>
        </row>
        <row r="49">
          <cell r="H49">
            <v>47018.58</v>
          </cell>
          <cell r="I49">
            <v>2784.1800000000003</v>
          </cell>
          <cell r="J49">
            <v>0</v>
          </cell>
          <cell r="L49">
            <v>8043.23</v>
          </cell>
          <cell r="M49">
            <v>1390.95</v>
          </cell>
          <cell r="N49">
            <v>0</v>
          </cell>
          <cell r="P49">
            <v>11887.470000000001</v>
          </cell>
          <cell r="Q49">
            <v>13017.499999999998</v>
          </cell>
          <cell r="R49">
            <v>0</v>
          </cell>
        </row>
        <row r="50">
          <cell r="H50">
            <v>35218.730000000003</v>
          </cell>
          <cell r="I50">
            <v>1662.3400000000001</v>
          </cell>
          <cell r="J50">
            <v>0</v>
          </cell>
          <cell r="L50">
            <v>6520.0300000000007</v>
          </cell>
          <cell r="M50">
            <v>794.67000000000007</v>
          </cell>
          <cell r="N50">
            <v>0</v>
          </cell>
          <cell r="P50">
            <v>9120.7000000000007</v>
          </cell>
          <cell r="Q50">
            <v>10828.48</v>
          </cell>
          <cell r="R50">
            <v>0</v>
          </cell>
        </row>
        <row r="51">
          <cell r="H51">
            <v>42023.740000000005</v>
          </cell>
          <cell r="I51">
            <v>2090.41</v>
          </cell>
          <cell r="J51">
            <v>109.82</v>
          </cell>
          <cell r="L51">
            <v>7810.24</v>
          </cell>
          <cell r="M51">
            <v>510.91999999999996</v>
          </cell>
          <cell r="N51">
            <v>0</v>
          </cell>
          <cell r="P51">
            <v>10931.439999999999</v>
          </cell>
          <cell r="Q51">
            <v>11086.83</v>
          </cell>
          <cell r="R51">
            <v>0</v>
          </cell>
        </row>
        <row r="55">
          <cell r="H55">
            <v>21467.41</v>
          </cell>
          <cell r="I55">
            <v>2311.3399999999997</v>
          </cell>
          <cell r="J55">
            <v>143.24</v>
          </cell>
          <cell r="L55">
            <v>4231.4599999999991</v>
          </cell>
          <cell r="M55">
            <v>-18.059999999999981</v>
          </cell>
          <cell r="N55">
            <v>0</v>
          </cell>
          <cell r="P55">
            <v>5301.43</v>
          </cell>
          <cell r="Q55">
            <v>14210.299999999997</v>
          </cell>
          <cell r="R55">
            <v>0</v>
          </cell>
        </row>
        <row r="56">
          <cell r="H56">
            <v>21422.590000000004</v>
          </cell>
          <cell r="I56">
            <v>2511.5599999999995</v>
          </cell>
          <cell r="J56">
            <v>59.969999999999992</v>
          </cell>
          <cell r="L56">
            <v>4505.9400000000014</v>
          </cell>
          <cell r="M56">
            <v>454.16</v>
          </cell>
          <cell r="N56">
            <v>0</v>
          </cell>
          <cell r="P56">
            <v>5307.7900000000027</v>
          </cell>
          <cell r="Q56">
            <v>13292.290000000003</v>
          </cell>
          <cell r="R56">
            <v>0</v>
          </cell>
        </row>
        <row r="57">
          <cell r="H57">
            <v>34648.130000000005</v>
          </cell>
          <cell r="I57">
            <v>2771.0599999999995</v>
          </cell>
          <cell r="J57">
            <v>0</v>
          </cell>
          <cell r="L57">
            <v>6165.9299999999994</v>
          </cell>
          <cell r="M57">
            <v>417.24000000000007</v>
          </cell>
          <cell r="N57">
            <v>0</v>
          </cell>
          <cell r="P57">
            <v>7657.7699999999986</v>
          </cell>
          <cell r="Q57">
            <v>17961.419999999995</v>
          </cell>
          <cell r="R57">
            <v>0</v>
          </cell>
        </row>
        <row r="58">
          <cell r="H58">
            <v>25496.3</v>
          </cell>
          <cell r="I58">
            <v>1829.5300000000002</v>
          </cell>
          <cell r="J58">
            <v>38.58</v>
          </cell>
          <cell r="L58">
            <v>4830.4200000000019</v>
          </cell>
          <cell r="M58">
            <v>677.35</v>
          </cell>
          <cell r="N58">
            <v>0</v>
          </cell>
          <cell r="P58">
            <v>5723.6900000000005</v>
          </cell>
          <cell r="Q58">
            <v>10528.900000000003</v>
          </cell>
          <cell r="R58">
            <v>0</v>
          </cell>
        </row>
        <row r="59">
          <cell r="H59">
            <v>19505.719999999994</v>
          </cell>
          <cell r="I59">
            <v>862.51</v>
          </cell>
          <cell r="J59">
            <v>38.909999999999997</v>
          </cell>
          <cell r="L59">
            <v>3358.3699999999994</v>
          </cell>
          <cell r="M59">
            <v>354.92999999999995</v>
          </cell>
          <cell r="N59">
            <v>0</v>
          </cell>
          <cell r="P59">
            <v>5392.380000000001</v>
          </cell>
          <cell r="Q59">
            <v>9000.470000000003</v>
          </cell>
          <cell r="R59">
            <v>0</v>
          </cell>
        </row>
        <row r="60">
          <cell r="H60">
            <v>21868.39</v>
          </cell>
          <cell r="I60">
            <v>1295.3899999999999</v>
          </cell>
          <cell r="J60">
            <v>12.38</v>
          </cell>
          <cell r="L60">
            <v>3961.17</v>
          </cell>
          <cell r="M60">
            <v>528.57000000000005</v>
          </cell>
          <cell r="N60">
            <v>0</v>
          </cell>
          <cell r="P60">
            <v>5385.5699999999988</v>
          </cell>
          <cell r="Q60">
            <v>10425.26</v>
          </cell>
          <cell r="R60">
            <v>0</v>
          </cell>
        </row>
        <row r="61">
          <cell r="H61">
            <v>27187.879999999997</v>
          </cell>
          <cell r="I61">
            <v>1699.8000000000002</v>
          </cell>
          <cell r="J61">
            <v>72.19</v>
          </cell>
          <cell r="L61">
            <v>4994.1499999999987</v>
          </cell>
          <cell r="M61">
            <v>631.24999999999989</v>
          </cell>
          <cell r="N61">
            <v>0</v>
          </cell>
          <cell r="P61">
            <v>6984.19</v>
          </cell>
          <cell r="Q61">
            <v>11263.2</v>
          </cell>
          <cell r="R61">
            <v>0</v>
          </cell>
        </row>
        <row r="62">
          <cell r="H62">
            <v>36688.58</v>
          </cell>
          <cell r="I62">
            <v>3338.06</v>
          </cell>
          <cell r="J62">
            <v>63.360000000000014</v>
          </cell>
          <cell r="L62">
            <v>6019.2500000000009</v>
          </cell>
          <cell r="M62">
            <v>1403.8099999999997</v>
          </cell>
          <cell r="N62">
            <v>0</v>
          </cell>
          <cell r="P62">
            <v>8455.7099999999991</v>
          </cell>
          <cell r="Q62">
            <v>15777.149999999998</v>
          </cell>
          <cell r="R62">
            <v>0</v>
          </cell>
        </row>
        <row r="63">
          <cell r="H63">
            <v>25038.829999999998</v>
          </cell>
          <cell r="I63">
            <v>2628.61</v>
          </cell>
          <cell r="J63">
            <v>26.18</v>
          </cell>
          <cell r="L63">
            <v>4256.8900000000003</v>
          </cell>
          <cell r="M63">
            <v>1220.22</v>
          </cell>
          <cell r="N63">
            <v>0</v>
          </cell>
          <cell r="P63">
            <v>6914.5599999999977</v>
          </cell>
          <cell r="Q63">
            <v>11630.859999999993</v>
          </cell>
          <cell r="R63">
            <v>0</v>
          </cell>
        </row>
        <row r="64">
          <cell r="H64">
            <v>17742.97</v>
          </cell>
          <cell r="I64">
            <v>2031.29</v>
          </cell>
          <cell r="J64">
            <v>0</v>
          </cell>
          <cell r="L64">
            <v>2992.93</v>
          </cell>
          <cell r="M64">
            <v>1013.7599999999999</v>
          </cell>
          <cell r="N64">
            <v>0</v>
          </cell>
          <cell r="P64">
            <v>4843.79</v>
          </cell>
          <cell r="Q64">
            <v>9309.5699999999979</v>
          </cell>
          <cell r="R64">
            <v>0</v>
          </cell>
        </row>
        <row r="65">
          <cell r="H65">
            <v>18917.440000000002</v>
          </cell>
          <cell r="I65">
            <v>1580.5500000000002</v>
          </cell>
          <cell r="J65">
            <v>0</v>
          </cell>
          <cell r="L65">
            <v>3549.9400000000005</v>
          </cell>
          <cell r="M65">
            <v>756.01000000000022</v>
          </cell>
          <cell r="N65">
            <v>0</v>
          </cell>
          <cell r="P65">
            <v>4721.3700000000008</v>
          </cell>
          <cell r="Q65">
            <v>9084.9199999999983</v>
          </cell>
          <cell r="R65">
            <v>0</v>
          </cell>
        </row>
        <row r="66">
          <cell r="H66">
            <v>20007.710000000003</v>
          </cell>
          <cell r="I66">
            <v>1951.69</v>
          </cell>
          <cell r="J66">
            <v>49.97</v>
          </cell>
          <cell r="L66">
            <v>3775.1900000000005</v>
          </cell>
          <cell r="M66">
            <v>489.31</v>
          </cell>
          <cell r="N66">
            <v>0</v>
          </cell>
          <cell r="P66">
            <v>5316.4300000000012</v>
          </cell>
          <cell r="Q66">
            <v>9918.1299999999992</v>
          </cell>
          <cell r="R6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tabSelected="1" zoomScale="90" zoomScaleNormal="90" workbookViewId="0">
      <pane ySplit="9" topLeftCell="A10" activePane="bottomLeft" state="frozen"/>
      <selection pane="bottomLeft" activeCell="A3" sqref="A3"/>
    </sheetView>
  </sheetViews>
  <sheetFormatPr defaultRowHeight="12.6" x14ac:dyDescent="0.25"/>
  <cols>
    <col min="1" max="1" width="7.44140625" style="1" bestFit="1" customWidth="1"/>
    <col min="2" max="2" width="1.109375" style="2" customWidth="1"/>
    <col min="3" max="4" width="8.5546875" style="2" bestFit="1" customWidth="1"/>
    <col min="5" max="5" width="7.5546875" style="2" bestFit="1" customWidth="1"/>
    <col min="6" max="6" width="11.44140625" style="2" bestFit="1" customWidth="1"/>
    <col min="7" max="7" width="1.109375" style="2" customWidth="1"/>
    <col min="8" max="8" width="8" bestFit="1" customWidth="1"/>
    <col min="9" max="9" width="6.5546875" bestFit="1" customWidth="1"/>
    <col min="10" max="10" width="5.109375" bestFit="1" customWidth="1"/>
    <col min="11" max="11" width="10.77734375" bestFit="1" customWidth="1"/>
    <col min="12" max="12" width="7.5546875" bestFit="1" customWidth="1"/>
    <col min="13" max="13" width="6.5546875" bestFit="1" customWidth="1"/>
    <col min="14" max="14" width="4.5546875" bestFit="1" customWidth="1"/>
    <col min="15" max="15" width="9.109375" bestFit="1" customWidth="1"/>
    <col min="16" max="17" width="7.5546875" bestFit="1" customWidth="1"/>
    <col min="18" max="18" width="4.5546875" bestFit="1" customWidth="1"/>
    <col min="19" max="19" width="9.77734375" bestFit="1" customWidth="1"/>
    <col min="20" max="20" width="8" bestFit="1" customWidth="1"/>
    <col min="21" max="21" width="7.5546875" bestFit="1" customWidth="1"/>
    <col min="22" max="22" width="5.109375" bestFit="1" customWidth="1"/>
    <col min="23" max="23" width="10.77734375" style="3" bestFit="1" customWidth="1"/>
    <col min="24" max="24" width="1.109375" customWidth="1"/>
    <col min="25" max="26" width="8.5546875" bestFit="1" customWidth="1"/>
    <col min="27" max="27" width="7.5546875" bestFit="1" customWidth="1"/>
    <col min="28" max="28" width="11.6640625" customWidth="1"/>
    <col min="29" max="29" width="0.77734375" style="3" customWidth="1"/>
  </cols>
  <sheetData>
    <row r="1" spans="1:28" x14ac:dyDescent="0.25">
      <c r="Z1" s="4" t="s">
        <v>0</v>
      </c>
      <c r="AA1" s="4"/>
      <c r="AB1" s="4"/>
    </row>
    <row r="2" spans="1:28" ht="13.8" x14ac:dyDescent="0.25"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2</v>
      </c>
      <c r="AB2" s="6"/>
    </row>
    <row r="3" spans="1:28" ht="13.8" x14ac:dyDescent="0.25"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 t="s">
        <v>4</v>
      </c>
    </row>
    <row r="4" spans="1:28" ht="13.8" x14ac:dyDescent="0.25">
      <c r="B4"/>
      <c r="D4" s="7" t="s">
        <v>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0"/>
    </row>
    <row r="5" spans="1:28" s="14" customFormat="1" ht="5.4" x14ac:dyDescent="0.1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Z5" s="13"/>
      <c r="AA5" s="13"/>
      <c r="AB5" s="13"/>
    </row>
    <row r="6" spans="1:28" s="3" customFormat="1" ht="13.2" customHeight="1" thickBot="1" x14ac:dyDescent="0.3">
      <c r="A6" s="15" t="s">
        <v>6</v>
      </c>
      <c r="B6" s="15"/>
      <c r="C6" s="15"/>
      <c r="D6" s="15"/>
      <c r="E6" s="15"/>
      <c r="F6" s="15"/>
      <c r="G6" s="16"/>
      <c r="H6" s="17" t="s">
        <v>7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  <c r="Y6" s="20" t="s">
        <v>8</v>
      </c>
      <c r="Z6" s="21"/>
      <c r="AA6" s="21"/>
      <c r="AB6" s="21"/>
    </row>
    <row r="7" spans="1:28" ht="13.2" x14ac:dyDescent="0.25">
      <c r="G7" s="22"/>
      <c r="H7" s="23" t="s">
        <v>9</v>
      </c>
      <c r="I7" s="24"/>
      <c r="J7" s="24"/>
      <c r="K7" s="25"/>
      <c r="L7" s="26" t="s">
        <v>10</v>
      </c>
      <c r="M7" s="24"/>
      <c r="N7" s="24"/>
      <c r="O7" s="25"/>
      <c r="P7" s="26" t="s">
        <v>11</v>
      </c>
      <c r="Q7" s="24"/>
      <c r="R7" s="24"/>
      <c r="S7" s="24"/>
      <c r="T7" s="27" t="s">
        <v>12</v>
      </c>
      <c r="U7" s="28"/>
      <c r="V7" s="28"/>
      <c r="W7" s="28"/>
      <c r="Y7" s="29"/>
      <c r="Z7" s="30"/>
      <c r="AA7" s="30"/>
      <c r="AB7" s="30"/>
    </row>
    <row r="8" spans="1:28" ht="13.8" thickBot="1" x14ac:dyDescent="0.3">
      <c r="A8" s="31" t="s">
        <v>13</v>
      </c>
      <c r="B8" s="32"/>
      <c r="C8" s="32">
        <v>110</v>
      </c>
      <c r="D8" s="32">
        <v>117</v>
      </c>
      <c r="E8" s="32">
        <v>180</v>
      </c>
      <c r="F8" s="31" t="s">
        <v>14</v>
      </c>
      <c r="G8" s="33"/>
      <c r="H8" s="34">
        <v>110</v>
      </c>
      <c r="I8" s="35">
        <v>117</v>
      </c>
      <c r="J8" s="35">
        <v>180</v>
      </c>
      <c r="K8" s="36" t="s">
        <v>15</v>
      </c>
      <c r="L8" s="37">
        <v>110</v>
      </c>
      <c r="M8" s="35">
        <v>117</v>
      </c>
      <c r="N8" s="35">
        <v>180</v>
      </c>
      <c r="O8" s="36" t="s">
        <v>15</v>
      </c>
      <c r="P8" s="37">
        <v>110</v>
      </c>
      <c r="Q8" s="35">
        <v>117</v>
      </c>
      <c r="R8" s="35">
        <v>180</v>
      </c>
      <c r="S8" s="36" t="s">
        <v>15</v>
      </c>
      <c r="T8" s="37">
        <v>110</v>
      </c>
      <c r="U8" s="35">
        <v>117</v>
      </c>
      <c r="V8" s="35">
        <v>180</v>
      </c>
      <c r="W8" s="35" t="s">
        <v>15</v>
      </c>
      <c r="X8" s="33"/>
      <c r="Y8" s="34">
        <v>110</v>
      </c>
      <c r="Z8" s="35">
        <v>117</v>
      </c>
      <c r="AA8" s="35">
        <v>180</v>
      </c>
      <c r="AB8" s="35" t="s">
        <v>15</v>
      </c>
    </row>
    <row r="9" spans="1:28" ht="16.2" x14ac:dyDescent="0.4">
      <c r="A9" s="38" t="s">
        <v>16</v>
      </c>
      <c r="B9" s="39"/>
      <c r="C9" s="40"/>
      <c r="D9" s="40"/>
      <c r="E9" s="40"/>
      <c r="F9" s="41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3"/>
      <c r="Y9" s="42"/>
      <c r="Z9" s="42"/>
      <c r="AA9" s="42"/>
      <c r="AB9" s="42"/>
    </row>
    <row r="10" spans="1:28" x14ac:dyDescent="0.25">
      <c r="A10" s="43">
        <v>42064</v>
      </c>
      <c r="C10" s="44">
        <f>ROUND('[1]KY Source Acct Summary (2)'!C6,0)</f>
        <v>274784</v>
      </c>
      <c r="D10" s="44">
        <f>ROUND('[1]KY Source Acct Summary (2)'!D6,0)</f>
        <v>239420</v>
      </c>
      <c r="E10" s="44">
        <f>ROUND('[1]KY Source Acct Summary (2)'!E6,0)</f>
        <v>2574</v>
      </c>
      <c r="F10" s="44">
        <f t="shared" ref="F10:F19" si="0">SUM(C10:E10)</f>
        <v>516778</v>
      </c>
      <c r="H10" s="45">
        <f>ROUND('[2]GLBU Summary (cents)'!H10,0)</f>
        <v>68599</v>
      </c>
      <c r="I10" s="46">
        <f>ROUND('[2]GLBU Summary (cents)'!I10,0)</f>
        <v>6367</v>
      </c>
      <c r="J10" s="46">
        <f>ROUND('[2]GLBU Summary (cents)'!J10,0)</f>
        <v>578</v>
      </c>
      <c r="K10" s="47">
        <f>SUM(H10:J10)</f>
        <v>75544</v>
      </c>
      <c r="L10" s="48">
        <f>ROUND('[2]GLBU Summary (cents)'!L10,0)</f>
        <v>13181</v>
      </c>
      <c r="M10" s="46">
        <f>ROUND('[2]GLBU Summary (cents)'!M10,0)</f>
        <v>-28</v>
      </c>
      <c r="N10" s="46">
        <f>ROUND('[2]GLBU Summary (cents)'!N10,0)</f>
        <v>0</v>
      </c>
      <c r="O10" s="47">
        <f>SUM(L10:N10)</f>
        <v>13153</v>
      </c>
      <c r="P10" s="48">
        <f>ROUND('[2]GLBU Summary (cents)'!P10,0)</f>
        <v>16680</v>
      </c>
      <c r="Q10" s="46">
        <f>ROUND('[2]GLBU Summary (cents)'!Q10,0)</f>
        <v>37535</v>
      </c>
      <c r="R10" s="46">
        <f>ROUND('[2]GLBU Summary (cents)'!R10,0)</f>
        <v>0</v>
      </c>
      <c r="S10" s="47">
        <f>SUM(P10:R10)</f>
        <v>54215</v>
      </c>
      <c r="T10" s="48">
        <f t="shared" ref="T10:V21" si="1">+H10+L10+P10</f>
        <v>98460</v>
      </c>
      <c r="U10" s="46">
        <f t="shared" si="1"/>
        <v>43874</v>
      </c>
      <c r="V10" s="46">
        <f t="shared" si="1"/>
        <v>578</v>
      </c>
      <c r="W10" s="46">
        <f>SUM(T10:V10)</f>
        <v>142912</v>
      </c>
      <c r="Y10" s="45">
        <f>+C10-H10-L10-P10</f>
        <v>176324</v>
      </c>
      <c r="Z10" s="46">
        <f>+D10-I10-M10-Q10</f>
        <v>195546</v>
      </c>
      <c r="AA10" s="46">
        <f>+E10-J10-N10-R10</f>
        <v>1996</v>
      </c>
      <c r="AB10" s="46">
        <f>SUM(Y10:AA10)</f>
        <v>373866</v>
      </c>
    </row>
    <row r="11" spans="1:28" x14ac:dyDescent="0.25">
      <c r="A11" s="43">
        <v>42095</v>
      </c>
      <c r="C11" s="44">
        <f>ROUND('[1]KY Source Acct Summary (2)'!C7,0)</f>
        <v>251638</v>
      </c>
      <c r="D11" s="44">
        <f>ROUND('[1]KY Source Acct Summary (2)'!D7,0)</f>
        <v>225444</v>
      </c>
      <c r="E11" s="44">
        <f>ROUND('[1]KY Source Acct Summary (2)'!E7,0)</f>
        <v>2123</v>
      </c>
      <c r="F11" s="44">
        <f t="shared" si="0"/>
        <v>479205</v>
      </c>
      <c r="H11" s="45">
        <f>ROUND('[2]GLBU Summary (cents)'!H11,0)</f>
        <v>85251</v>
      </c>
      <c r="I11" s="46">
        <f>ROUND('[2]GLBU Summary (cents)'!I11,0)</f>
        <v>7808</v>
      </c>
      <c r="J11" s="46">
        <f>ROUND('[2]GLBU Summary (cents)'!J11,0)</f>
        <v>243</v>
      </c>
      <c r="K11" s="47">
        <f>SUM(H11:J11)</f>
        <v>93302</v>
      </c>
      <c r="L11" s="48">
        <f>ROUND('[2]GLBU Summary (cents)'!L11,0)+1</f>
        <v>17744</v>
      </c>
      <c r="M11" s="46">
        <f>ROUND('[2]GLBU Summary (cents)'!M11,0)</f>
        <v>1485</v>
      </c>
      <c r="N11" s="46">
        <f>ROUND('[2]GLBU Summary (cents)'!N11,0)</f>
        <v>0</v>
      </c>
      <c r="O11" s="47">
        <f>SUM(L11:N11)</f>
        <v>19229</v>
      </c>
      <c r="P11" s="48">
        <f>ROUND('[2]GLBU Summary (cents)'!P11,0)-1</f>
        <v>20998</v>
      </c>
      <c r="Q11" s="46">
        <f>ROUND('[2]GLBU Summary (cents)'!Q11,0)</f>
        <v>42060</v>
      </c>
      <c r="R11" s="46">
        <f>ROUND('[2]GLBU Summary (cents)'!R11,0)</f>
        <v>0</v>
      </c>
      <c r="S11" s="47">
        <f>SUM(P11:R11)</f>
        <v>63058</v>
      </c>
      <c r="T11" s="48">
        <f t="shared" si="1"/>
        <v>123993</v>
      </c>
      <c r="U11" s="46">
        <f t="shared" si="1"/>
        <v>51353</v>
      </c>
      <c r="V11" s="46">
        <f t="shared" si="1"/>
        <v>243</v>
      </c>
      <c r="W11" s="46">
        <f>SUM(T11:V11)</f>
        <v>175589</v>
      </c>
      <c r="Y11" s="45">
        <f>+C11-H11-L11-P11</f>
        <v>127645</v>
      </c>
      <c r="Z11" s="46">
        <f>+D11-I11-M11-Q11</f>
        <v>174091</v>
      </c>
      <c r="AA11" s="46">
        <f>+E11-J11-N11-R11</f>
        <v>1880</v>
      </c>
      <c r="AB11" s="46">
        <f>SUM(Y11:AA11)</f>
        <v>303616</v>
      </c>
    </row>
    <row r="12" spans="1:28" x14ac:dyDescent="0.25">
      <c r="A12" s="43">
        <v>42125</v>
      </c>
      <c r="C12" s="44">
        <f>ROUND('[1]KY Source Acct Summary (2)'!C8,0)</f>
        <v>251323</v>
      </c>
      <c r="D12" s="44">
        <f>ROUND('[1]KY Source Acct Summary (2)'!D8,0)</f>
        <v>227598</v>
      </c>
      <c r="E12" s="44">
        <f>ROUND('[1]KY Source Acct Summary (2)'!E8,0)</f>
        <v>1216</v>
      </c>
      <c r="F12" s="44">
        <f t="shared" si="0"/>
        <v>480137</v>
      </c>
      <c r="H12" s="45">
        <f>ROUND('[2]GLBU Summary (cents)'!H12,0)+1</f>
        <v>139611</v>
      </c>
      <c r="I12" s="46">
        <f>ROUND('[2]GLBU Summary (cents)'!I12,0)</f>
        <v>9626</v>
      </c>
      <c r="J12" s="46">
        <f>ROUND('[2]GLBU Summary (cents)'!J12,0)</f>
        <v>0</v>
      </c>
      <c r="K12" s="47">
        <f>SUM(H12:J12)</f>
        <v>149237</v>
      </c>
      <c r="L12" s="48">
        <f>ROUND('[2]GLBU Summary (cents)'!L12,0)+1</f>
        <v>24649</v>
      </c>
      <c r="M12" s="46">
        <f>ROUND('[2]GLBU Summary (cents)'!M12,0)</f>
        <v>1291</v>
      </c>
      <c r="N12" s="46">
        <f>ROUND('[2]GLBU Summary (cents)'!N12,0)</f>
        <v>0</v>
      </c>
      <c r="O12" s="47">
        <f>SUM(L12:N12)</f>
        <v>25940</v>
      </c>
      <c r="P12" s="48">
        <f>ROUND('[2]GLBU Summary (cents)'!P12,0)-1</f>
        <v>30849</v>
      </c>
      <c r="Q12" s="46">
        <f>ROUND('[2]GLBU Summary (cents)'!Q12,0)</f>
        <v>58644</v>
      </c>
      <c r="R12" s="46">
        <f>ROUND('[2]GLBU Summary (cents)'!R12,0)</f>
        <v>0</v>
      </c>
      <c r="S12" s="47">
        <f>SUM(P12:R12)</f>
        <v>89493</v>
      </c>
      <c r="T12" s="48">
        <f t="shared" si="1"/>
        <v>195109</v>
      </c>
      <c r="U12" s="46">
        <f t="shared" si="1"/>
        <v>69561</v>
      </c>
      <c r="V12" s="46">
        <f t="shared" si="1"/>
        <v>0</v>
      </c>
      <c r="W12" s="46">
        <f>SUM(T12:V12)</f>
        <v>264670</v>
      </c>
      <c r="Y12" s="45">
        <f>+C12-H12-L12-P12</f>
        <v>56214</v>
      </c>
      <c r="Z12" s="46">
        <f>+D12-I12-M12-Q12</f>
        <v>158037</v>
      </c>
      <c r="AA12" s="46">
        <f>+E12-J12-N12-R12</f>
        <v>1216</v>
      </c>
      <c r="AB12" s="46">
        <f>SUM(Y12:AA12)</f>
        <v>215467</v>
      </c>
    </row>
    <row r="13" spans="1:28" x14ac:dyDescent="0.25">
      <c r="A13" s="43">
        <v>42156</v>
      </c>
      <c r="C13" s="44">
        <f>ROUND('[1]KY Source Acct Summary (2)'!C9,0)</f>
        <v>251402</v>
      </c>
      <c r="D13" s="44">
        <f>ROUND('[1]KY Source Acct Summary (2)'!D9,0)</f>
        <v>225018</v>
      </c>
      <c r="E13" s="44">
        <f>ROUND('[1]KY Source Acct Summary (2)'!E9,0)</f>
        <v>1890</v>
      </c>
      <c r="F13" s="44">
        <f t="shared" si="0"/>
        <v>478310</v>
      </c>
      <c r="H13" s="45">
        <f>ROUND('[2]GLBU Summary (cents)'!H13,0)</f>
        <v>86215</v>
      </c>
      <c r="I13" s="46">
        <f>ROUND('[2]GLBU Summary (cents)'!I13,0)</f>
        <v>5700</v>
      </c>
      <c r="J13" s="46">
        <f>ROUND('[2]GLBU Summary (cents)'!J13,0)</f>
        <v>150</v>
      </c>
      <c r="K13" s="47">
        <f>SUM(H13:J13)</f>
        <v>92065</v>
      </c>
      <c r="L13" s="48">
        <f>ROUND('[2]GLBU Summary (cents)'!L13,0)</f>
        <v>16325</v>
      </c>
      <c r="M13" s="46">
        <f>ROUND('[2]GLBU Summary (cents)'!M13,0)</f>
        <v>1814</v>
      </c>
      <c r="N13" s="46">
        <f>ROUND('[2]GLBU Summary (cents)'!N13,0)</f>
        <v>0</v>
      </c>
      <c r="O13" s="47">
        <f>SUM(L13:N13)</f>
        <v>18139</v>
      </c>
      <c r="P13" s="48">
        <f>ROUND('[2]GLBU Summary (cents)'!P13,0)</f>
        <v>20167</v>
      </c>
      <c r="Q13" s="46">
        <f>ROUND('[2]GLBU Summary (cents)'!Q13,0)</f>
        <v>33302</v>
      </c>
      <c r="R13" s="46">
        <f>ROUND('[2]GLBU Summary (cents)'!R13,0)</f>
        <v>0</v>
      </c>
      <c r="S13" s="47">
        <f>SUM(P13:R13)</f>
        <v>53469</v>
      </c>
      <c r="T13" s="48">
        <f t="shared" si="1"/>
        <v>122707</v>
      </c>
      <c r="U13" s="46">
        <f t="shared" si="1"/>
        <v>40816</v>
      </c>
      <c r="V13" s="46">
        <f t="shared" si="1"/>
        <v>150</v>
      </c>
      <c r="W13" s="46">
        <f>SUM(T13:V13)</f>
        <v>163673</v>
      </c>
      <c r="Y13" s="45">
        <f>+C13-H13-L13-P13</f>
        <v>128695</v>
      </c>
      <c r="Z13" s="46">
        <f>+D13-I13-M13-Q13</f>
        <v>184202</v>
      </c>
      <c r="AA13" s="46">
        <f>+E13-J13-N13-R13</f>
        <v>1740</v>
      </c>
      <c r="AB13" s="46">
        <f>SUM(Y13:AA13)</f>
        <v>314637</v>
      </c>
    </row>
    <row r="14" spans="1:28" x14ac:dyDescent="0.25">
      <c r="A14" s="43">
        <v>42186</v>
      </c>
      <c r="C14" s="44">
        <f>ROUND('[1]KY Source Acct Summary (2)'!C10,0)</f>
        <v>249329</v>
      </c>
      <c r="D14" s="44">
        <f>ROUND('[1]KY Source Acct Summary (2)'!D10,0)</f>
        <v>200908</v>
      </c>
      <c r="E14" s="44">
        <f>ROUND('[1]KY Source Acct Summary (2)'!E10,0)</f>
        <v>2307</v>
      </c>
      <c r="F14" s="44">
        <f t="shared" si="0"/>
        <v>452544</v>
      </c>
      <c r="H14" s="45">
        <f>ROUND('[2]GLBU Summary (cents)'!H14,0)</f>
        <v>62651</v>
      </c>
      <c r="I14" s="46">
        <f>ROUND('[2]GLBU Summary (cents)'!I14,0)</f>
        <v>2997</v>
      </c>
      <c r="J14" s="46">
        <f>ROUND('[2]GLBU Summary (cents)'!J14,0)</f>
        <v>154</v>
      </c>
      <c r="K14" s="47">
        <f>SUM(H14:J14)</f>
        <v>65802</v>
      </c>
      <c r="L14" s="48">
        <f>ROUND('[2]GLBU Summary (cents)'!L14,0)</f>
        <v>10756</v>
      </c>
      <c r="M14" s="46">
        <f>ROUND('[2]GLBU Summary (cents)'!M14,0)</f>
        <v>1253</v>
      </c>
      <c r="N14" s="46">
        <f>ROUND('[2]GLBU Summary (cents)'!N14,0)</f>
        <v>0</v>
      </c>
      <c r="O14" s="47">
        <f>SUM(L14:N14)</f>
        <v>12009</v>
      </c>
      <c r="P14" s="48">
        <f>ROUND('[2]GLBU Summary (cents)'!P14,0)</f>
        <v>16582</v>
      </c>
      <c r="Q14" s="46">
        <f>ROUND('[2]GLBU Summary (cents)'!Q14,0)</f>
        <v>32006</v>
      </c>
      <c r="R14" s="46">
        <f>ROUND('[2]GLBU Summary (cents)'!R14,0)</f>
        <v>0</v>
      </c>
      <c r="S14" s="47">
        <f>SUM(P14:R14)</f>
        <v>48588</v>
      </c>
      <c r="T14" s="48">
        <f t="shared" si="1"/>
        <v>89989</v>
      </c>
      <c r="U14" s="46">
        <f t="shared" si="1"/>
        <v>36256</v>
      </c>
      <c r="V14" s="46">
        <f t="shared" si="1"/>
        <v>154</v>
      </c>
      <c r="W14" s="46">
        <f>SUM(T14:V14)</f>
        <v>126399</v>
      </c>
      <c r="Y14" s="45">
        <f>+C14-H14-L14-P14</f>
        <v>159340</v>
      </c>
      <c r="Z14" s="46">
        <f>+D14-I14-M14-Q14</f>
        <v>164652</v>
      </c>
      <c r="AA14" s="46">
        <f>+E14-J14-N14-R14</f>
        <v>2153</v>
      </c>
      <c r="AB14" s="46">
        <f>SUM(Y14:AA14)</f>
        <v>326145</v>
      </c>
    </row>
    <row r="15" spans="1:28" x14ac:dyDescent="0.25">
      <c r="A15" s="43">
        <v>42217</v>
      </c>
      <c r="C15" s="44">
        <f>ROUND('[1]KY Source Acct Summary (2)'!C11,0)</f>
        <v>250474</v>
      </c>
      <c r="D15" s="44">
        <f>ROUND('[1]KY Source Acct Summary (2)'!D11,0)</f>
        <v>177812</v>
      </c>
      <c r="E15" s="44">
        <f>ROUND('[1]KY Source Acct Summary (2)'!E11,0)</f>
        <v>1747</v>
      </c>
      <c r="F15" s="44">
        <f t="shared" si="0"/>
        <v>430033</v>
      </c>
      <c r="H15" s="45">
        <f>ROUND('[2]GLBU Summary (cents)'!H15,0)</f>
        <v>81812</v>
      </c>
      <c r="I15" s="46">
        <f>ROUND('[2]GLBU Summary (cents)'!I15,0)</f>
        <v>4271</v>
      </c>
      <c r="J15" s="46">
        <f>ROUND('[2]GLBU Summary (cents)'!J15,0)</f>
        <v>50</v>
      </c>
      <c r="K15" s="47">
        <f>SUM(H15:J15)</f>
        <v>86133</v>
      </c>
      <c r="L15" s="48">
        <f>ROUND('[2]GLBU Summary (cents)'!L15,0)</f>
        <v>14896</v>
      </c>
      <c r="M15" s="46">
        <f>ROUND('[2]GLBU Summary (cents)'!M15,0)</f>
        <v>1772</v>
      </c>
      <c r="N15" s="46">
        <f>ROUND('[2]GLBU Summary (cents)'!N15,0)</f>
        <v>0</v>
      </c>
      <c r="O15" s="47">
        <f>SUM(L15:N15)</f>
        <v>16668</v>
      </c>
      <c r="P15" s="48">
        <f>ROUND('[2]GLBU Summary (cents)'!P15,0)</f>
        <v>20310</v>
      </c>
      <c r="Q15" s="46">
        <f>ROUND('[2]GLBU Summary (cents)'!Q15,0)</f>
        <v>34014</v>
      </c>
      <c r="R15" s="46">
        <f>ROUND('[2]GLBU Summary (cents)'!R15,0)</f>
        <v>0</v>
      </c>
      <c r="S15" s="47">
        <f>SUM(P15:R15)</f>
        <v>54324</v>
      </c>
      <c r="T15" s="48">
        <f t="shared" si="1"/>
        <v>117018</v>
      </c>
      <c r="U15" s="46">
        <f t="shared" si="1"/>
        <v>40057</v>
      </c>
      <c r="V15" s="46">
        <f t="shared" si="1"/>
        <v>50</v>
      </c>
      <c r="W15" s="46">
        <f>SUM(T15:V15)</f>
        <v>157125</v>
      </c>
      <c r="Y15" s="45">
        <f>+C15-H15-L15-P15</f>
        <v>133456</v>
      </c>
      <c r="Z15" s="46">
        <f>+D15-I15-M15-Q15</f>
        <v>137755</v>
      </c>
      <c r="AA15" s="46">
        <f>+E15-J15-N15-R15</f>
        <v>1697</v>
      </c>
      <c r="AB15" s="46">
        <f>SUM(Y15:AA15)</f>
        <v>272908</v>
      </c>
    </row>
    <row r="16" spans="1:28" x14ac:dyDescent="0.25">
      <c r="A16" s="43">
        <v>42248</v>
      </c>
      <c r="C16" s="44">
        <f>ROUND('[1]KY Source Acct Summary (2)'!C12,0)</f>
        <v>249937</v>
      </c>
      <c r="D16" s="44">
        <f>ROUND('[1]KY Source Acct Summary (2)'!D12,0)</f>
        <v>178954</v>
      </c>
      <c r="E16" s="44">
        <f>ROUND('[1]KY Source Acct Summary (2)'!E12,0)</f>
        <v>2017</v>
      </c>
      <c r="F16" s="44">
        <f t="shared" si="0"/>
        <v>430908</v>
      </c>
      <c r="H16" s="45">
        <f>ROUND('[2]GLBU Summary (cents)'!H16,0)</f>
        <v>82288</v>
      </c>
      <c r="I16" s="46">
        <f>ROUND('[2]GLBU Summary (cents)'!I16,0)</f>
        <v>4908</v>
      </c>
      <c r="J16" s="46">
        <f>ROUND('[2]GLBU Summary (cents)'!J16,0)</f>
        <v>254</v>
      </c>
      <c r="K16" s="47">
        <f>SUM(H16:J16)</f>
        <v>87450</v>
      </c>
      <c r="L16" s="48">
        <f>ROUND('[2]GLBU Summary (cents)'!L16,0)</f>
        <v>15110</v>
      </c>
      <c r="M16" s="46">
        <f>ROUND('[2]GLBU Summary (cents)'!M16,0)</f>
        <v>1837</v>
      </c>
      <c r="N16" s="46">
        <f>ROUND('[2]GLBU Summary (cents)'!N16,0)</f>
        <v>0</v>
      </c>
      <c r="O16" s="47">
        <f>SUM(L16:N16)</f>
        <v>16947</v>
      </c>
      <c r="P16" s="48">
        <f>ROUND('[2]GLBU Summary (cents)'!P16,0)</f>
        <v>21274</v>
      </c>
      <c r="Q16" s="46">
        <f>ROUND('[2]GLBU Summary (cents)'!Q16,0)</f>
        <v>31441</v>
      </c>
      <c r="R16" s="46">
        <f>ROUND('[2]GLBU Summary (cents)'!R16,0)</f>
        <v>0</v>
      </c>
      <c r="S16" s="47">
        <f>SUM(P16:R16)</f>
        <v>52715</v>
      </c>
      <c r="T16" s="48">
        <f t="shared" si="1"/>
        <v>118672</v>
      </c>
      <c r="U16" s="46">
        <f t="shared" si="1"/>
        <v>38186</v>
      </c>
      <c r="V16" s="46">
        <f t="shared" si="1"/>
        <v>254</v>
      </c>
      <c r="W16" s="46">
        <f>SUM(T16:V16)</f>
        <v>157112</v>
      </c>
      <c r="Y16" s="45">
        <f>+C16-H16-L16-P16</f>
        <v>131265</v>
      </c>
      <c r="Z16" s="46">
        <f>+D16-I16-M16-Q16</f>
        <v>140768</v>
      </c>
      <c r="AA16" s="46">
        <f>+E16-J16-N16-R16</f>
        <v>1763</v>
      </c>
      <c r="AB16" s="46">
        <f>SUM(Y16:AA16)</f>
        <v>273796</v>
      </c>
    </row>
    <row r="17" spans="1:29" x14ac:dyDescent="0.25">
      <c r="A17" s="43">
        <v>42278</v>
      </c>
      <c r="C17" s="44">
        <f>ROUND('[1]KY Source Acct Summary (2)'!C13,0)</f>
        <v>249503</v>
      </c>
      <c r="D17" s="44">
        <f>ROUND('[1]KY Source Acct Summary (2)'!D13,0)</f>
        <v>176319</v>
      </c>
      <c r="E17" s="44">
        <f>ROUND('[1]KY Source Acct Summary (2)'!E13,0)</f>
        <v>2022</v>
      </c>
      <c r="F17" s="44">
        <f t="shared" si="0"/>
        <v>427844</v>
      </c>
      <c r="H17" s="45">
        <f>ROUND('[2]GLBU Summary (cents)'!H17,0)</f>
        <v>128354</v>
      </c>
      <c r="I17" s="46">
        <f>ROUND('[2]GLBU Summary (cents)'!I17,0)</f>
        <v>10672</v>
      </c>
      <c r="J17" s="46">
        <f>ROUND('[2]GLBU Summary (cents)'!J17,0)</f>
        <v>317</v>
      </c>
      <c r="K17" s="47">
        <f>SUM(H17:J17)</f>
        <v>139343</v>
      </c>
      <c r="L17" s="48">
        <f>ROUND('[2]GLBU Summary (cents)'!L17,0)+1</f>
        <v>21306</v>
      </c>
      <c r="M17" s="46">
        <f>ROUND('[2]GLBU Summary (cents)'!M17,0)</f>
        <v>4637</v>
      </c>
      <c r="N17" s="46">
        <f>ROUND('[2]GLBU Summary (cents)'!N17,0)</f>
        <v>0</v>
      </c>
      <c r="O17" s="47">
        <f>SUM(L17:N17)</f>
        <v>25943</v>
      </c>
      <c r="P17" s="48">
        <f>ROUND('[2]GLBU Summary (cents)'!P17,0)-1</f>
        <v>30175</v>
      </c>
      <c r="Q17" s="46">
        <f>ROUND('[2]GLBU Summary (cents)'!Q17,0)</f>
        <v>51237</v>
      </c>
      <c r="R17" s="46">
        <f>ROUND('[2]GLBU Summary (cents)'!R17,0)</f>
        <v>0</v>
      </c>
      <c r="S17" s="47">
        <f>SUM(P17:R17)</f>
        <v>81412</v>
      </c>
      <c r="T17" s="48">
        <f t="shared" si="1"/>
        <v>179835</v>
      </c>
      <c r="U17" s="46">
        <f t="shared" si="1"/>
        <v>66546</v>
      </c>
      <c r="V17" s="46">
        <f t="shared" si="1"/>
        <v>317</v>
      </c>
      <c r="W17" s="46">
        <f>SUM(T17:V17)</f>
        <v>246698</v>
      </c>
      <c r="Y17" s="45">
        <f>+C17-H17-L17-P17</f>
        <v>69668</v>
      </c>
      <c r="Z17" s="46">
        <f>+D17-I17-M17-Q17</f>
        <v>109773</v>
      </c>
      <c r="AA17" s="46">
        <f>+E17-J17-N17-R17</f>
        <v>1705</v>
      </c>
      <c r="AB17" s="46">
        <f>SUM(Y17:AA17)</f>
        <v>181146</v>
      </c>
    </row>
    <row r="18" spans="1:29" x14ac:dyDescent="0.25">
      <c r="A18" s="43">
        <v>42309</v>
      </c>
      <c r="C18" s="44">
        <f>ROUND('[1]KY Source Acct Summary (2)'!C14,0)</f>
        <v>249343</v>
      </c>
      <c r="D18" s="44">
        <f>ROUND('[1]KY Source Acct Summary (2)'!D14,0)</f>
        <v>174758</v>
      </c>
      <c r="E18" s="44">
        <f>ROUND('[1]KY Source Acct Summary (2)'!E14,0)</f>
        <v>2022</v>
      </c>
      <c r="F18" s="44">
        <f t="shared" si="0"/>
        <v>426123</v>
      </c>
      <c r="H18" s="45">
        <f>ROUND('[2]GLBU Summary (cents)'!H18,0)</f>
        <v>82528</v>
      </c>
      <c r="I18" s="46">
        <f>ROUND('[2]GLBU Summary (cents)'!I18,0)</f>
        <v>7354</v>
      </c>
      <c r="J18" s="46">
        <f>ROUND('[2]GLBU Summary (cents)'!J18,0)</f>
        <v>127</v>
      </c>
      <c r="K18" s="47">
        <f>SUM(H18:J18)</f>
        <v>90009</v>
      </c>
      <c r="L18" s="48">
        <f>ROUND('[2]GLBU Summary (cents)'!L18,0)</f>
        <v>14027</v>
      </c>
      <c r="M18" s="46">
        <f>ROUND('[2]GLBU Summary (cents)'!M18,0)</f>
        <v>3359</v>
      </c>
      <c r="N18" s="46">
        <f>ROUND('[2]GLBU Summary (cents)'!N18,0)</f>
        <v>0</v>
      </c>
      <c r="O18" s="47">
        <f>SUM(L18:N18)</f>
        <v>17386</v>
      </c>
      <c r="P18" s="48">
        <f>ROUND('[2]GLBU Summary (cents)'!P18,0)</f>
        <v>23327</v>
      </c>
      <c r="Q18" s="46">
        <f>ROUND('[2]GLBU Summary (cents)'!Q18,0)</f>
        <v>36550</v>
      </c>
      <c r="R18" s="46">
        <f>ROUND('[2]GLBU Summary (cents)'!R18,0)</f>
        <v>0</v>
      </c>
      <c r="S18" s="47">
        <f>SUM(P18:R18)</f>
        <v>59877</v>
      </c>
      <c r="T18" s="48">
        <f t="shared" si="1"/>
        <v>119882</v>
      </c>
      <c r="U18" s="46">
        <f t="shared" si="1"/>
        <v>47263</v>
      </c>
      <c r="V18" s="46">
        <f t="shared" si="1"/>
        <v>127</v>
      </c>
      <c r="W18" s="46">
        <f>SUM(T18:V18)</f>
        <v>167272</v>
      </c>
      <c r="Y18" s="45">
        <f>+C18-H18-L18-P18</f>
        <v>129461</v>
      </c>
      <c r="Z18" s="46">
        <f>+D18-I18-M18-Q18</f>
        <v>127495</v>
      </c>
      <c r="AA18" s="46">
        <f>+E18-J18-N18-R18</f>
        <v>1895</v>
      </c>
      <c r="AB18" s="46">
        <f>SUM(Y18:AA18)</f>
        <v>258851</v>
      </c>
    </row>
    <row r="19" spans="1:29" x14ac:dyDescent="0.25">
      <c r="A19" s="43">
        <v>42339</v>
      </c>
      <c r="C19" s="44">
        <f>ROUND('[1]KY Source Acct Summary (2)'!C15,0)</f>
        <v>321078</v>
      </c>
      <c r="D19" s="44">
        <f>ROUND('[1]KY Source Acct Summary (2)'!D15,0)</f>
        <v>294602</v>
      </c>
      <c r="E19" s="44">
        <f>ROUND('[1]KY Source Acct Summary (2)'!E15,0)</f>
        <v>2606</v>
      </c>
      <c r="F19" s="44">
        <f t="shared" si="0"/>
        <v>618286</v>
      </c>
      <c r="H19" s="45">
        <f>ROUND('[2]GLBU Summary (cents)'!H19,0)</f>
        <v>72627</v>
      </c>
      <c r="I19" s="46">
        <f>ROUND('[2]GLBU Summary (cents)'!I19,0)</f>
        <v>7351</v>
      </c>
      <c r="J19" s="46">
        <f>ROUND('[2]GLBU Summary (cents)'!J19,0)</f>
        <v>0</v>
      </c>
      <c r="K19" s="47">
        <f>SUM(H19:J19)</f>
        <v>79978</v>
      </c>
      <c r="L19" s="48">
        <f>ROUND('[2]GLBU Summary (cents)'!L19,0)</f>
        <v>12424</v>
      </c>
      <c r="M19" s="46">
        <f>ROUND('[2]GLBU Summary (cents)'!M19,0)</f>
        <v>3673</v>
      </c>
      <c r="N19" s="46">
        <f>ROUND('[2]GLBU Summary (cents)'!N19,0)</f>
        <v>0</v>
      </c>
      <c r="O19" s="47">
        <f>SUM(L19:N19)</f>
        <v>16097</v>
      </c>
      <c r="P19" s="48">
        <f>ROUND('[2]GLBU Summary (cents)'!P19,0)</f>
        <v>18362</v>
      </c>
      <c r="Q19" s="46">
        <f>ROUND('[2]GLBU Summary (cents)'!Q19,0)</f>
        <v>34371</v>
      </c>
      <c r="R19" s="46">
        <f>ROUND('[2]GLBU Summary (cents)'!R19,0)</f>
        <v>0</v>
      </c>
      <c r="S19" s="47">
        <f>SUM(P19:R19)</f>
        <v>52733</v>
      </c>
      <c r="T19" s="48">
        <f t="shared" si="1"/>
        <v>103413</v>
      </c>
      <c r="U19" s="46">
        <f t="shared" si="1"/>
        <v>45395</v>
      </c>
      <c r="V19" s="46">
        <f t="shared" si="1"/>
        <v>0</v>
      </c>
      <c r="W19" s="46">
        <f>SUM(T19:V19)</f>
        <v>148808</v>
      </c>
      <c r="Y19" s="45">
        <f>+C19-H19-L19-P19</f>
        <v>217665</v>
      </c>
      <c r="Z19" s="46">
        <f>+D19-I19-M19-Q19</f>
        <v>249207</v>
      </c>
      <c r="AA19" s="46">
        <f>+E19-J19-N19-R19</f>
        <v>2606</v>
      </c>
      <c r="AB19" s="46">
        <f>SUM(Y19:AA19)</f>
        <v>469478</v>
      </c>
    </row>
    <row r="20" spans="1:29" x14ac:dyDescent="0.25">
      <c r="A20" s="49">
        <v>42370</v>
      </c>
      <c r="B20" s="50"/>
      <c r="C20" s="44">
        <f>ROUND('[1]KY Source Acct Summary (2)'!C16,0)</f>
        <v>270420</v>
      </c>
      <c r="D20" s="44">
        <f>ROUND('[1]KY Source Acct Summary (2)'!D16,0)</f>
        <v>229320</v>
      </c>
      <c r="E20" s="44">
        <f>ROUND('[1]KY Source Acct Summary (2)'!E16,0)</f>
        <v>7602</v>
      </c>
      <c r="F20" s="44">
        <f>C20+D20+E20</f>
        <v>507342</v>
      </c>
      <c r="G20" s="50"/>
      <c r="H20" s="45">
        <f>ROUND('[2]GLBU Summary (cents)'!H20,0)</f>
        <v>63601</v>
      </c>
      <c r="I20" s="46">
        <f>ROUND('[2]GLBU Summary (cents)'!I20,0)</f>
        <v>4054</v>
      </c>
      <c r="J20" s="46">
        <f>ROUND('[2]GLBU Summary (cents)'!J20,0)</f>
        <v>0</v>
      </c>
      <c r="K20" s="47">
        <f>SUM(H20:J20)</f>
        <v>67655</v>
      </c>
      <c r="L20" s="48">
        <f>ROUND('[2]GLBU Summary (cents)'!L20,0)</f>
        <v>11774</v>
      </c>
      <c r="M20" s="46">
        <f>ROUND('[2]GLBU Summary (cents)'!M20,0)</f>
        <v>1938</v>
      </c>
      <c r="N20" s="46">
        <f>ROUND('[2]GLBU Summary (cents)'!N20,0)</f>
        <v>0</v>
      </c>
      <c r="O20" s="47">
        <f>SUM(L20:N20)</f>
        <v>13712</v>
      </c>
      <c r="P20" s="48">
        <f>ROUND('[2]GLBU Summary (cents)'!P20,0)</f>
        <v>16471</v>
      </c>
      <c r="Q20" s="46">
        <f>ROUND('[2]GLBU Summary (cents)'!Q20,0)</f>
        <v>26408</v>
      </c>
      <c r="R20" s="46">
        <f>ROUND('[2]GLBU Summary (cents)'!R20,0)</f>
        <v>0</v>
      </c>
      <c r="S20" s="47">
        <f>SUM(P20:R20)</f>
        <v>42879</v>
      </c>
      <c r="T20" s="48">
        <f t="shared" si="1"/>
        <v>91846</v>
      </c>
      <c r="U20" s="46">
        <f t="shared" si="1"/>
        <v>32400</v>
      </c>
      <c r="V20" s="46">
        <f t="shared" si="1"/>
        <v>0</v>
      </c>
      <c r="W20" s="46">
        <f>SUM(T20:V20)</f>
        <v>124246</v>
      </c>
      <c r="Y20" s="45">
        <f>+C20-H20-L20-P20</f>
        <v>178574</v>
      </c>
      <c r="Z20" s="46">
        <f>+D20-I20-M20-Q20</f>
        <v>196920</v>
      </c>
      <c r="AA20" s="46">
        <f>+E20-J20-N20-R20</f>
        <v>7602</v>
      </c>
      <c r="AB20" s="46">
        <f>SUM(Y20:AA20)</f>
        <v>383096</v>
      </c>
    </row>
    <row r="21" spans="1:29" x14ac:dyDescent="0.25">
      <c r="A21" s="49">
        <v>42401</v>
      </c>
      <c r="B21" s="50"/>
      <c r="C21" s="44">
        <f>ROUND('[1]KY Source Acct Summary (2)'!C17,0)</f>
        <v>236008</v>
      </c>
      <c r="D21" s="44">
        <f>ROUND('[1]KY Source Acct Summary (2)'!D17,0)</f>
        <v>94659</v>
      </c>
      <c r="E21" s="44">
        <f>ROUND('[1]KY Source Acct Summary (2)'!E17,0)</f>
        <v>-90</v>
      </c>
      <c r="F21" s="44">
        <f>C21+D21+E21</f>
        <v>330577</v>
      </c>
      <c r="G21" s="50"/>
      <c r="H21" s="45">
        <f>ROUND('[2]GLBU Summary (cents)'!H21,0)</f>
        <v>75858</v>
      </c>
      <c r="I21" s="46">
        <f>ROUND('[2]GLBU Summary (cents)'!I21,0)</f>
        <v>5098</v>
      </c>
      <c r="J21" s="46">
        <f>ROUND('[2]GLBU Summary (cents)'!J21,0)</f>
        <v>179</v>
      </c>
      <c r="K21" s="47">
        <f>SUM(H21:J21)</f>
        <v>81135</v>
      </c>
      <c r="L21" s="48">
        <f>ROUND('[2]GLBU Summary (cents)'!L21,0)</f>
        <v>14098</v>
      </c>
      <c r="M21" s="46">
        <f>ROUND('[2]GLBU Summary (cents)'!M21,0)</f>
        <v>1246</v>
      </c>
      <c r="N21" s="46">
        <f>ROUND('[2]GLBU Summary (cents)'!N21,0)</f>
        <v>0</v>
      </c>
      <c r="O21" s="47">
        <f>SUM(L21:N21)</f>
        <v>15344</v>
      </c>
      <c r="P21" s="48">
        <f>ROUND('[2]GLBU Summary (cents)'!P21,0)</f>
        <v>19733</v>
      </c>
      <c r="Q21" s="46">
        <f>ROUND('[2]GLBU Summary (cents)'!Q21,0)</f>
        <v>27038</v>
      </c>
      <c r="R21" s="46">
        <f>ROUND('[2]GLBU Summary (cents)'!R21,0)</f>
        <v>0</v>
      </c>
      <c r="S21" s="47">
        <f>SUM(P21:R21)</f>
        <v>46771</v>
      </c>
      <c r="T21" s="48">
        <f t="shared" si="1"/>
        <v>109689</v>
      </c>
      <c r="U21" s="46">
        <f t="shared" si="1"/>
        <v>33382</v>
      </c>
      <c r="V21" s="46">
        <f t="shared" si="1"/>
        <v>179</v>
      </c>
      <c r="W21" s="46">
        <f>SUM(T21:V21)</f>
        <v>143250</v>
      </c>
      <c r="Y21" s="45">
        <f>+C21-H21-L21-P21</f>
        <v>126319</v>
      </c>
      <c r="Z21" s="46">
        <f>+D21-I21-M21-Q21</f>
        <v>61277</v>
      </c>
      <c r="AA21" s="46">
        <f>+E21-J21-N21-R21</f>
        <v>-269</v>
      </c>
      <c r="AB21" s="46">
        <f>SUM(Y21:AA21)</f>
        <v>187327</v>
      </c>
    </row>
    <row r="22" spans="1:29" ht="13.2" thickBot="1" x14ac:dyDescent="0.3">
      <c r="B22" s="51" t="s">
        <v>15</v>
      </c>
      <c r="C22" s="52"/>
      <c r="D22" s="52"/>
      <c r="E22" s="51"/>
      <c r="F22" s="53">
        <f>SUM(F10:F21)</f>
        <v>5578087</v>
      </c>
      <c r="G22" s="54"/>
      <c r="H22" s="55"/>
      <c r="I22" s="56"/>
      <c r="J22" s="56"/>
      <c r="K22" s="53">
        <f>SUM(K10:K21)</f>
        <v>1107653</v>
      </c>
      <c r="L22" s="57"/>
      <c r="M22" s="56"/>
      <c r="N22" s="56"/>
      <c r="O22" s="53">
        <f>SUM(O10:O21)</f>
        <v>210567</v>
      </c>
      <c r="P22" s="57"/>
      <c r="Q22" s="56"/>
      <c r="R22" s="56"/>
      <c r="S22" s="53">
        <f>SUM(S10:S21)</f>
        <v>699534</v>
      </c>
      <c r="T22" s="58" t="s">
        <v>17</v>
      </c>
      <c r="U22" s="59"/>
      <c r="V22" s="59"/>
      <c r="W22" s="53">
        <f>SUM(W10:W21)</f>
        <v>2017754</v>
      </c>
      <c r="X22" s="56"/>
      <c r="Y22" s="55"/>
      <c r="Z22" s="56"/>
      <c r="AA22" s="56"/>
      <c r="AB22" s="53">
        <f>SUM(AB10:AB21)</f>
        <v>3560333</v>
      </c>
      <c r="AC22" s="56"/>
    </row>
    <row r="23" spans="1:29" s="64" customFormat="1" ht="11.4" x14ac:dyDescent="0.2">
      <c r="A23" s="60"/>
      <c r="B23" s="60"/>
      <c r="C23" s="61"/>
      <c r="D23" s="61"/>
      <c r="E23" s="61"/>
      <c r="F23" s="61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Y23" s="63"/>
      <c r="Z23" s="63"/>
      <c r="AA23" s="63"/>
      <c r="AB23" s="63"/>
    </row>
    <row r="24" spans="1:29" s="3" customFormat="1" ht="16.2" x14ac:dyDescent="0.4">
      <c r="A24" s="38" t="s">
        <v>18</v>
      </c>
      <c r="B24" s="39"/>
      <c r="C24" s="65"/>
      <c r="D24" s="65"/>
      <c r="E24" s="65"/>
      <c r="F24" s="65"/>
      <c r="G24" s="6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Y24" s="56"/>
      <c r="Z24" s="56"/>
      <c r="AA24" s="56"/>
      <c r="AB24" s="56"/>
    </row>
    <row r="25" spans="1:29" x14ac:dyDescent="0.25">
      <c r="A25" s="43">
        <v>42064</v>
      </c>
      <c r="C25" s="44">
        <f>ROUND('[1]KY Source Acct Summary (2)'!C18,0)</f>
        <v>-116308</v>
      </c>
      <c r="D25" s="44">
        <f>ROUND('[1]KY Source Acct Summary (2)'!D18,0)</f>
        <v>-48399</v>
      </c>
      <c r="E25" s="44">
        <f>ROUND('[1]KY Source Acct Summary (2)'!E18,0)</f>
        <v>-16679</v>
      </c>
      <c r="F25" s="44">
        <f t="shared" ref="F25:F34" si="2">SUM(C25:E25)</f>
        <v>-181386</v>
      </c>
      <c r="H25" s="45">
        <f>ROUND('[2]GLBU Summary (cents)'!H25,0)</f>
        <v>-42349</v>
      </c>
      <c r="I25" s="46">
        <f>ROUND('[2]GLBU Summary (cents)'!I25,0)</f>
        <v>-3001</v>
      </c>
      <c r="J25" s="46">
        <f>ROUND('[2]GLBU Summary (cents)'!J25,0)</f>
        <v>-332</v>
      </c>
      <c r="K25" s="47">
        <f>SUM(H25:J25)</f>
        <v>-45682</v>
      </c>
      <c r="L25" s="48">
        <f>ROUND('[2]GLBU Summary (cents)'!L25,0)</f>
        <v>-8137</v>
      </c>
      <c r="M25" s="46">
        <f>ROUND('[2]GLBU Summary (cents)'!M25,0)</f>
        <v>13</v>
      </c>
      <c r="N25" s="46">
        <f>ROUND('[2]GLBU Summary (cents)'!N25,0)</f>
        <v>0</v>
      </c>
      <c r="O25" s="47">
        <f>SUM(L25:N25)</f>
        <v>-8124</v>
      </c>
      <c r="P25" s="48">
        <f>ROUND('[2]GLBU Summary (cents)'!P25,0)</f>
        <v>-10297</v>
      </c>
      <c r="Q25" s="46">
        <f>ROUND('[2]GLBU Summary (cents)'!Q25,0)</f>
        <v>-17692</v>
      </c>
      <c r="R25" s="46">
        <f>ROUND('[2]GLBU Summary (cents)'!R25,0)</f>
        <v>0</v>
      </c>
      <c r="S25" s="47">
        <f>SUM(P25:R25)</f>
        <v>-27989</v>
      </c>
      <c r="T25" s="48">
        <f t="shared" ref="T25:V36" si="3">+H25+L25+P25</f>
        <v>-60783</v>
      </c>
      <c r="U25" s="46">
        <f t="shared" si="3"/>
        <v>-20680</v>
      </c>
      <c r="V25" s="46">
        <f t="shared" si="3"/>
        <v>-332</v>
      </c>
      <c r="W25" s="46">
        <f>SUM(T25:V25)</f>
        <v>-81795</v>
      </c>
      <c r="Y25" s="45">
        <f>+C25-H25-L25-P25</f>
        <v>-55525</v>
      </c>
      <c r="Z25" s="46">
        <f>+D25-I25-M25-Q25</f>
        <v>-27719</v>
      </c>
      <c r="AA25" s="46">
        <f>+E25-J25-N25-R25</f>
        <v>-16347</v>
      </c>
      <c r="AB25" s="46">
        <f>SUM(Y25:AA25)</f>
        <v>-99591</v>
      </c>
    </row>
    <row r="26" spans="1:29" x14ac:dyDescent="0.25">
      <c r="A26" s="43">
        <v>42095</v>
      </c>
      <c r="C26" s="44">
        <f>ROUND('[1]KY Source Acct Summary (2)'!C19,0)</f>
        <v>-124785</v>
      </c>
      <c r="D26" s="44">
        <f>ROUND('[1]KY Source Acct Summary (2)'!D19,0)</f>
        <v>-92499</v>
      </c>
      <c r="E26" s="44">
        <f>ROUND('[1]KY Source Acct Summary (2)'!E19,0)</f>
        <v>-18021</v>
      </c>
      <c r="F26" s="44">
        <f t="shared" si="2"/>
        <v>-235305</v>
      </c>
      <c r="H26" s="45">
        <f>ROUND('[2]GLBU Summary (cents)'!H26,0)</f>
        <v>-35663</v>
      </c>
      <c r="I26" s="46">
        <f>ROUND('[2]GLBU Summary (cents)'!I26,0)</f>
        <v>-1779</v>
      </c>
      <c r="J26" s="46">
        <f>ROUND('[2]GLBU Summary (cents)'!J26,0)</f>
        <v>-165</v>
      </c>
      <c r="K26" s="47">
        <f>SUM(H26:J26)</f>
        <v>-37607</v>
      </c>
      <c r="L26" s="48">
        <f>ROUND('[2]GLBU Summary (cents)'!L26,0)</f>
        <v>-7422</v>
      </c>
      <c r="M26" s="46">
        <f>ROUND('[2]GLBU Summary (cents)'!M26,0)</f>
        <v>-338</v>
      </c>
      <c r="N26" s="46">
        <f>ROUND('[2]GLBU Summary (cents)'!N26,0)</f>
        <v>0</v>
      </c>
      <c r="O26" s="47">
        <f>SUM(L26:N26)</f>
        <v>-7760</v>
      </c>
      <c r="P26" s="48">
        <f>ROUND('[2]GLBU Summary (cents)'!P26,0)</f>
        <v>-8785</v>
      </c>
      <c r="Q26" s="46">
        <f>ROUND('[2]GLBU Summary (cents)'!Q26,0)</f>
        <v>-9584</v>
      </c>
      <c r="R26" s="46">
        <f>ROUND('[2]GLBU Summary (cents)'!R26,0)</f>
        <v>0</v>
      </c>
      <c r="S26" s="47">
        <f>SUM(P26:R26)</f>
        <v>-18369</v>
      </c>
      <c r="T26" s="48">
        <f>+H26+L26+P26-1</f>
        <v>-51871</v>
      </c>
      <c r="U26" s="46">
        <f t="shared" si="3"/>
        <v>-11701</v>
      </c>
      <c r="V26" s="46">
        <f t="shared" si="3"/>
        <v>-165</v>
      </c>
      <c r="W26" s="46">
        <f>SUM(T26:V26)</f>
        <v>-63737</v>
      </c>
      <c r="Y26" s="45">
        <f>+C26-H26-L26-P26</f>
        <v>-72915</v>
      </c>
      <c r="Z26" s="46">
        <f>+D26-I26-M26-Q26</f>
        <v>-80798</v>
      </c>
      <c r="AA26" s="46">
        <f>+E26-J26-N26-R26</f>
        <v>-17856</v>
      </c>
      <c r="AB26" s="46">
        <f>SUM(Y26:AA26)</f>
        <v>-171569</v>
      </c>
    </row>
    <row r="27" spans="1:29" x14ac:dyDescent="0.25">
      <c r="A27" s="43">
        <v>42125</v>
      </c>
      <c r="C27" s="44">
        <f>ROUND('[1]KY Source Acct Summary (2)'!C20,0)</f>
        <v>-126720</v>
      </c>
      <c r="D27" s="44">
        <f>ROUND('[1]KY Source Acct Summary (2)'!D20,0)</f>
        <v>-94426</v>
      </c>
      <c r="E27" s="44">
        <f>ROUND('[1]KY Source Acct Summary (2)'!E20,0)</f>
        <v>-18116</v>
      </c>
      <c r="F27" s="44">
        <f t="shared" si="2"/>
        <v>-239262</v>
      </c>
      <c r="H27" s="45">
        <f>ROUND('[2]GLBU Summary (cents)'!H27,0)</f>
        <v>-58394</v>
      </c>
      <c r="I27" s="46">
        <f>ROUND('[2]GLBU Summary (cents)'!I27,0)</f>
        <v>-2193</v>
      </c>
      <c r="J27" s="46">
        <f>ROUND('[2]GLBU Summary (cents)'!J27,0)</f>
        <v>0</v>
      </c>
      <c r="K27" s="47">
        <f>SUM(H27:J27)</f>
        <v>-60587</v>
      </c>
      <c r="L27" s="48">
        <f>ROUND('[2]GLBU Summary (cents)'!L27,0)-1</f>
        <v>-10310</v>
      </c>
      <c r="M27" s="46">
        <f>ROUND('[2]GLBU Summary (cents)'!M27,0)</f>
        <v>-294</v>
      </c>
      <c r="N27" s="46">
        <f>ROUND('[2]GLBU Summary (cents)'!N27,0)</f>
        <v>0</v>
      </c>
      <c r="O27" s="47">
        <f>SUM(L27:N27)</f>
        <v>-10604</v>
      </c>
      <c r="P27" s="48">
        <f>ROUND('[2]GLBU Summary (cents)'!P27,0)</f>
        <v>-12903</v>
      </c>
      <c r="Q27" s="46">
        <f>ROUND('[2]GLBU Summary (cents)'!Q27,0)</f>
        <v>-13363</v>
      </c>
      <c r="R27" s="46">
        <f>ROUND('[2]GLBU Summary (cents)'!R27,0)</f>
        <v>0</v>
      </c>
      <c r="S27" s="47">
        <f>SUM(P27:R27)</f>
        <v>-26266</v>
      </c>
      <c r="T27" s="67">
        <f>+H27+L27+P27+1</f>
        <v>-81606</v>
      </c>
      <c r="U27" s="46">
        <f t="shared" si="3"/>
        <v>-15850</v>
      </c>
      <c r="V27" s="46">
        <f t="shared" si="3"/>
        <v>0</v>
      </c>
      <c r="W27" s="46">
        <f>SUM(T27:V27)</f>
        <v>-97456</v>
      </c>
      <c r="Y27" s="45">
        <f>+C27-H27-L27-P27</f>
        <v>-45113</v>
      </c>
      <c r="Z27" s="46">
        <f>+D27-I27-M27-Q27</f>
        <v>-78576</v>
      </c>
      <c r="AA27" s="46">
        <f>+E27-J27-N27-R27</f>
        <v>-18116</v>
      </c>
      <c r="AB27" s="46">
        <f>SUM(Y27:AA27)</f>
        <v>-141805</v>
      </c>
    </row>
    <row r="28" spans="1:29" x14ac:dyDescent="0.25">
      <c r="A28" s="43">
        <v>42156</v>
      </c>
      <c r="C28" s="44">
        <f>ROUND('[1]KY Source Acct Summary (2)'!C21,0)</f>
        <v>-127771</v>
      </c>
      <c r="D28" s="44">
        <f>ROUND('[1]KY Source Acct Summary (2)'!D21,0)</f>
        <v>-95419</v>
      </c>
      <c r="E28" s="44">
        <f>ROUND('[1]KY Source Acct Summary (2)'!E21,0)</f>
        <v>-18214</v>
      </c>
      <c r="F28" s="44">
        <f t="shared" si="2"/>
        <v>-241404</v>
      </c>
      <c r="H28" s="45">
        <f>ROUND('[2]GLBU Summary (cents)'!H28,0)</f>
        <v>-36058</v>
      </c>
      <c r="I28" s="46">
        <f>ROUND('[2]GLBU Summary (cents)'!I28,0)</f>
        <v>-1299</v>
      </c>
      <c r="J28" s="46">
        <f>ROUND('[2]GLBU Summary (cents)'!J28,0)</f>
        <v>-101</v>
      </c>
      <c r="K28" s="47">
        <f>SUM(H28:J28)</f>
        <v>-37458</v>
      </c>
      <c r="L28" s="48">
        <f>ROUND('[2]GLBU Summary (cents)'!L28,0)</f>
        <v>-6828</v>
      </c>
      <c r="M28" s="46">
        <f>ROUND('[2]GLBU Summary (cents)'!M28,0)</f>
        <v>-413</v>
      </c>
      <c r="N28" s="46">
        <f>ROUND('[2]GLBU Summary (cents)'!N28,0)</f>
        <v>0</v>
      </c>
      <c r="O28" s="47">
        <f>SUM(L28:N28)</f>
        <v>-7241</v>
      </c>
      <c r="P28" s="48">
        <f>ROUND('[2]GLBU Summary (cents)'!P28,0)</f>
        <v>-8435</v>
      </c>
      <c r="Q28" s="46">
        <f>ROUND('[2]GLBU Summary (cents)'!Q28,0)</f>
        <v>-7588</v>
      </c>
      <c r="R28" s="46">
        <f>ROUND('[2]GLBU Summary (cents)'!R28,0)</f>
        <v>0</v>
      </c>
      <c r="S28" s="47">
        <f>SUM(P28:R28)</f>
        <v>-16023</v>
      </c>
      <c r="T28" s="48">
        <f t="shared" si="3"/>
        <v>-51321</v>
      </c>
      <c r="U28" s="46">
        <f t="shared" si="3"/>
        <v>-9300</v>
      </c>
      <c r="V28" s="46">
        <f t="shared" si="3"/>
        <v>-101</v>
      </c>
      <c r="W28" s="46">
        <f>SUM(T28:V28)</f>
        <v>-60722</v>
      </c>
      <c r="Y28" s="45">
        <f>+C28-H28-L28-P28</f>
        <v>-76450</v>
      </c>
      <c r="Z28" s="46">
        <f>+D28-I28-M28-Q28</f>
        <v>-86119</v>
      </c>
      <c r="AA28" s="46">
        <f>+E28-J28-N28-R28</f>
        <v>-18113</v>
      </c>
      <c r="AB28" s="46">
        <f>SUM(Y28:AA28)</f>
        <v>-180682</v>
      </c>
    </row>
    <row r="29" spans="1:29" x14ac:dyDescent="0.25">
      <c r="A29" s="43">
        <v>42186</v>
      </c>
      <c r="C29" s="44">
        <f>ROUND('[1]KY Source Acct Summary (2)'!C22,0)</f>
        <v>-127605</v>
      </c>
      <c r="D29" s="44">
        <f>ROUND('[1]KY Source Acct Summary (2)'!D22,0)</f>
        <v>-95268</v>
      </c>
      <c r="E29" s="44">
        <f>ROUND('[1]KY Source Acct Summary (2)'!E22,0)</f>
        <v>-18199</v>
      </c>
      <c r="F29" s="44">
        <f t="shared" si="2"/>
        <v>-241072</v>
      </c>
      <c r="H29" s="45">
        <f>ROUND('[2]GLBU Summary (cents)'!H29,0)</f>
        <v>-27444</v>
      </c>
      <c r="I29" s="46">
        <f>ROUND('[2]GLBU Summary (cents)'!I29,0)</f>
        <v>-696</v>
      </c>
      <c r="J29" s="46">
        <f>ROUND('[2]GLBU Summary (cents)'!J29,0)</f>
        <v>-160</v>
      </c>
      <c r="K29" s="47">
        <f>SUM(H29:J29)</f>
        <v>-28300</v>
      </c>
      <c r="L29" s="48">
        <f>ROUND('[2]GLBU Summary (cents)'!L29,0)</f>
        <v>-4712</v>
      </c>
      <c r="M29" s="46">
        <f>ROUND('[2]GLBU Summary (cents)'!M29,0)</f>
        <v>-291</v>
      </c>
      <c r="N29" s="46">
        <f>ROUND('[2]GLBU Summary (cents)'!N29,0)</f>
        <v>0</v>
      </c>
      <c r="O29" s="47">
        <f>SUM(L29:N29)</f>
        <v>-5003</v>
      </c>
      <c r="P29" s="48">
        <f>ROUND('[2]GLBU Summary (cents)'!P29,0)</f>
        <v>-7263</v>
      </c>
      <c r="Q29" s="46">
        <f>ROUND('[2]GLBU Summary (cents)'!Q29,0)</f>
        <v>-7433</v>
      </c>
      <c r="R29" s="46">
        <f>ROUND('[2]GLBU Summary (cents)'!R29,0)</f>
        <v>0</v>
      </c>
      <c r="S29" s="47">
        <f>SUM(P29:R29)</f>
        <v>-14696</v>
      </c>
      <c r="T29" s="48">
        <f t="shared" si="3"/>
        <v>-39419</v>
      </c>
      <c r="U29" s="46">
        <f t="shared" si="3"/>
        <v>-8420</v>
      </c>
      <c r="V29" s="46">
        <f t="shared" si="3"/>
        <v>-160</v>
      </c>
      <c r="W29" s="46">
        <f>SUM(T29:V29)</f>
        <v>-47999</v>
      </c>
      <c r="Y29" s="45">
        <f>+C29-H29-L29-P29</f>
        <v>-88186</v>
      </c>
      <c r="Z29" s="46">
        <f>+D29-I29-M29-Q29</f>
        <v>-86848</v>
      </c>
      <c r="AA29" s="46">
        <f>+E29-J29-N29-R29</f>
        <v>-18039</v>
      </c>
      <c r="AB29" s="46">
        <f>SUM(Y29:AA29)</f>
        <v>-193073</v>
      </c>
    </row>
    <row r="30" spans="1:29" x14ac:dyDescent="0.25">
      <c r="A30" s="43">
        <v>42217</v>
      </c>
      <c r="C30" s="44">
        <f>ROUND('[1]KY Source Acct Summary (2)'!C23,0)</f>
        <v>-127973</v>
      </c>
      <c r="D30" s="44">
        <f>ROUND('[1]KY Source Acct Summary (2)'!D23,0)</f>
        <v>-95614</v>
      </c>
      <c r="E30" s="44">
        <f>ROUND('[1]KY Source Acct Summary (2)'!E23,0)</f>
        <v>-18233</v>
      </c>
      <c r="F30" s="44">
        <f t="shared" si="2"/>
        <v>-241820</v>
      </c>
      <c r="H30" s="45">
        <f>ROUND('[2]GLBU Summary (cents)'!H30,0)</f>
        <v>-35838</v>
      </c>
      <c r="I30" s="46">
        <f>ROUND('[2]GLBU Summary (cents)'!I30,0)</f>
        <v>-992</v>
      </c>
      <c r="J30" s="46">
        <f>ROUND('[2]GLBU Summary (cents)'!J30,0)</f>
        <v>-51</v>
      </c>
      <c r="K30" s="47">
        <f>SUM(H30:J30)</f>
        <v>-36881</v>
      </c>
      <c r="L30" s="48">
        <f>ROUND('[2]GLBU Summary (cents)'!L30,0)</f>
        <v>-6525</v>
      </c>
      <c r="M30" s="46">
        <f>ROUND('[2]GLBU Summary (cents)'!M30,0)</f>
        <v>-412</v>
      </c>
      <c r="N30" s="46">
        <f>ROUND('[2]GLBU Summary (cents)'!N30,0)</f>
        <v>0</v>
      </c>
      <c r="O30" s="47">
        <f>SUM(L30:N30)</f>
        <v>-6937</v>
      </c>
      <c r="P30" s="48">
        <f>ROUND('[2]GLBU Summary (cents)'!P30,0)</f>
        <v>-8897</v>
      </c>
      <c r="Q30" s="46">
        <f>ROUND('[2]GLBU Summary (cents)'!Q30,0)</f>
        <v>-7900</v>
      </c>
      <c r="R30" s="46">
        <f>ROUND('[2]GLBU Summary (cents)'!R30,0)</f>
        <v>0</v>
      </c>
      <c r="S30" s="47">
        <f>SUM(P30:R30)</f>
        <v>-16797</v>
      </c>
      <c r="T30" s="48">
        <f t="shared" si="3"/>
        <v>-51260</v>
      </c>
      <c r="U30" s="46">
        <f t="shared" si="3"/>
        <v>-9304</v>
      </c>
      <c r="V30" s="46">
        <f t="shared" si="3"/>
        <v>-51</v>
      </c>
      <c r="W30" s="46">
        <f>SUM(T30:V30)</f>
        <v>-60615</v>
      </c>
      <c r="Y30" s="45">
        <f>+C30-H30-L30-P30</f>
        <v>-76713</v>
      </c>
      <c r="Z30" s="46">
        <f>+D30-I30-M30-Q30</f>
        <v>-86310</v>
      </c>
      <c r="AA30" s="46">
        <f>+E30-J30-N30-R30</f>
        <v>-18182</v>
      </c>
      <c r="AB30" s="46">
        <f>SUM(Y30:AA30)</f>
        <v>-181205</v>
      </c>
    </row>
    <row r="31" spans="1:29" x14ac:dyDescent="0.25">
      <c r="A31" s="43">
        <v>42248</v>
      </c>
      <c r="C31" s="44">
        <f>ROUND('[1]KY Source Acct Summary (2)'!C24,0)</f>
        <v>-130423</v>
      </c>
      <c r="D31" s="44">
        <f>ROUND('[1]KY Source Acct Summary (2)'!D24,0)</f>
        <v>-97895</v>
      </c>
      <c r="E31" s="44">
        <f>ROUND('[1]KY Source Acct Summary (2)'!E24,0)</f>
        <v>-18462</v>
      </c>
      <c r="F31" s="44">
        <f t="shared" si="2"/>
        <v>-246780</v>
      </c>
      <c r="H31" s="45">
        <f>ROUND('[2]GLBU Summary (cents)'!H31,0)</f>
        <v>-36046</v>
      </c>
      <c r="I31" s="46">
        <f>ROUND('[2]GLBU Summary (cents)'!I31,0)</f>
        <v>-1140</v>
      </c>
      <c r="J31" s="46">
        <f>ROUND('[2]GLBU Summary (cents)'!J31,0)</f>
        <v>-264</v>
      </c>
      <c r="K31" s="47">
        <f>SUM(H31:J31)</f>
        <v>-37450</v>
      </c>
      <c r="L31" s="48">
        <f>ROUND('[2]GLBU Summary (cents)'!L31,0)</f>
        <v>-6619</v>
      </c>
      <c r="M31" s="46">
        <f>ROUND('[2]GLBU Summary (cents)'!M31,0)</f>
        <v>-427</v>
      </c>
      <c r="N31" s="46">
        <f>ROUND('[2]GLBU Summary (cents)'!N31,0)</f>
        <v>0</v>
      </c>
      <c r="O31" s="47">
        <f>SUM(L31:N31)</f>
        <v>-7046</v>
      </c>
      <c r="P31" s="48">
        <f>ROUND('[2]GLBU Summary (cents)'!P31,0)</f>
        <v>-9319</v>
      </c>
      <c r="Q31" s="46">
        <f>ROUND('[2]GLBU Summary (cents)'!Q31,0)</f>
        <v>-7302</v>
      </c>
      <c r="R31" s="46">
        <f>ROUND('[2]GLBU Summary (cents)'!R31,0)</f>
        <v>0</v>
      </c>
      <c r="S31" s="47">
        <f>SUM(P31:R31)</f>
        <v>-16621</v>
      </c>
      <c r="T31" s="48">
        <f t="shared" si="3"/>
        <v>-51984</v>
      </c>
      <c r="U31" s="46">
        <f t="shared" si="3"/>
        <v>-8869</v>
      </c>
      <c r="V31" s="46">
        <f t="shared" si="3"/>
        <v>-264</v>
      </c>
      <c r="W31" s="46">
        <f>SUM(T31:V31)</f>
        <v>-61117</v>
      </c>
      <c r="Y31" s="45">
        <f>+C31-H31-L31-P31</f>
        <v>-78439</v>
      </c>
      <c r="Z31" s="46">
        <f>+D31-I31-M31-Q31</f>
        <v>-89026</v>
      </c>
      <c r="AA31" s="46">
        <f>+E31-J31-N31-R31</f>
        <v>-18198</v>
      </c>
      <c r="AB31" s="46">
        <f>SUM(Y31:AA31)</f>
        <v>-185663</v>
      </c>
    </row>
    <row r="32" spans="1:29" x14ac:dyDescent="0.25">
      <c r="A32" s="43">
        <v>42278</v>
      </c>
      <c r="C32" s="44">
        <f>ROUND('[1]KY Source Acct Summary (2)'!C25,0)</f>
        <v>-127477</v>
      </c>
      <c r="D32" s="44">
        <f>ROUND('[1]KY Source Acct Summary (2)'!D25,0)</f>
        <v>-95144</v>
      </c>
      <c r="E32" s="44">
        <f>ROUND('[1]KY Source Acct Summary (2)'!E25,0)</f>
        <v>-18187</v>
      </c>
      <c r="F32" s="44">
        <f t="shared" si="2"/>
        <v>-240808</v>
      </c>
      <c r="H32" s="45">
        <f>ROUND('[2]GLBU Summary (cents)'!H32,0)</f>
        <v>-60906</v>
      </c>
      <c r="I32" s="46">
        <f>ROUND('[2]GLBU Summary (cents)'!I32,0)</f>
        <v>-2834</v>
      </c>
      <c r="J32" s="46">
        <f>ROUND('[2]GLBU Summary (cents)'!J32,0)</f>
        <v>-143</v>
      </c>
      <c r="K32" s="47">
        <f>SUM(H32:J32)</f>
        <v>-63883</v>
      </c>
      <c r="L32" s="48">
        <f>ROUND('[2]GLBU Summary (cents)'!L32,0)</f>
        <v>-10110</v>
      </c>
      <c r="M32" s="46">
        <f>ROUND('[2]GLBU Summary (cents)'!M32,0)</f>
        <v>-1231</v>
      </c>
      <c r="N32" s="46">
        <f>ROUND('[2]GLBU Summary (cents)'!N32,0)</f>
        <v>0</v>
      </c>
      <c r="O32" s="47">
        <f>SUM(L32:N32)</f>
        <v>-11341</v>
      </c>
      <c r="P32" s="48">
        <f>ROUND('[2]GLBU Summary (cents)'!P32,0)</f>
        <v>-14319</v>
      </c>
      <c r="Q32" s="46">
        <f>ROUND('[2]GLBU Summary (cents)'!Q32,0)</f>
        <v>-13604</v>
      </c>
      <c r="R32" s="46">
        <f>ROUND('[2]GLBU Summary (cents)'!R32,0)</f>
        <v>0</v>
      </c>
      <c r="S32" s="47">
        <f>SUM(P32:R32)</f>
        <v>-27923</v>
      </c>
      <c r="T32" s="48">
        <f t="shared" si="3"/>
        <v>-85335</v>
      </c>
      <c r="U32" s="46">
        <f t="shared" si="3"/>
        <v>-17669</v>
      </c>
      <c r="V32" s="46">
        <f t="shared" si="3"/>
        <v>-143</v>
      </c>
      <c r="W32" s="46">
        <f>SUM(T32:V32)</f>
        <v>-103147</v>
      </c>
      <c r="Y32" s="45">
        <f>+C32-H32-L32-P32</f>
        <v>-42142</v>
      </c>
      <c r="Z32" s="46">
        <f>+D32-I32-M32-Q32</f>
        <v>-77475</v>
      </c>
      <c r="AA32" s="46">
        <f>+E32-J32-N32-R32</f>
        <v>-18044</v>
      </c>
      <c r="AB32" s="46">
        <f>SUM(Y32:AA32)</f>
        <v>-137661</v>
      </c>
    </row>
    <row r="33" spans="1:29" x14ac:dyDescent="0.25">
      <c r="A33" s="43">
        <v>42309</v>
      </c>
      <c r="C33" s="44">
        <f>ROUND('[1]KY Source Acct Summary (2)'!C26,0)</f>
        <v>-127837</v>
      </c>
      <c r="D33" s="44">
        <f>ROUND('[1]KY Source Acct Summary (2)'!D26,0)</f>
        <v>-95497</v>
      </c>
      <c r="E33" s="44">
        <f>ROUND('[1]KY Source Acct Summary (2)'!E26,0)</f>
        <v>-18220</v>
      </c>
      <c r="F33" s="44">
        <f t="shared" si="2"/>
        <v>-241554</v>
      </c>
      <c r="H33" s="45">
        <f>ROUND('[2]GLBU Summary (cents)'!H33,0)</f>
        <v>-39161</v>
      </c>
      <c r="I33" s="46">
        <f>ROUND('[2]GLBU Summary (cents)'!I33,0)</f>
        <v>-1952</v>
      </c>
      <c r="J33" s="46">
        <f>ROUND('[2]GLBU Summary (cents)'!J33,0)</f>
        <v>-57</v>
      </c>
      <c r="K33" s="47">
        <f>SUM(H33:J33)</f>
        <v>-41170</v>
      </c>
      <c r="L33" s="48">
        <f>ROUND('[2]GLBU Summary (cents)'!L33,0)</f>
        <v>-6656</v>
      </c>
      <c r="M33" s="46">
        <f>ROUND('[2]GLBU Summary (cents)'!M33,0)</f>
        <v>-892</v>
      </c>
      <c r="N33" s="46">
        <f>ROUND('[2]GLBU Summary (cents)'!N33,0)</f>
        <v>0</v>
      </c>
      <c r="O33" s="47">
        <f>SUM(L33:N33)</f>
        <v>-7548</v>
      </c>
      <c r="P33" s="48">
        <f>ROUND('[2]GLBU Summary (cents)'!P33,0)</f>
        <v>-11069</v>
      </c>
      <c r="Q33" s="46">
        <f>ROUND('[2]GLBU Summary (cents)'!Q33,0)</f>
        <v>-9705</v>
      </c>
      <c r="R33" s="46">
        <f>ROUND('[2]GLBU Summary (cents)'!R33,0)</f>
        <v>0</v>
      </c>
      <c r="S33" s="47">
        <f>SUM(P33:R33)</f>
        <v>-20774</v>
      </c>
      <c r="T33" s="48">
        <f t="shared" si="3"/>
        <v>-56886</v>
      </c>
      <c r="U33" s="46">
        <f t="shared" si="3"/>
        <v>-12549</v>
      </c>
      <c r="V33" s="46">
        <f t="shared" si="3"/>
        <v>-57</v>
      </c>
      <c r="W33" s="46">
        <f>SUM(T33:V33)</f>
        <v>-69492</v>
      </c>
      <c r="Y33" s="45">
        <f>+C33-H33-L33-P33</f>
        <v>-70951</v>
      </c>
      <c r="Z33" s="46">
        <f>+D33-I33-M33-Q33</f>
        <v>-82948</v>
      </c>
      <c r="AA33" s="46">
        <f>+E33-J33-N33-R33</f>
        <v>-18163</v>
      </c>
      <c r="AB33" s="46">
        <f>SUM(Y33:AA33)</f>
        <v>-172062</v>
      </c>
    </row>
    <row r="34" spans="1:29" x14ac:dyDescent="0.25">
      <c r="A34" s="43">
        <v>42339</v>
      </c>
      <c r="C34" s="44">
        <f>ROUND('[1]KY Source Acct Summary (2)'!C27,0)</f>
        <v>-127691</v>
      </c>
      <c r="D34" s="44">
        <f>ROUND('[1]KY Source Acct Summary (2)'!D27,0)</f>
        <v>-95350</v>
      </c>
      <c r="E34" s="44">
        <f>ROUND('[1]KY Source Acct Summary (2)'!E27,0)</f>
        <v>-18207</v>
      </c>
      <c r="F34" s="44">
        <f t="shared" si="2"/>
        <v>-241248</v>
      </c>
      <c r="H34" s="45">
        <f>ROUND('[2]GLBU Summary (cents)'!H34,0)</f>
        <v>-34463</v>
      </c>
      <c r="I34" s="46">
        <f>ROUND('[2]GLBU Summary (cents)'!I34,0)</f>
        <v>-1952</v>
      </c>
      <c r="J34" s="46">
        <f>ROUND('[2]GLBU Summary (cents)'!J34,0)</f>
        <v>0</v>
      </c>
      <c r="K34" s="47">
        <f>SUM(H34:J34)</f>
        <v>-36415</v>
      </c>
      <c r="L34" s="48">
        <f>ROUND('[2]GLBU Summary (cents)'!L34,0)</f>
        <v>-5895</v>
      </c>
      <c r="M34" s="46">
        <f>ROUND('[2]GLBU Summary (cents)'!M34,0)</f>
        <v>-975</v>
      </c>
      <c r="N34" s="46">
        <f>ROUND('[2]GLBU Summary (cents)'!N34,0)</f>
        <v>0</v>
      </c>
      <c r="O34" s="47">
        <f>SUM(L34:N34)</f>
        <v>-6870</v>
      </c>
      <c r="P34" s="48">
        <f>ROUND('[2]GLBU Summary (cents)'!P34,0)</f>
        <v>-8713</v>
      </c>
      <c r="Q34" s="46">
        <f>ROUND('[2]GLBU Summary (cents)'!Q34,0)</f>
        <v>-9126</v>
      </c>
      <c r="R34" s="46">
        <f>ROUND('[2]GLBU Summary (cents)'!R34,0)</f>
        <v>0</v>
      </c>
      <c r="S34" s="47">
        <f>SUM(P34:R34)</f>
        <v>-17839</v>
      </c>
      <c r="T34" s="48">
        <f t="shared" si="3"/>
        <v>-49071</v>
      </c>
      <c r="U34" s="46">
        <f t="shared" si="3"/>
        <v>-12053</v>
      </c>
      <c r="V34" s="46">
        <f t="shared" si="3"/>
        <v>0</v>
      </c>
      <c r="W34" s="46">
        <f>SUM(T34:V34)</f>
        <v>-61124</v>
      </c>
      <c r="Y34" s="45">
        <f>+C34-H34-L34-P34</f>
        <v>-78620</v>
      </c>
      <c r="Z34" s="46">
        <f>+D34-I34-M34-Q34</f>
        <v>-83297</v>
      </c>
      <c r="AA34" s="46">
        <f>+E34-J34-N34-R34</f>
        <v>-18207</v>
      </c>
      <c r="AB34" s="46">
        <f>SUM(Y34:AA34)</f>
        <v>-180124</v>
      </c>
    </row>
    <row r="35" spans="1:29" x14ac:dyDescent="0.25">
      <c r="A35" s="68">
        <v>42370</v>
      </c>
      <c r="B35" s="50"/>
      <c r="C35" s="44">
        <f>ROUND('[1]KY Source Acct Summary (2)'!C28,0)</f>
        <v>-101841</v>
      </c>
      <c r="D35" s="44">
        <f>ROUND('[1]KY Source Acct Summary (2)'!D28,0)</f>
        <v>-68404</v>
      </c>
      <c r="E35" s="44">
        <f>ROUND('[1]KY Source Acct Summary (2)'!E28,0)</f>
        <v>-16519</v>
      </c>
      <c r="F35" s="44">
        <f>C35+D35+E35</f>
        <v>-186764</v>
      </c>
      <c r="G35" s="50"/>
      <c r="H35" s="45">
        <f>ROUND('[2]GLBU Summary (cents)'!H35,0)</f>
        <v>-23582</v>
      </c>
      <c r="I35" s="46">
        <f>ROUND('[2]GLBU Summary (cents)'!I35,0)</f>
        <v>-1107</v>
      </c>
      <c r="J35" s="46">
        <f>ROUND('[2]GLBU Summary (cents)'!J35,0)</f>
        <v>0</v>
      </c>
      <c r="K35" s="47">
        <f>SUM(H35:J35)</f>
        <v>-24689</v>
      </c>
      <c r="L35" s="48">
        <f>ROUND('[2]GLBU Summary (cents)'!L35,0)</f>
        <v>-4366</v>
      </c>
      <c r="M35" s="46">
        <f>ROUND('[2]GLBU Summary (cents)'!M35,0)</f>
        <v>-529</v>
      </c>
      <c r="N35" s="46">
        <f>ROUND('[2]GLBU Summary (cents)'!N35,0)</f>
        <v>0</v>
      </c>
      <c r="O35" s="47">
        <f>SUM(L35:N35)</f>
        <v>-4895</v>
      </c>
      <c r="P35" s="48">
        <f>ROUND('[2]GLBU Summary (cents)'!P35,0)</f>
        <v>-6107</v>
      </c>
      <c r="Q35" s="46">
        <f>ROUND('[2]GLBU Summary (cents)'!Q35,0)</f>
        <v>-7213</v>
      </c>
      <c r="R35" s="46">
        <f>ROUND('[2]GLBU Summary (cents)'!R35,0)</f>
        <v>0</v>
      </c>
      <c r="S35" s="47">
        <f>SUM(P35:R35)</f>
        <v>-13320</v>
      </c>
      <c r="T35" s="48">
        <f t="shared" si="3"/>
        <v>-34055</v>
      </c>
      <c r="U35" s="46">
        <f t="shared" si="3"/>
        <v>-8849</v>
      </c>
      <c r="V35" s="46">
        <f t="shared" si="3"/>
        <v>0</v>
      </c>
      <c r="W35" s="46">
        <f>SUM(T35:V35)</f>
        <v>-42904</v>
      </c>
      <c r="Y35" s="45">
        <f>+C35-H35-L35-P35</f>
        <v>-67786</v>
      </c>
      <c r="Z35" s="46">
        <f>+D35-I35-M35-Q35</f>
        <v>-59555</v>
      </c>
      <c r="AA35" s="46">
        <f>+E35-J35-N35-R35</f>
        <v>-16519</v>
      </c>
      <c r="AB35" s="46">
        <f>SUM(Y35:AA35)</f>
        <v>-143860</v>
      </c>
    </row>
    <row r="36" spans="1:29" x14ac:dyDescent="0.25">
      <c r="A36" s="68">
        <v>42401</v>
      </c>
      <c r="B36" s="50"/>
      <c r="C36" s="44">
        <f>ROUND('[1]KY Source Acct Summary (2)'!C29,0)</f>
        <v>-101657</v>
      </c>
      <c r="D36" s="44">
        <f>ROUND('[1]KY Source Acct Summary (2)'!D29,0)</f>
        <v>-68228</v>
      </c>
      <c r="E36" s="44">
        <f>ROUND('[1]KY Source Acct Summary (2)'!E29,0)</f>
        <v>-16502</v>
      </c>
      <c r="F36" s="44">
        <f>C36+D36+E36</f>
        <v>-186387</v>
      </c>
      <c r="G36" s="50"/>
      <c r="H36" s="45">
        <f>ROUND('[2]GLBU Summary (cents)'!H36,0)</f>
        <v>-28140</v>
      </c>
      <c r="I36" s="46">
        <f>ROUND('[2]GLBU Summary (cents)'!I36,0)</f>
        <v>-1393</v>
      </c>
      <c r="J36" s="46">
        <f>ROUND('[2]GLBU Summary (cents)'!J36,0)</f>
        <v>-81</v>
      </c>
      <c r="K36" s="47">
        <f>SUM(H36:J36)</f>
        <v>-29614</v>
      </c>
      <c r="L36" s="48">
        <f>ROUND('[2]GLBU Summary (cents)'!L36,0)</f>
        <v>-5230</v>
      </c>
      <c r="M36" s="46">
        <f>ROUND('[2]GLBU Summary (cents)'!M36,0)</f>
        <v>-340</v>
      </c>
      <c r="N36" s="46">
        <f>ROUND('[2]GLBU Summary (cents)'!N36,0)</f>
        <v>0</v>
      </c>
      <c r="O36" s="47">
        <f>SUM(L36:N36)</f>
        <v>-5570</v>
      </c>
      <c r="P36" s="48">
        <f>ROUND('[2]GLBU Summary (cents)'!P36,0)</f>
        <v>-7320</v>
      </c>
      <c r="Q36" s="46">
        <f>ROUND('[2]GLBU Summary (cents)'!Q36,0)</f>
        <v>-7385</v>
      </c>
      <c r="R36" s="46">
        <f>ROUND('[2]GLBU Summary (cents)'!R36,0)</f>
        <v>0</v>
      </c>
      <c r="S36" s="47">
        <f>SUM(P36:R36)</f>
        <v>-14705</v>
      </c>
      <c r="T36" s="48">
        <f t="shared" si="3"/>
        <v>-40690</v>
      </c>
      <c r="U36" s="46">
        <f t="shared" si="3"/>
        <v>-9118</v>
      </c>
      <c r="V36" s="46">
        <f t="shared" si="3"/>
        <v>-81</v>
      </c>
      <c r="W36" s="46">
        <f>SUM(T36:V36)</f>
        <v>-49889</v>
      </c>
      <c r="Y36" s="45">
        <f>+C36-H36-L36-P36</f>
        <v>-60967</v>
      </c>
      <c r="Z36" s="46">
        <f>+D36-I36-M36-Q36</f>
        <v>-59110</v>
      </c>
      <c r="AA36" s="46">
        <f>+E36-J36-N36-R36</f>
        <v>-16421</v>
      </c>
      <c r="AB36" s="46">
        <f>SUM(Y36:AA36)</f>
        <v>-136498</v>
      </c>
    </row>
    <row r="37" spans="1:29" ht="13.2" thickBot="1" x14ac:dyDescent="0.3">
      <c r="B37" s="51" t="s">
        <v>15</v>
      </c>
      <c r="C37" s="52"/>
      <c r="D37" s="52"/>
      <c r="E37" s="52"/>
      <c r="F37" s="53">
        <f>SUM(F25:F36)</f>
        <v>-2723790</v>
      </c>
      <c r="G37" s="50"/>
      <c r="H37" s="55"/>
      <c r="I37" s="56"/>
      <c r="J37" s="56"/>
      <c r="K37" s="53">
        <f>SUM(K25:K36)</f>
        <v>-479736</v>
      </c>
      <c r="L37" s="57"/>
      <c r="M37" s="56"/>
      <c r="N37" s="56"/>
      <c r="O37" s="53">
        <f>SUM(O25:O36)</f>
        <v>-88939</v>
      </c>
      <c r="P37" s="57"/>
      <c r="Q37" s="56"/>
      <c r="R37" s="56"/>
      <c r="S37" s="53">
        <f>SUM(S25:S36)</f>
        <v>-231322</v>
      </c>
      <c r="T37" s="58" t="s">
        <v>19</v>
      </c>
      <c r="U37" s="59"/>
      <c r="V37" s="59"/>
      <c r="W37" s="53">
        <f>SUM(W25:W36)</f>
        <v>-799997</v>
      </c>
      <c r="X37" s="56"/>
      <c r="Y37" s="55"/>
      <c r="Z37" s="56"/>
      <c r="AA37" s="56"/>
      <c r="AB37" s="53">
        <f>SUM(AB25:AB36)</f>
        <v>-1923793</v>
      </c>
      <c r="AC37" s="56"/>
    </row>
    <row r="38" spans="1:29" s="64" customFormat="1" ht="11.4" x14ac:dyDescent="0.2">
      <c r="A38" s="60"/>
      <c r="B38" s="60"/>
      <c r="C38" s="61"/>
      <c r="D38" s="61"/>
      <c r="E38" s="61"/>
      <c r="F38" s="61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Y38" s="63"/>
      <c r="Z38" s="63"/>
      <c r="AA38" s="63"/>
      <c r="AB38" s="63"/>
    </row>
    <row r="39" spans="1:29" s="3" customFormat="1" ht="16.2" x14ac:dyDescent="0.4">
      <c r="A39" s="38" t="s">
        <v>20</v>
      </c>
      <c r="B39" s="39"/>
      <c r="C39" s="65"/>
      <c r="D39" s="65"/>
      <c r="E39" s="65"/>
      <c r="F39" s="65"/>
      <c r="G39" s="6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Y39" s="56"/>
      <c r="Z39" s="56"/>
      <c r="AA39" s="56"/>
      <c r="AB39" s="56"/>
    </row>
    <row r="40" spans="1:29" x14ac:dyDescent="0.25">
      <c r="A40" s="43">
        <v>42064</v>
      </c>
      <c r="C40" s="44">
        <f>ROUND('[1]KY Source Acct Summary (2)'!C30,0)</f>
        <v>180101</v>
      </c>
      <c r="D40" s="44">
        <f>ROUND('[1]KY Source Acct Summary (2)'!D30,0)</f>
        <v>104430</v>
      </c>
      <c r="E40" s="44">
        <f>ROUND('[1]KY Source Acct Summary (2)'!E30,0)</f>
        <v>-11227</v>
      </c>
      <c r="F40" s="44">
        <f t="shared" ref="F40:F49" si="4">SUM(C40:E40)</f>
        <v>273304</v>
      </c>
      <c r="H40" s="45">
        <f>ROUND('[2]GLBU Summary (cents)'!H40,0)</f>
        <v>51779</v>
      </c>
      <c r="I40" s="46">
        <f>ROUND('[2]GLBU Summary (cents)'!I40,0)</f>
        <v>3954</v>
      </c>
      <c r="J40" s="46">
        <f>ROUND('[2]GLBU Summary (cents)'!J40,0)</f>
        <v>450</v>
      </c>
      <c r="K40" s="47">
        <f>SUM(H40:J40)</f>
        <v>56183</v>
      </c>
      <c r="L40" s="48">
        <f>ROUND('[2]GLBU Summary (cents)'!L40,0)</f>
        <v>9949</v>
      </c>
      <c r="M40" s="46">
        <f>ROUND('[2]GLBU Summary (cents)'!M40,0)</f>
        <v>-17</v>
      </c>
      <c r="N40" s="46">
        <f>ROUND('[2]GLBU Summary (cents)'!N40,0)</f>
        <v>0</v>
      </c>
      <c r="O40" s="47">
        <f>SUM(L40:N40)</f>
        <v>9932</v>
      </c>
      <c r="P40" s="48">
        <f>ROUND('[2]GLBU Summary (cents)'!P40,0)</f>
        <v>12590</v>
      </c>
      <c r="Q40" s="46">
        <f>ROUND('[2]GLBU Summary (cents)'!Q40,0)</f>
        <v>23311</v>
      </c>
      <c r="R40" s="46">
        <f>ROUND('[2]GLBU Summary (cents)'!R40,0)</f>
        <v>0</v>
      </c>
      <c r="S40" s="47">
        <f>SUM(P40:R40)</f>
        <v>35901</v>
      </c>
      <c r="T40" s="48">
        <f t="shared" ref="T40:V51" si="5">+H40+L40+P40</f>
        <v>74318</v>
      </c>
      <c r="U40" s="46">
        <f t="shared" si="5"/>
        <v>27248</v>
      </c>
      <c r="V40" s="46">
        <f t="shared" si="5"/>
        <v>450</v>
      </c>
      <c r="W40" s="46">
        <f>SUM(T40:V40)</f>
        <v>102016</v>
      </c>
      <c r="Y40" s="45">
        <f>+C40-H40-L40-P40</f>
        <v>105783</v>
      </c>
      <c r="Z40" s="46">
        <f>+D40-I40-M40-Q40</f>
        <v>77182</v>
      </c>
      <c r="AA40" s="46">
        <f>+E40-J40-N40-R40</f>
        <v>-11677</v>
      </c>
      <c r="AB40" s="46">
        <f>SUM(Y40:AA40)</f>
        <v>171288</v>
      </c>
    </row>
    <row r="41" spans="1:29" x14ac:dyDescent="0.25">
      <c r="A41" s="43">
        <v>42095</v>
      </c>
      <c r="C41" s="44">
        <f>ROUND('[1]KY Source Acct Summary (2)'!C31,0)</f>
        <v>159201</v>
      </c>
      <c r="D41" s="44">
        <f>ROUND('[1]KY Source Acct Summary (2)'!D31,0)</f>
        <v>117198</v>
      </c>
      <c r="E41" s="44">
        <f>ROUND('[1]KY Source Acct Summary (2)'!E31,0)</f>
        <v>8972</v>
      </c>
      <c r="F41" s="44">
        <f t="shared" si="4"/>
        <v>285371</v>
      </c>
      <c r="H41" s="45">
        <f>ROUND('[2]GLBU Summary (cents)'!H41,0)</f>
        <v>57199</v>
      </c>
      <c r="I41" s="46">
        <f>ROUND('[2]GLBU Summary (cents)'!I41,0)</f>
        <v>3706</v>
      </c>
      <c r="J41" s="46">
        <f>ROUND('[2]GLBU Summary (cents)'!J41,0)</f>
        <v>189</v>
      </c>
      <c r="K41" s="47">
        <f>SUM(H41:J41)</f>
        <v>61094</v>
      </c>
      <c r="L41" s="48">
        <f>ROUND('[2]GLBU Summary (cents)'!L41,0)</f>
        <v>11904</v>
      </c>
      <c r="M41" s="46">
        <f>ROUND('[2]GLBU Summary (cents)'!M41,0)</f>
        <v>705</v>
      </c>
      <c r="N41" s="46">
        <f>ROUND('[2]GLBU Summary (cents)'!N41,0)</f>
        <v>0</v>
      </c>
      <c r="O41" s="47">
        <f>SUM(L41:N41)</f>
        <v>12609</v>
      </c>
      <c r="P41" s="48">
        <f>ROUND('[2]GLBU Summary (cents)'!P41,0)</f>
        <v>14089</v>
      </c>
      <c r="Q41" s="46">
        <f>ROUND('[2]GLBU Summary (cents)'!Q41,0)</f>
        <v>19962</v>
      </c>
      <c r="R41" s="46">
        <f>ROUND('[2]GLBU Summary (cents)'!R41,0)</f>
        <v>0</v>
      </c>
      <c r="S41" s="47">
        <f>SUM(P41:R41)</f>
        <v>34051</v>
      </c>
      <c r="T41" s="48">
        <f>+H41+L41+P41+1</f>
        <v>83193</v>
      </c>
      <c r="U41" s="46">
        <f t="shared" si="5"/>
        <v>24373</v>
      </c>
      <c r="V41" s="46">
        <f t="shared" si="5"/>
        <v>189</v>
      </c>
      <c r="W41" s="46">
        <f>SUM(T41:V41)</f>
        <v>107755</v>
      </c>
      <c r="Y41" s="45">
        <f>+C41-H41-L41-P41</f>
        <v>76009</v>
      </c>
      <c r="Z41" s="46">
        <f>+D41-I41-M41-Q41</f>
        <v>92825</v>
      </c>
      <c r="AA41" s="46">
        <f>+E41-J41-N41-R41</f>
        <v>8783</v>
      </c>
      <c r="AB41" s="46">
        <f>SUM(Y41:AA41)</f>
        <v>177617</v>
      </c>
    </row>
    <row r="42" spans="1:29" x14ac:dyDescent="0.25">
      <c r="A42" s="43">
        <v>42125</v>
      </c>
      <c r="C42" s="44">
        <f>ROUND('[1]KY Source Acct Summary (2)'!C32,0)</f>
        <v>160886</v>
      </c>
      <c r="D42" s="44">
        <f>ROUND('[1]KY Source Acct Summary (2)'!D32,0)</f>
        <v>119221</v>
      </c>
      <c r="E42" s="44">
        <f>ROUND('[1]KY Source Acct Summary (2)'!E32,0)</f>
        <v>9133</v>
      </c>
      <c r="F42" s="44">
        <f t="shared" si="4"/>
        <v>289240</v>
      </c>
      <c r="H42" s="45">
        <f>ROUND('[2]GLBU Summary (cents)'!H42,0)</f>
        <v>93666</v>
      </c>
      <c r="I42" s="46">
        <f>ROUND('[2]GLBU Summary (cents)'!I42,0)</f>
        <v>4568</v>
      </c>
      <c r="J42" s="46">
        <f>ROUND('[2]GLBU Summary (cents)'!J42,0)</f>
        <v>0</v>
      </c>
      <c r="K42" s="47">
        <f>SUM(H42:J42)</f>
        <v>98234</v>
      </c>
      <c r="L42" s="48">
        <f>ROUND('[2]GLBU Summary (cents)'!L42,0)</f>
        <v>16537</v>
      </c>
      <c r="M42" s="46">
        <f>ROUND('[2]GLBU Summary (cents)'!M42,0)</f>
        <v>613</v>
      </c>
      <c r="N42" s="46">
        <f>ROUND('[2]GLBU Summary (cents)'!N42,0)</f>
        <v>0</v>
      </c>
      <c r="O42" s="47">
        <f>SUM(L42:N42)</f>
        <v>17150</v>
      </c>
      <c r="P42" s="48">
        <f>ROUND('[2]GLBU Summary (cents)'!P42,0)</f>
        <v>20697</v>
      </c>
      <c r="Q42" s="46">
        <f>ROUND('[2]GLBU Summary (cents)'!Q42,0)</f>
        <v>27833</v>
      </c>
      <c r="R42" s="46">
        <f>ROUND('[2]GLBU Summary (cents)'!R42,0)</f>
        <v>0</v>
      </c>
      <c r="S42" s="47">
        <f>SUM(P42:R42)</f>
        <v>48530</v>
      </c>
      <c r="T42" s="67">
        <f>+H42+L42+P42</f>
        <v>130900</v>
      </c>
      <c r="U42" s="46">
        <f t="shared" si="5"/>
        <v>33014</v>
      </c>
      <c r="V42" s="46">
        <f t="shared" si="5"/>
        <v>0</v>
      </c>
      <c r="W42" s="46">
        <f>SUM(T42:V42)</f>
        <v>163914</v>
      </c>
      <c r="Y42" s="45">
        <f>+C42-H42-L42-P42</f>
        <v>29986</v>
      </c>
      <c r="Z42" s="46">
        <f>+D42-I42-M42-Q42</f>
        <v>86207</v>
      </c>
      <c r="AA42" s="46">
        <f>+E42-J42-N42-R42</f>
        <v>9133</v>
      </c>
      <c r="AB42" s="46">
        <f>SUM(Y42:AA42)</f>
        <v>125326</v>
      </c>
    </row>
    <row r="43" spans="1:29" x14ac:dyDescent="0.25">
      <c r="A43" s="43">
        <v>42156</v>
      </c>
      <c r="C43" s="44">
        <f>ROUND('[1]KY Source Acct Summary (2)'!C33,0)</f>
        <v>161441</v>
      </c>
      <c r="D43" s="44">
        <f>ROUND('[1]KY Source Acct Summary (2)'!D33,0)</f>
        <v>119802</v>
      </c>
      <c r="E43" s="44">
        <f>ROUND('[1]KY Source Acct Summary (2)'!E33,0)</f>
        <v>9150</v>
      </c>
      <c r="F43" s="44">
        <f t="shared" si="4"/>
        <v>290393</v>
      </c>
      <c r="H43" s="45">
        <f>ROUND('[2]GLBU Summary (cents)'!H43,0)</f>
        <v>57842</v>
      </c>
      <c r="I43" s="46">
        <f>ROUND('[2]GLBU Summary (cents)'!I43,0)</f>
        <v>2705</v>
      </c>
      <c r="J43" s="46">
        <f>ROUND('[2]GLBU Summary (cents)'!J43,0)</f>
        <v>116</v>
      </c>
      <c r="K43" s="47">
        <f>SUM(H43:J43)</f>
        <v>60663</v>
      </c>
      <c r="L43" s="48">
        <f>ROUND('[2]GLBU Summary (cents)'!L43,0)</f>
        <v>10952</v>
      </c>
      <c r="M43" s="46">
        <f>ROUND('[2]GLBU Summary (cents)'!M43,0)</f>
        <v>861</v>
      </c>
      <c r="N43" s="46">
        <f>ROUND('[2]GLBU Summary (cents)'!N43,0)</f>
        <v>0</v>
      </c>
      <c r="O43" s="47">
        <f>SUM(L43:N43)</f>
        <v>11813</v>
      </c>
      <c r="P43" s="48">
        <f>ROUND('[2]GLBU Summary (cents)'!P43,0)</f>
        <v>13530</v>
      </c>
      <c r="Q43" s="46">
        <f>ROUND('[2]GLBU Summary (cents)'!Q43,0)</f>
        <v>15806</v>
      </c>
      <c r="R43" s="46">
        <f>ROUND('[2]GLBU Summary (cents)'!R43,0)</f>
        <v>0</v>
      </c>
      <c r="S43" s="47">
        <f>SUM(P43:R43)</f>
        <v>29336</v>
      </c>
      <c r="T43" s="48">
        <f t="shared" si="5"/>
        <v>82324</v>
      </c>
      <c r="U43" s="46">
        <f t="shared" si="5"/>
        <v>19372</v>
      </c>
      <c r="V43" s="46">
        <f t="shared" si="5"/>
        <v>116</v>
      </c>
      <c r="W43" s="46">
        <f>SUM(T43:V43)</f>
        <v>101812</v>
      </c>
      <c r="Y43" s="45">
        <f>+C43-H43-L43-P43</f>
        <v>79117</v>
      </c>
      <c r="Z43" s="46">
        <f>+D43-I43-M43-Q43</f>
        <v>100430</v>
      </c>
      <c r="AA43" s="46">
        <f>+E43-J43-N43-R43</f>
        <v>9034</v>
      </c>
      <c r="AB43" s="46">
        <f>SUM(Y43:AA43)</f>
        <v>188581</v>
      </c>
    </row>
    <row r="44" spans="1:29" x14ac:dyDescent="0.25">
      <c r="A44" s="43">
        <v>42186</v>
      </c>
      <c r="C44" s="44">
        <f>ROUND('[1]KY Source Acct Summary (2)'!C34,0)</f>
        <v>160465</v>
      </c>
      <c r="D44" s="44">
        <f>ROUND('[1]KY Source Acct Summary (2)'!D34,0)</f>
        <v>118672</v>
      </c>
      <c r="E44" s="44">
        <f>ROUND('[1]KY Source Acct Summary (2)'!E34,0)</f>
        <v>9073</v>
      </c>
      <c r="F44" s="44">
        <f t="shared" si="4"/>
        <v>288210</v>
      </c>
      <c r="H44" s="45">
        <f>ROUND('[2]GLBU Summary (cents)'!H44,0)</f>
        <v>40374</v>
      </c>
      <c r="I44" s="46">
        <f>ROUND('[2]GLBU Summary (cents)'!I44,0)</f>
        <v>1189</v>
      </c>
      <c r="J44" s="46">
        <f>ROUND('[2]GLBU Summary (cents)'!J44,0)</f>
        <v>147</v>
      </c>
      <c r="K44" s="47">
        <f>SUM(H44:J44)</f>
        <v>41710</v>
      </c>
      <c r="L44" s="48">
        <f>ROUND('[2]GLBU Summary (cents)'!L44,0)</f>
        <v>6932</v>
      </c>
      <c r="M44" s="46">
        <f>ROUND('[2]GLBU Summary (cents)'!M44,0)</f>
        <v>497</v>
      </c>
      <c r="N44" s="46">
        <f>ROUND('[2]GLBU Summary (cents)'!N44,0)</f>
        <v>0</v>
      </c>
      <c r="O44" s="47">
        <f>SUM(L44:N44)</f>
        <v>7429</v>
      </c>
      <c r="P44" s="48">
        <f>ROUND('[2]GLBU Summary (cents)'!P44,0)</f>
        <v>10686</v>
      </c>
      <c r="Q44" s="46">
        <f>ROUND('[2]GLBU Summary (cents)'!Q44,0)</f>
        <v>12700</v>
      </c>
      <c r="R44" s="46">
        <f>ROUND('[2]GLBU Summary (cents)'!R44,0)</f>
        <v>0</v>
      </c>
      <c r="S44" s="47">
        <f>SUM(P44:R44)</f>
        <v>23386</v>
      </c>
      <c r="T44" s="48">
        <f t="shared" si="5"/>
        <v>57992</v>
      </c>
      <c r="U44" s="46">
        <f t="shared" si="5"/>
        <v>14386</v>
      </c>
      <c r="V44" s="46">
        <f t="shared" si="5"/>
        <v>147</v>
      </c>
      <c r="W44" s="46">
        <f>SUM(T44:V44)</f>
        <v>72525</v>
      </c>
      <c r="Y44" s="45">
        <f>+C44-H44-L44-P44</f>
        <v>102473</v>
      </c>
      <c r="Z44" s="46">
        <f>+D44-I44-M44-Q44</f>
        <v>104286</v>
      </c>
      <c r="AA44" s="46">
        <f>+E44-J44-N44-R44</f>
        <v>8926</v>
      </c>
      <c r="AB44" s="46">
        <f>SUM(Y44:AA44)</f>
        <v>215685</v>
      </c>
    </row>
    <row r="45" spans="1:29" x14ac:dyDescent="0.25">
      <c r="A45" s="43">
        <v>42217</v>
      </c>
      <c r="C45" s="44">
        <f>ROUND('[1]KY Source Acct Summary (2)'!C35,0)</f>
        <v>160283</v>
      </c>
      <c r="D45" s="44">
        <f>ROUND('[1]KY Source Acct Summary (2)'!D35,0)</f>
        <v>118459</v>
      </c>
      <c r="E45" s="44">
        <f>ROUND('[1]KY Source Acct Summary (2)'!E35,0)</f>
        <v>9058</v>
      </c>
      <c r="F45" s="44">
        <f t="shared" si="4"/>
        <v>287800</v>
      </c>
      <c r="H45" s="45">
        <f>ROUND('[2]GLBU Summary (cents)'!H45,0)</f>
        <v>52718</v>
      </c>
      <c r="I45" s="46">
        <f>ROUND('[2]GLBU Summary (cents)'!I45,0)</f>
        <v>1695</v>
      </c>
      <c r="J45" s="46">
        <f>ROUND('[2]GLBU Summary (cents)'!J45,0)</f>
        <v>47</v>
      </c>
      <c r="K45" s="47">
        <f>SUM(H45:J45)</f>
        <v>54460</v>
      </c>
      <c r="L45" s="48">
        <f>ROUND('[2]GLBU Summary (cents)'!L45,0)</f>
        <v>9599</v>
      </c>
      <c r="M45" s="46">
        <f>ROUND('[2]GLBU Summary (cents)'!M45,0)</f>
        <v>703</v>
      </c>
      <c r="N45" s="46">
        <f>ROUND('[2]GLBU Summary (cents)'!N45,0)</f>
        <v>0</v>
      </c>
      <c r="O45" s="47">
        <f>SUM(L45:N45)</f>
        <v>10302</v>
      </c>
      <c r="P45" s="48">
        <f>ROUND('[2]GLBU Summary (cents)'!P45,0)</f>
        <v>13087</v>
      </c>
      <c r="Q45" s="46">
        <f>ROUND('[2]GLBU Summary (cents)'!Q45,0)</f>
        <v>13497</v>
      </c>
      <c r="R45" s="46">
        <f>ROUND('[2]GLBU Summary (cents)'!R45,0)</f>
        <v>0</v>
      </c>
      <c r="S45" s="47">
        <f>SUM(P45:R45)</f>
        <v>26584</v>
      </c>
      <c r="T45" s="48">
        <f t="shared" si="5"/>
        <v>75404</v>
      </c>
      <c r="U45" s="46">
        <f t="shared" si="5"/>
        <v>15895</v>
      </c>
      <c r="V45" s="46">
        <f t="shared" si="5"/>
        <v>47</v>
      </c>
      <c r="W45" s="46">
        <f>SUM(T45:V45)</f>
        <v>91346</v>
      </c>
      <c r="Y45" s="45">
        <f>+C45-H45-L45-P45</f>
        <v>84879</v>
      </c>
      <c r="Z45" s="46">
        <f>+D45-I45-M45-Q45</f>
        <v>102564</v>
      </c>
      <c r="AA45" s="46">
        <f>+E45-J45-N45-R45</f>
        <v>9011</v>
      </c>
      <c r="AB45" s="46">
        <f>SUM(Y45:AA45)</f>
        <v>196454</v>
      </c>
    </row>
    <row r="46" spans="1:29" x14ac:dyDescent="0.25">
      <c r="A46" s="43">
        <v>42248</v>
      </c>
      <c r="C46" s="44">
        <f>ROUND('[1]KY Source Acct Summary (2)'!C36,0)</f>
        <v>160688</v>
      </c>
      <c r="D46" s="44">
        <f>ROUND('[1]KY Source Acct Summary (2)'!D36,0)</f>
        <v>121640</v>
      </c>
      <c r="E46" s="44">
        <f>ROUND('[1]KY Source Acct Summary (2)'!E36,0)</f>
        <v>9162</v>
      </c>
      <c r="F46" s="44">
        <f t="shared" si="4"/>
        <v>291490</v>
      </c>
      <c r="H46" s="45">
        <f>ROUND('[2]GLBU Summary (cents)'!H46,0)</f>
        <v>53026</v>
      </c>
      <c r="I46" s="46">
        <f>ROUND('[2]GLBU Summary (cents)'!I46,0)</f>
        <v>1947</v>
      </c>
      <c r="J46" s="46">
        <f>ROUND('[2]GLBU Summary (cents)'!J46,0)</f>
        <v>242</v>
      </c>
      <c r="K46" s="47">
        <f>SUM(H46:J46)</f>
        <v>55215</v>
      </c>
      <c r="L46" s="48">
        <f>ROUND('[2]GLBU Summary (cents)'!L46,0)</f>
        <v>9737</v>
      </c>
      <c r="M46" s="46">
        <f>ROUND('[2]GLBU Summary (cents)'!M46,0)</f>
        <v>729</v>
      </c>
      <c r="N46" s="46">
        <f>ROUND('[2]GLBU Summary (cents)'!N46,0)</f>
        <v>0</v>
      </c>
      <c r="O46" s="47">
        <f>SUM(L46:N46)</f>
        <v>10466</v>
      </c>
      <c r="P46" s="48">
        <f>ROUND('[2]GLBU Summary (cents)'!P46,0)</f>
        <v>13709</v>
      </c>
      <c r="Q46" s="46">
        <f>ROUND('[2]GLBU Summary (cents)'!Q46,0)</f>
        <v>12476</v>
      </c>
      <c r="R46" s="46">
        <f>ROUND('[2]GLBU Summary (cents)'!R46,0)</f>
        <v>0</v>
      </c>
      <c r="S46" s="47">
        <f>SUM(P46:R46)</f>
        <v>26185</v>
      </c>
      <c r="T46" s="48">
        <f t="shared" si="5"/>
        <v>76472</v>
      </c>
      <c r="U46" s="46">
        <f t="shared" si="5"/>
        <v>15152</v>
      </c>
      <c r="V46" s="46">
        <f t="shared" si="5"/>
        <v>242</v>
      </c>
      <c r="W46" s="46">
        <f>SUM(T46:V46)</f>
        <v>91866</v>
      </c>
      <c r="Y46" s="45">
        <f>+C46-H46-L46-P46</f>
        <v>84216</v>
      </c>
      <c r="Z46" s="46">
        <f>+D46-I46-M46-Q46</f>
        <v>106488</v>
      </c>
      <c r="AA46" s="46">
        <f>+E46-J46-N46-R46</f>
        <v>8920</v>
      </c>
      <c r="AB46" s="46">
        <f>SUM(Y46:AA46)</f>
        <v>199624</v>
      </c>
    </row>
    <row r="47" spans="1:29" x14ac:dyDescent="0.25">
      <c r="A47" s="43">
        <v>42278</v>
      </c>
      <c r="C47" s="44">
        <f>ROUND('[1]KY Source Acct Summary (2)'!C37,0)</f>
        <v>160248</v>
      </c>
      <c r="D47" s="44">
        <f>ROUND('[1]KY Source Acct Summary (2)'!D37,0)</f>
        <v>121130</v>
      </c>
      <c r="E47" s="44">
        <f>ROUND('[1]KY Source Acct Summary (2)'!E37,0)</f>
        <v>9127</v>
      </c>
      <c r="F47" s="44">
        <f t="shared" si="4"/>
        <v>290505</v>
      </c>
      <c r="H47" s="45">
        <f>ROUND('[2]GLBU Summary (cents)'!H47,0)</f>
        <v>83096</v>
      </c>
      <c r="I47" s="46">
        <f>ROUND('[2]GLBU Summary (cents)'!I47,0)</f>
        <v>4042</v>
      </c>
      <c r="J47" s="46">
        <f>ROUND('[2]GLBU Summary (cents)'!J47,0)</f>
        <v>194</v>
      </c>
      <c r="K47" s="47">
        <f>SUM(H47:J47)</f>
        <v>87332</v>
      </c>
      <c r="L47" s="48">
        <f>ROUND('[2]GLBU Summary (cents)'!L47,0)</f>
        <v>13793</v>
      </c>
      <c r="M47" s="46">
        <f>ROUND('[2]GLBU Summary (cents)'!M47,0)</f>
        <v>1756</v>
      </c>
      <c r="N47" s="46">
        <f>ROUND('[2]GLBU Summary (cents)'!N47,0)</f>
        <v>0</v>
      </c>
      <c r="O47" s="47">
        <f>SUM(L47:N47)</f>
        <v>15549</v>
      </c>
      <c r="P47" s="48">
        <f>ROUND('[2]GLBU Summary (cents)'!P47,0)</f>
        <v>19536</v>
      </c>
      <c r="Q47" s="46">
        <f>ROUND('[2]GLBU Summary (cents)'!Q47,0)</f>
        <v>19405</v>
      </c>
      <c r="R47" s="46">
        <f>ROUND('[2]GLBU Summary (cents)'!R47,0)</f>
        <v>0</v>
      </c>
      <c r="S47" s="47">
        <f>SUM(P47:R47)</f>
        <v>38941</v>
      </c>
      <c r="T47" s="48">
        <f t="shared" si="5"/>
        <v>116425</v>
      </c>
      <c r="U47" s="46">
        <f t="shared" si="5"/>
        <v>25203</v>
      </c>
      <c r="V47" s="46">
        <f t="shared" si="5"/>
        <v>194</v>
      </c>
      <c r="W47" s="46">
        <f>SUM(T47:V47)</f>
        <v>141822</v>
      </c>
      <c r="Y47" s="45">
        <f>+C47-H47-L47-P47</f>
        <v>43823</v>
      </c>
      <c r="Z47" s="46">
        <f>+D47-I47-M47-Q47</f>
        <v>95927</v>
      </c>
      <c r="AA47" s="46">
        <f>+E47-J47-N47-R47</f>
        <v>8933</v>
      </c>
      <c r="AB47" s="46">
        <f>SUM(Y47:AA47)</f>
        <v>148683</v>
      </c>
    </row>
    <row r="48" spans="1:29" x14ac:dyDescent="0.25">
      <c r="A48" s="43">
        <v>42309</v>
      </c>
      <c r="C48" s="44">
        <f>ROUND('[1]KY Source Acct Summary (2)'!C38,0)</f>
        <v>157633</v>
      </c>
      <c r="D48" s="44">
        <f>ROUND('[1]KY Source Acct Summary (2)'!D38,0)</f>
        <v>112680</v>
      </c>
      <c r="E48" s="44">
        <f>ROUND('[1]KY Source Acct Summary (2)'!E38,0)</f>
        <v>8776</v>
      </c>
      <c r="F48" s="44">
        <f t="shared" si="4"/>
        <v>279089</v>
      </c>
      <c r="H48" s="45">
        <f>ROUND('[2]GLBU Summary (cents)'!H48,0)</f>
        <v>53428</v>
      </c>
      <c r="I48" s="46">
        <f>ROUND('[2]GLBU Summary (cents)'!I48,0)</f>
        <v>2785</v>
      </c>
      <c r="J48" s="46">
        <f>ROUND('[2]GLBU Summary (cents)'!J48,0)</f>
        <v>78</v>
      </c>
      <c r="K48" s="47">
        <f>SUM(H48:J48)</f>
        <v>56291</v>
      </c>
      <c r="L48" s="48">
        <f>ROUND('[2]GLBU Summary (cents)'!L48,0)</f>
        <v>9081</v>
      </c>
      <c r="M48" s="46">
        <f>ROUND('[2]GLBU Summary (cents)'!M48,0)</f>
        <v>1272</v>
      </c>
      <c r="N48" s="46">
        <f>ROUND('[2]GLBU Summary (cents)'!N48,0)</f>
        <v>0</v>
      </c>
      <c r="O48" s="47">
        <f>SUM(L48:N48)</f>
        <v>10353</v>
      </c>
      <c r="P48" s="48">
        <f>ROUND('[2]GLBU Summary (cents)'!P48,0)</f>
        <v>15101</v>
      </c>
      <c r="Q48" s="46">
        <f>ROUND('[2]GLBU Summary (cents)'!Q48,0)</f>
        <v>13843</v>
      </c>
      <c r="R48" s="46">
        <f>ROUND('[2]GLBU Summary (cents)'!R48,0)</f>
        <v>0</v>
      </c>
      <c r="S48" s="47">
        <f>SUM(P48:R48)</f>
        <v>28944</v>
      </c>
      <c r="T48" s="48">
        <f t="shared" si="5"/>
        <v>77610</v>
      </c>
      <c r="U48" s="46">
        <f t="shared" si="5"/>
        <v>17900</v>
      </c>
      <c r="V48" s="46">
        <f t="shared" si="5"/>
        <v>78</v>
      </c>
      <c r="W48" s="46">
        <f>SUM(T48:V48)</f>
        <v>95588</v>
      </c>
      <c r="Y48" s="45">
        <f>+C48-H48-L48-P48</f>
        <v>80023</v>
      </c>
      <c r="Z48" s="46">
        <f>+D48-I48-M48-Q48</f>
        <v>94780</v>
      </c>
      <c r="AA48" s="46">
        <f>+E48-J48-N48-R48</f>
        <v>8698</v>
      </c>
      <c r="AB48" s="46">
        <f>SUM(Y48:AA48)</f>
        <v>183501</v>
      </c>
    </row>
    <row r="49" spans="1:29" x14ac:dyDescent="0.25">
      <c r="A49" s="43">
        <v>42339</v>
      </c>
      <c r="C49" s="44">
        <f>ROUND('[1]KY Source Acct Summary (2)'!C39,0)</f>
        <v>163950</v>
      </c>
      <c r="D49" s="44">
        <f>ROUND('[1]KY Source Acct Summary (2)'!D39,0)</f>
        <v>122754</v>
      </c>
      <c r="E49" s="44">
        <f>ROUND('[1]KY Source Acct Summary (2)'!E39,0)</f>
        <v>9146</v>
      </c>
      <c r="F49" s="44">
        <f t="shared" si="4"/>
        <v>295850</v>
      </c>
      <c r="H49" s="45">
        <f>ROUND('[2]GLBU Summary (cents)'!H49,0)</f>
        <v>47019</v>
      </c>
      <c r="I49" s="46">
        <f>ROUND('[2]GLBU Summary (cents)'!I49,0)</f>
        <v>2784</v>
      </c>
      <c r="J49" s="46">
        <f>ROUND('[2]GLBU Summary (cents)'!J49,0)</f>
        <v>0</v>
      </c>
      <c r="K49" s="47">
        <f>SUM(H49:J49)</f>
        <v>49803</v>
      </c>
      <c r="L49" s="48">
        <f>ROUND('[2]GLBU Summary (cents)'!L49,0)</f>
        <v>8043</v>
      </c>
      <c r="M49" s="46">
        <f>ROUND('[2]GLBU Summary (cents)'!M49,0)</f>
        <v>1391</v>
      </c>
      <c r="N49" s="46">
        <f>ROUND('[2]GLBU Summary (cents)'!N49,0)</f>
        <v>0</v>
      </c>
      <c r="O49" s="47">
        <f>SUM(L49:N49)</f>
        <v>9434</v>
      </c>
      <c r="P49" s="48">
        <f>ROUND('[2]GLBU Summary (cents)'!P49,0)</f>
        <v>11887</v>
      </c>
      <c r="Q49" s="46">
        <f>ROUND('[2]GLBU Summary (cents)'!Q49,0)</f>
        <v>13018</v>
      </c>
      <c r="R49" s="46">
        <f>ROUND('[2]GLBU Summary (cents)'!R49,0)</f>
        <v>0</v>
      </c>
      <c r="S49" s="47">
        <f>SUM(P49:R49)</f>
        <v>24905</v>
      </c>
      <c r="T49" s="48">
        <f t="shared" si="5"/>
        <v>66949</v>
      </c>
      <c r="U49" s="46">
        <f t="shared" si="5"/>
        <v>17193</v>
      </c>
      <c r="V49" s="46">
        <f t="shared" si="5"/>
        <v>0</v>
      </c>
      <c r="W49" s="46">
        <f>SUM(T49:V49)</f>
        <v>84142</v>
      </c>
      <c r="Y49" s="45">
        <f>+C49-H49-L49-P49</f>
        <v>97001</v>
      </c>
      <c r="Z49" s="46">
        <f>+D49-I49-M49-Q49</f>
        <v>105561</v>
      </c>
      <c r="AA49" s="46">
        <f>+E49-J49-N49-R49</f>
        <v>9146</v>
      </c>
      <c r="AB49" s="46">
        <f>SUM(Y49:AA49)</f>
        <v>211708</v>
      </c>
    </row>
    <row r="50" spans="1:29" x14ac:dyDescent="0.25">
      <c r="A50" s="49">
        <v>42370</v>
      </c>
      <c r="B50" s="50"/>
      <c r="C50" s="44">
        <f>ROUND('[1]KY Source Acct Summary (2)'!C40,0)</f>
        <v>129034</v>
      </c>
      <c r="D50" s="44">
        <f>ROUND('[1]KY Source Acct Summary (2)'!D40,0)</f>
        <v>82935</v>
      </c>
      <c r="E50" s="44">
        <f>ROUND('[1]KY Source Acct Summary (2)'!E40,0)</f>
        <v>8412</v>
      </c>
      <c r="F50" s="44">
        <f>C50+D50+E50</f>
        <v>220381</v>
      </c>
      <c r="G50" s="50"/>
      <c r="H50" s="45">
        <f>ROUND('[2]GLBU Summary (cents)'!H50,0)</f>
        <v>35219</v>
      </c>
      <c r="I50" s="46">
        <f>ROUND('[2]GLBU Summary (cents)'!I50,0)</f>
        <v>1662</v>
      </c>
      <c r="J50" s="46">
        <f>ROUND('[2]GLBU Summary (cents)'!J50,0)</f>
        <v>0</v>
      </c>
      <c r="K50" s="47">
        <f>SUM(H50:J50)</f>
        <v>36881</v>
      </c>
      <c r="L50" s="48">
        <f>ROUND('[2]GLBU Summary (cents)'!L50,0)</f>
        <v>6520</v>
      </c>
      <c r="M50" s="46">
        <f>ROUND('[2]GLBU Summary (cents)'!M50,0)</f>
        <v>795</v>
      </c>
      <c r="N50" s="46">
        <f>ROUND('[2]GLBU Summary (cents)'!N50,0)</f>
        <v>0</v>
      </c>
      <c r="O50" s="47">
        <f>SUM(L50:N50)</f>
        <v>7315</v>
      </c>
      <c r="P50" s="48">
        <f>ROUND('[2]GLBU Summary (cents)'!P50,0)</f>
        <v>9121</v>
      </c>
      <c r="Q50" s="46">
        <f>ROUND('[2]GLBU Summary (cents)'!Q50,0)</f>
        <v>10828</v>
      </c>
      <c r="R50" s="46">
        <f>ROUND('[2]GLBU Summary (cents)'!R50,0)</f>
        <v>0</v>
      </c>
      <c r="S50" s="47">
        <f>SUM(P50:R50)</f>
        <v>19949</v>
      </c>
      <c r="T50" s="48">
        <f t="shared" si="5"/>
        <v>50860</v>
      </c>
      <c r="U50" s="46">
        <f t="shared" si="5"/>
        <v>13285</v>
      </c>
      <c r="V50" s="46">
        <f t="shared" si="5"/>
        <v>0</v>
      </c>
      <c r="W50" s="46">
        <f>SUM(T50:V50)</f>
        <v>64145</v>
      </c>
      <c r="Y50" s="45">
        <f>+C50-H50-L50-P50</f>
        <v>78174</v>
      </c>
      <c r="Z50" s="46">
        <f>+D50-I50-M50-Q50</f>
        <v>69650</v>
      </c>
      <c r="AA50" s="46">
        <f>+E50-J50-N50-R50</f>
        <v>8412</v>
      </c>
      <c r="AB50" s="46">
        <f>SUM(Y50:AA50)</f>
        <v>156236</v>
      </c>
    </row>
    <row r="51" spans="1:29" x14ac:dyDescent="0.25">
      <c r="A51" s="68">
        <v>42401</v>
      </c>
      <c r="B51" s="50"/>
      <c r="C51" s="44">
        <f>ROUND('[1]KY Source Acct Summary (2)'!C41,0)</f>
        <v>134358</v>
      </c>
      <c r="D51" s="44">
        <f>ROUND('[1]KY Source Acct Summary (2)'!D41,0)</f>
        <v>89160</v>
      </c>
      <c r="E51" s="44">
        <f>ROUND('[1]KY Source Acct Summary (2)'!E41,0)</f>
        <v>8584</v>
      </c>
      <c r="F51" s="44">
        <f>C51+D51+E51</f>
        <v>232102</v>
      </c>
      <c r="G51" s="50"/>
      <c r="H51" s="45">
        <f>ROUND('[2]GLBU Summary (cents)'!H51,0)</f>
        <v>42024</v>
      </c>
      <c r="I51" s="46">
        <f>ROUND('[2]GLBU Summary (cents)'!I51,0)</f>
        <v>2090</v>
      </c>
      <c r="J51" s="46">
        <f>ROUND('[2]GLBU Summary (cents)'!J51,0)</f>
        <v>110</v>
      </c>
      <c r="K51" s="47">
        <f>SUM(H51:J51)</f>
        <v>44224</v>
      </c>
      <c r="L51" s="48">
        <f>ROUND('[2]GLBU Summary (cents)'!L51,0)</f>
        <v>7810</v>
      </c>
      <c r="M51" s="46">
        <f>ROUND('[2]GLBU Summary (cents)'!M51,0)</f>
        <v>511</v>
      </c>
      <c r="N51" s="46">
        <f>ROUND('[2]GLBU Summary (cents)'!N51,0)</f>
        <v>0</v>
      </c>
      <c r="O51" s="47">
        <f>SUM(L51:N51)</f>
        <v>8321</v>
      </c>
      <c r="P51" s="48">
        <f>ROUND('[2]GLBU Summary (cents)'!P51,0)</f>
        <v>10931</v>
      </c>
      <c r="Q51" s="46">
        <f>ROUND('[2]GLBU Summary (cents)'!Q51,0)</f>
        <v>11087</v>
      </c>
      <c r="R51" s="46">
        <f>ROUND('[2]GLBU Summary (cents)'!R51,0)</f>
        <v>0</v>
      </c>
      <c r="S51" s="47">
        <f>SUM(P51:R51)</f>
        <v>22018</v>
      </c>
      <c r="T51" s="48">
        <f t="shared" si="5"/>
        <v>60765</v>
      </c>
      <c r="U51" s="46">
        <f t="shared" si="5"/>
        <v>13688</v>
      </c>
      <c r="V51" s="46">
        <f t="shared" si="5"/>
        <v>110</v>
      </c>
      <c r="W51" s="46">
        <f>SUM(T51:V51)</f>
        <v>74563</v>
      </c>
      <c r="Y51" s="45">
        <f>+C51-H51-L51-P51</f>
        <v>73593</v>
      </c>
      <c r="Z51" s="46">
        <f>+D51-I51-M51-Q51</f>
        <v>75472</v>
      </c>
      <c r="AA51" s="46">
        <f>+E51-J51-N51-R51</f>
        <v>8474</v>
      </c>
      <c r="AB51" s="46">
        <f>SUM(Y51:AA51)</f>
        <v>157539</v>
      </c>
    </row>
    <row r="52" spans="1:29" ht="13.2" thickBot="1" x14ac:dyDescent="0.3">
      <c r="B52" s="51" t="s">
        <v>15</v>
      </c>
      <c r="C52" s="52"/>
      <c r="D52" s="52"/>
      <c r="E52" s="52"/>
      <c r="F52" s="53">
        <f>SUM(F40:F51)</f>
        <v>3323735</v>
      </c>
      <c r="G52" s="50"/>
      <c r="H52" s="55"/>
      <c r="I52" s="56"/>
      <c r="J52" s="56"/>
      <c r="K52" s="53">
        <f>SUM(K40:K51)</f>
        <v>702090</v>
      </c>
      <c r="L52" s="57"/>
      <c r="M52" s="56"/>
      <c r="N52" s="56"/>
      <c r="O52" s="53">
        <f>SUM(O40:O51)</f>
        <v>130673</v>
      </c>
      <c r="P52" s="57"/>
      <c r="Q52" s="56"/>
      <c r="R52" s="56"/>
      <c r="S52" s="53">
        <f>SUM(S40:S51)</f>
        <v>358730</v>
      </c>
      <c r="T52" s="58" t="s">
        <v>21</v>
      </c>
      <c r="U52" s="59"/>
      <c r="V52" s="59"/>
      <c r="W52" s="53">
        <f>SUM(W40:W51)</f>
        <v>1191494</v>
      </c>
      <c r="X52" s="56"/>
      <c r="Y52" s="55"/>
      <c r="Z52" s="56"/>
      <c r="AA52" s="56"/>
      <c r="AB52" s="53">
        <f>SUM(AB40:AB51)</f>
        <v>2132242</v>
      </c>
      <c r="AC52" s="56"/>
    </row>
    <row r="53" spans="1:29" s="64" customFormat="1" ht="11.4" x14ac:dyDescent="0.2">
      <c r="A53" s="60"/>
      <c r="B53" s="60"/>
      <c r="C53" s="61"/>
      <c r="D53" s="61"/>
      <c r="E53" s="61"/>
      <c r="F53" s="61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Y53" s="63"/>
      <c r="Z53" s="63"/>
      <c r="AA53" s="63"/>
      <c r="AB53" s="63"/>
    </row>
    <row r="54" spans="1:29" s="3" customFormat="1" ht="16.2" x14ac:dyDescent="0.4">
      <c r="A54" s="38" t="s">
        <v>22</v>
      </c>
      <c r="B54" s="39"/>
      <c r="C54" s="65"/>
      <c r="D54" s="65"/>
      <c r="E54" s="65"/>
      <c r="F54" s="65"/>
      <c r="G54" s="6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Y54" s="56"/>
      <c r="Z54" s="56"/>
      <c r="AA54" s="56"/>
      <c r="AB54" s="56"/>
    </row>
    <row r="55" spans="1:29" x14ac:dyDescent="0.25">
      <c r="A55" s="43">
        <v>42064</v>
      </c>
      <c r="C55" s="44">
        <f>ROUND('[1]KY Source Acct Summary (2)'!C42,0)</f>
        <v>82526</v>
      </c>
      <c r="D55" s="44">
        <f>ROUND('[1]KY Source Acct Summary (2)'!D42,0)</f>
        <v>75935</v>
      </c>
      <c r="E55" s="44">
        <f>ROUND('[1]KY Source Acct Summary (2)'!E42,0)</f>
        <v>7</v>
      </c>
      <c r="F55" s="44">
        <f t="shared" ref="F55:F64" si="6">SUM(C55:E55)</f>
        <v>158468</v>
      </c>
      <c r="H55" s="45">
        <f>ROUND('[2]GLBU Summary (cents)'!H55,0)</f>
        <v>21467</v>
      </c>
      <c r="I55" s="46">
        <f>ROUND('[2]GLBU Summary (cents)'!I55,0)</f>
        <v>2311</v>
      </c>
      <c r="J55" s="46">
        <f>ROUND('[2]GLBU Summary (cents)'!J55,0)</f>
        <v>143</v>
      </c>
      <c r="K55" s="47">
        <f>SUM(H55:J55)</f>
        <v>23921</v>
      </c>
      <c r="L55" s="48">
        <f>ROUND('[2]GLBU Summary (cents)'!L55,0)</f>
        <v>4231</v>
      </c>
      <c r="M55" s="46">
        <f>ROUND('[2]GLBU Summary (cents)'!M55,0)</f>
        <v>-18</v>
      </c>
      <c r="N55" s="46">
        <f>ROUND('[2]GLBU Summary (cents)'!N55,0)</f>
        <v>0</v>
      </c>
      <c r="O55" s="47">
        <f>SUM(L55:N55)</f>
        <v>4213</v>
      </c>
      <c r="P55" s="48">
        <f>ROUND('[2]GLBU Summary (cents)'!P55,0)</f>
        <v>5301</v>
      </c>
      <c r="Q55" s="46">
        <f>ROUND('[2]GLBU Summary (cents)'!Q55,0)</f>
        <v>14210</v>
      </c>
      <c r="R55" s="46">
        <f>ROUND('[2]GLBU Summary (cents)'!R55,0)</f>
        <v>0</v>
      </c>
      <c r="S55" s="47">
        <f>SUM(P55:R55)</f>
        <v>19511</v>
      </c>
      <c r="T55" s="48">
        <f t="shared" ref="T55:V66" si="7">+H55+L55+P55</f>
        <v>30999</v>
      </c>
      <c r="U55" s="46">
        <f t="shared" si="7"/>
        <v>16503</v>
      </c>
      <c r="V55" s="46">
        <f t="shared" si="7"/>
        <v>143</v>
      </c>
      <c r="W55" s="46">
        <f>SUM(T55:V55)</f>
        <v>47645</v>
      </c>
      <c r="Y55" s="45">
        <f>+C55-H55-L55-P55</f>
        <v>51527</v>
      </c>
      <c r="Z55" s="46">
        <f>+D55-I55-M55-Q55</f>
        <v>59432</v>
      </c>
      <c r="AA55" s="46">
        <f>+E55-J55-N55-R55</f>
        <v>-136</v>
      </c>
      <c r="AB55" s="46">
        <f>SUM(Y55:AA55)</f>
        <v>110823</v>
      </c>
    </row>
    <row r="56" spans="1:29" x14ac:dyDescent="0.25">
      <c r="A56" s="43">
        <v>42095</v>
      </c>
      <c r="C56" s="44">
        <f>ROUND('[1]KY Source Acct Summary (2)'!C43,0)</f>
        <v>72666</v>
      </c>
      <c r="D56" s="44">
        <f>ROUND('[1]KY Source Acct Summary (2)'!D43,0)</f>
        <v>76532</v>
      </c>
      <c r="E56" s="44">
        <f>ROUND('[1]KY Source Acct Summary (2)'!E43,0)</f>
        <v>136</v>
      </c>
      <c r="F56" s="44">
        <f t="shared" si="6"/>
        <v>149334</v>
      </c>
      <c r="H56" s="45">
        <f>ROUND('[2]GLBU Summary (cents)'!H56,0)</f>
        <v>21423</v>
      </c>
      <c r="I56" s="46">
        <f>ROUND('[2]GLBU Summary (cents)'!I56,0)</f>
        <v>2512</v>
      </c>
      <c r="J56" s="46">
        <f>ROUND('[2]GLBU Summary (cents)'!J56,0)</f>
        <v>60</v>
      </c>
      <c r="K56" s="47">
        <f>SUM(H56:J56)</f>
        <v>23995</v>
      </c>
      <c r="L56" s="48">
        <f>ROUND('[2]GLBU Summary (cents)'!L56,0)</f>
        <v>4506</v>
      </c>
      <c r="M56" s="46">
        <f>ROUND('[2]GLBU Summary (cents)'!M56,0)</f>
        <v>454</v>
      </c>
      <c r="N56" s="46">
        <f>ROUND('[2]GLBU Summary (cents)'!N56,0)</f>
        <v>0</v>
      </c>
      <c r="O56" s="47">
        <f>SUM(L56:N56)</f>
        <v>4960</v>
      </c>
      <c r="P56" s="48">
        <f>ROUND('[2]GLBU Summary (cents)'!P56,0)</f>
        <v>5308</v>
      </c>
      <c r="Q56" s="46">
        <f>ROUND('[2]GLBU Summary (cents)'!Q56,0)</f>
        <v>13292</v>
      </c>
      <c r="R56" s="46">
        <f>ROUND('[2]GLBU Summary (cents)'!R56,0)</f>
        <v>0</v>
      </c>
      <c r="S56" s="47">
        <f>SUM(P56:R56)</f>
        <v>18600</v>
      </c>
      <c r="T56" s="48">
        <f t="shared" si="7"/>
        <v>31237</v>
      </c>
      <c r="U56" s="46">
        <f t="shared" si="7"/>
        <v>16258</v>
      </c>
      <c r="V56" s="46">
        <f t="shared" si="7"/>
        <v>60</v>
      </c>
      <c r="W56" s="46">
        <f>SUM(T56:V56)</f>
        <v>47555</v>
      </c>
      <c r="Y56" s="45">
        <f>+C56-H56-L56-P56</f>
        <v>41429</v>
      </c>
      <c r="Z56" s="46">
        <f>+D56-I56-M56-Q56</f>
        <v>60274</v>
      </c>
      <c r="AA56" s="46">
        <f>+E56-J56-N56-R56</f>
        <v>76</v>
      </c>
      <c r="AB56" s="46">
        <f>SUM(Y56:AA56)</f>
        <v>101779</v>
      </c>
    </row>
    <row r="57" spans="1:29" x14ac:dyDescent="0.25">
      <c r="A57" s="43">
        <v>42125</v>
      </c>
      <c r="C57" s="44">
        <f>ROUND('[1]KY Source Acct Summary (2)'!C44,0)</f>
        <v>105518</v>
      </c>
      <c r="D57" s="44">
        <f>ROUND('[1]KY Source Acct Summary (2)'!D44,0)</f>
        <v>106640</v>
      </c>
      <c r="E57" s="44">
        <f>ROUND('[1]KY Source Acct Summary (2)'!E44,0)</f>
        <v>219</v>
      </c>
      <c r="F57" s="44">
        <f t="shared" si="6"/>
        <v>212377</v>
      </c>
      <c r="H57" s="45">
        <f>ROUND('[2]GLBU Summary (cents)'!H57,0)</f>
        <v>34648</v>
      </c>
      <c r="I57" s="46">
        <f>ROUND('[2]GLBU Summary (cents)'!I57,0)</f>
        <v>2771</v>
      </c>
      <c r="J57" s="46">
        <f>ROUND('[2]GLBU Summary (cents)'!J57,0)</f>
        <v>0</v>
      </c>
      <c r="K57" s="47">
        <f>SUM(H57:J57)</f>
        <v>37419</v>
      </c>
      <c r="L57" s="48">
        <f>ROUND('[2]GLBU Summary (cents)'!L57,0)+1</f>
        <v>6167</v>
      </c>
      <c r="M57" s="46">
        <f>ROUND('[2]GLBU Summary (cents)'!M57,0)</f>
        <v>417</v>
      </c>
      <c r="N57" s="46">
        <f>ROUND('[2]GLBU Summary (cents)'!N57,0)</f>
        <v>0</v>
      </c>
      <c r="O57" s="47">
        <f>SUM(L57:N57)</f>
        <v>6584</v>
      </c>
      <c r="P57" s="48">
        <f>ROUND('[2]GLBU Summary (cents)'!P57,0)</f>
        <v>7658</v>
      </c>
      <c r="Q57" s="46">
        <f>ROUND('[2]GLBU Summary (cents)'!Q57,0)</f>
        <v>17961</v>
      </c>
      <c r="R57" s="46">
        <f>ROUND('[2]GLBU Summary (cents)'!R57,0)</f>
        <v>0</v>
      </c>
      <c r="S57" s="47">
        <f>SUM(P57:R57)</f>
        <v>25619</v>
      </c>
      <c r="T57" s="48">
        <f t="shared" si="7"/>
        <v>48473</v>
      </c>
      <c r="U57" s="46">
        <f t="shared" si="7"/>
        <v>21149</v>
      </c>
      <c r="V57" s="46">
        <f t="shared" si="7"/>
        <v>0</v>
      </c>
      <c r="W57" s="46">
        <f>SUM(T57:V57)</f>
        <v>69622</v>
      </c>
      <c r="Y57" s="45">
        <f>+C57-H57-L57-P57</f>
        <v>57045</v>
      </c>
      <c r="Z57" s="46">
        <f>+D57-I57-M57-Q57</f>
        <v>85491</v>
      </c>
      <c r="AA57" s="46">
        <f>+E57-J57-N57-R57</f>
        <v>219</v>
      </c>
      <c r="AB57" s="46">
        <f>SUM(Y57:AA57)</f>
        <v>142755</v>
      </c>
    </row>
    <row r="58" spans="1:29" x14ac:dyDescent="0.25">
      <c r="A58" s="43">
        <v>42156</v>
      </c>
      <c r="C58" s="44">
        <f>ROUND('[1]KY Source Acct Summary (2)'!C45,0)</f>
        <v>83643</v>
      </c>
      <c r="D58" s="44">
        <f>ROUND('[1]KY Source Acct Summary (2)'!D45,0)</f>
        <v>71898</v>
      </c>
      <c r="E58" s="44">
        <f>ROUND('[1]KY Source Acct Summary (2)'!E45,0)</f>
        <v>183</v>
      </c>
      <c r="F58" s="44">
        <f t="shared" si="6"/>
        <v>155724</v>
      </c>
      <c r="H58" s="45">
        <f>ROUND('[2]GLBU Summary (cents)'!H58,0)-1</f>
        <v>25495</v>
      </c>
      <c r="I58" s="46">
        <f>ROUND('[2]GLBU Summary (cents)'!I58,0)</f>
        <v>1830</v>
      </c>
      <c r="J58" s="46">
        <f>ROUND('[2]GLBU Summary (cents)'!J58,0)</f>
        <v>39</v>
      </c>
      <c r="K58" s="47">
        <f>SUM(H58:J58)</f>
        <v>27364</v>
      </c>
      <c r="L58" s="48">
        <f>ROUND('[2]GLBU Summary (cents)'!L58,0)</f>
        <v>4830</v>
      </c>
      <c r="M58" s="46">
        <f>ROUND('[2]GLBU Summary (cents)'!M58,0)</f>
        <v>677</v>
      </c>
      <c r="N58" s="46">
        <f>ROUND('[2]GLBU Summary (cents)'!N58,0)</f>
        <v>0</v>
      </c>
      <c r="O58" s="47">
        <f>SUM(L58:N58)</f>
        <v>5507</v>
      </c>
      <c r="P58" s="48">
        <f>ROUND('[2]GLBU Summary (cents)'!P58,0)</f>
        <v>5724</v>
      </c>
      <c r="Q58" s="46">
        <f>ROUND('[2]GLBU Summary (cents)'!Q58,0)</f>
        <v>10529</v>
      </c>
      <c r="R58" s="46">
        <f>ROUND('[2]GLBU Summary (cents)'!R58,0)</f>
        <v>0</v>
      </c>
      <c r="S58" s="47">
        <f>SUM(P58:R58)</f>
        <v>16253</v>
      </c>
      <c r="T58" s="48">
        <f t="shared" si="7"/>
        <v>36049</v>
      </c>
      <c r="U58" s="46">
        <f t="shared" si="7"/>
        <v>13036</v>
      </c>
      <c r="V58" s="46">
        <f t="shared" si="7"/>
        <v>39</v>
      </c>
      <c r="W58" s="46">
        <f>SUM(T58:V58)</f>
        <v>49124</v>
      </c>
      <c r="Y58" s="45">
        <f>+C58-H58-L58-P58</f>
        <v>47594</v>
      </c>
      <c r="Z58" s="46">
        <f>+D58-I58-M58-Q58</f>
        <v>58862</v>
      </c>
      <c r="AA58" s="46">
        <f>+E58-J58-N58-R58</f>
        <v>144</v>
      </c>
      <c r="AB58" s="46">
        <f>SUM(Y58:AA58)</f>
        <v>106600</v>
      </c>
    </row>
    <row r="59" spans="1:29" x14ac:dyDescent="0.25">
      <c r="A59" s="43">
        <v>42186</v>
      </c>
      <c r="C59" s="44">
        <f>ROUND('[1]KY Source Acct Summary (2)'!C46,0)</f>
        <v>93322</v>
      </c>
      <c r="D59" s="44">
        <f>ROUND('[1]KY Source Acct Summary (2)'!D46,0)</f>
        <v>60800</v>
      </c>
      <c r="E59" s="44">
        <f>ROUND('[1]KY Source Acct Summary (2)'!E46,0)</f>
        <v>172</v>
      </c>
      <c r="F59" s="44">
        <f t="shared" si="6"/>
        <v>154294</v>
      </c>
      <c r="H59" s="45">
        <f>ROUND('[2]GLBU Summary (cents)'!H59,0)</f>
        <v>19506</v>
      </c>
      <c r="I59" s="46">
        <f>ROUND('[2]GLBU Summary (cents)'!I59,0)</f>
        <v>863</v>
      </c>
      <c r="J59" s="46">
        <f>ROUND('[2]GLBU Summary (cents)'!J59,0)</f>
        <v>39</v>
      </c>
      <c r="K59" s="47">
        <f>SUM(H59:J59)</f>
        <v>20408</v>
      </c>
      <c r="L59" s="48">
        <f>ROUND('[2]GLBU Summary (cents)'!L59,0)</f>
        <v>3358</v>
      </c>
      <c r="M59" s="46">
        <f>ROUND('[2]GLBU Summary (cents)'!M59,0)</f>
        <v>355</v>
      </c>
      <c r="N59" s="46">
        <f>ROUND('[2]GLBU Summary (cents)'!N59,0)</f>
        <v>0</v>
      </c>
      <c r="O59" s="47">
        <f>SUM(L59:N59)</f>
        <v>3713</v>
      </c>
      <c r="P59" s="48">
        <f>ROUND('[2]GLBU Summary (cents)'!P59,0)</f>
        <v>5392</v>
      </c>
      <c r="Q59" s="46">
        <f>ROUND('[2]GLBU Summary (cents)'!Q59,0)</f>
        <v>9000</v>
      </c>
      <c r="R59" s="46">
        <f>ROUND('[2]GLBU Summary (cents)'!R59,0)</f>
        <v>0</v>
      </c>
      <c r="S59" s="47">
        <f>SUM(P59:R59)</f>
        <v>14392</v>
      </c>
      <c r="T59" s="48">
        <f t="shared" si="7"/>
        <v>28256</v>
      </c>
      <c r="U59" s="46">
        <f t="shared" si="7"/>
        <v>10218</v>
      </c>
      <c r="V59" s="46">
        <f t="shared" si="7"/>
        <v>39</v>
      </c>
      <c r="W59" s="46">
        <f>SUM(T59:V59)</f>
        <v>38513</v>
      </c>
      <c r="Y59" s="45">
        <f>+C59-H59-L59-P59</f>
        <v>65066</v>
      </c>
      <c r="Z59" s="46">
        <f>+D59-I59-M59-Q59</f>
        <v>50582</v>
      </c>
      <c r="AA59" s="46">
        <f>+E59-J59-N59-R59</f>
        <v>133</v>
      </c>
      <c r="AB59" s="46">
        <f>SUM(Y59:AA59)</f>
        <v>115781</v>
      </c>
    </row>
    <row r="60" spans="1:29" x14ac:dyDescent="0.25">
      <c r="A60" s="43">
        <v>42217</v>
      </c>
      <c r="C60" s="44">
        <f>ROUND('[1]KY Source Acct Summary (2)'!C47,0)</f>
        <v>79145</v>
      </c>
      <c r="D60" s="44">
        <f>ROUND('[1]KY Source Acct Summary (2)'!D47,0)</f>
        <v>61019</v>
      </c>
      <c r="E60" s="44">
        <f>ROUND('[1]KY Source Acct Summary (2)'!E47,0)</f>
        <v>224</v>
      </c>
      <c r="F60" s="44">
        <f t="shared" si="6"/>
        <v>140388</v>
      </c>
      <c r="H60" s="45">
        <f>ROUND('[2]GLBU Summary (cents)'!H60,0)</f>
        <v>21868</v>
      </c>
      <c r="I60" s="46">
        <f>ROUND('[2]GLBU Summary (cents)'!I60,0)</f>
        <v>1295</v>
      </c>
      <c r="J60" s="46">
        <f>ROUND('[2]GLBU Summary (cents)'!J60,0)</f>
        <v>12</v>
      </c>
      <c r="K60" s="47">
        <f>SUM(H60:J60)</f>
        <v>23175</v>
      </c>
      <c r="L60" s="48">
        <f>ROUND('[2]GLBU Summary (cents)'!L60,0)</f>
        <v>3961</v>
      </c>
      <c r="M60" s="46">
        <f>ROUND('[2]GLBU Summary (cents)'!M60,0)</f>
        <v>529</v>
      </c>
      <c r="N60" s="46">
        <f>ROUND('[2]GLBU Summary (cents)'!N60,0)</f>
        <v>0</v>
      </c>
      <c r="O60" s="47">
        <f>SUM(L60:N60)</f>
        <v>4490</v>
      </c>
      <c r="P60" s="48">
        <f>ROUND('[2]GLBU Summary (cents)'!P60,0)</f>
        <v>5386</v>
      </c>
      <c r="Q60" s="46">
        <f>ROUND('[2]GLBU Summary (cents)'!Q60,0)</f>
        <v>10425</v>
      </c>
      <c r="R60" s="46">
        <f>ROUND('[2]GLBU Summary (cents)'!R60,0)</f>
        <v>0</v>
      </c>
      <c r="S60" s="47">
        <f>SUM(P60:R60)</f>
        <v>15811</v>
      </c>
      <c r="T60" s="48">
        <f t="shared" si="7"/>
        <v>31215</v>
      </c>
      <c r="U60" s="46">
        <f t="shared" si="7"/>
        <v>12249</v>
      </c>
      <c r="V60" s="46">
        <f t="shared" si="7"/>
        <v>12</v>
      </c>
      <c r="W60" s="46">
        <f>SUM(T60:V60)</f>
        <v>43476</v>
      </c>
      <c r="Y60" s="45">
        <f>+C60-H60-L60-P60</f>
        <v>47930</v>
      </c>
      <c r="Z60" s="46">
        <f>+D60-I60-M60-Q60</f>
        <v>48770</v>
      </c>
      <c r="AA60" s="46">
        <f>+E60-J60-N60-R60</f>
        <v>212</v>
      </c>
      <c r="AB60" s="46">
        <f>SUM(Y60:AA60)</f>
        <v>96912</v>
      </c>
    </row>
    <row r="61" spans="1:29" x14ac:dyDescent="0.25">
      <c r="A61" s="43">
        <v>42248</v>
      </c>
      <c r="C61" s="44">
        <f>ROUND('[1]KY Source Acct Summary (2)'!C48,0)</f>
        <v>89143</v>
      </c>
      <c r="D61" s="44">
        <f>ROUND('[1]KY Source Acct Summary (2)'!D48,0)</f>
        <v>71736</v>
      </c>
      <c r="E61" s="44">
        <f>ROUND('[1]KY Source Acct Summary (2)'!E48,0)</f>
        <v>219</v>
      </c>
      <c r="F61" s="44">
        <f t="shared" si="6"/>
        <v>161098</v>
      </c>
      <c r="H61" s="45">
        <f>ROUND('[2]GLBU Summary (cents)'!H61,0)</f>
        <v>27188</v>
      </c>
      <c r="I61" s="46">
        <f>ROUND('[2]GLBU Summary (cents)'!I61,0)</f>
        <v>1700</v>
      </c>
      <c r="J61" s="46">
        <f>ROUND('[2]GLBU Summary (cents)'!J61,0)</f>
        <v>72</v>
      </c>
      <c r="K61" s="47">
        <f>SUM(H61:J61)</f>
        <v>28960</v>
      </c>
      <c r="L61" s="48">
        <f>ROUND('[2]GLBU Summary (cents)'!L61,0)</f>
        <v>4994</v>
      </c>
      <c r="M61" s="46">
        <f>ROUND('[2]GLBU Summary (cents)'!M61,0)</f>
        <v>631</v>
      </c>
      <c r="N61" s="46">
        <f>ROUND('[2]GLBU Summary (cents)'!N61,0)</f>
        <v>0</v>
      </c>
      <c r="O61" s="47">
        <f>SUM(L61:N61)</f>
        <v>5625</v>
      </c>
      <c r="P61" s="48">
        <f>ROUND('[2]GLBU Summary (cents)'!P61,0)</f>
        <v>6984</v>
      </c>
      <c r="Q61" s="46">
        <f>ROUND('[2]GLBU Summary (cents)'!Q61,0)</f>
        <v>11263</v>
      </c>
      <c r="R61" s="46">
        <f>ROUND('[2]GLBU Summary (cents)'!R61,0)</f>
        <v>0</v>
      </c>
      <c r="S61" s="47">
        <f>SUM(P61:R61)</f>
        <v>18247</v>
      </c>
      <c r="T61" s="48">
        <f t="shared" si="7"/>
        <v>39166</v>
      </c>
      <c r="U61" s="46">
        <f t="shared" si="7"/>
        <v>13594</v>
      </c>
      <c r="V61" s="46">
        <f t="shared" si="7"/>
        <v>72</v>
      </c>
      <c r="W61" s="46">
        <f>SUM(T61:V61)</f>
        <v>52832</v>
      </c>
      <c r="Y61" s="45">
        <f>+C61-H61-L61-P61</f>
        <v>49977</v>
      </c>
      <c r="Z61" s="46">
        <f>+D61-I61-M61-Q61</f>
        <v>58142</v>
      </c>
      <c r="AA61" s="46">
        <f>+E61-J61-N61-R61</f>
        <v>147</v>
      </c>
      <c r="AB61" s="46">
        <f>SUM(Y61:AA61)</f>
        <v>108266</v>
      </c>
    </row>
    <row r="62" spans="1:29" x14ac:dyDescent="0.25">
      <c r="A62" s="43">
        <v>42278</v>
      </c>
      <c r="C62" s="44">
        <f>ROUND('[1]KY Source Acct Summary (2)'!C49,0)</f>
        <v>109194</v>
      </c>
      <c r="D62" s="44">
        <f>ROUND('[1]KY Source Acct Summary (2)'!D49,0)</f>
        <v>93557</v>
      </c>
      <c r="E62" s="44">
        <f>ROUND('[1]KY Source Acct Summary (2)'!E49,0)</f>
        <v>258</v>
      </c>
      <c r="F62" s="44">
        <f t="shared" si="6"/>
        <v>203009</v>
      </c>
      <c r="H62" s="45">
        <f>ROUND('[2]GLBU Summary (cents)'!H62,0)</f>
        <v>36689</v>
      </c>
      <c r="I62" s="46">
        <f>ROUND('[2]GLBU Summary (cents)'!I62,0)</f>
        <v>3338</v>
      </c>
      <c r="J62" s="46">
        <f>ROUND('[2]GLBU Summary (cents)'!J62,0)</f>
        <v>63</v>
      </c>
      <c r="K62" s="47">
        <f>SUM(H62:J62)</f>
        <v>40090</v>
      </c>
      <c r="L62" s="48">
        <f>ROUND('[2]GLBU Summary (cents)'!L62,0)+1</f>
        <v>6020</v>
      </c>
      <c r="M62" s="46">
        <f>ROUND('[2]GLBU Summary (cents)'!M62,0)</f>
        <v>1404</v>
      </c>
      <c r="N62" s="46">
        <f>ROUND('[2]GLBU Summary (cents)'!N62,0)</f>
        <v>0</v>
      </c>
      <c r="O62" s="47">
        <f>SUM(L62:N62)</f>
        <v>7424</v>
      </c>
      <c r="P62" s="48">
        <f>ROUND('[2]GLBU Summary (cents)'!P62,0)+1</f>
        <v>8457</v>
      </c>
      <c r="Q62" s="46">
        <f>ROUND('[2]GLBU Summary (cents)'!Q62,0)</f>
        <v>15777</v>
      </c>
      <c r="R62" s="46">
        <f>ROUND('[2]GLBU Summary (cents)'!R62,0)</f>
        <v>0</v>
      </c>
      <c r="S62" s="47">
        <f>SUM(P62:R62)</f>
        <v>24234</v>
      </c>
      <c r="T62" s="67">
        <f>+H62+L62+P62-1</f>
        <v>51165</v>
      </c>
      <c r="U62" s="46">
        <f t="shared" si="7"/>
        <v>20519</v>
      </c>
      <c r="V62" s="46">
        <f t="shared" si="7"/>
        <v>63</v>
      </c>
      <c r="W62" s="46">
        <f>SUM(T62:V62)</f>
        <v>71747</v>
      </c>
      <c r="Y62" s="45">
        <f>+C62-H62-L62-P62</f>
        <v>58028</v>
      </c>
      <c r="Z62" s="46">
        <f>+D62-I62-M62-Q62</f>
        <v>73038</v>
      </c>
      <c r="AA62" s="46">
        <f>+E62-J62-N62-R62</f>
        <v>195</v>
      </c>
      <c r="AB62" s="46">
        <f>SUM(Y62:AA62)</f>
        <v>131261</v>
      </c>
    </row>
    <row r="63" spans="1:29" x14ac:dyDescent="0.25">
      <c r="A63" s="43">
        <v>42309</v>
      </c>
      <c r="C63" s="44">
        <f>ROUND('[1]KY Source Acct Summary (2)'!C50,0)</f>
        <v>77041</v>
      </c>
      <c r="D63" s="44">
        <f>ROUND('[1]KY Source Acct Summary (2)'!D50,0)</f>
        <v>65744</v>
      </c>
      <c r="E63" s="44">
        <f>ROUND('[1]KY Source Acct Summary (2)'!E50,0)</f>
        <v>178</v>
      </c>
      <c r="F63" s="44">
        <f t="shared" si="6"/>
        <v>142963</v>
      </c>
      <c r="H63" s="45">
        <f>ROUND('[2]GLBU Summary (cents)'!H63,0)</f>
        <v>25039</v>
      </c>
      <c r="I63" s="46">
        <f>ROUND('[2]GLBU Summary (cents)'!I63,0)</f>
        <v>2629</v>
      </c>
      <c r="J63" s="46">
        <f>ROUND('[2]GLBU Summary (cents)'!J63,0)</f>
        <v>26</v>
      </c>
      <c r="K63" s="47">
        <f>SUM(H63:J63)</f>
        <v>27694</v>
      </c>
      <c r="L63" s="48">
        <f>ROUND('[2]GLBU Summary (cents)'!L63,0)</f>
        <v>4257</v>
      </c>
      <c r="M63" s="46">
        <f>ROUND('[2]GLBU Summary (cents)'!M63,0)</f>
        <v>1220</v>
      </c>
      <c r="N63" s="46">
        <f>ROUND('[2]GLBU Summary (cents)'!N63,0)</f>
        <v>0</v>
      </c>
      <c r="O63" s="47">
        <f>SUM(L63:N63)</f>
        <v>5477</v>
      </c>
      <c r="P63" s="48">
        <f>ROUND('[2]GLBU Summary (cents)'!P63,0)</f>
        <v>6915</v>
      </c>
      <c r="Q63" s="46">
        <f>ROUND('[2]GLBU Summary (cents)'!Q63,0)</f>
        <v>11631</v>
      </c>
      <c r="R63" s="46">
        <f>ROUND('[2]GLBU Summary (cents)'!R63,0)</f>
        <v>0</v>
      </c>
      <c r="S63" s="47">
        <f>SUM(P63:R63)</f>
        <v>18546</v>
      </c>
      <c r="T63" s="48">
        <f t="shared" si="7"/>
        <v>36211</v>
      </c>
      <c r="U63" s="46">
        <f t="shared" si="7"/>
        <v>15480</v>
      </c>
      <c r="V63" s="46">
        <f t="shared" si="7"/>
        <v>26</v>
      </c>
      <c r="W63" s="46">
        <f>SUM(T63:V63)</f>
        <v>51717</v>
      </c>
      <c r="Y63" s="45">
        <f>+C63-H63-L63-P63</f>
        <v>40830</v>
      </c>
      <c r="Z63" s="46">
        <f>+D63-I63-M63-Q63</f>
        <v>50264</v>
      </c>
      <c r="AA63" s="46">
        <f>+E63-J63-N63-R63</f>
        <v>152</v>
      </c>
      <c r="AB63" s="46">
        <f>SUM(Y63:AA63)</f>
        <v>91246</v>
      </c>
    </row>
    <row r="64" spans="1:29" x14ac:dyDescent="0.25">
      <c r="A64" s="43">
        <v>42339</v>
      </c>
      <c r="C64" s="44">
        <f>ROUND('[1]KY Source Acct Summary (2)'!C51,0)</f>
        <v>62175</v>
      </c>
      <c r="D64" s="44">
        <f>ROUND('[1]KY Source Acct Summary (2)'!D51,0)</f>
        <v>50785</v>
      </c>
      <c r="E64" s="44">
        <f>ROUND('[1]KY Source Acct Summary (2)'!E51,0)</f>
        <v>168</v>
      </c>
      <c r="F64" s="44">
        <f t="shared" si="6"/>
        <v>113128</v>
      </c>
      <c r="H64" s="45">
        <f>ROUND('[2]GLBU Summary (cents)'!H64,0)</f>
        <v>17743</v>
      </c>
      <c r="I64" s="46">
        <f>ROUND('[2]GLBU Summary (cents)'!I64,0)</f>
        <v>2031</v>
      </c>
      <c r="J64" s="46">
        <f>ROUND('[2]GLBU Summary (cents)'!J64,0)</f>
        <v>0</v>
      </c>
      <c r="K64" s="47">
        <f>SUM(H64:J64)</f>
        <v>19774</v>
      </c>
      <c r="L64" s="48">
        <f>ROUND('[2]GLBU Summary (cents)'!L64,0)</f>
        <v>2993</v>
      </c>
      <c r="M64" s="46">
        <f>ROUND('[2]GLBU Summary (cents)'!M64,0)</f>
        <v>1014</v>
      </c>
      <c r="N64" s="46">
        <f>ROUND('[2]GLBU Summary (cents)'!N64,0)</f>
        <v>0</v>
      </c>
      <c r="O64" s="47">
        <f>SUM(L64:N64)</f>
        <v>4007</v>
      </c>
      <c r="P64" s="48">
        <f>ROUND('[2]GLBU Summary (cents)'!P64,0)</f>
        <v>4844</v>
      </c>
      <c r="Q64" s="46">
        <f>ROUND('[2]GLBU Summary (cents)'!Q64,0)</f>
        <v>9310</v>
      </c>
      <c r="R64" s="46">
        <f>ROUND('[2]GLBU Summary (cents)'!R64,0)</f>
        <v>0</v>
      </c>
      <c r="S64" s="47">
        <f>SUM(P64:R64)</f>
        <v>14154</v>
      </c>
      <c r="T64" s="48">
        <f>+H64+L64+P64+1</f>
        <v>25581</v>
      </c>
      <c r="U64" s="46">
        <f t="shared" si="7"/>
        <v>12355</v>
      </c>
      <c r="V64" s="46">
        <f t="shared" si="7"/>
        <v>0</v>
      </c>
      <c r="W64" s="46">
        <f>SUM(T64:V64)</f>
        <v>37936</v>
      </c>
      <c r="Y64" s="45">
        <f>+C64-H64-L64-P64</f>
        <v>36595</v>
      </c>
      <c r="Z64" s="46">
        <f>+D64-I64-M64-Q64</f>
        <v>38430</v>
      </c>
      <c r="AA64" s="46">
        <f>+E64-J64-N64-R64</f>
        <v>168</v>
      </c>
      <c r="AB64" s="46">
        <f>SUM(Y64:AA64)</f>
        <v>75193</v>
      </c>
    </row>
    <row r="65" spans="1:29" x14ac:dyDescent="0.25">
      <c r="A65" s="49">
        <v>42370</v>
      </c>
      <c r="B65" s="50"/>
      <c r="C65" s="44">
        <f>ROUND('[1]KY Source Acct Summary (2)'!C52,0)</f>
        <v>70463</v>
      </c>
      <c r="D65" s="44">
        <f>ROUND('[1]KY Source Acct Summary (2)'!D52,0)</f>
        <v>58749</v>
      </c>
      <c r="E65" s="44">
        <f>ROUND('[1]KY Source Acct Summary (2)'!E52,0)</f>
        <v>168</v>
      </c>
      <c r="F65" s="44">
        <f>C65+D65+E65</f>
        <v>129380</v>
      </c>
      <c r="G65" s="50"/>
      <c r="H65" s="45">
        <f>ROUND('[2]GLBU Summary (cents)'!H65,0)</f>
        <v>18917</v>
      </c>
      <c r="I65" s="46">
        <f>ROUND('[2]GLBU Summary (cents)'!I65,0)</f>
        <v>1581</v>
      </c>
      <c r="J65" s="46">
        <f>ROUND('[2]GLBU Summary (cents)'!J65,0)</f>
        <v>0</v>
      </c>
      <c r="K65" s="47">
        <f>SUM(H65:J65)</f>
        <v>20498</v>
      </c>
      <c r="L65" s="48">
        <f>ROUND('[2]GLBU Summary (cents)'!L65,0)</f>
        <v>3550</v>
      </c>
      <c r="M65" s="46">
        <f>ROUND('[2]GLBU Summary (cents)'!M65,0)</f>
        <v>756</v>
      </c>
      <c r="N65" s="46">
        <f>ROUND('[2]GLBU Summary (cents)'!N65,0)</f>
        <v>0</v>
      </c>
      <c r="O65" s="47">
        <f>SUM(L65:N65)</f>
        <v>4306</v>
      </c>
      <c r="P65" s="48">
        <f>ROUND('[2]GLBU Summary (cents)'!P65,0)</f>
        <v>4721</v>
      </c>
      <c r="Q65" s="46">
        <f>ROUND('[2]GLBU Summary (cents)'!Q65,0)</f>
        <v>9085</v>
      </c>
      <c r="R65" s="46">
        <f>ROUND('[2]GLBU Summary (cents)'!R65,0)</f>
        <v>0</v>
      </c>
      <c r="S65" s="47">
        <f>SUM(P65:R65)</f>
        <v>13806</v>
      </c>
      <c r="T65" s="48">
        <f t="shared" si="7"/>
        <v>27188</v>
      </c>
      <c r="U65" s="46">
        <f t="shared" si="7"/>
        <v>11422</v>
      </c>
      <c r="V65" s="46">
        <f t="shared" si="7"/>
        <v>0</v>
      </c>
      <c r="W65" s="46">
        <f>SUM(T65:V65)</f>
        <v>38610</v>
      </c>
      <c r="Y65" s="45">
        <f>+C65-H65-L65-P65</f>
        <v>43275</v>
      </c>
      <c r="Z65" s="46">
        <f>+D65-I65-M65-Q65</f>
        <v>47327</v>
      </c>
      <c r="AA65" s="46">
        <f>+E65-J65-N65-R65</f>
        <v>168</v>
      </c>
      <c r="AB65" s="46">
        <f>SUM(Y65:AA65)</f>
        <v>90770</v>
      </c>
    </row>
    <row r="66" spans="1:29" x14ac:dyDescent="0.25">
      <c r="A66" s="49">
        <v>42401</v>
      </c>
      <c r="B66" s="50"/>
      <c r="C66" s="44">
        <f>ROUND('[1]KY Source Acct Summary (2)'!C53,0)</f>
        <v>63330</v>
      </c>
      <c r="D66" s="44">
        <f>ROUND('[1]KY Source Acct Summary (2)'!D53,0)</f>
        <v>60325</v>
      </c>
      <c r="E66" s="44">
        <f>ROUND('[1]KY Source Acct Summary (2)'!E53,0)</f>
        <v>180</v>
      </c>
      <c r="F66" s="44">
        <f>C66+D66+E66</f>
        <v>123835</v>
      </c>
      <c r="G66" s="50"/>
      <c r="H66" s="45">
        <f>ROUND('[2]GLBU Summary (cents)'!H66,0)</f>
        <v>20008</v>
      </c>
      <c r="I66" s="46">
        <f>ROUND('[2]GLBU Summary (cents)'!I66,0)</f>
        <v>1952</v>
      </c>
      <c r="J66" s="46">
        <f>ROUND('[2]GLBU Summary (cents)'!J66,0)</f>
        <v>50</v>
      </c>
      <c r="K66" s="47">
        <f>SUM(H66:J66)</f>
        <v>22010</v>
      </c>
      <c r="L66" s="48">
        <f>ROUND('[2]GLBU Summary (cents)'!L66,0)</f>
        <v>3775</v>
      </c>
      <c r="M66" s="46">
        <f>ROUND('[2]GLBU Summary (cents)'!M66,0)</f>
        <v>489</v>
      </c>
      <c r="N66" s="46">
        <f>ROUND('[2]GLBU Summary (cents)'!N66,0)</f>
        <v>0</v>
      </c>
      <c r="O66" s="47">
        <f>SUM(L66:N66)</f>
        <v>4264</v>
      </c>
      <c r="P66" s="48">
        <f>ROUND('[2]GLBU Summary (cents)'!P66,0)</f>
        <v>5316</v>
      </c>
      <c r="Q66" s="46">
        <f>ROUND('[2]GLBU Summary (cents)'!Q66,0)</f>
        <v>9918</v>
      </c>
      <c r="R66" s="46">
        <f>ROUND('[2]GLBU Summary (cents)'!R66,0)</f>
        <v>0</v>
      </c>
      <c r="S66" s="47">
        <f>SUM(P66:R66)</f>
        <v>15234</v>
      </c>
      <c r="T66" s="48">
        <f t="shared" si="7"/>
        <v>29099</v>
      </c>
      <c r="U66" s="46">
        <f t="shared" si="7"/>
        <v>12359</v>
      </c>
      <c r="V66" s="46">
        <f t="shared" si="7"/>
        <v>50</v>
      </c>
      <c r="W66" s="46">
        <f>SUM(T66:V66)</f>
        <v>41508</v>
      </c>
      <c r="Y66" s="45">
        <f>+C66-H66-L66-P66</f>
        <v>34231</v>
      </c>
      <c r="Z66" s="46">
        <f>+D66-I66-M66-Q66</f>
        <v>47966</v>
      </c>
      <c r="AA66" s="46">
        <f>+E66-J66-N66-R66</f>
        <v>130</v>
      </c>
      <c r="AB66" s="46">
        <f>SUM(Y66:AA66)</f>
        <v>82327</v>
      </c>
    </row>
    <row r="67" spans="1:29" ht="13.2" thickBot="1" x14ac:dyDescent="0.3">
      <c r="B67" s="51" t="s">
        <v>15</v>
      </c>
      <c r="C67" s="52"/>
      <c r="D67" s="52"/>
      <c r="E67" s="52"/>
      <c r="F67" s="53">
        <f>SUM(F55:F66)</f>
        <v>1843998</v>
      </c>
      <c r="H67" s="69"/>
      <c r="I67" s="3"/>
      <c r="J67" s="3"/>
      <c r="K67" s="53">
        <f>SUM(K55:K66)</f>
        <v>315308</v>
      </c>
      <c r="L67" s="70"/>
      <c r="M67" s="56"/>
      <c r="N67" s="56"/>
      <c r="O67" s="53">
        <f>SUM(O55:O66)</f>
        <v>60570</v>
      </c>
      <c r="P67" s="70"/>
      <c r="Q67" s="56"/>
      <c r="R67" s="56"/>
      <c r="S67" s="53">
        <f>SUM(S55:S66)</f>
        <v>214407</v>
      </c>
      <c r="T67" s="58" t="s">
        <v>23</v>
      </c>
      <c r="U67" s="59"/>
      <c r="V67" s="59"/>
      <c r="W67" s="53">
        <f>SUM(W55:W66)</f>
        <v>590285</v>
      </c>
      <c r="X67" s="56"/>
      <c r="Y67" s="69"/>
      <c r="Z67" s="56"/>
      <c r="AA67" s="56"/>
      <c r="AB67" s="53">
        <f>SUM(AB55:AB66)</f>
        <v>1253713</v>
      </c>
    </row>
    <row r="68" spans="1:29" x14ac:dyDescent="0.25">
      <c r="A68" s="71"/>
      <c r="B68" s="72"/>
      <c r="C68" s="72"/>
      <c r="D68" s="72"/>
      <c r="E68" s="72"/>
      <c r="F68" s="72"/>
      <c r="G68" s="72"/>
      <c r="H68" s="69"/>
      <c r="I68" s="3"/>
      <c r="J68" s="3"/>
      <c r="K68" s="3"/>
      <c r="L68" s="70"/>
      <c r="M68" s="3"/>
      <c r="N68" s="3"/>
      <c r="O68" s="3"/>
      <c r="P68" s="70"/>
      <c r="Q68" s="3"/>
      <c r="R68" s="3"/>
      <c r="S68" s="3"/>
      <c r="T68" s="70"/>
      <c r="U68" s="3"/>
      <c r="V68" s="3"/>
      <c r="Y68" s="69"/>
      <c r="Z68" s="3"/>
      <c r="AA68" s="3"/>
      <c r="AB68" s="3"/>
    </row>
    <row r="69" spans="1:29" ht="16.8" thickBot="1" x14ac:dyDescent="0.45">
      <c r="A69" s="73" t="s">
        <v>24</v>
      </c>
      <c r="B69" s="51"/>
      <c r="C69" s="51"/>
      <c r="D69" s="51"/>
      <c r="E69" s="51"/>
      <c r="F69" s="74">
        <f>+F22+F37+F52+F67</f>
        <v>8022030</v>
      </c>
      <c r="G69" s="51"/>
      <c r="H69" s="69"/>
      <c r="I69" s="3"/>
      <c r="J69" s="3"/>
      <c r="K69" s="74">
        <f>+K22+K37+K52+K67</f>
        <v>1645315</v>
      </c>
      <c r="L69" s="70"/>
      <c r="M69" s="3"/>
      <c r="N69" s="3"/>
      <c r="O69" s="74">
        <f>+O22+O37+O52+O67</f>
        <v>312871</v>
      </c>
      <c r="P69" s="70"/>
      <c r="Q69" s="3"/>
      <c r="R69" s="3"/>
      <c r="S69" s="74">
        <f>+S22+S37+S52+S67</f>
        <v>1041349</v>
      </c>
      <c r="T69" s="70"/>
      <c r="U69" s="3"/>
      <c r="V69" s="3"/>
      <c r="W69" s="74">
        <f>+W22+W37+W52+W67</f>
        <v>2999536</v>
      </c>
      <c r="X69" s="56"/>
      <c r="Y69" s="69"/>
      <c r="Z69" s="3"/>
      <c r="AA69" s="3"/>
      <c r="AB69" s="74">
        <f>+AB22+AB37+AB52+AB67</f>
        <v>5022495</v>
      </c>
    </row>
    <row r="70" spans="1:29" s="1" customFormat="1" ht="13.2" thickTop="1" x14ac:dyDescent="0.25">
      <c r="B70" s="2"/>
      <c r="C70" s="2"/>
      <c r="D70" s="2"/>
      <c r="E70" s="2"/>
      <c r="F70" s="2"/>
      <c r="G70" s="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3"/>
      <c r="X70"/>
      <c r="Y70"/>
      <c r="Z70"/>
      <c r="AA70"/>
      <c r="AB70"/>
      <c r="AC70" s="3"/>
    </row>
  </sheetData>
  <mergeCells count="16">
    <mergeCell ref="T52:V52"/>
    <mergeCell ref="T67:V67"/>
    <mergeCell ref="H7:K7"/>
    <mergeCell ref="L7:O7"/>
    <mergeCell ref="P7:S7"/>
    <mergeCell ref="T7:W7"/>
    <mergeCell ref="T22:V22"/>
    <mergeCell ref="T37:V37"/>
    <mergeCell ref="Z1:AB1"/>
    <mergeCell ref="D2:Z2"/>
    <mergeCell ref="AA2:AB2"/>
    <mergeCell ref="D3:Z3"/>
    <mergeCell ref="D4:Z4"/>
    <mergeCell ref="A6:F6"/>
    <mergeCell ref="H6:W6"/>
    <mergeCell ref="Y6:AB6"/>
  </mergeCells>
  <pageMargins left="0.4" right="0.4" top="0.4" bottom="0.4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1-50 e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Dan Holmes</cp:lastModifiedBy>
  <dcterms:created xsi:type="dcterms:W3CDTF">2017-07-07T22:09:37Z</dcterms:created>
  <dcterms:modified xsi:type="dcterms:W3CDTF">2017-07-07T22:10:21Z</dcterms:modified>
</cp:coreProperties>
</file>