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1112"/>
  </bookViews>
  <sheets>
    <sheet name="Staff 1-50 b c" sheetId="1" r:id="rId1"/>
  </sheets>
  <definedNames>
    <definedName name="_xlnm._FilterDatabase" localSheetId="0" hidden="1">'Staff 1-50 b c'!$H$8:$S$66</definedName>
  </definedNames>
  <calcPr calcId="145621"/>
</workbook>
</file>

<file path=xl/calcChain.xml><?xml version="1.0" encoding="utf-8"?>
<calcChain xmlns="http://schemas.openxmlformats.org/spreadsheetml/2006/main">
  <c r="Z66" i="1" l="1"/>
  <c r="S66" i="1"/>
  <c r="O66" i="1"/>
  <c r="K66" i="1"/>
  <c r="AA66" i="1"/>
  <c r="U66" i="1"/>
  <c r="Y66" i="1"/>
  <c r="AB66" i="1" s="1"/>
  <c r="F66" i="1"/>
  <c r="V65" i="1"/>
  <c r="O65" i="1"/>
  <c r="F65" i="1"/>
  <c r="Z64" i="1"/>
  <c r="S64" i="1"/>
  <c r="O64" i="1"/>
  <c r="U64" i="1"/>
  <c r="Y64" i="1"/>
  <c r="F64" i="1"/>
  <c r="O63" i="1"/>
  <c r="V63" i="1"/>
  <c r="Z63" i="1"/>
  <c r="T63" i="1"/>
  <c r="F63" i="1"/>
  <c r="T62" i="1"/>
  <c r="S62" i="1"/>
  <c r="AA62" i="1"/>
  <c r="Z62" i="1"/>
  <c r="F62" i="1"/>
  <c r="Z61" i="1"/>
  <c r="Y61" i="1"/>
  <c r="T61" i="1"/>
  <c r="V61" i="1"/>
  <c r="AA61" i="1"/>
  <c r="U61" i="1"/>
  <c r="F61" i="1"/>
  <c r="AA60" i="1"/>
  <c r="Z60" i="1"/>
  <c r="U60" i="1"/>
  <c r="S60" i="1"/>
  <c r="O60" i="1"/>
  <c r="K60" i="1"/>
  <c r="V60" i="1"/>
  <c r="Y60" i="1"/>
  <c r="F60" i="1"/>
  <c r="Y59" i="1"/>
  <c r="S59" i="1"/>
  <c r="O59" i="1"/>
  <c r="Z59" i="1"/>
  <c r="T59" i="1"/>
  <c r="F59" i="1"/>
  <c r="S58" i="1"/>
  <c r="O58" i="1"/>
  <c r="AA58" i="1"/>
  <c r="T58" i="1"/>
  <c r="F58" i="1"/>
  <c r="AA57" i="1"/>
  <c r="T57" i="1"/>
  <c r="S57" i="1"/>
  <c r="Z57" i="1"/>
  <c r="F57" i="1"/>
  <c r="AA56" i="1"/>
  <c r="V56" i="1"/>
  <c r="S56" i="1"/>
  <c r="O56" i="1"/>
  <c r="Y56" i="1"/>
  <c r="F56" i="1"/>
  <c r="AA55" i="1"/>
  <c r="Y55" i="1"/>
  <c r="S55" i="1"/>
  <c r="O55" i="1"/>
  <c r="K55" i="1"/>
  <c r="V55" i="1"/>
  <c r="Z55" i="1"/>
  <c r="T55" i="1"/>
  <c r="F55" i="1"/>
  <c r="Z51" i="1"/>
  <c r="S51" i="1"/>
  <c r="O51" i="1"/>
  <c r="K51" i="1"/>
  <c r="U51" i="1"/>
  <c r="Y51" i="1"/>
  <c r="F51" i="1"/>
  <c r="V50" i="1"/>
  <c r="Z50" i="1"/>
  <c r="T50" i="1"/>
  <c r="F50" i="1"/>
  <c r="U49" i="1"/>
  <c r="Z49" i="1"/>
  <c r="S49" i="1"/>
  <c r="O49" i="1"/>
  <c r="AA49" i="1"/>
  <c r="F49" i="1"/>
  <c r="Z48" i="1"/>
  <c r="K48" i="1"/>
  <c r="F48" i="1"/>
  <c r="AA47" i="1"/>
  <c r="Z47" i="1"/>
  <c r="U47" i="1"/>
  <c r="S47" i="1"/>
  <c r="O47" i="1"/>
  <c r="K47" i="1"/>
  <c r="V47" i="1"/>
  <c r="Y47" i="1"/>
  <c r="AB47" i="1" s="1"/>
  <c r="F47" i="1"/>
  <c r="Y46" i="1"/>
  <c r="S46" i="1"/>
  <c r="O46" i="1"/>
  <c r="Z46" i="1"/>
  <c r="T46" i="1"/>
  <c r="F46" i="1"/>
  <c r="O45" i="1"/>
  <c r="AA45" i="1"/>
  <c r="T45" i="1"/>
  <c r="F45" i="1"/>
  <c r="T44" i="1"/>
  <c r="S44" i="1"/>
  <c r="Z44" i="1"/>
  <c r="F44" i="1"/>
  <c r="AA43" i="1"/>
  <c r="V43" i="1"/>
  <c r="S43" i="1"/>
  <c r="O43" i="1"/>
  <c r="Y43" i="1"/>
  <c r="F43" i="1"/>
  <c r="AA42" i="1"/>
  <c r="S42" i="1"/>
  <c r="O42" i="1"/>
  <c r="K42" i="1"/>
  <c r="V42" i="1"/>
  <c r="Z42" i="1"/>
  <c r="T42" i="1"/>
  <c r="F42" i="1"/>
  <c r="Y41" i="1"/>
  <c r="S41" i="1"/>
  <c r="O41" i="1"/>
  <c r="K41" i="1"/>
  <c r="AA41" i="1"/>
  <c r="U41" i="1"/>
  <c r="T41" i="1"/>
  <c r="F41" i="1"/>
  <c r="AA40" i="1"/>
  <c r="U40" i="1"/>
  <c r="V40" i="1"/>
  <c r="F40" i="1"/>
  <c r="F52" i="1" s="1"/>
  <c r="Y36" i="1"/>
  <c r="S36" i="1"/>
  <c r="O36" i="1"/>
  <c r="K36" i="1"/>
  <c r="AA36" i="1"/>
  <c r="U36" i="1"/>
  <c r="T36" i="1"/>
  <c r="F36" i="1"/>
  <c r="U35" i="1"/>
  <c r="S35" i="1"/>
  <c r="V35" i="1"/>
  <c r="F35" i="1"/>
  <c r="S34" i="1"/>
  <c r="O34" i="1"/>
  <c r="V34" i="1"/>
  <c r="Y34" i="1"/>
  <c r="F34" i="1"/>
  <c r="AA33" i="1"/>
  <c r="V33" i="1"/>
  <c r="T33" i="1"/>
  <c r="S33" i="1"/>
  <c r="O33" i="1"/>
  <c r="Z33" i="1"/>
  <c r="F33" i="1"/>
  <c r="Z32" i="1"/>
  <c r="Y32" i="1"/>
  <c r="S32" i="1"/>
  <c r="O32" i="1"/>
  <c r="U32" i="1"/>
  <c r="T32" i="1"/>
  <c r="F32" i="1"/>
  <c r="U31" i="1"/>
  <c r="O31" i="1"/>
  <c r="AA31" i="1"/>
  <c r="K31" i="1"/>
  <c r="F31" i="1"/>
  <c r="S30" i="1"/>
  <c r="AA30" i="1"/>
  <c r="U30" i="1"/>
  <c r="Y30" i="1"/>
  <c r="F30" i="1"/>
  <c r="S29" i="1"/>
  <c r="O29" i="1"/>
  <c r="K29" i="1"/>
  <c r="Z29" i="1"/>
  <c r="Y29" i="1"/>
  <c r="F29" i="1"/>
  <c r="S28" i="1"/>
  <c r="O28" i="1"/>
  <c r="K28" i="1"/>
  <c r="AA28" i="1"/>
  <c r="Z28" i="1"/>
  <c r="Y28" i="1"/>
  <c r="AB28" i="1" s="1"/>
  <c r="F28" i="1"/>
  <c r="T27" i="1"/>
  <c r="S27" i="1"/>
  <c r="AA27" i="1"/>
  <c r="Z27" i="1"/>
  <c r="Y27" i="1"/>
  <c r="F27" i="1"/>
  <c r="V26" i="1"/>
  <c r="Z26" i="1"/>
  <c r="U26" i="1"/>
  <c r="F26" i="1"/>
  <c r="AA25" i="1"/>
  <c r="Z25" i="1"/>
  <c r="U25" i="1"/>
  <c r="S25" i="1"/>
  <c r="O25" i="1"/>
  <c r="K25" i="1"/>
  <c r="V25" i="1"/>
  <c r="Y25" i="1"/>
  <c r="AB25" i="1" s="1"/>
  <c r="F25" i="1"/>
  <c r="F37" i="1" s="1"/>
  <c r="V21" i="1"/>
  <c r="AA21" i="1"/>
  <c r="Z21" i="1"/>
  <c r="K21" i="1"/>
  <c r="F21" i="1"/>
  <c r="AA20" i="1"/>
  <c r="Z20" i="1"/>
  <c r="U20" i="1"/>
  <c r="S20" i="1"/>
  <c r="O20" i="1"/>
  <c r="K20" i="1"/>
  <c r="V20" i="1"/>
  <c r="Y20" i="1"/>
  <c r="AB20" i="1" s="1"/>
  <c r="F20" i="1"/>
  <c r="Y19" i="1"/>
  <c r="S19" i="1"/>
  <c r="O19" i="1"/>
  <c r="V19" i="1"/>
  <c r="Z19" i="1"/>
  <c r="T19" i="1"/>
  <c r="F19" i="1"/>
  <c r="S18" i="1"/>
  <c r="O18" i="1"/>
  <c r="AA18" i="1"/>
  <c r="Z18" i="1"/>
  <c r="T18" i="1"/>
  <c r="F18" i="1"/>
  <c r="T17" i="1"/>
  <c r="S17" i="1"/>
  <c r="AA17" i="1"/>
  <c r="U17" i="1"/>
  <c r="F17" i="1"/>
  <c r="AA16" i="1"/>
  <c r="V16" i="1"/>
  <c r="U16" i="1"/>
  <c r="S16" i="1"/>
  <c r="O16" i="1"/>
  <c r="Z16" i="1"/>
  <c r="Y16" i="1"/>
  <c r="AB16" i="1" s="1"/>
  <c r="F16" i="1"/>
  <c r="AA15" i="1"/>
  <c r="Y15" i="1"/>
  <c r="AB15" i="1" s="1"/>
  <c r="S15" i="1"/>
  <c r="O15" i="1"/>
  <c r="K15" i="1"/>
  <c r="V15" i="1"/>
  <c r="Z15" i="1"/>
  <c r="T15" i="1"/>
  <c r="F15" i="1"/>
  <c r="Y14" i="1"/>
  <c r="S14" i="1"/>
  <c r="O14" i="1"/>
  <c r="K14" i="1"/>
  <c r="AA14" i="1"/>
  <c r="U14" i="1"/>
  <c r="T14" i="1"/>
  <c r="F14" i="1"/>
  <c r="U13" i="1"/>
  <c r="S13" i="1"/>
  <c r="O13" i="1"/>
  <c r="V13" i="1"/>
  <c r="Z13" i="1"/>
  <c r="F13" i="1"/>
  <c r="V12" i="1"/>
  <c r="S12" i="1"/>
  <c r="O12" i="1"/>
  <c r="AA12" i="1"/>
  <c r="U12" i="1"/>
  <c r="Y12" i="1"/>
  <c r="F12" i="1"/>
  <c r="AA11" i="1"/>
  <c r="V11" i="1"/>
  <c r="S11" i="1"/>
  <c r="O11" i="1"/>
  <c r="Z11" i="1"/>
  <c r="Y11" i="1"/>
  <c r="AB11" i="1" s="1"/>
  <c r="F11" i="1"/>
  <c r="Z10" i="1"/>
  <c r="Y10" i="1"/>
  <c r="AB10" i="1" s="1"/>
  <c r="S10" i="1"/>
  <c r="O10" i="1"/>
  <c r="K10" i="1"/>
  <c r="AA10" i="1"/>
  <c r="U10" i="1"/>
  <c r="T10" i="1"/>
  <c r="F10" i="1"/>
  <c r="F22" i="1" s="1"/>
  <c r="W63" i="1" l="1"/>
  <c r="W18" i="1"/>
  <c r="F69" i="1"/>
  <c r="AB27" i="1"/>
  <c r="W14" i="1"/>
  <c r="W19" i="1"/>
  <c r="AB56" i="1"/>
  <c r="S22" i="1"/>
  <c r="T11" i="1"/>
  <c r="Y21" i="1"/>
  <c r="AB21" i="1" s="1"/>
  <c r="Y26" i="1"/>
  <c r="AB26" i="1" s="1"/>
  <c r="K26" i="1"/>
  <c r="AA29" i="1"/>
  <c r="AB29" i="1" s="1"/>
  <c r="Y31" i="1"/>
  <c r="AB31" i="1" s="1"/>
  <c r="O40" i="1"/>
  <c r="T40" i="1"/>
  <c r="W40" i="1" s="1"/>
  <c r="AB61" i="1"/>
  <c r="W62" i="1"/>
  <c r="V64" i="1"/>
  <c r="AA64" i="1"/>
  <c r="K19" i="1"/>
  <c r="T21" i="1"/>
  <c r="T26" i="1"/>
  <c r="W26" i="1" s="1"/>
  <c r="T28" i="1"/>
  <c r="V30" i="1"/>
  <c r="AA35" i="1"/>
  <c r="V44" i="1"/>
  <c r="W44" i="1" s="1"/>
  <c r="U44" i="1"/>
  <c r="F67" i="1"/>
  <c r="W57" i="1"/>
  <c r="V59" i="1"/>
  <c r="AA59" i="1"/>
  <c r="AB59" i="1" s="1"/>
  <c r="U62" i="1"/>
  <c r="K64" i="1"/>
  <c r="K65" i="1"/>
  <c r="T65" i="1"/>
  <c r="W65" i="1" s="1"/>
  <c r="U65" i="1"/>
  <c r="T66" i="1"/>
  <c r="K12" i="1"/>
  <c r="Z12" i="1"/>
  <c r="AB12" i="1" s="1"/>
  <c r="K13" i="1"/>
  <c r="Y13" i="1"/>
  <c r="Z14" i="1"/>
  <c r="AB14" i="1" s="1"/>
  <c r="O17" i="1"/>
  <c r="O22" i="1" s="1"/>
  <c r="V17" i="1"/>
  <c r="K18" i="1"/>
  <c r="Y18" i="1"/>
  <c r="AB18" i="1" s="1"/>
  <c r="AA19" i="1"/>
  <c r="AB19" i="1" s="1"/>
  <c r="S21" i="1"/>
  <c r="U21" i="1"/>
  <c r="S26" i="1"/>
  <c r="S37" i="1" s="1"/>
  <c r="O27" i="1"/>
  <c r="V29" i="1"/>
  <c r="O30" i="1"/>
  <c r="Z30" i="1"/>
  <c r="T31" i="1"/>
  <c r="K32" i="1"/>
  <c r="U34" i="1"/>
  <c r="Z34" i="1"/>
  <c r="K34" i="1"/>
  <c r="Z40" i="1"/>
  <c r="Y42" i="1"/>
  <c r="AB42" i="1" s="1"/>
  <c r="Z43" i="1"/>
  <c r="AB43" i="1" s="1"/>
  <c r="K43" i="1"/>
  <c r="U43" i="1"/>
  <c r="Z45" i="1"/>
  <c r="U45" i="1"/>
  <c r="W45" i="1" s="1"/>
  <c r="U48" i="1"/>
  <c r="V48" i="1"/>
  <c r="T48" i="1"/>
  <c r="W48" i="1" s="1"/>
  <c r="Y49" i="1"/>
  <c r="AB49" i="1" s="1"/>
  <c r="K49" i="1"/>
  <c r="AA50" i="1"/>
  <c r="S50" i="1"/>
  <c r="V57" i="1"/>
  <c r="U57" i="1"/>
  <c r="K59" i="1"/>
  <c r="AB60" i="1"/>
  <c r="K61" i="1"/>
  <c r="O62" i="1"/>
  <c r="Z65" i="1"/>
  <c r="AA13" i="1"/>
  <c r="W17" i="1"/>
  <c r="Z17" i="1"/>
  <c r="U18" i="1"/>
  <c r="V46" i="1"/>
  <c r="AA46" i="1"/>
  <c r="AB46" i="1" s="1"/>
  <c r="AA26" i="1"/>
  <c r="U27" i="1"/>
  <c r="W27" i="1" s="1"/>
  <c r="Z31" i="1"/>
  <c r="O35" i="1"/>
  <c r="O37" i="1" s="1"/>
  <c r="T35" i="1"/>
  <c r="W35" i="1" s="1"/>
  <c r="K46" i="1"/>
  <c r="O67" i="1"/>
  <c r="K11" i="1"/>
  <c r="K22" i="1" s="1"/>
  <c r="T13" i="1"/>
  <c r="W13" i="1" s="1"/>
  <c r="K16" i="1"/>
  <c r="K17" i="1"/>
  <c r="Y17" i="1"/>
  <c r="AB17" i="1" s="1"/>
  <c r="O21" i="1"/>
  <c r="O26" i="1"/>
  <c r="K27" i="1"/>
  <c r="AB30" i="1"/>
  <c r="S31" i="1"/>
  <c r="Y33" i="1"/>
  <c r="AB33" i="1" s="1"/>
  <c r="K33" i="1"/>
  <c r="AA34" i="1"/>
  <c r="Z35" i="1"/>
  <c r="S40" i="1"/>
  <c r="AA44" i="1"/>
  <c r="S45" i="1"/>
  <c r="AA48" i="1"/>
  <c r="Y48" i="1"/>
  <c r="AB48" i="1" s="1"/>
  <c r="T49" i="1"/>
  <c r="O50" i="1"/>
  <c r="V51" i="1"/>
  <c r="AA51" i="1"/>
  <c r="AB51" i="1" s="1"/>
  <c r="AB55" i="1"/>
  <c r="Z56" i="1"/>
  <c r="K56" i="1"/>
  <c r="U56" i="1"/>
  <c r="Z58" i="1"/>
  <c r="U58" i="1"/>
  <c r="W61" i="1"/>
  <c r="Y62" i="1"/>
  <c r="AB62" i="1" s="1"/>
  <c r="K62" i="1"/>
  <c r="AA63" i="1"/>
  <c r="S63" i="1"/>
  <c r="AB64" i="1"/>
  <c r="AA65" i="1"/>
  <c r="Y65" i="1"/>
  <c r="V10" i="1"/>
  <c r="W10" i="1" s="1"/>
  <c r="U11" i="1"/>
  <c r="T12" i="1"/>
  <c r="W12" i="1" s="1"/>
  <c r="V14" i="1"/>
  <c r="U15" i="1"/>
  <c r="W15" i="1" s="1"/>
  <c r="T16" i="1"/>
  <c r="W16" i="1" s="1"/>
  <c r="V18" i="1"/>
  <c r="U19" i="1"/>
  <c r="T20" i="1"/>
  <c r="W20" i="1" s="1"/>
  <c r="T25" i="1"/>
  <c r="W25" i="1" s="1"/>
  <c r="V27" i="1"/>
  <c r="U28" i="1"/>
  <c r="T29" i="1"/>
  <c r="W29" i="1" s="1"/>
  <c r="K30" i="1"/>
  <c r="K37" i="1" s="1"/>
  <c r="V31" i="1"/>
  <c r="K35" i="1"/>
  <c r="Y35" i="1"/>
  <c r="AB35" i="1" s="1"/>
  <c r="Z36" i="1"/>
  <c r="AB36" i="1" s="1"/>
  <c r="K40" i="1"/>
  <c r="Y40" i="1"/>
  <c r="AB40" i="1" s="1"/>
  <c r="Z41" i="1"/>
  <c r="AB41" i="1" s="1"/>
  <c r="O44" i="1"/>
  <c r="K45" i="1"/>
  <c r="Y45" i="1"/>
  <c r="S48" i="1"/>
  <c r="K50" i="1"/>
  <c r="Y50" i="1"/>
  <c r="AB50" i="1" s="1"/>
  <c r="O57" i="1"/>
  <c r="K58" i="1"/>
  <c r="Y58" i="1"/>
  <c r="AB58" i="1" s="1"/>
  <c r="S61" i="1"/>
  <c r="S67" i="1" s="1"/>
  <c r="K63" i="1"/>
  <c r="Y63" i="1"/>
  <c r="AB63" i="1" s="1"/>
  <c r="V28" i="1"/>
  <c r="U29" i="1"/>
  <c r="T30" i="1"/>
  <c r="W30" i="1" s="1"/>
  <c r="AA32" i="1"/>
  <c r="AB32" i="1" s="1"/>
  <c r="V32" i="1"/>
  <c r="W32" i="1" s="1"/>
  <c r="K44" i="1"/>
  <c r="Y44" i="1"/>
  <c r="O48" i="1"/>
  <c r="K57" i="1"/>
  <c r="Y57" i="1"/>
  <c r="AB57" i="1" s="1"/>
  <c r="O61" i="1"/>
  <c r="S65" i="1"/>
  <c r="U33" i="1"/>
  <c r="W33" i="1" s="1"/>
  <c r="T34" i="1"/>
  <c r="V36" i="1"/>
  <c r="W36" i="1" s="1"/>
  <c r="V41" i="1"/>
  <c r="W41" i="1" s="1"/>
  <c r="U42" i="1"/>
  <c r="W42" i="1" s="1"/>
  <c r="T43" i="1"/>
  <c r="W43" i="1" s="1"/>
  <c r="V45" i="1"/>
  <c r="U46" i="1"/>
  <c r="W46" i="1" s="1"/>
  <c r="T47" i="1"/>
  <c r="W47" i="1" s="1"/>
  <c r="V49" i="1"/>
  <c r="U50" i="1"/>
  <c r="W50" i="1" s="1"/>
  <c r="T51" i="1"/>
  <c r="W51" i="1" s="1"/>
  <c r="U55" i="1"/>
  <c r="W55" i="1" s="1"/>
  <c r="T56" i="1"/>
  <c r="V58" i="1"/>
  <c r="U59" i="1"/>
  <c r="W59" i="1" s="1"/>
  <c r="T60" i="1"/>
  <c r="W60" i="1" s="1"/>
  <c r="V62" i="1"/>
  <c r="U63" i="1"/>
  <c r="T64" i="1"/>
  <c r="V66" i="1"/>
  <c r="O69" i="1" l="1"/>
  <c r="AB22" i="1"/>
  <c r="W64" i="1"/>
  <c r="W66" i="1"/>
  <c r="W21" i="1"/>
  <c r="AB44" i="1"/>
  <c r="AB52" i="1" s="1"/>
  <c r="AB45" i="1"/>
  <c r="AB65" i="1"/>
  <c r="W58" i="1"/>
  <c r="S52" i="1"/>
  <c r="S69" i="1" s="1"/>
  <c r="AB34" i="1"/>
  <c r="AB37" i="1" s="1"/>
  <c r="K67" i="1"/>
  <c r="AB13" i="1"/>
  <c r="O52" i="1"/>
  <c r="W56" i="1"/>
  <c r="W67" i="1" s="1"/>
  <c r="W34" i="1"/>
  <c r="K52" i="1"/>
  <c r="K69" i="1" s="1"/>
  <c r="AB67" i="1"/>
  <c r="W49" i="1"/>
  <c r="W52" i="1" s="1"/>
  <c r="W31" i="1"/>
  <c r="W28" i="1"/>
  <c r="W37" i="1" s="1"/>
  <c r="W11" i="1"/>
  <c r="W22" i="1" s="1"/>
  <c r="W69" i="1" l="1"/>
  <c r="AB69" i="1"/>
</calcChain>
</file>

<file path=xl/sharedStrings.xml><?xml version="1.0" encoding="utf-8"?>
<sst xmlns="http://schemas.openxmlformats.org/spreadsheetml/2006/main" count="33" uniqueCount="25">
  <si>
    <t>KPSC Case No. 2017-00179</t>
  </si>
  <si>
    <t>Kentucky Power Company</t>
  </si>
  <si>
    <t>Staff 1-50 b and c</t>
  </si>
  <si>
    <t>Employee Benefit Cost and Offsets to Balance Sheet</t>
  </si>
  <si>
    <t>Attachment 2</t>
  </si>
  <si>
    <t>March 2016 - February 2017</t>
  </si>
  <si>
    <t>Gross Expense</t>
  </si>
  <si>
    <t>Capitalized Amounts</t>
  </si>
  <si>
    <t>Net Expense Account</t>
  </si>
  <si>
    <t>107xxxx Accounts</t>
  </si>
  <si>
    <t>108xxxx Accounts</t>
  </si>
  <si>
    <t>Other Balance Sheet Accounts</t>
  </si>
  <si>
    <t>Total Capitalized Amounts</t>
  </si>
  <si>
    <t>Mo / Yr</t>
  </si>
  <si>
    <t>Totals</t>
  </si>
  <si>
    <t>Total</t>
  </si>
  <si>
    <t xml:space="preserve"> Insurance (9260 Sub-Accounts 004, 005, 007 &amp; 009)</t>
  </si>
  <si>
    <t>(9260 Sub-Account 051)</t>
  </si>
  <si>
    <t>OPEB (9260 Sub-Accounts 021, 040, 057 &amp; 060)</t>
  </si>
  <si>
    <t>(9260 Sub-Account 053)</t>
  </si>
  <si>
    <t xml:space="preserve"> Pension (9260 Sub-Accounts 002, 003 &amp; 037)</t>
  </si>
  <si>
    <t>(9260 Sub-Account 050)</t>
  </si>
  <si>
    <t>Savings (9260 Sub-Accounts 027)</t>
  </si>
  <si>
    <t>(9260 Sub-Account 052)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</si>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</sst>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yyyy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3"/>
      <name val="Arial"/>
      <family val="2"/>
    </font>
    <font>
      <b/>
      <sz val="3"/>
      <name val="MS Sans Serif"/>
      <family val="2"/>
    </font>
    <font>
      <sz val="3"/>
      <name val="MS Sans Serif"/>
      <family val="2"/>
    </font>
    <font>
      <b/>
      <u/>
      <sz val="10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 Black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9"/>
      <name val="Arial"/>
      <family val="2"/>
    </font>
    <font>
      <sz val="9"/>
      <color theme="1"/>
      <name val="Arial"/>
      <family val="2"/>
    </font>
    <font>
      <sz val="6.5"/>
      <name val="MS Sans Serif"/>
      <family val="2"/>
    </font>
    <font>
      <b/>
      <sz val="10"/>
      <name val="Arial Black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12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8" fillId="0" borderId="0"/>
    <xf numFmtId="0" fontId="2" fillId="0" borderId="0" applyNumberFormat="0" applyFont="0" applyFill="0" applyBorder="0" applyAlignment="0" applyProtection="0">
      <alignment horizontal="left"/>
    </xf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0" fillId="0" borderId="2">
      <alignment horizontal="center"/>
    </xf>
    <xf numFmtId="0" fontId="10" fillId="0" borderId="2">
      <alignment horizontal="center"/>
    </xf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74">
    <xf numFmtId="0" fontId="0" fillId="0" borderId="0" xfId="0"/>
    <xf numFmtId="0" fontId="2" fillId="0" borderId="0" xfId="1" applyFill="1" applyAlignment="1">
      <alignment horizontal="center"/>
    </xf>
    <xf numFmtId="0" fontId="2" fillId="0" borderId="0" xfId="1" applyFill="1"/>
    <xf numFmtId="0" fontId="0" fillId="0" borderId="0" xfId="0" applyBorder="1"/>
    <xf numFmtId="0" fontId="0" fillId="0" borderId="0" xfId="0" applyAlignment="1">
      <alignment horizontal="right"/>
    </xf>
    <xf numFmtId="0" fontId="3" fillId="0" borderId="0" xfId="1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1" applyFont="1" applyFill="1" applyAlignment="1"/>
    <xf numFmtId="0" fontId="2" fillId="0" borderId="0" xfId="0" applyFont="1" applyAlignment="1">
      <alignment horizontal="right"/>
    </xf>
    <xf numFmtId="0" fontId="3" fillId="0" borderId="0" xfId="0" applyFont="1" applyAlignment="1"/>
    <xf numFmtId="164" fontId="4" fillId="0" borderId="0" xfId="2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2" applyFont="1" applyFill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0" fillId="0" borderId="3" xfId="0" applyBorder="1"/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0" fontId="9" fillId="0" borderId="2" xfId="2" applyNumberFormat="1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 wrapText="1"/>
    </xf>
    <xf numFmtId="40" fontId="9" fillId="0" borderId="3" xfId="2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1" applyFont="1" applyFill="1" applyBorder="1"/>
    <xf numFmtId="0" fontId="2" fillId="0" borderId="0" xfId="1" applyFill="1" applyBorder="1"/>
    <xf numFmtId="0" fontId="9" fillId="0" borderId="0" xfId="2" applyFont="1" applyFill="1" applyBorder="1" applyAlignment="1">
      <alignment horizontal="center" wrapText="1"/>
    </xf>
    <xf numFmtId="40" fontId="9" fillId="0" borderId="0" xfId="2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64" fontId="2" fillId="0" borderId="0" xfId="1" applyNumberFormat="1" applyFill="1" applyBorder="1" applyAlignment="1">
      <alignment horizontal="center"/>
    </xf>
    <xf numFmtId="38" fontId="2" fillId="0" borderId="0" xfId="1" applyNumberFormat="1" applyFill="1"/>
    <xf numFmtId="38" fontId="0" fillId="0" borderId="4" xfId="0" applyNumberForma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6" xfId="0" applyNumberFormat="1" applyBorder="1"/>
    <xf numFmtId="164" fontId="12" fillId="0" borderId="0" xfId="3" applyNumberFormat="1" applyFont="1" applyFill="1" applyAlignment="1">
      <alignment horizontal="center"/>
    </xf>
    <xf numFmtId="0" fontId="12" fillId="0" borderId="0" xfId="3" applyFill="1"/>
    <xf numFmtId="0" fontId="10" fillId="0" borderId="0" xfId="1" applyFont="1" applyFill="1"/>
    <xf numFmtId="40" fontId="13" fillId="0" borderId="0" xfId="3" applyNumberFormat="1" applyFont="1" applyFill="1"/>
    <xf numFmtId="38" fontId="13" fillId="0" borderId="11" xfId="3" applyNumberFormat="1" applyFont="1" applyFill="1" applyBorder="1"/>
    <xf numFmtId="0" fontId="13" fillId="0" borderId="0" xfId="3" applyFont="1" applyFill="1"/>
    <xf numFmtId="40" fontId="0" fillId="0" borderId="4" xfId="0" applyNumberFormat="1" applyBorder="1"/>
    <xf numFmtId="40" fontId="0" fillId="0" borderId="0" xfId="0" applyNumberFormat="1" applyBorder="1"/>
    <xf numFmtId="40" fontId="0" fillId="0" borderId="6" xfId="0" applyNumberFormat="1" applyBorder="1"/>
    <xf numFmtId="0" fontId="2" fillId="0" borderId="6" xfId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0" fontId="14" fillId="0" borderId="0" xfId="1" applyFont="1" applyFill="1" applyBorder="1"/>
    <xf numFmtId="40" fontId="15" fillId="0" borderId="0" xfId="3" applyNumberFormat="1" applyFont="1" applyFill="1" applyBorder="1"/>
    <xf numFmtId="0" fontId="15" fillId="0" borderId="0" xfId="3" applyFont="1" applyFill="1" applyBorder="1"/>
    <xf numFmtId="40" fontId="14" fillId="0" borderId="0" xfId="0" applyNumberFormat="1" applyFont="1" applyBorder="1"/>
    <xf numFmtId="0" fontId="14" fillId="0" borderId="0" xfId="0" applyFont="1" applyBorder="1"/>
    <xf numFmtId="40" fontId="12" fillId="0" borderId="0" xfId="3" applyNumberFormat="1" applyFill="1" applyBorder="1"/>
    <xf numFmtId="0" fontId="12" fillId="0" borderId="0" xfId="3" applyFill="1" applyBorder="1"/>
    <xf numFmtId="164" fontId="12" fillId="0" borderId="0" xfId="3" applyNumberFormat="1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6" fillId="0" borderId="0" xfId="1" applyFont="1" applyFill="1" applyAlignment="1">
      <alignment horizontal="center"/>
    </xf>
    <xf numFmtId="0" fontId="16" fillId="0" borderId="0" xfId="1" applyFont="1" applyFill="1"/>
    <xf numFmtId="0" fontId="17" fillId="0" borderId="0" xfId="1" applyFont="1" applyFill="1" applyAlignment="1">
      <alignment horizontal="left"/>
    </xf>
    <xf numFmtId="38" fontId="10" fillId="0" borderId="12" xfId="1" applyNumberFormat="1" applyFont="1" applyFill="1" applyBorder="1"/>
  </cellXfs>
  <cellStyles count="16">
    <cellStyle name="Comma 2" xfId="4"/>
    <cellStyle name="Comma 3" xfId="5"/>
    <cellStyle name="Normal" xfId="0" builtinId="0"/>
    <cellStyle name="Normal 2" xfId="1"/>
    <cellStyle name="Normal 3" xfId="3"/>
    <cellStyle name="Normal 4" xfId="6"/>
    <cellStyle name="Normal_EA_KY Rate Case 2004_cmj_v1" xfId="2"/>
    <cellStyle name="PSChar" xfId="7"/>
    <cellStyle name="PSChar 2" xfId="8"/>
    <cellStyle name="PSDate" xfId="9"/>
    <cellStyle name="PSDec" xfId="10"/>
    <cellStyle name="PSHeading" xfId="11"/>
    <cellStyle name="PSHeading 2" xfId="12"/>
    <cellStyle name="PSInt" xfId="13"/>
    <cellStyle name="PSInt 2" xfId="14"/>
    <cellStyle name="PSSpacer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zoomScale="90" zoomScaleNormal="90" workbookViewId="0">
      <selection activeCell="W72" sqref="W72"/>
    </sheetView>
  </sheetViews>
  <sheetFormatPr defaultRowHeight="12.6" x14ac:dyDescent="0.25"/>
  <cols>
    <col min="1" max="1" width="7.44140625" style="1" bestFit="1" customWidth="1"/>
    <col min="2" max="2" width="1.109375" style="2" customWidth="1"/>
    <col min="3" max="4" width="8.5546875" style="2" bestFit="1" customWidth="1"/>
    <col min="5" max="5" width="7.5546875" style="2" bestFit="1" customWidth="1"/>
    <col min="6" max="6" width="11.44140625" style="2" bestFit="1" customWidth="1"/>
    <col min="7" max="7" width="1.109375" style="2" customWidth="1"/>
    <col min="8" max="8" width="8" bestFit="1" customWidth="1"/>
    <col min="9" max="9" width="6.5546875" bestFit="1" customWidth="1"/>
    <col min="10" max="10" width="5.109375" bestFit="1" customWidth="1"/>
    <col min="11" max="11" width="10.77734375" bestFit="1" customWidth="1"/>
    <col min="12" max="12" width="7.5546875" bestFit="1" customWidth="1"/>
    <col min="13" max="13" width="6.5546875" bestFit="1" customWidth="1"/>
    <col min="14" max="14" width="4.5546875" bestFit="1" customWidth="1"/>
    <col min="15" max="15" width="9.109375" bestFit="1" customWidth="1"/>
    <col min="16" max="17" width="7.5546875" bestFit="1" customWidth="1"/>
    <col min="18" max="18" width="4.5546875" bestFit="1" customWidth="1"/>
    <col min="19" max="19" width="9.77734375" bestFit="1" customWidth="1"/>
    <col min="20" max="20" width="8" bestFit="1" customWidth="1"/>
    <col min="21" max="21" width="7.5546875" bestFit="1" customWidth="1"/>
    <col min="22" max="22" width="5.109375" bestFit="1" customWidth="1"/>
    <col min="23" max="23" width="10.77734375" style="3" bestFit="1" customWidth="1"/>
    <col min="24" max="24" width="1.109375" customWidth="1"/>
    <col min="25" max="26" width="8.5546875" bestFit="1" customWidth="1"/>
    <col min="27" max="27" width="7.5546875" bestFit="1" customWidth="1"/>
    <col min="28" max="28" width="11.6640625" customWidth="1"/>
    <col min="29" max="29" width="0.77734375" style="3" customWidth="1"/>
  </cols>
  <sheetData>
    <row r="1" spans="1:28" x14ac:dyDescent="0.25">
      <c r="Z1" s="4" t="s">
        <v>0</v>
      </c>
      <c r="AA1" s="4"/>
      <c r="AB1" s="4"/>
    </row>
    <row r="2" spans="1:28" ht="13.8" x14ac:dyDescent="0.25"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 t="s">
        <v>2</v>
      </c>
      <c r="AB2" s="6"/>
    </row>
    <row r="3" spans="1:28" ht="13.8" x14ac:dyDescent="0.25">
      <c r="D3" s="7" t="s">
        <v>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9" t="s">
        <v>4</v>
      </c>
    </row>
    <row r="4" spans="1:28" ht="13.8" x14ac:dyDescent="0.25">
      <c r="B4"/>
      <c r="D4" s="7" t="s">
        <v>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0"/>
    </row>
    <row r="5" spans="1:28" s="14" customFormat="1" ht="5.4" x14ac:dyDescent="0.15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/>
      <c r="U5" s="13"/>
      <c r="V5" s="13"/>
      <c r="W5" s="13"/>
      <c r="Z5" s="13"/>
      <c r="AA5" s="13"/>
      <c r="AB5" s="13"/>
    </row>
    <row r="6" spans="1:28" s="3" customFormat="1" ht="13.2" customHeight="1" thickBot="1" x14ac:dyDescent="0.3">
      <c r="A6" s="15" t="s">
        <v>6</v>
      </c>
      <c r="B6" s="15"/>
      <c r="C6" s="15"/>
      <c r="D6" s="15"/>
      <c r="E6" s="15"/>
      <c r="F6" s="15"/>
      <c r="G6" s="16"/>
      <c r="H6" s="17" t="s">
        <v>7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9"/>
      <c r="Y6" s="20" t="s">
        <v>8</v>
      </c>
      <c r="Z6" s="21"/>
      <c r="AA6" s="21"/>
      <c r="AB6" s="21"/>
    </row>
    <row r="7" spans="1:28" ht="13.2" x14ac:dyDescent="0.25">
      <c r="G7" s="22"/>
      <c r="H7" s="23" t="s">
        <v>9</v>
      </c>
      <c r="I7" s="24"/>
      <c r="J7" s="24"/>
      <c r="K7" s="25"/>
      <c r="L7" s="26" t="s">
        <v>10</v>
      </c>
      <c r="M7" s="24"/>
      <c r="N7" s="24"/>
      <c r="O7" s="25"/>
      <c r="P7" s="26" t="s">
        <v>11</v>
      </c>
      <c r="Q7" s="24"/>
      <c r="R7" s="24"/>
      <c r="S7" s="24"/>
      <c r="T7" s="27" t="s">
        <v>12</v>
      </c>
      <c r="U7" s="28"/>
      <c r="V7" s="28"/>
      <c r="W7" s="28"/>
      <c r="Y7" s="29"/>
      <c r="Z7" s="30"/>
      <c r="AA7" s="30"/>
      <c r="AB7" s="30"/>
    </row>
    <row r="8" spans="1:28" ht="13.8" thickBot="1" x14ac:dyDescent="0.3">
      <c r="A8" s="31" t="s">
        <v>13</v>
      </c>
      <c r="B8" s="32"/>
      <c r="C8" s="32">
        <v>110</v>
      </c>
      <c r="D8" s="32">
        <v>117</v>
      </c>
      <c r="E8" s="32">
        <v>180</v>
      </c>
      <c r="F8" s="31" t="s">
        <v>14</v>
      </c>
      <c r="G8" s="33"/>
      <c r="H8" s="34">
        <v>110</v>
      </c>
      <c r="I8" s="35">
        <v>117</v>
      </c>
      <c r="J8" s="35">
        <v>180</v>
      </c>
      <c r="K8" s="36" t="s">
        <v>15</v>
      </c>
      <c r="L8" s="37">
        <v>110</v>
      </c>
      <c r="M8" s="35">
        <v>117</v>
      </c>
      <c r="N8" s="35">
        <v>180</v>
      </c>
      <c r="O8" s="36" t="s">
        <v>15</v>
      </c>
      <c r="P8" s="37">
        <v>110</v>
      </c>
      <c r="Q8" s="35">
        <v>117</v>
      </c>
      <c r="R8" s="35">
        <v>180</v>
      </c>
      <c r="S8" s="36" t="s">
        <v>15</v>
      </c>
      <c r="T8" s="37">
        <v>110</v>
      </c>
      <c r="U8" s="35">
        <v>117</v>
      </c>
      <c r="V8" s="35">
        <v>180</v>
      </c>
      <c r="W8" s="35" t="s">
        <v>15</v>
      </c>
      <c r="X8" s="33"/>
      <c r="Y8" s="34">
        <v>110</v>
      </c>
      <c r="Z8" s="35">
        <v>117</v>
      </c>
      <c r="AA8" s="35">
        <v>180</v>
      </c>
      <c r="AB8" s="35" t="s">
        <v>15</v>
      </c>
    </row>
    <row r="9" spans="1:28" ht="16.2" x14ac:dyDescent="0.4">
      <c r="A9" s="38" t="s">
        <v>16</v>
      </c>
      <c r="B9" s="39"/>
      <c r="C9" s="40"/>
      <c r="D9" s="40"/>
      <c r="E9" s="40"/>
      <c r="F9" s="41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3"/>
      <c r="Y9" s="42"/>
      <c r="Z9" s="42"/>
      <c r="AA9" s="42"/>
      <c r="AB9" s="42"/>
    </row>
    <row r="10" spans="1:28" x14ac:dyDescent="0.25">
      <c r="A10" s="43">
        <v>42430</v>
      </c>
      <c r="C10" s="44">
        <v>320696</v>
      </c>
      <c r="D10" s="44">
        <v>214419</v>
      </c>
      <c r="E10" s="44">
        <v>613</v>
      </c>
      <c r="F10" s="44">
        <f t="shared" ref="F10:F21" si="0">C10+D10+E10</f>
        <v>535728</v>
      </c>
      <c r="H10" s="45">
        <v>80721</v>
      </c>
      <c r="I10" s="46">
        <v>5971</v>
      </c>
      <c r="J10" s="46">
        <v>179</v>
      </c>
      <c r="K10" s="47">
        <f t="shared" ref="K10:K21" si="1">SUM(H10:J10)</f>
        <v>86871</v>
      </c>
      <c r="L10" s="48">
        <v>15203</v>
      </c>
      <c r="M10" s="46">
        <v>1344</v>
      </c>
      <c r="N10" s="46">
        <v>0</v>
      </c>
      <c r="O10" s="47">
        <f t="shared" ref="O10:O21" si="2">SUM(L10:N10)</f>
        <v>16547</v>
      </c>
      <c r="P10" s="48">
        <v>19753</v>
      </c>
      <c r="Q10" s="46">
        <v>28082</v>
      </c>
      <c r="R10" s="46">
        <v>0</v>
      </c>
      <c r="S10" s="47">
        <f t="shared" ref="S10:S21" si="3">SUM(P10:R10)</f>
        <v>47835</v>
      </c>
      <c r="T10" s="48">
        <f t="shared" ref="T10:V21" si="4">+H10+L10+P10</f>
        <v>115677</v>
      </c>
      <c r="U10" s="46">
        <f t="shared" si="4"/>
        <v>35397</v>
      </c>
      <c r="V10" s="46">
        <f t="shared" si="4"/>
        <v>179</v>
      </c>
      <c r="W10" s="46">
        <f t="shared" ref="W10:W21" si="5">SUM(T10:V10)</f>
        <v>151253</v>
      </c>
      <c r="Y10" s="45">
        <f t="shared" ref="Y10:AA21" si="6">+C10-H10-L10-P10</f>
        <v>205019</v>
      </c>
      <c r="Z10" s="46">
        <f t="shared" si="6"/>
        <v>179022</v>
      </c>
      <c r="AA10" s="46">
        <f t="shared" si="6"/>
        <v>434</v>
      </c>
      <c r="AB10" s="46">
        <f t="shared" ref="AB10:AB21" si="7">SUM(Y10:AA10)</f>
        <v>384475</v>
      </c>
    </row>
    <row r="11" spans="1:28" x14ac:dyDescent="0.25">
      <c r="A11" s="43">
        <v>42461</v>
      </c>
      <c r="C11" s="44">
        <v>258559</v>
      </c>
      <c r="D11" s="44">
        <v>176654</v>
      </c>
      <c r="E11" s="44">
        <v>2125</v>
      </c>
      <c r="F11" s="44">
        <f t="shared" si="0"/>
        <v>437338</v>
      </c>
      <c r="H11" s="45">
        <v>129383</v>
      </c>
      <c r="I11" s="46">
        <v>9989</v>
      </c>
      <c r="J11" s="46">
        <v>288</v>
      </c>
      <c r="K11" s="47">
        <f t="shared" si="1"/>
        <v>139660</v>
      </c>
      <c r="L11" s="48">
        <v>23524</v>
      </c>
      <c r="M11" s="46">
        <v>2989</v>
      </c>
      <c r="N11" s="46">
        <v>0</v>
      </c>
      <c r="O11" s="47">
        <f t="shared" si="2"/>
        <v>26513</v>
      </c>
      <c r="P11" s="48">
        <v>30034</v>
      </c>
      <c r="Q11" s="46">
        <v>47745</v>
      </c>
      <c r="R11" s="46">
        <v>0</v>
      </c>
      <c r="S11" s="47">
        <f t="shared" si="3"/>
        <v>77779</v>
      </c>
      <c r="T11" s="48">
        <f t="shared" si="4"/>
        <v>182941</v>
      </c>
      <c r="U11" s="46">
        <f t="shared" si="4"/>
        <v>60723</v>
      </c>
      <c r="V11" s="46">
        <f t="shared" si="4"/>
        <v>288</v>
      </c>
      <c r="W11" s="46">
        <f t="shared" si="5"/>
        <v>243952</v>
      </c>
      <c r="Y11" s="45">
        <f t="shared" si="6"/>
        <v>75618</v>
      </c>
      <c r="Z11" s="46">
        <f t="shared" si="6"/>
        <v>115931</v>
      </c>
      <c r="AA11" s="46">
        <f t="shared" si="6"/>
        <v>1837</v>
      </c>
      <c r="AB11" s="46">
        <f t="shared" si="7"/>
        <v>193386</v>
      </c>
    </row>
    <row r="12" spans="1:28" x14ac:dyDescent="0.25">
      <c r="A12" s="43">
        <v>42491</v>
      </c>
      <c r="C12" s="44">
        <v>256506</v>
      </c>
      <c r="D12" s="44">
        <v>172905</v>
      </c>
      <c r="E12" s="44">
        <v>1878</v>
      </c>
      <c r="F12" s="44">
        <f t="shared" si="0"/>
        <v>431289</v>
      </c>
      <c r="H12" s="45">
        <v>90620</v>
      </c>
      <c r="I12" s="46">
        <v>7922</v>
      </c>
      <c r="J12" s="46">
        <v>197</v>
      </c>
      <c r="K12" s="47">
        <f t="shared" si="1"/>
        <v>98739</v>
      </c>
      <c r="L12" s="48">
        <v>14159</v>
      </c>
      <c r="M12" s="46">
        <v>1426</v>
      </c>
      <c r="N12" s="46">
        <v>0</v>
      </c>
      <c r="O12" s="47">
        <f t="shared" si="2"/>
        <v>15585</v>
      </c>
      <c r="P12" s="48">
        <v>20814</v>
      </c>
      <c r="Q12" s="46">
        <v>33356</v>
      </c>
      <c r="R12" s="46">
        <v>0</v>
      </c>
      <c r="S12" s="47">
        <f t="shared" si="3"/>
        <v>54170</v>
      </c>
      <c r="T12" s="48">
        <f t="shared" si="4"/>
        <v>125593</v>
      </c>
      <c r="U12" s="46">
        <f t="shared" si="4"/>
        <v>42704</v>
      </c>
      <c r="V12" s="46">
        <f t="shared" si="4"/>
        <v>197</v>
      </c>
      <c r="W12" s="46">
        <f t="shared" si="5"/>
        <v>168494</v>
      </c>
      <c r="Y12" s="45">
        <f t="shared" si="6"/>
        <v>130913</v>
      </c>
      <c r="Z12" s="46">
        <f t="shared" si="6"/>
        <v>130201</v>
      </c>
      <c r="AA12" s="46">
        <f t="shared" si="6"/>
        <v>1681</v>
      </c>
      <c r="AB12" s="46">
        <f t="shared" si="7"/>
        <v>262795</v>
      </c>
    </row>
    <row r="13" spans="1:28" x14ac:dyDescent="0.25">
      <c r="A13" s="43">
        <v>42522</v>
      </c>
      <c r="C13" s="44">
        <v>258060</v>
      </c>
      <c r="D13" s="44">
        <v>170110</v>
      </c>
      <c r="E13" s="44">
        <v>2137</v>
      </c>
      <c r="F13" s="44">
        <f t="shared" si="0"/>
        <v>430307</v>
      </c>
      <c r="H13" s="45">
        <v>87469</v>
      </c>
      <c r="I13" s="46">
        <v>3040</v>
      </c>
      <c r="J13" s="46">
        <v>148</v>
      </c>
      <c r="K13" s="47">
        <f t="shared" si="1"/>
        <v>90657</v>
      </c>
      <c r="L13" s="48">
        <v>14200</v>
      </c>
      <c r="M13" s="46">
        <v>1442</v>
      </c>
      <c r="N13" s="46">
        <v>0</v>
      </c>
      <c r="O13" s="47">
        <f t="shared" si="2"/>
        <v>15642</v>
      </c>
      <c r="P13" s="48">
        <v>20680</v>
      </c>
      <c r="Q13" s="46">
        <v>28676</v>
      </c>
      <c r="R13" s="46">
        <v>0</v>
      </c>
      <c r="S13" s="47">
        <f t="shared" si="3"/>
        <v>49356</v>
      </c>
      <c r="T13" s="48">
        <f t="shared" si="4"/>
        <v>122349</v>
      </c>
      <c r="U13" s="46">
        <f t="shared" si="4"/>
        <v>33158</v>
      </c>
      <c r="V13" s="46">
        <f t="shared" si="4"/>
        <v>148</v>
      </c>
      <c r="W13" s="46">
        <f t="shared" si="5"/>
        <v>155655</v>
      </c>
      <c r="Y13" s="45">
        <f t="shared" si="6"/>
        <v>135711</v>
      </c>
      <c r="Z13" s="46">
        <f t="shared" si="6"/>
        <v>136952</v>
      </c>
      <c r="AA13" s="46">
        <f t="shared" si="6"/>
        <v>1989</v>
      </c>
      <c r="AB13" s="46">
        <f t="shared" si="7"/>
        <v>274652</v>
      </c>
    </row>
    <row r="14" spans="1:28" x14ac:dyDescent="0.25">
      <c r="A14" s="43">
        <v>42552</v>
      </c>
      <c r="C14" s="44">
        <v>256454</v>
      </c>
      <c r="D14" s="44">
        <v>168659</v>
      </c>
      <c r="E14" s="44">
        <v>2123</v>
      </c>
      <c r="F14" s="44">
        <f t="shared" si="0"/>
        <v>427236</v>
      </c>
      <c r="H14" s="45">
        <v>70882</v>
      </c>
      <c r="I14" s="46">
        <v>1910</v>
      </c>
      <c r="J14" s="46">
        <v>148</v>
      </c>
      <c r="K14" s="47">
        <f t="shared" si="1"/>
        <v>72940</v>
      </c>
      <c r="L14" s="48">
        <v>11424</v>
      </c>
      <c r="M14" s="46">
        <v>1405</v>
      </c>
      <c r="N14" s="46">
        <v>0</v>
      </c>
      <c r="O14" s="47">
        <f t="shared" si="2"/>
        <v>12829</v>
      </c>
      <c r="P14" s="48">
        <v>17176</v>
      </c>
      <c r="Q14" s="46">
        <v>25446</v>
      </c>
      <c r="R14" s="46">
        <v>0</v>
      </c>
      <c r="S14" s="47">
        <f t="shared" si="3"/>
        <v>42622</v>
      </c>
      <c r="T14" s="48">
        <f t="shared" si="4"/>
        <v>99482</v>
      </c>
      <c r="U14" s="46">
        <f t="shared" si="4"/>
        <v>28761</v>
      </c>
      <c r="V14" s="46">
        <f t="shared" si="4"/>
        <v>148</v>
      </c>
      <c r="W14" s="46">
        <f t="shared" si="5"/>
        <v>128391</v>
      </c>
      <c r="Y14" s="45">
        <f t="shared" si="6"/>
        <v>156972</v>
      </c>
      <c r="Z14" s="46">
        <f t="shared" si="6"/>
        <v>139898</v>
      </c>
      <c r="AA14" s="46">
        <f t="shared" si="6"/>
        <v>1975</v>
      </c>
      <c r="AB14" s="46">
        <f t="shared" si="7"/>
        <v>298845</v>
      </c>
    </row>
    <row r="15" spans="1:28" x14ac:dyDescent="0.25">
      <c r="A15" s="43">
        <v>42583</v>
      </c>
      <c r="C15" s="44">
        <v>256920</v>
      </c>
      <c r="D15" s="44">
        <v>170073</v>
      </c>
      <c r="E15" s="44">
        <v>2118</v>
      </c>
      <c r="F15" s="44">
        <f t="shared" si="0"/>
        <v>429111</v>
      </c>
      <c r="H15" s="45">
        <v>86448</v>
      </c>
      <c r="I15" s="46">
        <v>172</v>
      </c>
      <c r="J15" s="46">
        <v>197</v>
      </c>
      <c r="K15" s="47">
        <f t="shared" si="1"/>
        <v>86817</v>
      </c>
      <c r="L15" s="48">
        <v>14575</v>
      </c>
      <c r="M15" s="46">
        <v>658</v>
      </c>
      <c r="N15" s="46">
        <v>0</v>
      </c>
      <c r="O15" s="47">
        <f t="shared" si="2"/>
        <v>15233</v>
      </c>
      <c r="P15" s="48">
        <v>20356</v>
      </c>
      <c r="Q15" s="46">
        <v>27584</v>
      </c>
      <c r="R15" s="46">
        <v>0</v>
      </c>
      <c r="S15" s="47">
        <f t="shared" si="3"/>
        <v>47940</v>
      </c>
      <c r="T15" s="48">
        <f t="shared" si="4"/>
        <v>121379</v>
      </c>
      <c r="U15" s="46">
        <f t="shared" si="4"/>
        <v>28414</v>
      </c>
      <c r="V15" s="46">
        <f t="shared" si="4"/>
        <v>197</v>
      </c>
      <c r="W15" s="46">
        <f t="shared" si="5"/>
        <v>149990</v>
      </c>
      <c r="Y15" s="45">
        <f t="shared" si="6"/>
        <v>135541</v>
      </c>
      <c r="Z15" s="46">
        <f t="shared" si="6"/>
        <v>141659</v>
      </c>
      <c r="AA15" s="46">
        <f t="shared" si="6"/>
        <v>1921</v>
      </c>
      <c r="AB15" s="46">
        <f t="shared" si="7"/>
        <v>279121</v>
      </c>
    </row>
    <row r="16" spans="1:28" x14ac:dyDescent="0.25">
      <c r="A16" s="43">
        <v>42614</v>
      </c>
      <c r="C16" s="44">
        <v>258922</v>
      </c>
      <c r="D16" s="44">
        <v>173514</v>
      </c>
      <c r="E16" s="44">
        <v>2120</v>
      </c>
      <c r="F16" s="44">
        <f t="shared" si="0"/>
        <v>434556</v>
      </c>
      <c r="H16" s="45">
        <v>132851</v>
      </c>
      <c r="I16" s="46">
        <v>431</v>
      </c>
      <c r="J16" s="46">
        <v>350</v>
      </c>
      <c r="K16" s="47">
        <f t="shared" si="1"/>
        <v>133632</v>
      </c>
      <c r="L16" s="48">
        <v>22525</v>
      </c>
      <c r="M16" s="46">
        <v>2241</v>
      </c>
      <c r="N16" s="46">
        <v>0</v>
      </c>
      <c r="O16" s="47">
        <f t="shared" si="2"/>
        <v>24766</v>
      </c>
      <c r="P16" s="48">
        <v>30586</v>
      </c>
      <c r="Q16" s="46">
        <v>43957</v>
      </c>
      <c r="R16" s="46">
        <v>0</v>
      </c>
      <c r="S16" s="47">
        <f t="shared" si="3"/>
        <v>74543</v>
      </c>
      <c r="T16" s="48">
        <f t="shared" si="4"/>
        <v>185962</v>
      </c>
      <c r="U16" s="46">
        <f t="shared" si="4"/>
        <v>46629</v>
      </c>
      <c r="V16" s="46">
        <f t="shared" si="4"/>
        <v>350</v>
      </c>
      <c r="W16" s="46">
        <f t="shared" si="5"/>
        <v>232941</v>
      </c>
      <c r="Y16" s="45">
        <f t="shared" si="6"/>
        <v>72960</v>
      </c>
      <c r="Z16" s="46">
        <f t="shared" si="6"/>
        <v>126885</v>
      </c>
      <c r="AA16" s="46">
        <f t="shared" si="6"/>
        <v>1770</v>
      </c>
      <c r="AB16" s="46">
        <f t="shared" si="7"/>
        <v>201615</v>
      </c>
    </row>
    <row r="17" spans="1:29" x14ac:dyDescent="0.25">
      <c r="A17" s="43">
        <v>42644</v>
      </c>
      <c r="C17" s="44">
        <v>261119</v>
      </c>
      <c r="D17" s="44">
        <v>172725</v>
      </c>
      <c r="E17" s="44">
        <v>2133</v>
      </c>
      <c r="F17" s="44">
        <f t="shared" si="0"/>
        <v>435977</v>
      </c>
      <c r="H17" s="45">
        <v>88279</v>
      </c>
      <c r="I17" s="46">
        <v>1334</v>
      </c>
      <c r="J17" s="46">
        <v>325</v>
      </c>
      <c r="K17" s="47">
        <f t="shared" si="1"/>
        <v>89938</v>
      </c>
      <c r="L17" s="48">
        <v>14623</v>
      </c>
      <c r="M17" s="46">
        <v>2377</v>
      </c>
      <c r="N17" s="46">
        <v>0</v>
      </c>
      <c r="O17" s="47">
        <f t="shared" si="2"/>
        <v>17000</v>
      </c>
      <c r="P17" s="48">
        <v>26653</v>
      </c>
      <c r="Q17" s="46">
        <v>26486</v>
      </c>
      <c r="R17" s="46">
        <v>0</v>
      </c>
      <c r="S17" s="47">
        <f t="shared" si="3"/>
        <v>53139</v>
      </c>
      <c r="T17" s="48">
        <f t="shared" si="4"/>
        <v>129555</v>
      </c>
      <c r="U17" s="46">
        <f t="shared" si="4"/>
        <v>30197</v>
      </c>
      <c r="V17" s="46">
        <f t="shared" si="4"/>
        <v>325</v>
      </c>
      <c r="W17" s="46">
        <f t="shared" si="5"/>
        <v>160077</v>
      </c>
      <c r="Y17" s="45">
        <f t="shared" si="6"/>
        <v>131564</v>
      </c>
      <c r="Z17" s="46">
        <f t="shared" si="6"/>
        <v>142528</v>
      </c>
      <c r="AA17" s="46">
        <f t="shared" si="6"/>
        <v>1808</v>
      </c>
      <c r="AB17" s="46">
        <f t="shared" si="7"/>
        <v>275900</v>
      </c>
    </row>
    <row r="18" spans="1:29" x14ac:dyDescent="0.25">
      <c r="A18" s="43">
        <v>42675</v>
      </c>
      <c r="C18" s="44">
        <v>260590</v>
      </c>
      <c r="D18" s="44">
        <v>170535</v>
      </c>
      <c r="E18" s="44">
        <v>2132</v>
      </c>
      <c r="F18" s="44">
        <f t="shared" si="0"/>
        <v>433257</v>
      </c>
      <c r="H18" s="45">
        <v>100027</v>
      </c>
      <c r="I18" s="46">
        <v>1906</v>
      </c>
      <c r="J18" s="46">
        <v>197</v>
      </c>
      <c r="K18" s="47">
        <f t="shared" si="1"/>
        <v>102130</v>
      </c>
      <c r="L18" s="48">
        <v>18563</v>
      </c>
      <c r="M18" s="46">
        <v>1473</v>
      </c>
      <c r="N18" s="46">
        <v>0</v>
      </c>
      <c r="O18" s="47">
        <f t="shared" si="2"/>
        <v>20036</v>
      </c>
      <c r="P18" s="48">
        <v>19436</v>
      </c>
      <c r="Q18" s="46">
        <v>31795</v>
      </c>
      <c r="R18" s="46">
        <v>0</v>
      </c>
      <c r="S18" s="47">
        <f t="shared" si="3"/>
        <v>51231</v>
      </c>
      <c r="T18" s="48">
        <f t="shared" si="4"/>
        <v>138026</v>
      </c>
      <c r="U18" s="46">
        <f t="shared" si="4"/>
        <v>35174</v>
      </c>
      <c r="V18" s="46">
        <f t="shared" si="4"/>
        <v>197</v>
      </c>
      <c r="W18" s="46">
        <f t="shared" si="5"/>
        <v>173397</v>
      </c>
      <c r="Y18" s="45">
        <f t="shared" si="6"/>
        <v>122564</v>
      </c>
      <c r="Z18" s="46">
        <f t="shared" si="6"/>
        <v>135361</v>
      </c>
      <c r="AA18" s="46">
        <f t="shared" si="6"/>
        <v>1935</v>
      </c>
      <c r="AB18" s="46">
        <f t="shared" si="7"/>
        <v>259860</v>
      </c>
    </row>
    <row r="19" spans="1:29" x14ac:dyDescent="0.25">
      <c r="A19" s="43">
        <v>42705</v>
      </c>
      <c r="C19" s="44">
        <v>257894</v>
      </c>
      <c r="D19" s="44">
        <v>167988</v>
      </c>
      <c r="E19" s="44">
        <v>1967</v>
      </c>
      <c r="F19" s="44">
        <f t="shared" si="0"/>
        <v>427849</v>
      </c>
      <c r="H19" s="45">
        <v>87619</v>
      </c>
      <c r="I19" s="46">
        <v>2328</v>
      </c>
      <c r="J19" s="46">
        <v>0</v>
      </c>
      <c r="K19" s="47">
        <f t="shared" si="1"/>
        <v>89947</v>
      </c>
      <c r="L19" s="48">
        <v>16127</v>
      </c>
      <c r="M19" s="46">
        <v>1529</v>
      </c>
      <c r="N19" s="46">
        <v>0</v>
      </c>
      <c r="O19" s="47">
        <f t="shared" si="2"/>
        <v>17656</v>
      </c>
      <c r="P19" s="48">
        <v>18353</v>
      </c>
      <c r="Q19" s="46">
        <v>26728</v>
      </c>
      <c r="R19" s="46">
        <v>0</v>
      </c>
      <c r="S19" s="47">
        <f t="shared" si="3"/>
        <v>45081</v>
      </c>
      <c r="T19" s="48">
        <f t="shared" si="4"/>
        <v>122099</v>
      </c>
      <c r="U19" s="46">
        <f t="shared" si="4"/>
        <v>30585</v>
      </c>
      <c r="V19" s="46">
        <f t="shared" si="4"/>
        <v>0</v>
      </c>
      <c r="W19" s="46">
        <f t="shared" si="5"/>
        <v>152684</v>
      </c>
      <c r="Y19" s="45">
        <f t="shared" si="6"/>
        <v>135795</v>
      </c>
      <c r="Z19" s="46">
        <f t="shared" si="6"/>
        <v>137403</v>
      </c>
      <c r="AA19" s="46">
        <f t="shared" si="6"/>
        <v>1967</v>
      </c>
      <c r="AB19" s="46">
        <f t="shared" si="7"/>
        <v>275165</v>
      </c>
    </row>
    <row r="20" spans="1:29" x14ac:dyDescent="0.25">
      <c r="A20" s="49">
        <v>42736</v>
      </c>
      <c r="B20" s="50"/>
      <c r="C20" s="44">
        <v>302344</v>
      </c>
      <c r="D20" s="44">
        <v>214358</v>
      </c>
      <c r="E20" s="44">
        <v>2087</v>
      </c>
      <c r="F20" s="44">
        <f t="shared" si="0"/>
        <v>518789</v>
      </c>
      <c r="G20" s="50"/>
      <c r="H20" s="45">
        <v>73739</v>
      </c>
      <c r="I20" s="46">
        <v>474</v>
      </c>
      <c r="J20" s="46">
        <v>0</v>
      </c>
      <c r="K20" s="47">
        <f t="shared" si="1"/>
        <v>74213</v>
      </c>
      <c r="L20" s="48">
        <v>13790</v>
      </c>
      <c r="M20" s="46">
        <v>801</v>
      </c>
      <c r="N20" s="46">
        <v>0</v>
      </c>
      <c r="O20" s="47">
        <f t="shared" si="2"/>
        <v>14591</v>
      </c>
      <c r="P20" s="48">
        <v>16667</v>
      </c>
      <c r="Q20" s="46">
        <v>24066</v>
      </c>
      <c r="R20" s="46">
        <v>0</v>
      </c>
      <c r="S20" s="47">
        <f t="shared" si="3"/>
        <v>40733</v>
      </c>
      <c r="T20" s="48">
        <f t="shared" si="4"/>
        <v>104196</v>
      </c>
      <c r="U20" s="46">
        <f t="shared" si="4"/>
        <v>25341</v>
      </c>
      <c r="V20" s="46">
        <f t="shared" si="4"/>
        <v>0</v>
      </c>
      <c r="W20" s="46">
        <f t="shared" si="5"/>
        <v>129537</v>
      </c>
      <c r="Y20" s="45">
        <f t="shared" si="6"/>
        <v>198148</v>
      </c>
      <c r="Z20" s="46">
        <f t="shared" si="6"/>
        <v>189017</v>
      </c>
      <c r="AA20" s="46">
        <f t="shared" si="6"/>
        <v>2087</v>
      </c>
      <c r="AB20" s="46">
        <f t="shared" si="7"/>
        <v>389252</v>
      </c>
    </row>
    <row r="21" spans="1:29" x14ac:dyDescent="0.25">
      <c r="A21" s="49">
        <v>42767</v>
      </c>
      <c r="B21" s="50"/>
      <c r="C21" s="44">
        <v>28447</v>
      </c>
      <c r="D21" s="44">
        <v>21659</v>
      </c>
      <c r="E21" s="44">
        <v>939</v>
      </c>
      <c r="F21" s="44">
        <f t="shared" si="0"/>
        <v>51045</v>
      </c>
      <c r="G21" s="50"/>
      <c r="H21" s="45">
        <v>101105</v>
      </c>
      <c r="I21" s="46">
        <v>2163</v>
      </c>
      <c r="J21" s="46">
        <v>205</v>
      </c>
      <c r="K21" s="47">
        <f t="shared" si="1"/>
        <v>103473</v>
      </c>
      <c r="L21" s="48">
        <v>17979</v>
      </c>
      <c r="M21" s="46">
        <v>1437</v>
      </c>
      <c r="N21" s="46">
        <v>0</v>
      </c>
      <c r="O21" s="47">
        <f t="shared" si="2"/>
        <v>19416</v>
      </c>
      <c r="P21" s="48">
        <v>20944</v>
      </c>
      <c r="Q21" s="46">
        <v>30946</v>
      </c>
      <c r="R21" s="46">
        <v>0</v>
      </c>
      <c r="S21" s="47">
        <f t="shared" si="3"/>
        <v>51890</v>
      </c>
      <c r="T21" s="48">
        <f t="shared" si="4"/>
        <v>140028</v>
      </c>
      <c r="U21" s="46">
        <f t="shared" si="4"/>
        <v>34546</v>
      </c>
      <c r="V21" s="46">
        <f t="shared" si="4"/>
        <v>205</v>
      </c>
      <c r="W21" s="46">
        <f t="shared" si="5"/>
        <v>174779</v>
      </c>
      <c r="Y21" s="45">
        <f t="shared" si="6"/>
        <v>-111581</v>
      </c>
      <c r="Z21" s="46">
        <f t="shared" si="6"/>
        <v>-12887</v>
      </c>
      <c r="AA21" s="46">
        <f t="shared" si="6"/>
        <v>734</v>
      </c>
      <c r="AB21" s="46">
        <f t="shared" si="7"/>
        <v>-123734</v>
      </c>
    </row>
    <row r="22" spans="1:29" ht="13.2" thickBot="1" x14ac:dyDescent="0.3">
      <c r="B22" s="51" t="s">
        <v>15</v>
      </c>
      <c r="C22" s="52"/>
      <c r="D22" s="52"/>
      <c r="E22" s="51"/>
      <c r="F22" s="53">
        <f>SUM(F10:F21)</f>
        <v>4992482</v>
      </c>
      <c r="G22" s="54"/>
      <c r="H22" s="55"/>
      <c r="I22" s="56"/>
      <c r="J22" s="56"/>
      <c r="K22" s="53">
        <f>SUM(K10:K21)</f>
        <v>1169017</v>
      </c>
      <c r="L22" s="57"/>
      <c r="M22" s="56"/>
      <c r="N22" s="56"/>
      <c r="O22" s="53">
        <f>SUM(O10:O21)</f>
        <v>215814</v>
      </c>
      <c r="P22" s="57"/>
      <c r="Q22" s="56"/>
      <c r="R22" s="56"/>
      <c r="S22" s="53">
        <f>SUM(S10:S21)</f>
        <v>636319</v>
      </c>
      <c r="T22" s="58" t="s">
        <v>17</v>
      </c>
      <c r="U22" s="59"/>
      <c r="V22" s="59"/>
      <c r="W22" s="53">
        <f>SUM(W10:W21)</f>
        <v>2021150</v>
      </c>
      <c r="X22" s="56"/>
      <c r="Y22" s="55"/>
      <c r="Z22" s="56"/>
      <c r="AA22" s="56"/>
      <c r="AB22" s="53">
        <f>SUM(AB10:AB21)</f>
        <v>2971332</v>
      </c>
      <c r="AC22" s="56"/>
    </row>
    <row r="23" spans="1:29" s="64" customFormat="1" ht="11.4" x14ac:dyDescent="0.2">
      <c r="A23" s="60"/>
      <c r="B23" s="60"/>
      <c r="C23" s="61"/>
      <c r="D23" s="61"/>
      <c r="E23" s="61"/>
      <c r="F23" s="61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Y23" s="63"/>
      <c r="Z23" s="63"/>
      <c r="AA23" s="63"/>
      <c r="AB23" s="63"/>
    </row>
    <row r="24" spans="1:29" s="3" customFormat="1" ht="16.2" x14ac:dyDescent="0.4">
      <c r="A24" s="38" t="s">
        <v>18</v>
      </c>
      <c r="B24" s="39"/>
      <c r="C24" s="65"/>
      <c r="D24" s="65"/>
      <c r="E24" s="65"/>
      <c r="F24" s="65"/>
      <c r="G24" s="6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Y24" s="56"/>
      <c r="Z24" s="56"/>
      <c r="AA24" s="56"/>
      <c r="AB24" s="56"/>
    </row>
    <row r="25" spans="1:29" x14ac:dyDescent="0.25">
      <c r="A25" s="43">
        <v>42430</v>
      </c>
      <c r="C25" s="44">
        <v>-97220</v>
      </c>
      <c r="D25" s="44">
        <v>-416006</v>
      </c>
      <c r="E25" s="44">
        <v>-16342</v>
      </c>
      <c r="F25" s="44">
        <f t="shared" ref="F25:F36" si="8">C25+D25+E25</f>
        <v>-529568</v>
      </c>
      <c r="H25" s="45">
        <v>-29929</v>
      </c>
      <c r="I25" s="46">
        <v>-1631</v>
      </c>
      <c r="J25" s="46">
        <v>-81</v>
      </c>
      <c r="K25" s="47">
        <f t="shared" ref="K25:K36" si="9">SUM(H25:J25)</f>
        <v>-31641</v>
      </c>
      <c r="L25" s="48">
        <v>-5637</v>
      </c>
      <c r="M25" s="46">
        <v>-367</v>
      </c>
      <c r="N25" s="46">
        <v>0</v>
      </c>
      <c r="O25" s="47">
        <f t="shared" ref="O25:O36" si="10">SUM(L25:N25)</f>
        <v>-6004</v>
      </c>
      <c r="P25" s="48">
        <v>-7324</v>
      </c>
      <c r="Q25" s="46">
        <v>-7670</v>
      </c>
      <c r="R25" s="46">
        <v>0</v>
      </c>
      <c r="S25" s="47">
        <f t="shared" ref="S25:S36" si="11">SUM(P25:R25)</f>
        <v>-14994</v>
      </c>
      <c r="T25" s="48">
        <f t="shared" ref="T25:V36" si="12">+H25+L25+P25</f>
        <v>-42890</v>
      </c>
      <c r="U25" s="46">
        <f t="shared" si="12"/>
        <v>-9668</v>
      </c>
      <c r="V25" s="46">
        <f t="shared" si="12"/>
        <v>-81</v>
      </c>
      <c r="W25" s="46">
        <f t="shared" ref="W25:W36" si="13">SUM(T25:V25)</f>
        <v>-52639</v>
      </c>
      <c r="Y25" s="45">
        <f t="shared" ref="Y25:AA36" si="14">+C25-H25-L25-P25</f>
        <v>-54330</v>
      </c>
      <c r="Z25" s="46">
        <f t="shared" si="14"/>
        <v>-406338</v>
      </c>
      <c r="AA25" s="46">
        <f t="shared" si="14"/>
        <v>-16261</v>
      </c>
      <c r="AB25" s="46">
        <f t="shared" ref="AB25:AB36" si="15">SUM(Y25:AA25)</f>
        <v>-476929</v>
      </c>
    </row>
    <row r="26" spans="1:29" x14ac:dyDescent="0.25">
      <c r="A26" s="43">
        <v>42461</v>
      </c>
      <c r="C26" s="44">
        <v>-99881</v>
      </c>
      <c r="D26" s="44">
        <v>-75859</v>
      </c>
      <c r="E26" s="44">
        <v>-16408</v>
      </c>
      <c r="F26" s="44">
        <f t="shared" si="8"/>
        <v>-192148</v>
      </c>
      <c r="H26" s="45">
        <v>-59811</v>
      </c>
      <c r="I26" s="46">
        <v>-4324</v>
      </c>
      <c r="J26" s="46">
        <v>-130</v>
      </c>
      <c r="K26" s="47">
        <f t="shared" si="9"/>
        <v>-64265</v>
      </c>
      <c r="L26" s="48">
        <v>-10874</v>
      </c>
      <c r="M26" s="46">
        <v>-1294</v>
      </c>
      <c r="N26" s="46">
        <v>0</v>
      </c>
      <c r="O26" s="47">
        <f t="shared" si="10"/>
        <v>-12168</v>
      </c>
      <c r="P26" s="48">
        <v>-13885</v>
      </c>
      <c r="Q26" s="46">
        <v>-20668</v>
      </c>
      <c r="R26" s="46">
        <v>0</v>
      </c>
      <c r="S26" s="47">
        <f t="shared" si="11"/>
        <v>-34553</v>
      </c>
      <c r="T26" s="48">
        <f>+H26+L26+P26-1</f>
        <v>-84571</v>
      </c>
      <c r="U26" s="46">
        <f t="shared" si="12"/>
        <v>-26286</v>
      </c>
      <c r="V26" s="46">
        <f t="shared" si="12"/>
        <v>-130</v>
      </c>
      <c r="W26" s="46">
        <f t="shared" si="13"/>
        <v>-110987</v>
      </c>
      <c r="Y26" s="45">
        <f t="shared" si="14"/>
        <v>-15311</v>
      </c>
      <c r="Z26" s="46">
        <f t="shared" si="14"/>
        <v>-49573</v>
      </c>
      <c r="AA26" s="46">
        <f t="shared" si="14"/>
        <v>-16278</v>
      </c>
      <c r="AB26" s="46">
        <f t="shared" si="15"/>
        <v>-81162</v>
      </c>
    </row>
    <row r="27" spans="1:29" x14ac:dyDescent="0.25">
      <c r="A27" s="43">
        <v>42491</v>
      </c>
      <c r="C27" s="44">
        <v>-99776</v>
      </c>
      <c r="D27" s="44">
        <v>-75731</v>
      </c>
      <c r="E27" s="44">
        <v>-16399</v>
      </c>
      <c r="F27" s="44">
        <f t="shared" si="8"/>
        <v>-191906</v>
      </c>
      <c r="H27" s="45">
        <v>-41888</v>
      </c>
      <c r="I27" s="46">
        <v>-3429</v>
      </c>
      <c r="J27" s="46">
        <v>-89</v>
      </c>
      <c r="K27" s="47">
        <f t="shared" si="9"/>
        <v>-45406</v>
      </c>
      <c r="L27" s="48">
        <v>-6545</v>
      </c>
      <c r="M27" s="46">
        <v>-617</v>
      </c>
      <c r="N27" s="46">
        <v>0</v>
      </c>
      <c r="O27" s="47">
        <f t="shared" si="10"/>
        <v>-7162</v>
      </c>
      <c r="P27" s="48">
        <v>-9621</v>
      </c>
      <c r="Q27" s="46">
        <v>-14439</v>
      </c>
      <c r="R27" s="46">
        <v>0</v>
      </c>
      <c r="S27" s="47">
        <f t="shared" si="11"/>
        <v>-24060</v>
      </c>
      <c r="T27" s="48">
        <f t="shared" si="12"/>
        <v>-58054</v>
      </c>
      <c r="U27" s="46">
        <f t="shared" si="12"/>
        <v>-18485</v>
      </c>
      <c r="V27" s="46">
        <f t="shared" si="12"/>
        <v>-89</v>
      </c>
      <c r="W27" s="46">
        <f t="shared" si="13"/>
        <v>-76628</v>
      </c>
      <c r="Y27" s="45">
        <f t="shared" si="14"/>
        <v>-41722</v>
      </c>
      <c r="Z27" s="46">
        <f t="shared" si="14"/>
        <v>-57246</v>
      </c>
      <c r="AA27" s="46">
        <f t="shared" si="14"/>
        <v>-16310</v>
      </c>
      <c r="AB27" s="46">
        <f t="shared" si="15"/>
        <v>-115278</v>
      </c>
    </row>
    <row r="28" spans="1:29" x14ac:dyDescent="0.25">
      <c r="A28" s="43">
        <v>42522</v>
      </c>
      <c r="C28" s="44">
        <v>-99127</v>
      </c>
      <c r="D28" s="44">
        <v>-74998</v>
      </c>
      <c r="E28" s="44">
        <v>-16351</v>
      </c>
      <c r="F28" s="44">
        <f t="shared" si="8"/>
        <v>-190476</v>
      </c>
      <c r="H28" s="45">
        <v>-40441</v>
      </c>
      <c r="I28" s="46">
        <v>-1316</v>
      </c>
      <c r="J28" s="46">
        <v>-67</v>
      </c>
      <c r="K28" s="47">
        <f t="shared" si="9"/>
        <v>-41824</v>
      </c>
      <c r="L28" s="48">
        <v>-6565</v>
      </c>
      <c r="M28" s="46">
        <v>-624</v>
      </c>
      <c r="N28" s="46">
        <v>0</v>
      </c>
      <c r="O28" s="47">
        <f t="shared" si="10"/>
        <v>-7189</v>
      </c>
      <c r="P28" s="48">
        <v>-9561</v>
      </c>
      <c r="Q28" s="46">
        <v>-12413</v>
      </c>
      <c r="R28" s="46">
        <v>0</v>
      </c>
      <c r="S28" s="47">
        <f t="shared" si="11"/>
        <v>-21974</v>
      </c>
      <c r="T28" s="48">
        <f t="shared" si="12"/>
        <v>-56567</v>
      </c>
      <c r="U28" s="46">
        <f t="shared" si="12"/>
        <v>-14353</v>
      </c>
      <c r="V28" s="46">
        <f t="shared" si="12"/>
        <v>-67</v>
      </c>
      <c r="W28" s="46">
        <f t="shared" si="13"/>
        <v>-70987</v>
      </c>
      <c r="Y28" s="45">
        <f t="shared" si="14"/>
        <v>-42560</v>
      </c>
      <c r="Z28" s="46">
        <f t="shared" si="14"/>
        <v>-60645</v>
      </c>
      <c r="AA28" s="46">
        <f t="shared" si="14"/>
        <v>-16284</v>
      </c>
      <c r="AB28" s="46">
        <f t="shared" si="15"/>
        <v>-119489</v>
      </c>
    </row>
    <row r="29" spans="1:29" x14ac:dyDescent="0.25">
      <c r="A29" s="43">
        <v>42552</v>
      </c>
      <c r="C29" s="44">
        <v>-100346</v>
      </c>
      <c r="D29" s="44">
        <v>-76362</v>
      </c>
      <c r="E29" s="44">
        <v>-16439</v>
      </c>
      <c r="F29" s="44">
        <f t="shared" si="8"/>
        <v>-193147</v>
      </c>
      <c r="H29" s="45">
        <v>-23911</v>
      </c>
      <c r="I29" s="46">
        <v>-725</v>
      </c>
      <c r="J29" s="46">
        <v>-67</v>
      </c>
      <c r="K29" s="47">
        <f t="shared" si="9"/>
        <v>-24703</v>
      </c>
      <c r="L29" s="48">
        <v>-3854</v>
      </c>
      <c r="M29" s="46">
        <v>-533</v>
      </c>
      <c r="N29" s="46">
        <v>0</v>
      </c>
      <c r="O29" s="47">
        <f t="shared" si="10"/>
        <v>-4387</v>
      </c>
      <c r="P29" s="48">
        <v>-5794</v>
      </c>
      <c r="Q29" s="46">
        <v>-9653</v>
      </c>
      <c r="R29" s="46">
        <v>0</v>
      </c>
      <c r="S29" s="47">
        <f t="shared" si="11"/>
        <v>-15447</v>
      </c>
      <c r="T29" s="48">
        <f t="shared" si="12"/>
        <v>-33559</v>
      </c>
      <c r="U29" s="46">
        <f t="shared" si="12"/>
        <v>-10911</v>
      </c>
      <c r="V29" s="46">
        <f t="shared" si="12"/>
        <v>-67</v>
      </c>
      <c r="W29" s="46">
        <f t="shared" si="13"/>
        <v>-44537</v>
      </c>
      <c r="Y29" s="45">
        <f t="shared" si="14"/>
        <v>-66787</v>
      </c>
      <c r="Z29" s="46">
        <f t="shared" si="14"/>
        <v>-65451</v>
      </c>
      <c r="AA29" s="46">
        <f t="shared" si="14"/>
        <v>-16372</v>
      </c>
      <c r="AB29" s="46">
        <f t="shared" si="15"/>
        <v>-148610</v>
      </c>
    </row>
    <row r="30" spans="1:29" x14ac:dyDescent="0.25">
      <c r="A30" s="43">
        <v>42583</v>
      </c>
      <c r="C30" s="44">
        <v>-107851</v>
      </c>
      <c r="D30" s="44">
        <v>-84648</v>
      </c>
      <c r="E30" s="44">
        <v>-16968</v>
      </c>
      <c r="F30" s="44">
        <f t="shared" si="8"/>
        <v>-209467</v>
      </c>
      <c r="H30" s="45">
        <v>-29165</v>
      </c>
      <c r="I30" s="46">
        <v>-65</v>
      </c>
      <c r="J30" s="46">
        <v>-89</v>
      </c>
      <c r="K30" s="47">
        <f t="shared" si="9"/>
        <v>-29319</v>
      </c>
      <c r="L30" s="48">
        <v>-4917</v>
      </c>
      <c r="M30" s="46">
        <v>-250</v>
      </c>
      <c r="N30" s="46">
        <v>0</v>
      </c>
      <c r="O30" s="47">
        <f t="shared" si="10"/>
        <v>-5167</v>
      </c>
      <c r="P30" s="48">
        <v>-6867</v>
      </c>
      <c r="Q30" s="46">
        <v>-10464</v>
      </c>
      <c r="R30" s="46">
        <v>0</v>
      </c>
      <c r="S30" s="47">
        <f t="shared" si="11"/>
        <v>-17331</v>
      </c>
      <c r="T30" s="48">
        <f t="shared" si="12"/>
        <v>-40949</v>
      </c>
      <c r="U30" s="46">
        <f t="shared" si="12"/>
        <v>-10779</v>
      </c>
      <c r="V30" s="46">
        <f t="shared" si="12"/>
        <v>-89</v>
      </c>
      <c r="W30" s="46">
        <f t="shared" si="13"/>
        <v>-51817</v>
      </c>
      <c r="Y30" s="45">
        <f t="shared" si="14"/>
        <v>-66902</v>
      </c>
      <c r="Z30" s="46">
        <f t="shared" si="14"/>
        <v>-73869</v>
      </c>
      <c r="AA30" s="46">
        <f t="shared" si="14"/>
        <v>-16879</v>
      </c>
      <c r="AB30" s="46">
        <f t="shared" si="15"/>
        <v>-157650</v>
      </c>
    </row>
    <row r="31" spans="1:29" x14ac:dyDescent="0.25">
      <c r="A31" s="43">
        <v>42614</v>
      </c>
      <c r="C31" s="44">
        <v>-93004</v>
      </c>
      <c r="D31" s="44">
        <v>-68266</v>
      </c>
      <c r="E31" s="44">
        <v>-15924</v>
      </c>
      <c r="F31" s="44">
        <f t="shared" si="8"/>
        <v>-177194</v>
      </c>
      <c r="H31" s="45">
        <v>-44819</v>
      </c>
      <c r="I31" s="46">
        <v>-163</v>
      </c>
      <c r="J31" s="46">
        <v>-158</v>
      </c>
      <c r="K31" s="47">
        <f t="shared" si="9"/>
        <v>-45140</v>
      </c>
      <c r="L31" s="48">
        <v>-7599</v>
      </c>
      <c r="M31" s="46">
        <v>-850</v>
      </c>
      <c r="N31" s="46">
        <v>0</v>
      </c>
      <c r="O31" s="47">
        <f t="shared" si="10"/>
        <v>-8449</v>
      </c>
      <c r="P31" s="48">
        <v>-10319</v>
      </c>
      <c r="Q31" s="46">
        <v>-16675</v>
      </c>
      <c r="R31" s="46">
        <v>0</v>
      </c>
      <c r="S31" s="47">
        <f t="shared" si="11"/>
        <v>-26994</v>
      </c>
      <c r="T31" s="48">
        <f t="shared" si="12"/>
        <v>-62737</v>
      </c>
      <c r="U31" s="46">
        <f t="shared" si="12"/>
        <v>-17688</v>
      </c>
      <c r="V31" s="46">
        <f t="shared" si="12"/>
        <v>-158</v>
      </c>
      <c r="W31" s="46">
        <f t="shared" si="13"/>
        <v>-80583</v>
      </c>
      <c r="Y31" s="45">
        <f t="shared" si="14"/>
        <v>-30267</v>
      </c>
      <c r="Z31" s="46">
        <f t="shared" si="14"/>
        <v>-50578</v>
      </c>
      <c r="AA31" s="46">
        <f t="shared" si="14"/>
        <v>-15766</v>
      </c>
      <c r="AB31" s="46">
        <f t="shared" si="15"/>
        <v>-96611</v>
      </c>
    </row>
    <row r="32" spans="1:29" x14ac:dyDescent="0.25">
      <c r="A32" s="43">
        <v>42644</v>
      </c>
      <c r="C32" s="44">
        <v>-101012</v>
      </c>
      <c r="D32" s="44">
        <v>-77097</v>
      </c>
      <c r="E32" s="44">
        <v>-16486</v>
      </c>
      <c r="F32" s="44">
        <f t="shared" si="8"/>
        <v>-194595</v>
      </c>
      <c r="H32" s="45">
        <v>-28344</v>
      </c>
      <c r="I32" s="46">
        <v>-495</v>
      </c>
      <c r="J32" s="46">
        <v>-147</v>
      </c>
      <c r="K32" s="47">
        <f t="shared" si="9"/>
        <v>-28986</v>
      </c>
      <c r="L32" s="48">
        <v>-4695</v>
      </c>
      <c r="M32" s="46">
        <v>-883</v>
      </c>
      <c r="N32" s="46">
        <v>0</v>
      </c>
      <c r="O32" s="47">
        <f t="shared" si="10"/>
        <v>-5578</v>
      </c>
      <c r="P32" s="48">
        <v>-8558</v>
      </c>
      <c r="Q32" s="46">
        <v>-9836</v>
      </c>
      <c r="R32" s="46">
        <v>0</v>
      </c>
      <c r="S32" s="47">
        <f t="shared" si="11"/>
        <v>-18394</v>
      </c>
      <c r="T32" s="48">
        <f t="shared" si="12"/>
        <v>-41597</v>
      </c>
      <c r="U32" s="46">
        <f t="shared" si="12"/>
        <v>-11214</v>
      </c>
      <c r="V32" s="46">
        <f t="shared" si="12"/>
        <v>-147</v>
      </c>
      <c r="W32" s="46">
        <f t="shared" si="13"/>
        <v>-52958</v>
      </c>
      <c r="Y32" s="45">
        <f t="shared" si="14"/>
        <v>-59415</v>
      </c>
      <c r="Z32" s="46">
        <f t="shared" si="14"/>
        <v>-65883</v>
      </c>
      <c r="AA32" s="46">
        <f t="shared" si="14"/>
        <v>-16339</v>
      </c>
      <c r="AB32" s="46">
        <f t="shared" si="15"/>
        <v>-141637</v>
      </c>
    </row>
    <row r="33" spans="1:29" x14ac:dyDescent="0.25">
      <c r="A33" s="43">
        <v>42675</v>
      </c>
      <c r="C33" s="44">
        <v>-100624</v>
      </c>
      <c r="D33" s="44">
        <v>-76677</v>
      </c>
      <c r="E33" s="44">
        <v>-16460</v>
      </c>
      <c r="F33" s="44">
        <f t="shared" si="8"/>
        <v>-193761</v>
      </c>
      <c r="H33" s="45">
        <v>-32111</v>
      </c>
      <c r="I33" s="46">
        <v>-708</v>
      </c>
      <c r="J33" s="46">
        <v>-89</v>
      </c>
      <c r="K33" s="47">
        <f t="shared" si="9"/>
        <v>-32908</v>
      </c>
      <c r="L33" s="48">
        <v>-5959</v>
      </c>
      <c r="M33" s="46">
        <v>-547</v>
      </c>
      <c r="N33" s="46">
        <v>0</v>
      </c>
      <c r="O33" s="47">
        <f t="shared" si="10"/>
        <v>-6506</v>
      </c>
      <c r="P33" s="48">
        <v>-6239</v>
      </c>
      <c r="Q33" s="46">
        <v>-11807</v>
      </c>
      <c r="R33" s="46">
        <v>0</v>
      </c>
      <c r="S33" s="47">
        <f t="shared" si="11"/>
        <v>-18046</v>
      </c>
      <c r="T33" s="48">
        <f t="shared" si="12"/>
        <v>-44309</v>
      </c>
      <c r="U33" s="46">
        <f t="shared" si="12"/>
        <v>-13062</v>
      </c>
      <c r="V33" s="46">
        <f t="shared" si="12"/>
        <v>-89</v>
      </c>
      <c r="W33" s="46">
        <f t="shared" si="13"/>
        <v>-57460</v>
      </c>
      <c r="Y33" s="45">
        <f t="shared" si="14"/>
        <v>-56315</v>
      </c>
      <c r="Z33" s="46">
        <f t="shared" si="14"/>
        <v>-63615</v>
      </c>
      <c r="AA33" s="46">
        <f t="shared" si="14"/>
        <v>-16371</v>
      </c>
      <c r="AB33" s="46">
        <f t="shared" si="15"/>
        <v>-136301</v>
      </c>
    </row>
    <row r="34" spans="1:29" x14ac:dyDescent="0.25">
      <c r="A34" s="43">
        <v>42705</v>
      </c>
      <c r="C34" s="44">
        <v>-100848</v>
      </c>
      <c r="D34" s="44">
        <v>-76911</v>
      </c>
      <c r="E34" s="44">
        <v>-16474</v>
      </c>
      <c r="F34" s="44">
        <f t="shared" si="8"/>
        <v>-194233</v>
      </c>
      <c r="H34" s="45">
        <v>-28126</v>
      </c>
      <c r="I34" s="46">
        <v>-864</v>
      </c>
      <c r="J34" s="46">
        <v>0</v>
      </c>
      <c r="K34" s="47">
        <f t="shared" si="9"/>
        <v>-28990</v>
      </c>
      <c r="L34" s="48">
        <v>-5177</v>
      </c>
      <c r="M34" s="46">
        <v>-568</v>
      </c>
      <c r="N34" s="46">
        <v>0</v>
      </c>
      <c r="O34" s="47">
        <f t="shared" si="10"/>
        <v>-5745</v>
      </c>
      <c r="P34" s="48">
        <v>-5891</v>
      </c>
      <c r="Q34" s="46">
        <v>-9926</v>
      </c>
      <c r="R34" s="46">
        <v>0</v>
      </c>
      <c r="S34" s="47">
        <f t="shared" si="11"/>
        <v>-15817</v>
      </c>
      <c r="T34" s="48">
        <f t="shared" si="12"/>
        <v>-39194</v>
      </c>
      <c r="U34" s="46">
        <f t="shared" si="12"/>
        <v>-11358</v>
      </c>
      <c r="V34" s="46">
        <f t="shared" si="12"/>
        <v>0</v>
      </c>
      <c r="W34" s="46">
        <f t="shared" si="13"/>
        <v>-50552</v>
      </c>
      <c r="Y34" s="45">
        <f t="shared" si="14"/>
        <v>-61654</v>
      </c>
      <c r="Z34" s="46">
        <f t="shared" si="14"/>
        <v>-65553</v>
      </c>
      <c r="AA34" s="46">
        <f t="shared" si="14"/>
        <v>-16474</v>
      </c>
      <c r="AB34" s="46">
        <f t="shared" si="15"/>
        <v>-143681</v>
      </c>
    </row>
    <row r="35" spans="1:29" x14ac:dyDescent="0.25">
      <c r="A35" s="67">
        <v>42736</v>
      </c>
      <c r="B35" s="50"/>
      <c r="C35" s="44">
        <v>-91433</v>
      </c>
      <c r="D35" s="44">
        <v>-67652</v>
      </c>
      <c r="E35" s="44">
        <v>-16061</v>
      </c>
      <c r="F35" s="44">
        <f t="shared" si="8"/>
        <v>-175146</v>
      </c>
      <c r="G35" s="50"/>
      <c r="H35" s="45">
        <v>-28089</v>
      </c>
      <c r="I35" s="46">
        <v>-134</v>
      </c>
      <c r="J35" s="46">
        <v>0</v>
      </c>
      <c r="K35" s="47">
        <f t="shared" si="9"/>
        <v>-28223</v>
      </c>
      <c r="L35" s="48">
        <v>-5253</v>
      </c>
      <c r="M35" s="46">
        <v>-227</v>
      </c>
      <c r="N35" s="46">
        <v>0</v>
      </c>
      <c r="O35" s="47">
        <f t="shared" si="10"/>
        <v>-5480</v>
      </c>
      <c r="P35" s="48">
        <v>-6349</v>
      </c>
      <c r="Q35" s="46">
        <v>-6825</v>
      </c>
      <c r="R35" s="46">
        <v>0</v>
      </c>
      <c r="S35" s="47">
        <f t="shared" si="11"/>
        <v>-13174</v>
      </c>
      <c r="T35" s="48">
        <f t="shared" si="12"/>
        <v>-39691</v>
      </c>
      <c r="U35" s="46">
        <f t="shared" si="12"/>
        <v>-7186</v>
      </c>
      <c r="V35" s="46">
        <f t="shared" si="12"/>
        <v>0</v>
      </c>
      <c r="W35" s="46">
        <f t="shared" si="13"/>
        <v>-46877</v>
      </c>
      <c r="Y35" s="45">
        <f t="shared" si="14"/>
        <v>-51742</v>
      </c>
      <c r="Z35" s="46">
        <f t="shared" si="14"/>
        <v>-60466</v>
      </c>
      <c r="AA35" s="46">
        <f t="shared" si="14"/>
        <v>-16061</v>
      </c>
      <c r="AB35" s="46">
        <f t="shared" si="15"/>
        <v>-128269</v>
      </c>
    </row>
    <row r="36" spans="1:29" x14ac:dyDescent="0.25">
      <c r="A36" s="67">
        <v>42767</v>
      </c>
      <c r="B36" s="50"/>
      <c r="C36" s="44">
        <v>-87916</v>
      </c>
      <c r="D36" s="44">
        <v>-63899</v>
      </c>
      <c r="E36" s="44">
        <v>-15834</v>
      </c>
      <c r="F36" s="44">
        <f t="shared" si="8"/>
        <v>-167649</v>
      </c>
      <c r="G36" s="50"/>
      <c r="H36" s="45">
        <v>-38203</v>
      </c>
      <c r="I36" s="46">
        <v>-614</v>
      </c>
      <c r="J36" s="46">
        <v>-68</v>
      </c>
      <c r="K36" s="47">
        <f t="shared" si="9"/>
        <v>-38885</v>
      </c>
      <c r="L36" s="48">
        <v>-6793</v>
      </c>
      <c r="M36" s="46">
        <v>-408</v>
      </c>
      <c r="N36" s="46">
        <v>0</v>
      </c>
      <c r="O36" s="47">
        <f t="shared" si="10"/>
        <v>-7201</v>
      </c>
      <c r="P36" s="48">
        <v>-7914</v>
      </c>
      <c r="Q36" s="46">
        <v>-8777</v>
      </c>
      <c r="R36" s="46">
        <v>0</v>
      </c>
      <c r="S36" s="47">
        <f t="shared" si="11"/>
        <v>-16691</v>
      </c>
      <c r="T36" s="48">
        <f t="shared" si="12"/>
        <v>-52910</v>
      </c>
      <c r="U36" s="46">
        <f t="shared" si="12"/>
        <v>-9799</v>
      </c>
      <c r="V36" s="46">
        <f t="shared" si="12"/>
        <v>-68</v>
      </c>
      <c r="W36" s="46">
        <f t="shared" si="13"/>
        <v>-62777</v>
      </c>
      <c r="Y36" s="45">
        <f t="shared" si="14"/>
        <v>-35006</v>
      </c>
      <c r="Z36" s="46">
        <f t="shared" si="14"/>
        <v>-54100</v>
      </c>
      <c r="AA36" s="46">
        <f t="shared" si="14"/>
        <v>-15766</v>
      </c>
      <c r="AB36" s="46">
        <f t="shared" si="15"/>
        <v>-104872</v>
      </c>
    </row>
    <row r="37" spans="1:29" ht="13.2" thickBot="1" x14ac:dyDescent="0.3">
      <c r="B37" s="51" t="s">
        <v>15</v>
      </c>
      <c r="C37" s="52"/>
      <c r="D37" s="52"/>
      <c r="E37" s="52"/>
      <c r="F37" s="53">
        <f>SUM(F25:F36)</f>
        <v>-2609290</v>
      </c>
      <c r="G37" s="50"/>
      <c r="H37" s="55"/>
      <c r="I37" s="56"/>
      <c r="J37" s="56"/>
      <c r="K37" s="53">
        <f>SUM(K25:K36)</f>
        <v>-440290</v>
      </c>
      <c r="L37" s="57"/>
      <c r="M37" s="56"/>
      <c r="N37" s="56"/>
      <c r="O37" s="53">
        <f>SUM(O25:O36)</f>
        <v>-81036</v>
      </c>
      <c r="P37" s="57"/>
      <c r="Q37" s="56"/>
      <c r="R37" s="56"/>
      <c r="S37" s="53">
        <f>SUM(S25:S36)</f>
        <v>-237475</v>
      </c>
      <c r="T37" s="58" t="s">
        <v>19</v>
      </c>
      <c r="U37" s="59"/>
      <c r="V37" s="59"/>
      <c r="W37" s="53">
        <f>SUM(W25:W36)</f>
        <v>-758802</v>
      </c>
      <c r="X37" s="56"/>
      <c r="Y37" s="55"/>
      <c r="Z37" s="56"/>
      <c r="AA37" s="56"/>
      <c r="AB37" s="53">
        <f>SUM(AB25:AB36)</f>
        <v>-1850489</v>
      </c>
      <c r="AC37" s="56"/>
    </row>
    <row r="38" spans="1:29" s="64" customFormat="1" ht="11.4" x14ac:dyDescent="0.2">
      <c r="A38" s="60"/>
      <c r="B38" s="60"/>
      <c r="C38" s="61"/>
      <c r="D38" s="61"/>
      <c r="E38" s="61"/>
      <c r="F38" s="61"/>
      <c r="G38" s="62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Y38" s="63"/>
      <c r="Z38" s="63"/>
      <c r="AA38" s="63"/>
      <c r="AB38" s="63"/>
    </row>
    <row r="39" spans="1:29" s="3" customFormat="1" ht="16.2" x14ac:dyDescent="0.4">
      <c r="A39" s="38" t="s">
        <v>20</v>
      </c>
      <c r="B39" s="39"/>
      <c r="C39" s="65"/>
      <c r="D39" s="65"/>
      <c r="E39" s="65"/>
      <c r="F39" s="65"/>
      <c r="G39" s="6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Y39" s="56"/>
      <c r="Z39" s="56"/>
      <c r="AA39" s="56"/>
      <c r="AB39" s="56"/>
    </row>
    <row r="40" spans="1:29" x14ac:dyDescent="0.25">
      <c r="A40" s="43">
        <v>42430</v>
      </c>
      <c r="C40" s="44">
        <v>141373</v>
      </c>
      <c r="D40" s="44">
        <v>16482</v>
      </c>
      <c r="E40" s="44">
        <v>9126</v>
      </c>
      <c r="F40" s="44">
        <f t="shared" ref="F40:F51" si="16">C40+D40+E40</f>
        <v>166981</v>
      </c>
      <c r="H40" s="45">
        <v>44699</v>
      </c>
      <c r="I40" s="46">
        <v>2448</v>
      </c>
      <c r="J40" s="46">
        <v>110</v>
      </c>
      <c r="K40" s="47">
        <f t="shared" ref="K40:K51" si="17">SUM(H40:J40)</f>
        <v>47257</v>
      </c>
      <c r="L40" s="48">
        <v>8419</v>
      </c>
      <c r="M40" s="46">
        <v>551</v>
      </c>
      <c r="N40" s="46">
        <v>0</v>
      </c>
      <c r="O40" s="47">
        <f t="shared" ref="O40:O51" si="18">SUM(L40:N40)</f>
        <v>8970</v>
      </c>
      <c r="P40" s="48">
        <v>10938</v>
      </c>
      <c r="Q40" s="46">
        <v>11515</v>
      </c>
      <c r="R40" s="46">
        <v>0</v>
      </c>
      <c r="S40" s="47">
        <f t="shared" ref="S40:S51" si="19">SUM(P40:R40)</f>
        <v>22453</v>
      </c>
      <c r="T40" s="48">
        <f t="shared" ref="T40:V51" si="20">+H40+L40+P40</f>
        <v>64056</v>
      </c>
      <c r="U40" s="46">
        <f t="shared" si="20"/>
        <v>14514</v>
      </c>
      <c r="V40" s="46">
        <f t="shared" si="20"/>
        <v>110</v>
      </c>
      <c r="W40" s="46">
        <f t="shared" ref="W40:W51" si="21">SUM(T40:V40)</f>
        <v>78680</v>
      </c>
      <c r="Y40" s="45">
        <f t="shared" ref="Y40:AA51" si="22">+C40-H40-L40-P40</f>
        <v>77317</v>
      </c>
      <c r="Z40" s="46">
        <f t="shared" si="22"/>
        <v>1968</v>
      </c>
      <c r="AA40" s="46">
        <f t="shared" si="22"/>
        <v>9016</v>
      </c>
      <c r="AB40" s="46">
        <f t="shared" ref="AB40:AB51" si="23">SUM(Y40:AA40)</f>
        <v>88301</v>
      </c>
    </row>
    <row r="41" spans="1:29" x14ac:dyDescent="0.25">
      <c r="A41" s="43">
        <v>42461</v>
      </c>
      <c r="C41" s="44">
        <v>134801</v>
      </c>
      <c r="D41" s="44">
        <v>62674</v>
      </c>
      <c r="E41" s="44">
        <v>8704</v>
      </c>
      <c r="F41" s="44">
        <f t="shared" si="16"/>
        <v>206179</v>
      </c>
      <c r="H41" s="45">
        <v>75752</v>
      </c>
      <c r="I41" s="46">
        <v>4250</v>
      </c>
      <c r="J41" s="46">
        <v>177</v>
      </c>
      <c r="K41" s="47">
        <f t="shared" si="17"/>
        <v>80179</v>
      </c>
      <c r="L41" s="48">
        <v>13772</v>
      </c>
      <c r="M41" s="46">
        <v>1272</v>
      </c>
      <c r="N41" s="46">
        <v>0</v>
      </c>
      <c r="O41" s="47">
        <f t="shared" si="18"/>
        <v>15044</v>
      </c>
      <c r="P41" s="48">
        <v>17584</v>
      </c>
      <c r="Q41" s="46">
        <v>20315</v>
      </c>
      <c r="R41" s="46">
        <v>0</v>
      </c>
      <c r="S41" s="47">
        <f t="shared" si="19"/>
        <v>37899</v>
      </c>
      <c r="T41" s="48">
        <f>+H41+L41+P41+1</f>
        <v>107109</v>
      </c>
      <c r="U41" s="46">
        <f t="shared" si="20"/>
        <v>25837</v>
      </c>
      <c r="V41" s="46">
        <f t="shared" si="20"/>
        <v>177</v>
      </c>
      <c r="W41" s="46">
        <f t="shared" si="21"/>
        <v>133123</v>
      </c>
      <c r="Y41" s="45">
        <f t="shared" si="22"/>
        <v>27693</v>
      </c>
      <c r="Z41" s="46">
        <f t="shared" si="22"/>
        <v>36837</v>
      </c>
      <c r="AA41" s="46">
        <f t="shared" si="22"/>
        <v>8527</v>
      </c>
      <c r="AB41" s="46">
        <f t="shared" si="23"/>
        <v>73057</v>
      </c>
    </row>
    <row r="42" spans="1:29" x14ac:dyDescent="0.25">
      <c r="A42" s="43">
        <v>42491</v>
      </c>
      <c r="C42" s="44">
        <v>135573</v>
      </c>
      <c r="D42" s="44">
        <v>63475</v>
      </c>
      <c r="E42" s="44">
        <v>8719</v>
      </c>
      <c r="F42" s="44">
        <f t="shared" si="16"/>
        <v>207767</v>
      </c>
      <c r="H42" s="45">
        <v>53055</v>
      </c>
      <c r="I42" s="46">
        <v>3371</v>
      </c>
      <c r="J42" s="46">
        <v>121</v>
      </c>
      <c r="K42" s="47">
        <f t="shared" si="17"/>
        <v>56547</v>
      </c>
      <c r="L42" s="48">
        <v>8290</v>
      </c>
      <c r="M42" s="46">
        <v>607</v>
      </c>
      <c r="N42" s="46">
        <v>0</v>
      </c>
      <c r="O42" s="47">
        <f t="shared" si="18"/>
        <v>8897</v>
      </c>
      <c r="P42" s="48">
        <v>12186</v>
      </c>
      <c r="Q42" s="46">
        <v>14193</v>
      </c>
      <c r="R42" s="46">
        <v>0</v>
      </c>
      <c r="S42" s="47">
        <f t="shared" si="19"/>
        <v>26379</v>
      </c>
      <c r="T42" s="48">
        <f t="shared" si="20"/>
        <v>73531</v>
      </c>
      <c r="U42" s="46">
        <f t="shared" si="20"/>
        <v>18171</v>
      </c>
      <c r="V42" s="46">
        <f t="shared" si="20"/>
        <v>121</v>
      </c>
      <c r="W42" s="46">
        <f t="shared" si="21"/>
        <v>91823</v>
      </c>
      <c r="Y42" s="45">
        <f t="shared" si="22"/>
        <v>62042</v>
      </c>
      <c r="Z42" s="46">
        <f t="shared" si="22"/>
        <v>45304</v>
      </c>
      <c r="AA42" s="46">
        <f t="shared" si="22"/>
        <v>8598</v>
      </c>
      <c r="AB42" s="46">
        <f t="shared" si="23"/>
        <v>115944</v>
      </c>
    </row>
    <row r="43" spans="1:29" x14ac:dyDescent="0.25">
      <c r="A43" s="43">
        <v>42522</v>
      </c>
      <c r="C43" s="44">
        <v>133967</v>
      </c>
      <c r="D43" s="44">
        <v>61678</v>
      </c>
      <c r="E43" s="44">
        <v>8668</v>
      </c>
      <c r="F43" s="44">
        <f t="shared" si="16"/>
        <v>204313</v>
      </c>
      <c r="H43" s="45">
        <v>51214</v>
      </c>
      <c r="I43" s="46">
        <v>1293</v>
      </c>
      <c r="J43" s="46">
        <v>91</v>
      </c>
      <c r="K43" s="47">
        <f t="shared" si="17"/>
        <v>52598</v>
      </c>
      <c r="L43" s="48">
        <v>8314</v>
      </c>
      <c r="M43" s="46">
        <v>614</v>
      </c>
      <c r="N43" s="46">
        <v>0</v>
      </c>
      <c r="O43" s="47">
        <f t="shared" si="18"/>
        <v>8928</v>
      </c>
      <c r="P43" s="48">
        <v>12108</v>
      </c>
      <c r="Q43" s="46">
        <v>12202</v>
      </c>
      <c r="R43" s="46">
        <v>0</v>
      </c>
      <c r="S43" s="47">
        <f t="shared" si="19"/>
        <v>24310</v>
      </c>
      <c r="T43" s="48">
        <f t="shared" si="20"/>
        <v>71636</v>
      </c>
      <c r="U43" s="46">
        <f t="shared" si="20"/>
        <v>14109</v>
      </c>
      <c r="V43" s="46">
        <f t="shared" si="20"/>
        <v>91</v>
      </c>
      <c r="W43" s="46">
        <f t="shared" si="21"/>
        <v>85836</v>
      </c>
      <c r="Y43" s="45">
        <f t="shared" si="22"/>
        <v>62331</v>
      </c>
      <c r="Z43" s="46">
        <f t="shared" si="22"/>
        <v>47569</v>
      </c>
      <c r="AA43" s="46">
        <f t="shared" si="22"/>
        <v>8577</v>
      </c>
      <c r="AB43" s="46">
        <f t="shared" si="23"/>
        <v>118477</v>
      </c>
    </row>
    <row r="44" spans="1:29" x14ac:dyDescent="0.25">
      <c r="A44" s="43">
        <v>42552</v>
      </c>
      <c r="C44" s="44">
        <v>133727</v>
      </c>
      <c r="D44" s="44">
        <v>61464</v>
      </c>
      <c r="E44" s="44">
        <v>8668</v>
      </c>
      <c r="F44" s="44">
        <f t="shared" si="16"/>
        <v>203859</v>
      </c>
      <c r="H44" s="45">
        <v>32099</v>
      </c>
      <c r="I44" s="46">
        <v>311</v>
      </c>
      <c r="J44" s="46">
        <v>91</v>
      </c>
      <c r="K44" s="47">
        <f t="shared" si="17"/>
        <v>32501</v>
      </c>
      <c r="L44" s="48">
        <v>5173</v>
      </c>
      <c r="M44" s="46">
        <v>229</v>
      </c>
      <c r="N44" s="46">
        <v>0</v>
      </c>
      <c r="O44" s="47">
        <f t="shared" si="18"/>
        <v>5402</v>
      </c>
      <c r="P44" s="48">
        <v>7778</v>
      </c>
      <c r="Q44" s="46">
        <v>4146</v>
      </c>
      <c r="R44" s="46">
        <v>0</v>
      </c>
      <c r="S44" s="47">
        <f t="shared" si="19"/>
        <v>11924</v>
      </c>
      <c r="T44" s="48">
        <f t="shared" si="20"/>
        <v>45050</v>
      </c>
      <c r="U44" s="46">
        <f t="shared" si="20"/>
        <v>4686</v>
      </c>
      <c r="V44" s="46">
        <f t="shared" si="20"/>
        <v>91</v>
      </c>
      <c r="W44" s="46">
        <f t="shared" si="21"/>
        <v>49827</v>
      </c>
      <c r="Y44" s="45">
        <f t="shared" si="22"/>
        <v>88677</v>
      </c>
      <c r="Z44" s="46">
        <f t="shared" si="22"/>
        <v>56778</v>
      </c>
      <c r="AA44" s="46">
        <f t="shared" si="22"/>
        <v>8577</v>
      </c>
      <c r="AB44" s="46">
        <f t="shared" si="23"/>
        <v>154032</v>
      </c>
    </row>
    <row r="45" spans="1:29" x14ac:dyDescent="0.25">
      <c r="A45" s="43">
        <v>42583</v>
      </c>
      <c r="C45" s="44">
        <v>136984</v>
      </c>
      <c r="D45" s="44">
        <v>65158</v>
      </c>
      <c r="E45" s="44">
        <v>8771</v>
      </c>
      <c r="F45" s="44">
        <f t="shared" si="16"/>
        <v>210913</v>
      </c>
      <c r="H45" s="45">
        <v>39150</v>
      </c>
      <c r="I45" s="46">
        <v>28</v>
      </c>
      <c r="J45" s="46">
        <v>121</v>
      </c>
      <c r="K45" s="47">
        <f t="shared" si="17"/>
        <v>39299</v>
      </c>
      <c r="L45" s="48">
        <v>6601</v>
      </c>
      <c r="M45" s="46">
        <v>107</v>
      </c>
      <c r="N45" s="46">
        <v>0</v>
      </c>
      <c r="O45" s="47">
        <f t="shared" si="18"/>
        <v>6708</v>
      </c>
      <c r="P45" s="48">
        <v>9219</v>
      </c>
      <c r="Q45" s="46">
        <v>4494</v>
      </c>
      <c r="R45" s="46">
        <v>0</v>
      </c>
      <c r="S45" s="47">
        <f t="shared" si="19"/>
        <v>13713</v>
      </c>
      <c r="T45" s="48">
        <f t="shared" si="20"/>
        <v>54970</v>
      </c>
      <c r="U45" s="46">
        <f t="shared" si="20"/>
        <v>4629</v>
      </c>
      <c r="V45" s="46">
        <f t="shared" si="20"/>
        <v>121</v>
      </c>
      <c r="W45" s="46">
        <f t="shared" si="21"/>
        <v>59720</v>
      </c>
      <c r="Y45" s="45">
        <f t="shared" si="22"/>
        <v>82014</v>
      </c>
      <c r="Z45" s="46">
        <f t="shared" si="22"/>
        <v>60529</v>
      </c>
      <c r="AA45" s="46">
        <f t="shared" si="22"/>
        <v>8650</v>
      </c>
      <c r="AB45" s="46">
        <f t="shared" si="23"/>
        <v>151193</v>
      </c>
    </row>
    <row r="46" spans="1:29" x14ac:dyDescent="0.25">
      <c r="A46" s="43">
        <v>42614</v>
      </c>
      <c r="C46" s="44">
        <v>133573</v>
      </c>
      <c r="D46" s="44">
        <v>61276</v>
      </c>
      <c r="E46" s="44">
        <v>8667</v>
      </c>
      <c r="F46" s="44">
        <f t="shared" si="16"/>
        <v>203516</v>
      </c>
      <c r="H46" s="45">
        <v>60164</v>
      </c>
      <c r="I46" s="46">
        <v>70</v>
      </c>
      <c r="J46" s="46">
        <v>215</v>
      </c>
      <c r="K46" s="47">
        <f t="shared" si="17"/>
        <v>60449</v>
      </c>
      <c r="L46" s="48">
        <v>10201</v>
      </c>
      <c r="M46" s="46">
        <v>365</v>
      </c>
      <c r="N46" s="46">
        <v>0</v>
      </c>
      <c r="O46" s="47">
        <f t="shared" si="18"/>
        <v>10566</v>
      </c>
      <c r="P46" s="48">
        <v>13851</v>
      </c>
      <c r="Q46" s="46">
        <v>7162</v>
      </c>
      <c r="R46" s="46">
        <v>0</v>
      </c>
      <c r="S46" s="47">
        <f t="shared" si="19"/>
        <v>21013</v>
      </c>
      <c r="T46" s="48">
        <f t="shared" si="20"/>
        <v>84216</v>
      </c>
      <c r="U46" s="46">
        <f t="shared" si="20"/>
        <v>7597</v>
      </c>
      <c r="V46" s="46">
        <f t="shared" si="20"/>
        <v>215</v>
      </c>
      <c r="W46" s="46">
        <f t="shared" si="21"/>
        <v>92028</v>
      </c>
      <c r="Y46" s="45">
        <f t="shared" si="22"/>
        <v>49357</v>
      </c>
      <c r="Z46" s="46">
        <f t="shared" si="22"/>
        <v>53679</v>
      </c>
      <c r="AA46" s="46">
        <f t="shared" si="22"/>
        <v>8452</v>
      </c>
      <c r="AB46" s="46">
        <f t="shared" si="23"/>
        <v>111488</v>
      </c>
    </row>
    <row r="47" spans="1:29" x14ac:dyDescent="0.25">
      <c r="A47" s="43">
        <v>42644</v>
      </c>
      <c r="C47" s="44">
        <v>137622</v>
      </c>
      <c r="D47" s="44">
        <v>65860</v>
      </c>
      <c r="E47" s="44">
        <v>8794</v>
      </c>
      <c r="F47" s="44">
        <f t="shared" si="16"/>
        <v>212276</v>
      </c>
      <c r="H47" s="45">
        <v>40505</v>
      </c>
      <c r="I47" s="46">
        <v>194</v>
      </c>
      <c r="J47" s="46">
        <v>200</v>
      </c>
      <c r="K47" s="47">
        <f t="shared" si="17"/>
        <v>40899</v>
      </c>
      <c r="L47" s="48">
        <v>6710</v>
      </c>
      <c r="M47" s="46">
        <v>345</v>
      </c>
      <c r="N47" s="46">
        <v>0</v>
      </c>
      <c r="O47" s="47">
        <f t="shared" si="18"/>
        <v>7055</v>
      </c>
      <c r="P47" s="48">
        <v>12229</v>
      </c>
      <c r="Q47" s="46">
        <v>3846</v>
      </c>
      <c r="R47" s="46">
        <v>0</v>
      </c>
      <c r="S47" s="47">
        <f t="shared" si="19"/>
        <v>16075</v>
      </c>
      <c r="T47" s="48">
        <f t="shared" si="20"/>
        <v>59444</v>
      </c>
      <c r="U47" s="46">
        <f t="shared" si="20"/>
        <v>4385</v>
      </c>
      <c r="V47" s="46">
        <f t="shared" si="20"/>
        <v>200</v>
      </c>
      <c r="W47" s="46">
        <f t="shared" si="21"/>
        <v>64029</v>
      </c>
      <c r="Y47" s="45">
        <f t="shared" si="22"/>
        <v>78178</v>
      </c>
      <c r="Z47" s="46">
        <f t="shared" si="22"/>
        <v>61475</v>
      </c>
      <c r="AA47" s="46">
        <f t="shared" si="22"/>
        <v>8594</v>
      </c>
      <c r="AB47" s="46">
        <f t="shared" si="23"/>
        <v>148247</v>
      </c>
    </row>
    <row r="48" spans="1:29" x14ac:dyDescent="0.25">
      <c r="A48" s="43">
        <v>42675</v>
      </c>
      <c r="C48" s="44">
        <v>137798</v>
      </c>
      <c r="D48" s="44">
        <v>66064</v>
      </c>
      <c r="E48" s="44">
        <v>8801</v>
      </c>
      <c r="F48" s="44">
        <f t="shared" si="16"/>
        <v>212663</v>
      </c>
      <c r="H48" s="45">
        <v>45896</v>
      </c>
      <c r="I48" s="46">
        <v>277</v>
      </c>
      <c r="J48" s="46">
        <v>121</v>
      </c>
      <c r="K48" s="47">
        <f t="shared" si="17"/>
        <v>46294</v>
      </c>
      <c r="L48" s="48">
        <v>8518</v>
      </c>
      <c r="M48" s="46">
        <v>214</v>
      </c>
      <c r="N48" s="46">
        <v>0</v>
      </c>
      <c r="O48" s="47">
        <f t="shared" si="18"/>
        <v>8732</v>
      </c>
      <c r="P48" s="48">
        <v>8918</v>
      </c>
      <c r="Q48" s="46">
        <v>4618</v>
      </c>
      <c r="R48" s="46">
        <v>0</v>
      </c>
      <c r="S48" s="47">
        <f t="shared" si="19"/>
        <v>13536</v>
      </c>
      <c r="T48" s="48">
        <f t="shared" si="20"/>
        <v>63332</v>
      </c>
      <c r="U48" s="46">
        <f t="shared" si="20"/>
        <v>5109</v>
      </c>
      <c r="V48" s="46">
        <f t="shared" si="20"/>
        <v>121</v>
      </c>
      <c r="W48" s="46">
        <f t="shared" si="21"/>
        <v>68562</v>
      </c>
      <c r="Y48" s="45">
        <f t="shared" si="22"/>
        <v>74466</v>
      </c>
      <c r="Z48" s="46">
        <f t="shared" si="22"/>
        <v>60955</v>
      </c>
      <c r="AA48" s="46">
        <f t="shared" si="22"/>
        <v>8680</v>
      </c>
      <c r="AB48" s="46">
        <f t="shared" si="23"/>
        <v>144101</v>
      </c>
    </row>
    <row r="49" spans="1:29" x14ac:dyDescent="0.25">
      <c r="A49" s="43">
        <v>42705</v>
      </c>
      <c r="C49" s="44">
        <v>135515</v>
      </c>
      <c r="D49" s="44">
        <v>63437</v>
      </c>
      <c r="E49" s="44">
        <v>8719</v>
      </c>
      <c r="F49" s="44">
        <f t="shared" si="16"/>
        <v>207671</v>
      </c>
      <c r="H49" s="45">
        <v>40202</v>
      </c>
      <c r="I49" s="46">
        <v>338</v>
      </c>
      <c r="J49" s="46">
        <v>0</v>
      </c>
      <c r="K49" s="47">
        <f t="shared" si="17"/>
        <v>40540</v>
      </c>
      <c r="L49" s="48">
        <v>7400</v>
      </c>
      <c r="M49" s="46">
        <v>222</v>
      </c>
      <c r="N49" s="46">
        <v>0</v>
      </c>
      <c r="O49" s="47">
        <f t="shared" si="18"/>
        <v>7622</v>
      </c>
      <c r="P49" s="48">
        <v>8421</v>
      </c>
      <c r="Q49" s="46">
        <v>3882</v>
      </c>
      <c r="R49" s="46">
        <v>0</v>
      </c>
      <c r="S49" s="47">
        <f t="shared" si="19"/>
        <v>12303</v>
      </c>
      <c r="T49" s="48">
        <f t="shared" si="20"/>
        <v>56023</v>
      </c>
      <c r="U49" s="46">
        <f t="shared" si="20"/>
        <v>4442</v>
      </c>
      <c r="V49" s="46">
        <f t="shared" si="20"/>
        <v>0</v>
      </c>
      <c r="W49" s="46">
        <f t="shared" si="21"/>
        <v>60465</v>
      </c>
      <c r="Y49" s="45">
        <f t="shared" si="22"/>
        <v>79492</v>
      </c>
      <c r="Z49" s="46">
        <f t="shared" si="22"/>
        <v>58995</v>
      </c>
      <c r="AA49" s="46">
        <f t="shared" si="22"/>
        <v>8719</v>
      </c>
      <c r="AB49" s="46">
        <f t="shared" si="23"/>
        <v>147206</v>
      </c>
    </row>
    <row r="50" spans="1:29" x14ac:dyDescent="0.25">
      <c r="A50" s="49">
        <v>42736</v>
      </c>
      <c r="B50" s="50"/>
      <c r="C50" s="44">
        <v>130833</v>
      </c>
      <c r="D50" s="44">
        <v>57855</v>
      </c>
      <c r="E50" s="44">
        <v>8558</v>
      </c>
      <c r="F50" s="44">
        <f t="shared" si="16"/>
        <v>197246</v>
      </c>
      <c r="G50" s="50"/>
      <c r="H50" s="45">
        <v>40015</v>
      </c>
      <c r="I50" s="46">
        <v>162</v>
      </c>
      <c r="J50" s="46">
        <v>0</v>
      </c>
      <c r="K50" s="47">
        <f t="shared" si="17"/>
        <v>40177</v>
      </c>
      <c r="L50" s="48">
        <v>7483</v>
      </c>
      <c r="M50" s="46">
        <v>273</v>
      </c>
      <c r="N50" s="46">
        <v>0</v>
      </c>
      <c r="O50" s="47">
        <f t="shared" si="18"/>
        <v>7756</v>
      </c>
      <c r="P50" s="48">
        <v>9045</v>
      </c>
      <c r="Q50" s="46">
        <v>8206</v>
      </c>
      <c r="R50" s="46">
        <v>0</v>
      </c>
      <c r="S50" s="47">
        <f t="shared" si="19"/>
        <v>17251</v>
      </c>
      <c r="T50" s="48">
        <f t="shared" si="20"/>
        <v>56543</v>
      </c>
      <c r="U50" s="46">
        <f t="shared" si="20"/>
        <v>8641</v>
      </c>
      <c r="V50" s="46">
        <f t="shared" si="20"/>
        <v>0</v>
      </c>
      <c r="W50" s="46">
        <f t="shared" si="21"/>
        <v>65184</v>
      </c>
      <c r="Y50" s="45">
        <f t="shared" si="22"/>
        <v>74290</v>
      </c>
      <c r="Z50" s="46">
        <f t="shared" si="22"/>
        <v>49214</v>
      </c>
      <c r="AA50" s="46">
        <f t="shared" si="22"/>
        <v>8558</v>
      </c>
      <c r="AB50" s="46">
        <f t="shared" si="23"/>
        <v>132062</v>
      </c>
    </row>
    <row r="51" spans="1:29" x14ac:dyDescent="0.25">
      <c r="A51" s="67">
        <v>42767</v>
      </c>
      <c r="B51" s="50"/>
      <c r="C51" s="44">
        <v>129830</v>
      </c>
      <c r="D51" s="44">
        <v>56719</v>
      </c>
      <c r="E51" s="44">
        <v>8526</v>
      </c>
      <c r="F51" s="44">
        <f t="shared" si="16"/>
        <v>195075</v>
      </c>
      <c r="G51" s="50"/>
      <c r="H51" s="45">
        <v>54431</v>
      </c>
      <c r="I51" s="46">
        <v>738</v>
      </c>
      <c r="J51" s="46">
        <v>104</v>
      </c>
      <c r="K51" s="47">
        <f t="shared" si="17"/>
        <v>55273</v>
      </c>
      <c r="L51" s="48">
        <v>9678</v>
      </c>
      <c r="M51" s="46">
        <v>490</v>
      </c>
      <c r="N51" s="46">
        <v>0</v>
      </c>
      <c r="O51" s="47">
        <f t="shared" si="18"/>
        <v>10168</v>
      </c>
      <c r="P51" s="48">
        <v>11275</v>
      </c>
      <c r="Q51" s="46">
        <v>10552</v>
      </c>
      <c r="R51" s="46">
        <v>0</v>
      </c>
      <c r="S51" s="47">
        <f t="shared" si="19"/>
        <v>21827</v>
      </c>
      <c r="T51" s="48">
        <f t="shared" si="20"/>
        <v>75384</v>
      </c>
      <c r="U51" s="46">
        <f t="shared" si="20"/>
        <v>11780</v>
      </c>
      <c r="V51" s="46">
        <f t="shared" si="20"/>
        <v>104</v>
      </c>
      <c r="W51" s="46">
        <f t="shared" si="21"/>
        <v>87268</v>
      </c>
      <c r="Y51" s="45">
        <f t="shared" si="22"/>
        <v>54446</v>
      </c>
      <c r="Z51" s="46">
        <f t="shared" si="22"/>
        <v>44939</v>
      </c>
      <c r="AA51" s="46">
        <f t="shared" si="22"/>
        <v>8422</v>
      </c>
      <c r="AB51" s="46">
        <f t="shared" si="23"/>
        <v>107807</v>
      </c>
    </row>
    <row r="52" spans="1:29" ht="13.2" thickBot="1" x14ac:dyDescent="0.3">
      <c r="B52" s="51" t="s">
        <v>15</v>
      </c>
      <c r="C52" s="52"/>
      <c r="D52" s="52"/>
      <c r="E52" s="52"/>
      <c r="F52" s="53">
        <f>SUM(F40:F51)</f>
        <v>2428459</v>
      </c>
      <c r="G52" s="50"/>
      <c r="H52" s="55"/>
      <c r="I52" s="56"/>
      <c r="J52" s="56"/>
      <c r="K52" s="53">
        <f>SUM(K40:K51)</f>
        <v>592013</v>
      </c>
      <c r="L52" s="57"/>
      <c r="M52" s="56"/>
      <c r="N52" s="56"/>
      <c r="O52" s="53">
        <f>SUM(O40:O51)</f>
        <v>105848</v>
      </c>
      <c r="P52" s="57"/>
      <c r="Q52" s="56"/>
      <c r="R52" s="56"/>
      <c r="S52" s="53">
        <f>SUM(S40:S51)</f>
        <v>238683</v>
      </c>
      <c r="T52" s="58" t="s">
        <v>21</v>
      </c>
      <c r="U52" s="59"/>
      <c r="V52" s="59"/>
      <c r="W52" s="53">
        <f>SUM(W40:W51)</f>
        <v>936545</v>
      </c>
      <c r="X52" s="56"/>
      <c r="Y52" s="55"/>
      <c r="Z52" s="56"/>
      <c r="AA52" s="56"/>
      <c r="AB52" s="53">
        <f>SUM(AB40:AB51)</f>
        <v>1491915</v>
      </c>
      <c r="AC52" s="56"/>
    </row>
    <row r="53" spans="1:29" s="64" customFormat="1" ht="11.4" x14ac:dyDescent="0.2">
      <c r="A53" s="60"/>
      <c r="B53" s="60"/>
      <c r="C53" s="61"/>
      <c r="D53" s="61"/>
      <c r="E53" s="61"/>
      <c r="F53" s="61"/>
      <c r="G53" s="62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Y53" s="63"/>
      <c r="Z53" s="63"/>
      <c r="AA53" s="63"/>
      <c r="AB53" s="63"/>
    </row>
    <row r="54" spans="1:29" s="3" customFormat="1" ht="16.2" x14ac:dyDescent="0.4">
      <c r="A54" s="38" t="s">
        <v>22</v>
      </c>
      <c r="B54" s="39"/>
      <c r="C54" s="65"/>
      <c r="D54" s="65"/>
      <c r="E54" s="65"/>
      <c r="F54" s="65"/>
      <c r="G54" s="6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Y54" s="56"/>
      <c r="Z54" s="56"/>
      <c r="AA54" s="56"/>
      <c r="AB54" s="56"/>
    </row>
    <row r="55" spans="1:29" x14ac:dyDescent="0.25">
      <c r="A55" s="43">
        <v>42430</v>
      </c>
      <c r="C55" s="44">
        <v>69197</v>
      </c>
      <c r="D55" s="44">
        <v>49661</v>
      </c>
      <c r="E55" s="44">
        <v>257</v>
      </c>
      <c r="F55" s="44">
        <f t="shared" ref="F55:F66" si="24">C55+D55+E55</f>
        <v>119115</v>
      </c>
      <c r="H55" s="45">
        <v>23339</v>
      </c>
      <c r="I55" s="46">
        <v>2044</v>
      </c>
      <c r="J55" s="46">
        <v>52</v>
      </c>
      <c r="K55" s="47">
        <f t="shared" ref="K55:K66" si="25">SUM(H55:J55)</f>
        <v>25435</v>
      </c>
      <c r="L55" s="48">
        <v>4405</v>
      </c>
      <c r="M55" s="46">
        <v>458</v>
      </c>
      <c r="N55" s="46">
        <v>0</v>
      </c>
      <c r="O55" s="47">
        <f t="shared" ref="O55:O66" si="26">SUM(L55:N55)</f>
        <v>4863</v>
      </c>
      <c r="P55" s="48">
        <v>5582</v>
      </c>
      <c r="Q55" s="46">
        <v>9175</v>
      </c>
      <c r="R55" s="46">
        <v>0</v>
      </c>
      <c r="S55" s="47">
        <f t="shared" ref="S55:S66" si="27">SUM(P55:R55)</f>
        <v>14757</v>
      </c>
      <c r="T55" s="48">
        <f t="shared" ref="T55:V66" si="28">+H55+L55+P55</f>
        <v>33326</v>
      </c>
      <c r="U55" s="46">
        <f t="shared" si="28"/>
        <v>11677</v>
      </c>
      <c r="V55" s="46">
        <f t="shared" si="28"/>
        <v>52</v>
      </c>
      <c r="W55" s="46">
        <f t="shared" ref="W55:W66" si="29">SUM(T55:V55)</f>
        <v>45055</v>
      </c>
      <c r="Y55" s="45">
        <f t="shared" ref="Y55:AA66" si="30">+C55-H55-L55-P55</f>
        <v>35871</v>
      </c>
      <c r="Z55" s="46">
        <f t="shared" si="30"/>
        <v>37984</v>
      </c>
      <c r="AA55" s="46">
        <f t="shared" si="30"/>
        <v>205</v>
      </c>
      <c r="AB55" s="46">
        <f t="shared" ref="AB55:AB66" si="31">SUM(Y55:AA55)</f>
        <v>74060</v>
      </c>
    </row>
    <row r="56" spans="1:29" x14ac:dyDescent="0.25">
      <c r="A56" s="43">
        <v>42461</v>
      </c>
      <c r="C56" s="44">
        <v>104249</v>
      </c>
      <c r="D56" s="44">
        <v>85650</v>
      </c>
      <c r="E56" s="44">
        <v>264</v>
      </c>
      <c r="F56" s="44">
        <f t="shared" si="24"/>
        <v>190163</v>
      </c>
      <c r="H56" s="45">
        <v>35224</v>
      </c>
      <c r="I56" s="46">
        <v>3349</v>
      </c>
      <c r="J56" s="46">
        <v>78</v>
      </c>
      <c r="K56" s="47">
        <f t="shared" si="25"/>
        <v>38651</v>
      </c>
      <c r="L56" s="48">
        <v>6451</v>
      </c>
      <c r="M56" s="46">
        <v>949</v>
      </c>
      <c r="N56" s="46">
        <v>0</v>
      </c>
      <c r="O56" s="47">
        <f t="shared" si="26"/>
        <v>7400</v>
      </c>
      <c r="P56" s="48">
        <v>7994</v>
      </c>
      <c r="Q56" s="46">
        <v>14357</v>
      </c>
      <c r="R56" s="46">
        <v>0</v>
      </c>
      <c r="S56" s="47">
        <f t="shared" si="27"/>
        <v>22351</v>
      </c>
      <c r="T56" s="48">
        <f t="shared" si="28"/>
        <v>49669</v>
      </c>
      <c r="U56" s="46">
        <f t="shared" si="28"/>
        <v>18655</v>
      </c>
      <c r="V56" s="46">
        <f t="shared" si="28"/>
        <v>78</v>
      </c>
      <c r="W56" s="46">
        <f t="shared" si="29"/>
        <v>68402</v>
      </c>
      <c r="Y56" s="45">
        <f t="shared" si="30"/>
        <v>54580</v>
      </c>
      <c r="Z56" s="46">
        <f t="shared" si="30"/>
        <v>66995</v>
      </c>
      <c r="AA56" s="46">
        <f t="shared" si="30"/>
        <v>186</v>
      </c>
      <c r="AB56" s="46">
        <f t="shared" si="31"/>
        <v>121761</v>
      </c>
    </row>
    <row r="57" spans="1:29" x14ac:dyDescent="0.25">
      <c r="A57" s="43">
        <v>42491</v>
      </c>
      <c r="C57" s="44">
        <v>74888</v>
      </c>
      <c r="D57" s="44">
        <v>57360</v>
      </c>
      <c r="E57" s="44">
        <v>187</v>
      </c>
      <c r="F57" s="44">
        <f t="shared" si="24"/>
        <v>132435</v>
      </c>
      <c r="H57" s="45">
        <v>25047</v>
      </c>
      <c r="I57" s="46">
        <v>2726</v>
      </c>
      <c r="J57" s="46">
        <v>54</v>
      </c>
      <c r="K57" s="47">
        <f t="shared" si="25"/>
        <v>27827</v>
      </c>
      <c r="L57" s="48">
        <v>3981</v>
      </c>
      <c r="M57" s="46">
        <v>434</v>
      </c>
      <c r="N57" s="46">
        <v>0</v>
      </c>
      <c r="O57" s="47">
        <f t="shared" si="26"/>
        <v>4415</v>
      </c>
      <c r="P57" s="48">
        <v>5692</v>
      </c>
      <c r="Q57" s="46">
        <v>10328</v>
      </c>
      <c r="R57" s="46">
        <v>0</v>
      </c>
      <c r="S57" s="47">
        <f t="shared" si="27"/>
        <v>16020</v>
      </c>
      <c r="T57" s="48">
        <f t="shared" si="28"/>
        <v>34720</v>
      </c>
      <c r="U57" s="46">
        <f t="shared" si="28"/>
        <v>13488</v>
      </c>
      <c r="V57" s="46">
        <f t="shared" si="28"/>
        <v>54</v>
      </c>
      <c r="W57" s="46">
        <f t="shared" si="29"/>
        <v>48262</v>
      </c>
      <c r="Y57" s="45">
        <f t="shared" si="30"/>
        <v>40168</v>
      </c>
      <c r="Z57" s="46">
        <f t="shared" si="30"/>
        <v>43872</v>
      </c>
      <c r="AA57" s="46">
        <f t="shared" si="30"/>
        <v>133</v>
      </c>
      <c r="AB57" s="46">
        <f t="shared" si="31"/>
        <v>84173</v>
      </c>
    </row>
    <row r="58" spans="1:29" x14ac:dyDescent="0.25">
      <c r="A58" s="43">
        <v>42522</v>
      </c>
      <c r="C58" s="44">
        <v>74621</v>
      </c>
      <c r="D58" s="44">
        <v>60301</v>
      </c>
      <c r="E58" s="44">
        <v>204</v>
      </c>
      <c r="F58" s="44">
        <f t="shared" si="24"/>
        <v>135126</v>
      </c>
      <c r="H58" s="45">
        <v>24450</v>
      </c>
      <c r="I58" s="46">
        <v>1036</v>
      </c>
      <c r="J58" s="46">
        <v>45</v>
      </c>
      <c r="K58" s="47">
        <f t="shared" si="25"/>
        <v>25531</v>
      </c>
      <c r="L58" s="48">
        <v>3993</v>
      </c>
      <c r="M58" s="46">
        <v>474</v>
      </c>
      <c r="N58" s="46">
        <v>0</v>
      </c>
      <c r="O58" s="47">
        <f t="shared" si="26"/>
        <v>4467</v>
      </c>
      <c r="P58" s="48">
        <v>5637</v>
      </c>
      <c r="Q58" s="46">
        <v>8797</v>
      </c>
      <c r="R58" s="46">
        <v>0</v>
      </c>
      <c r="S58" s="47">
        <f t="shared" si="27"/>
        <v>14434</v>
      </c>
      <c r="T58" s="48">
        <f t="shared" si="28"/>
        <v>34080</v>
      </c>
      <c r="U58" s="46">
        <f t="shared" si="28"/>
        <v>10307</v>
      </c>
      <c r="V58" s="46">
        <f t="shared" si="28"/>
        <v>45</v>
      </c>
      <c r="W58" s="46">
        <f t="shared" si="29"/>
        <v>44432</v>
      </c>
      <c r="Y58" s="45">
        <f t="shared" si="30"/>
        <v>40541</v>
      </c>
      <c r="Z58" s="46">
        <f t="shared" si="30"/>
        <v>49994</v>
      </c>
      <c r="AA58" s="46">
        <f t="shared" si="30"/>
        <v>159</v>
      </c>
      <c r="AB58" s="46">
        <f t="shared" si="31"/>
        <v>90694</v>
      </c>
    </row>
    <row r="59" spans="1:29" x14ac:dyDescent="0.25">
      <c r="A59" s="43">
        <v>42552</v>
      </c>
      <c r="C59" s="44">
        <v>84569</v>
      </c>
      <c r="D59" s="44">
        <v>57021</v>
      </c>
      <c r="E59" s="44">
        <v>205</v>
      </c>
      <c r="F59" s="44">
        <f t="shared" si="24"/>
        <v>141795</v>
      </c>
      <c r="H59" s="45">
        <v>20899</v>
      </c>
      <c r="I59" s="46">
        <v>577</v>
      </c>
      <c r="J59" s="46">
        <v>42</v>
      </c>
      <c r="K59" s="47">
        <f t="shared" si="25"/>
        <v>21518</v>
      </c>
      <c r="L59" s="48">
        <v>3476</v>
      </c>
      <c r="M59" s="46">
        <v>452</v>
      </c>
      <c r="N59" s="46">
        <v>0</v>
      </c>
      <c r="O59" s="47">
        <f t="shared" si="26"/>
        <v>3928</v>
      </c>
      <c r="P59" s="48">
        <v>5117</v>
      </c>
      <c r="Q59" s="46">
        <v>7795</v>
      </c>
      <c r="R59" s="46">
        <v>0</v>
      </c>
      <c r="S59" s="47">
        <f t="shared" si="27"/>
        <v>12912</v>
      </c>
      <c r="T59" s="48">
        <f t="shared" si="28"/>
        <v>29492</v>
      </c>
      <c r="U59" s="46">
        <f t="shared" si="28"/>
        <v>8824</v>
      </c>
      <c r="V59" s="46">
        <f t="shared" si="28"/>
        <v>42</v>
      </c>
      <c r="W59" s="46">
        <f t="shared" si="29"/>
        <v>38358</v>
      </c>
      <c r="Y59" s="45">
        <f t="shared" si="30"/>
        <v>55077</v>
      </c>
      <c r="Z59" s="46">
        <f t="shared" si="30"/>
        <v>48197</v>
      </c>
      <c r="AA59" s="46">
        <f t="shared" si="30"/>
        <v>163</v>
      </c>
      <c r="AB59" s="46">
        <f t="shared" si="31"/>
        <v>103437</v>
      </c>
    </row>
    <row r="60" spans="1:29" x14ac:dyDescent="0.25">
      <c r="A60" s="43">
        <v>42583</v>
      </c>
      <c r="C60" s="44">
        <v>71684</v>
      </c>
      <c r="D60" s="44">
        <v>56473</v>
      </c>
      <c r="E60" s="44">
        <v>247</v>
      </c>
      <c r="F60" s="44">
        <f t="shared" si="24"/>
        <v>128404</v>
      </c>
      <c r="H60" s="45">
        <v>23049</v>
      </c>
      <c r="I60" s="46">
        <v>58</v>
      </c>
      <c r="J60" s="46">
        <v>56</v>
      </c>
      <c r="K60" s="47">
        <f t="shared" si="25"/>
        <v>23163</v>
      </c>
      <c r="L60" s="48">
        <v>3912</v>
      </c>
      <c r="M60" s="46">
        <v>205</v>
      </c>
      <c r="N60" s="46">
        <v>0</v>
      </c>
      <c r="O60" s="47">
        <f t="shared" si="26"/>
        <v>4117</v>
      </c>
      <c r="P60" s="48">
        <v>5433</v>
      </c>
      <c r="Q60" s="46">
        <v>8429</v>
      </c>
      <c r="R60" s="46">
        <v>0</v>
      </c>
      <c r="S60" s="47">
        <f t="shared" si="27"/>
        <v>13862</v>
      </c>
      <c r="T60" s="48">
        <f t="shared" si="28"/>
        <v>32394</v>
      </c>
      <c r="U60" s="46">
        <f t="shared" si="28"/>
        <v>8692</v>
      </c>
      <c r="V60" s="46">
        <f t="shared" si="28"/>
        <v>56</v>
      </c>
      <c r="W60" s="46">
        <f t="shared" si="29"/>
        <v>41142</v>
      </c>
      <c r="Y60" s="45">
        <f t="shared" si="30"/>
        <v>39290</v>
      </c>
      <c r="Z60" s="46">
        <f t="shared" si="30"/>
        <v>47781</v>
      </c>
      <c r="AA60" s="46">
        <f t="shared" si="30"/>
        <v>191</v>
      </c>
      <c r="AB60" s="46">
        <f t="shared" si="31"/>
        <v>87262</v>
      </c>
    </row>
    <row r="61" spans="1:29" x14ac:dyDescent="0.25">
      <c r="A61" s="43">
        <v>42614</v>
      </c>
      <c r="C61" s="44">
        <v>110550</v>
      </c>
      <c r="D61" s="44">
        <v>86822</v>
      </c>
      <c r="E61" s="44">
        <v>297</v>
      </c>
      <c r="F61" s="44">
        <f t="shared" si="24"/>
        <v>197669</v>
      </c>
      <c r="H61" s="45">
        <v>36833</v>
      </c>
      <c r="I61" s="46">
        <v>77</v>
      </c>
      <c r="J61" s="46">
        <v>107</v>
      </c>
      <c r="K61" s="47">
        <f t="shared" si="25"/>
        <v>37017</v>
      </c>
      <c r="L61" s="48">
        <v>6301</v>
      </c>
      <c r="M61" s="46">
        <v>746</v>
      </c>
      <c r="N61" s="46">
        <v>0</v>
      </c>
      <c r="O61" s="47">
        <f t="shared" si="26"/>
        <v>7047</v>
      </c>
      <c r="P61" s="48">
        <v>8656</v>
      </c>
      <c r="Q61" s="46">
        <v>14256</v>
      </c>
      <c r="R61" s="46">
        <v>0</v>
      </c>
      <c r="S61" s="47">
        <f t="shared" si="27"/>
        <v>22912</v>
      </c>
      <c r="T61" s="48">
        <f t="shared" si="28"/>
        <v>51790</v>
      </c>
      <c r="U61" s="46">
        <f t="shared" si="28"/>
        <v>15079</v>
      </c>
      <c r="V61" s="46">
        <f t="shared" si="28"/>
        <v>107</v>
      </c>
      <c r="W61" s="46">
        <f t="shared" si="29"/>
        <v>66976</v>
      </c>
      <c r="Y61" s="45">
        <f t="shared" si="30"/>
        <v>58760</v>
      </c>
      <c r="Z61" s="46">
        <f t="shared" si="30"/>
        <v>71743</v>
      </c>
      <c r="AA61" s="46">
        <f t="shared" si="30"/>
        <v>190</v>
      </c>
      <c r="AB61" s="46">
        <f t="shared" si="31"/>
        <v>130693</v>
      </c>
    </row>
    <row r="62" spans="1:29" x14ac:dyDescent="0.25">
      <c r="A62" s="43">
        <v>42644</v>
      </c>
      <c r="C62" s="44">
        <v>81151</v>
      </c>
      <c r="D62" s="44">
        <v>58374</v>
      </c>
      <c r="E62" s="44">
        <v>201</v>
      </c>
      <c r="F62" s="44">
        <f t="shared" si="24"/>
        <v>139726</v>
      </c>
      <c r="H62" s="45">
        <v>29391</v>
      </c>
      <c r="I62" s="46">
        <v>351</v>
      </c>
      <c r="J62" s="46">
        <v>98</v>
      </c>
      <c r="K62" s="47">
        <f t="shared" si="25"/>
        <v>29840</v>
      </c>
      <c r="L62" s="48">
        <v>4893</v>
      </c>
      <c r="M62" s="46">
        <v>947</v>
      </c>
      <c r="N62" s="46">
        <v>0</v>
      </c>
      <c r="O62" s="47">
        <f t="shared" si="26"/>
        <v>5840</v>
      </c>
      <c r="P62" s="48">
        <v>14302</v>
      </c>
      <c r="Q62" s="46">
        <v>9158</v>
      </c>
      <c r="R62" s="46">
        <v>0</v>
      </c>
      <c r="S62" s="47">
        <f t="shared" si="27"/>
        <v>23460</v>
      </c>
      <c r="T62" s="48">
        <f t="shared" si="28"/>
        <v>48586</v>
      </c>
      <c r="U62" s="46">
        <f t="shared" si="28"/>
        <v>10456</v>
      </c>
      <c r="V62" s="46">
        <f t="shared" si="28"/>
        <v>98</v>
      </c>
      <c r="W62" s="46">
        <f t="shared" si="29"/>
        <v>59140</v>
      </c>
      <c r="Y62" s="45">
        <f t="shared" si="30"/>
        <v>32565</v>
      </c>
      <c r="Z62" s="46">
        <f t="shared" si="30"/>
        <v>47918</v>
      </c>
      <c r="AA62" s="46">
        <f t="shared" si="30"/>
        <v>103</v>
      </c>
      <c r="AB62" s="46">
        <f t="shared" si="31"/>
        <v>80586</v>
      </c>
    </row>
    <row r="63" spans="1:29" x14ac:dyDescent="0.25">
      <c r="A63" s="43">
        <v>42675</v>
      </c>
      <c r="C63" s="44">
        <v>70957</v>
      </c>
      <c r="D63" s="44">
        <v>55888</v>
      </c>
      <c r="E63" s="44">
        <v>198</v>
      </c>
      <c r="F63" s="44">
        <f t="shared" si="24"/>
        <v>127043</v>
      </c>
      <c r="H63" s="45">
        <v>28225</v>
      </c>
      <c r="I63" s="46">
        <v>605</v>
      </c>
      <c r="J63" s="46">
        <v>57</v>
      </c>
      <c r="K63" s="47">
        <f t="shared" si="25"/>
        <v>28887</v>
      </c>
      <c r="L63" s="48">
        <v>5221</v>
      </c>
      <c r="M63" s="46">
        <v>582</v>
      </c>
      <c r="N63" s="46">
        <v>0</v>
      </c>
      <c r="O63" s="47">
        <f t="shared" si="26"/>
        <v>5803</v>
      </c>
      <c r="P63" s="48">
        <v>5577</v>
      </c>
      <c r="Q63" s="46">
        <v>11000</v>
      </c>
      <c r="R63" s="46">
        <v>0</v>
      </c>
      <c r="S63" s="47">
        <f t="shared" si="27"/>
        <v>16577</v>
      </c>
      <c r="T63" s="48">
        <f t="shared" si="28"/>
        <v>39023</v>
      </c>
      <c r="U63" s="46">
        <f t="shared" si="28"/>
        <v>12187</v>
      </c>
      <c r="V63" s="46">
        <f t="shared" si="28"/>
        <v>57</v>
      </c>
      <c r="W63" s="46">
        <f t="shared" si="29"/>
        <v>51267</v>
      </c>
      <c r="Y63" s="45">
        <f t="shared" si="30"/>
        <v>31934</v>
      </c>
      <c r="Z63" s="46">
        <f t="shared" si="30"/>
        <v>43701</v>
      </c>
      <c r="AA63" s="46">
        <f t="shared" si="30"/>
        <v>141</v>
      </c>
      <c r="AB63" s="46">
        <f t="shared" si="31"/>
        <v>75776</v>
      </c>
    </row>
    <row r="64" spans="1:29" x14ac:dyDescent="0.25">
      <c r="A64" s="43">
        <v>42705</v>
      </c>
      <c r="C64" s="44">
        <v>118056</v>
      </c>
      <c r="D64" s="44">
        <v>84364</v>
      </c>
      <c r="E64" s="44">
        <v>286</v>
      </c>
      <c r="F64" s="44">
        <f t="shared" si="24"/>
        <v>202706</v>
      </c>
      <c r="H64" s="45">
        <v>40136</v>
      </c>
      <c r="I64" s="46">
        <v>1381</v>
      </c>
      <c r="J64" s="46">
        <v>0</v>
      </c>
      <c r="K64" s="47">
        <f t="shared" si="25"/>
        <v>41517</v>
      </c>
      <c r="L64" s="48">
        <v>7441</v>
      </c>
      <c r="M64" s="46">
        <v>835</v>
      </c>
      <c r="N64" s="46">
        <v>0</v>
      </c>
      <c r="O64" s="47">
        <f t="shared" si="26"/>
        <v>8276</v>
      </c>
      <c r="P64" s="48">
        <v>7907</v>
      </c>
      <c r="Q64" s="46">
        <v>16239</v>
      </c>
      <c r="R64" s="46">
        <v>0</v>
      </c>
      <c r="S64" s="47">
        <f t="shared" si="27"/>
        <v>24146</v>
      </c>
      <c r="T64" s="48">
        <f>+H64+L64+P64+1</f>
        <v>55485</v>
      </c>
      <c r="U64" s="46">
        <f t="shared" si="28"/>
        <v>18455</v>
      </c>
      <c r="V64" s="46">
        <f t="shared" si="28"/>
        <v>0</v>
      </c>
      <c r="W64" s="46">
        <f t="shared" si="29"/>
        <v>73940</v>
      </c>
      <c r="Y64" s="45">
        <f t="shared" si="30"/>
        <v>62572</v>
      </c>
      <c r="Z64" s="46">
        <f t="shared" si="30"/>
        <v>65909</v>
      </c>
      <c r="AA64" s="46">
        <f t="shared" si="30"/>
        <v>286</v>
      </c>
      <c r="AB64" s="46">
        <f t="shared" si="31"/>
        <v>128767</v>
      </c>
    </row>
    <row r="65" spans="1:29" x14ac:dyDescent="0.25">
      <c r="A65" s="49">
        <v>42736</v>
      </c>
      <c r="B65" s="50"/>
      <c r="C65" s="44">
        <v>76231</v>
      </c>
      <c r="D65" s="44">
        <v>51469</v>
      </c>
      <c r="E65" s="44">
        <v>191</v>
      </c>
      <c r="F65" s="44">
        <f t="shared" si="24"/>
        <v>127891</v>
      </c>
      <c r="G65" s="50"/>
      <c r="H65" s="45">
        <v>23351</v>
      </c>
      <c r="I65" s="46">
        <v>15</v>
      </c>
      <c r="J65" s="46">
        <v>0</v>
      </c>
      <c r="K65" s="47">
        <f t="shared" si="25"/>
        <v>23366</v>
      </c>
      <c r="L65" s="48">
        <v>4394</v>
      </c>
      <c r="M65" s="46">
        <v>168</v>
      </c>
      <c r="N65" s="46">
        <v>0</v>
      </c>
      <c r="O65" s="47">
        <f t="shared" si="26"/>
        <v>4562</v>
      </c>
      <c r="P65" s="48">
        <v>5069</v>
      </c>
      <c r="Q65" s="46">
        <v>5682</v>
      </c>
      <c r="R65" s="46">
        <v>0</v>
      </c>
      <c r="S65" s="47">
        <f t="shared" si="27"/>
        <v>10751</v>
      </c>
      <c r="T65" s="48">
        <f t="shared" si="28"/>
        <v>32814</v>
      </c>
      <c r="U65" s="46">
        <f t="shared" si="28"/>
        <v>5865</v>
      </c>
      <c r="V65" s="46">
        <f t="shared" si="28"/>
        <v>0</v>
      </c>
      <c r="W65" s="46">
        <f t="shared" si="29"/>
        <v>38679</v>
      </c>
      <c r="Y65" s="45">
        <f t="shared" si="30"/>
        <v>43417</v>
      </c>
      <c r="Z65" s="46">
        <f t="shared" si="30"/>
        <v>45604</v>
      </c>
      <c r="AA65" s="46">
        <f t="shared" si="30"/>
        <v>191</v>
      </c>
      <c r="AB65" s="46">
        <f t="shared" si="31"/>
        <v>89212</v>
      </c>
    </row>
    <row r="66" spans="1:29" x14ac:dyDescent="0.25">
      <c r="A66" s="49">
        <v>42767</v>
      </c>
      <c r="B66" s="50"/>
      <c r="C66" s="44">
        <v>76471</v>
      </c>
      <c r="D66" s="44">
        <v>50517</v>
      </c>
      <c r="E66" s="44">
        <v>217</v>
      </c>
      <c r="F66" s="44">
        <f t="shared" si="24"/>
        <v>127205</v>
      </c>
      <c r="G66" s="50"/>
      <c r="H66" s="45">
        <v>28950</v>
      </c>
      <c r="I66" s="46">
        <v>482</v>
      </c>
      <c r="J66" s="46">
        <v>52</v>
      </c>
      <c r="K66" s="47">
        <f t="shared" si="25"/>
        <v>29484</v>
      </c>
      <c r="L66" s="48">
        <v>5184</v>
      </c>
      <c r="M66" s="46">
        <v>398</v>
      </c>
      <c r="N66" s="46">
        <v>0</v>
      </c>
      <c r="O66" s="47">
        <f t="shared" si="26"/>
        <v>5582</v>
      </c>
      <c r="P66" s="48">
        <v>5885</v>
      </c>
      <c r="Q66" s="46">
        <v>9252</v>
      </c>
      <c r="R66" s="46">
        <v>0</v>
      </c>
      <c r="S66" s="47">
        <f t="shared" si="27"/>
        <v>15137</v>
      </c>
      <c r="T66" s="48">
        <f t="shared" si="28"/>
        <v>40019</v>
      </c>
      <c r="U66" s="46">
        <f t="shared" si="28"/>
        <v>10132</v>
      </c>
      <c r="V66" s="46">
        <f t="shared" si="28"/>
        <v>52</v>
      </c>
      <c r="W66" s="46">
        <f t="shared" si="29"/>
        <v>50203</v>
      </c>
      <c r="Y66" s="45">
        <f t="shared" si="30"/>
        <v>36452</v>
      </c>
      <c r="Z66" s="46">
        <f t="shared" si="30"/>
        <v>40385</v>
      </c>
      <c r="AA66" s="46">
        <f t="shared" si="30"/>
        <v>165</v>
      </c>
      <c r="AB66" s="46">
        <f t="shared" si="31"/>
        <v>77002</v>
      </c>
    </row>
    <row r="67" spans="1:29" ht="13.2" thickBot="1" x14ac:dyDescent="0.3">
      <c r="B67" s="51" t="s">
        <v>15</v>
      </c>
      <c r="C67" s="52"/>
      <c r="D67" s="52"/>
      <c r="E67" s="52"/>
      <c r="F67" s="53">
        <f>SUM(F55:F66)</f>
        <v>1769278</v>
      </c>
      <c r="H67" s="68"/>
      <c r="I67" s="3"/>
      <c r="J67" s="3"/>
      <c r="K67" s="53">
        <f>SUM(K55:K66)</f>
        <v>352236</v>
      </c>
      <c r="L67" s="69"/>
      <c r="M67" s="56"/>
      <c r="N67" s="56"/>
      <c r="O67" s="53">
        <f>SUM(O55:O66)</f>
        <v>66300</v>
      </c>
      <c r="P67" s="69"/>
      <c r="Q67" s="56"/>
      <c r="R67" s="56"/>
      <c r="S67" s="53">
        <f>SUM(S55:S66)</f>
        <v>207319</v>
      </c>
      <c r="T67" s="58" t="s">
        <v>23</v>
      </c>
      <c r="U67" s="59"/>
      <c r="V67" s="59"/>
      <c r="W67" s="53">
        <f>SUM(W55:W66)</f>
        <v>625856</v>
      </c>
      <c r="X67" s="56"/>
      <c r="Y67" s="68"/>
      <c r="Z67" s="56"/>
      <c r="AA67" s="56"/>
      <c r="AB67" s="53">
        <f>SUM(AB55:AB66)</f>
        <v>1143423</v>
      </c>
    </row>
    <row r="68" spans="1:29" x14ac:dyDescent="0.25">
      <c r="A68" s="70"/>
      <c r="B68" s="71"/>
      <c r="C68" s="71"/>
      <c r="D68" s="71"/>
      <c r="E68" s="71"/>
      <c r="F68" s="71"/>
      <c r="G68" s="71"/>
      <c r="H68" s="68"/>
      <c r="I68" s="3"/>
      <c r="J68" s="3"/>
      <c r="K68" s="3"/>
      <c r="L68" s="69"/>
      <c r="M68" s="3"/>
      <c r="N68" s="3"/>
      <c r="O68" s="3"/>
      <c r="P68" s="69"/>
      <c r="Q68" s="3"/>
      <c r="R68" s="3"/>
      <c r="S68" s="3"/>
      <c r="T68" s="69"/>
      <c r="U68" s="3"/>
      <c r="V68" s="3"/>
      <c r="Y68" s="68"/>
      <c r="Z68" s="3"/>
      <c r="AA68" s="3"/>
      <c r="AB68" s="3"/>
    </row>
    <row r="69" spans="1:29" ht="16.8" thickBot="1" x14ac:dyDescent="0.45">
      <c r="A69" s="72" t="s">
        <v>24</v>
      </c>
      <c r="B69" s="51"/>
      <c r="C69" s="51"/>
      <c r="D69" s="51"/>
      <c r="E69" s="51"/>
      <c r="F69" s="73">
        <f>+F22+F37+F52+F67</f>
        <v>6580929</v>
      </c>
      <c r="G69" s="51"/>
      <c r="H69" s="68"/>
      <c r="I69" s="3"/>
      <c r="J69" s="3"/>
      <c r="K69" s="73">
        <f>+K22+K37+K52+K67</f>
        <v>1672976</v>
      </c>
      <c r="L69" s="69"/>
      <c r="M69" s="3"/>
      <c r="N69" s="3"/>
      <c r="O69" s="73">
        <f>+O22+O37+O52+O67</f>
        <v>306926</v>
      </c>
      <c r="P69" s="69"/>
      <c r="Q69" s="3"/>
      <c r="R69" s="3"/>
      <c r="S69" s="73">
        <f>+S22+S37+S52+S67</f>
        <v>844846</v>
      </c>
      <c r="T69" s="69"/>
      <c r="U69" s="3"/>
      <c r="V69" s="3"/>
      <c r="W69" s="73">
        <f>+W22+W37+W52+W67</f>
        <v>2824749</v>
      </c>
      <c r="X69" s="56"/>
      <c r="Y69" s="68"/>
      <c r="Z69" s="3"/>
      <c r="AA69" s="3"/>
      <c r="AB69" s="73">
        <f>+AB22+AB37+AB52+AB67</f>
        <v>3756181</v>
      </c>
    </row>
    <row r="70" spans="1:29" s="1" customFormat="1" ht="13.2" thickTop="1" x14ac:dyDescent="0.25">
      <c r="B70" s="2"/>
      <c r="C70" s="2"/>
      <c r="D70" s="2"/>
      <c r="E70" s="2"/>
      <c r="F70" s="2"/>
      <c r="G70" s="2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 s="3"/>
      <c r="X70"/>
      <c r="Y70"/>
      <c r="Z70"/>
      <c r="AA70"/>
      <c r="AB70"/>
      <c r="AC70" s="3"/>
    </row>
  </sheetData>
  <mergeCells count="16">
    <mergeCell ref="T52:V52"/>
    <mergeCell ref="T67:V67"/>
    <mergeCell ref="H7:K7"/>
    <mergeCell ref="L7:O7"/>
    <mergeCell ref="P7:S7"/>
    <mergeCell ref="T7:W7"/>
    <mergeCell ref="T22:V22"/>
    <mergeCell ref="T37:V37"/>
    <mergeCell ref="Z1:AB1"/>
    <mergeCell ref="D2:Z2"/>
    <mergeCell ref="AA2:AB2"/>
    <mergeCell ref="D3:Z3"/>
    <mergeCell ref="D4:Z4"/>
    <mergeCell ref="A6:F6"/>
    <mergeCell ref="H6:W6"/>
    <mergeCell ref="Y6:AB6"/>
  </mergeCells>
  <pageMargins left="0.4" right="0.4" top="0.4" bottom="0.4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1-50 b c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dcterms:created xsi:type="dcterms:W3CDTF">2017-07-07T22:07:52Z</dcterms:created>
  <dcterms:modified xsi:type="dcterms:W3CDTF">2017-07-07T22:08:30Z</dcterms:modified>
</cp:coreProperties>
</file>