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11580" tabRatio="390" firstSheet="1" activeTab="1"/>
  </bookViews>
  <sheets>
    <sheet name="Modification History" sheetId="1" state="hidden" r:id="rId1"/>
    <sheet name="BS" sheetId="2" r:id="rId2"/>
  </sheets>
  <definedNames>
    <definedName name="Account_tree">'Modification History'!$C$5</definedName>
    <definedName name="Begin_KWH1">#REF!</definedName>
    <definedName name="Begin_KWH2">#REF!</definedName>
    <definedName name="Begin_KWH3">#REF!</definedName>
    <definedName name="Begin_KWH4">#REF!</definedName>
    <definedName name="Begin_Print1">#REF!</definedName>
    <definedName name="Begin_Print2">#REF!</definedName>
    <definedName name="Begin_Print3">#REF!</definedName>
    <definedName name="Begin_Print4">#REF!</definedName>
    <definedName name="BS_BEGIN">'BS'!$A$7</definedName>
    <definedName name="BS_CAP">'BS'!$A$396</definedName>
    <definedName name="BS_END">'BS'!#REF!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KWH1">#REF!</definedName>
    <definedName name="End_KWH2">#REF!</definedName>
    <definedName name="End_KWH3">#REF!</definedName>
    <definedName name="End_KWH4">#REF!</definedName>
    <definedName name="End_Print1">#REF!</definedName>
    <definedName name="End_Print2">#REF!</definedName>
    <definedName name="End_Print3">#REF!</definedName>
    <definedName name="End_Print4">#REF!</definedName>
    <definedName name="Keywords">'Modification History'!$C$15</definedName>
    <definedName name="KWH_BEGIN">#REF!</definedName>
    <definedName name="KWH_END">#REF!</definedName>
    <definedName name="NvsASD">"V2017-02-28"</definedName>
    <definedName name="NvsAutoDrillOk">"VN"</definedName>
    <definedName name="NvsElapsedTime">0.00266203703358769</definedName>
    <definedName name="NvsEndTime">42803.6023263889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"V2017-02-28"</definedName>
    <definedName name="NvsValTbl.ACCOUNT">"GL_ACCOUNT_TBL"</definedName>
    <definedName name="NvsValTbl.CURRENCY_CD">"CURRENCY_CD_TBL"</definedName>
    <definedName name="OM_BEGIN">#REF!</definedName>
    <definedName name="OM_END">#REF!</definedName>
    <definedName name="OM_QRT_BEGIN">#REF!</definedName>
    <definedName name="OM_QRT_END">#REF!</definedName>
    <definedName name="OPR_ID">#REF!</definedName>
    <definedName name="_xlnm.Print_Titles" localSheetId="1">'BS'!$A:$B,'BS'!$1:$5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v_Begin">#REF!</definedName>
    <definedName name="Rev_End">#REF!</definedName>
    <definedName name="search_directory_name">"R:\fcm90prd\nvision\rpts\Fin_Reports\"</definedName>
    <definedName name="Sunset_Date">'Modification History'!$C$7</definedName>
    <definedName name="Trial_Begin">#REF!</definedName>
    <definedName name="TRIAL_END">#REF!</definedName>
  </definedNames>
  <calcPr fullCalcOnLoad="1"/>
</workbook>
</file>

<file path=xl/sharedStrings.xml><?xml version="1.0" encoding="utf-8"?>
<sst xmlns="http://schemas.openxmlformats.org/spreadsheetml/2006/main" count="1221" uniqueCount="1002">
  <si>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</si>
  <si>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</si>
  <si>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</si>
  <si>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</si>
  <si>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</si>
  <si>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</si>
  <si>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</si>
  <si>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</si>
  <si>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</si>
  <si>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</si>
  <si>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</si>
  <si>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</si>
  <si>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</si>
  <si>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</si>
  <si>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</si>
  <si>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</si>
  <si>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</si>
  <si>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</si>
  <si>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Scope-based</t>
  </si>
  <si>
    <t>Line 55</t>
  </si>
  <si>
    <t>Line 63</t>
  </si>
  <si>
    <t>Line 68</t>
  </si>
  <si>
    <t>UTILITY PLANT</t>
  </si>
  <si>
    <t>Plant In Service (101)</t>
  </si>
  <si>
    <t>Electric Plant Purchased or Sold (102)</t>
  </si>
  <si>
    <t>Experimental Electric Plant Unclass (103)</t>
  </si>
  <si>
    <t>Electric Plant Lease to Others (104)</t>
  </si>
  <si>
    <t>Electric Plant Held for Future Use (105)</t>
  </si>
  <si>
    <t>Completed Construction Not Class (106)</t>
  </si>
  <si>
    <t>Electric Plant Acquisition Adjustment (114)</t>
  </si>
  <si>
    <t>Utility Plant (101-106, 114)</t>
  </si>
  <si>
    <t>Construction Work in Progress (107)</t>
  </si>
  <si>
    <t>Nuclear Fuel in Process of Ref., Conv.,Enrich., and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</si>
  <si>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</si>
  <si>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</si>
  <si>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</si>
  <si>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</si>
  <si>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Prov. For Amort. Of Nucl. Fuel Assemblies (120.5)</t>
  </si>
  <si>
    <t>Utility Plant Adjustments (116)</t>
  </si>
  <si>
    <t>Gas Stored Underground - Noncurrent (117)</t>
  </si>
  <si>
    <t>OTHER PROPERTY AND INVESTMENTS</t>
  </si>
  <si>
    <t>Nonutility Property (121)</t>
  </si>
  <si>
    <t>(Less) Accum. Prov. For Depr. And Amort. (122)</t>
  </si>
  <si>
    <t>Investments in Associated Companies (123)</t>
  </si>
  <si>
    <t>Investment in Subsidiary Companies (123.1)</t>
  </si>
  <si>
    <t>Noncurrent Portion of Allowances</t>
  </si>
  <si>
    <t>Other Investments (124)</t>
  </si>
  <si>
    <t>Sinking Funds (125)</t>
  </si>
  <si>
    <t>Depreciation Fund (126)</t>
  </si>
  <si>
    <t>Amortization Fund - Federal (127)</t>
  </si>
  <si>
    <t>Other Special Funds (128)</t>
  </si>
  <si>
    <t>Special Funds (Non Major Only) (129)</t>
  </si>
  <si>
    <t>Long-Term Portion of Derivative Assets (175)</t>
  </si>
  <si>
    <t>Long-Term Portion of Derivative Assets - Hedges (176)</t>
  </si>
  <si>
    <t>CURRENT AND ACCRUED ASSETS</t>
  </si>
  <si>
    <t>Cash and Working Funds (Non-major Only) (130)</t>
  </si>
  <si>
    <t>Cash (131)</t>
  </si>
  <si>
    <t>Special Deposits (132-134)</t>
  </si>
  <si>
    <t>Working Funds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</si>
  <si>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</si>
  <si>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</si>
  <si>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</si>
  <si>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</si>
  <si>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Acct.-Credit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</si>
  <si>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</si>
  <si>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</si>
  <si>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</si>
  <si>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</si>
  <si>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</si>
  <si>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</si>
  <si>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</si>
  <si>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Materials and Supplies (156)</t>
  </si>
  <si>
    <t>Nuclear Materials Held for Sale (157)</t>
  </si>
  <si>
    <t>Allowances (158.1 and 158.2)</t>
  </si>
  <si>
    <t>(Less) Noncurrent Portion of Allowances</t>
  </si>
  <si>
    <t>Stores Expense Undistributed (163)</t>
  </si>
  <si>
    <t>Gas Stored Underground - Current (164.1)</t>
  </si>
  <si>
    <t>Liquefied Natural Gas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</si>
  <si>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</si>
  <si>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</si>
  <si>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</si>
  <si>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</si>
  <si>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</si>
  <si>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</si>
  <si>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</si>
  <si>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Derivative Instrument Assets (175)</t>
  </si>
  <si>
    <t>Derivative Instrument Assets - Hedges (176)</t>
  </si>
  <si>
    <r>
      <t>(Less) Long-Term Portion of Derivative Instrument Assets</t>
    </r>
    <r>
      <rPr>
        <sz val="8"/>
        <rFont val="Arial"/>
        <family val="2"/>
      </rPr>
      <t xml:space="preserve"> - Hedges (176)</t>
    </r>
  </si>
  <si>
    <t>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</si>
  <si>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</si>
  <si>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</si>
  <si>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</si>
  <si>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</si>
  <si>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Prelim. Survey and Investigation Charges (Electric) (183)</t>
  </si>
  <si>
    <t>Preliminary Natural Gas Survey and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</si>
  <si>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</si>
  <si>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</si>
  <si>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</si>
  <si>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</si>
  <si>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Def. Losses from Disposition of Utility Plt. (187)</t>
  </si>
  <si>
    <t>Research, Devel. And Demonstration Expend. (188)</t>
  </si>
  <si>
    <t>Unamortized Loss on Reacquired Debt (189)</t>
  </si>
  <si>
    <t>Accumulated Deferred Income Tax (190)</t>
  </si>
  <si>
    <t>Unrecovered Purchased Gas Costs (191)</t>
  </si>
  <si>
    <t>PROPRIETARY CAPITAL</t>
  </si>
  <si>
    <t>Common Stock Issued (201)</t>
  </si>
  <si>
    <t>Preferred Stock Issued (204)</t>
  </si>
  <si>
    <t>Capital Stock Subscribed (202, 205)</t>
  </si>
  <si>
    <t>Stock Libility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</si>
  <si>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</si>
  <si>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</si>
  <si>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</si>
  <si>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</si>
  <si>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</si>
  <si>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>Retained Earnings (215, 215.1, 216)</t>
  </si>
  <si>
    <t>Unappropriated Undistributed Subsidiary Earnings (216.1)</t>
  </si>
  <si>
    <t>(Less) Reacquired Capital Stock (217)</t>
  </si>
  <si>
    <t>Noncorporate Proprietorship (Nonmajor Only) (218)</t>
  </si>
  <si>
    <t>Accumulated Other Comprehensive Income (219)</t>
  </si>
  <si>
    <t>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</si>
  <si>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</si>
  <si>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</si>
  <si>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</si>
  <si>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</si>
  <si>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</si>
  <si>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</si>
  <si>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OTHER NONCURRENT LIABILITIES</t>
  </si>
  <si>
    <t>Obligations Under Capital Leases - Noncurrent (227)</t>
  </si>
  <si>
    <t>Accumulated Provision for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</si>
  <si>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</si>
  <si>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</si>
  <si>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</si>
  <si>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</si>
  <si>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</si>
  <si>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Liabilities-Hedges</t>
  </si>
  <si>
    <t>Asset Retirement Obligations (230)</t>
  </si>
  <si>
    <t>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</si>
  <si>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</si>
  <si>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</si>
  <si>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</si>
  <si>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</si>
  <si>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</si>
  <si>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</si>
  <si>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</si>
  <si>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</si>
  <si>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</si>
  <si>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</si>
  <si>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</si>
  <si>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</si>
  <si>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</si>
  <si>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</si>
  <si>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Derivative Instrument Liabilities</t>
  </si>
  <si>
    <t>Derivative Instrument Liabilities-Hedges (245)</t>
  </si>
  <si>
    <t>(Less) Long-Term Portion of Derivative Instrument Liabilities-Hedges</t>
  </si>
  <si>
    <t>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</si>
  <si>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</si>
  <si>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</si>
  <si>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</si>
  <si>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</si>
  <si>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</si>
  <si>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</si>
  <si>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Accum. Deferred Income Taxes-Accel. Amort. (281)</t>
  </si>
  <si>
    <t>Accum. Deferred Income Taxes-Other Property (282)</t>
  </si>
  <si>
    <t>Accum. Deferred Income Taxes-Other (283)</t>
  </si>
  <si>
    <t>Utility Plant</t>
  </si>
  <si>
    <t>Net Utility Plant</t>
  </si>
  <si>
    <t>(Less) Accum. Prov. For Depr. Amort. Depl. (108,110,111,115)</t>
  </si>
  <si>
    <t>Net Nuclear Fuel</t>
  </si>
  <si>
    <t>Other Property and Investments</t>
  </si>
  <si>
    <t>Total Current and Accrued Assets</t>
  </si>
  <si>
    <t>Total Proprietary Capital</t>
  </si>
  <si>
    <t>Total Long-Term Debt</t>
  </si>
  <si>
    <t>Total Other Noncurrent Liabilities</t>
  </si>
  <si>
    <t>Total Liabilities And Stockholder Equity</t>
  </si>
  <si>
    <t>Total Deferred Credits</t>
  </si>
  <si>
    <t>Earnings</t>
  </si>
  <si>
    <t>less Equity</t>
  </si>
  <si>
    <t>Created this new report from GLR3000V</t>
  </si>
  <si>
    <t>GL_FERC_ACCT</t>
  </si>
  <si>
    <t>Reporting Package</t>
  </si>
  <si>
    <t>IS, BS, O&amp;M, and Trial Bal</t>
  </si>
  <si>
    <t>FERC Comparative Statements</t>
  </si>
  <si>
    <t xml:space="preserve">Acct:   GL_FERC_ACCT
BU:     Scope-based
</t>
  </si>
  <si>
    <t/>
  </si>
  <si>
    <t>1010001</t>
  </si>
  <si>
    <t>1011001</t>
  </si>
  <si>
    <t>1011006</t>
  </si>
  <si>
    <t>1011012</t>
  </si>
  <si>
    <t>1050001</t>
  </si>
  <si>
    <t>1060001</t>
  </si>
  <si>
    <t>1070000</t>
  </si>
  <si>
    <t>1070001</t>
  </si>
  <si>
    <t>1080000</t>
  </si>
  <si>
    <t>1080001</t>
  </si>
  <si>
    <t>1080005</t>
  </si>
  <si>
    <t>1080011</t>
  </si>
  <si>
    <t>1080013</t>
  </si>
  <si>
    <t>1110001</t>
  </si>
  <si>
    <t>1210001</t>
  </si>
  <si>
    <t>1220001</t>
  </si>
  <si>
    <t>1581000</t>
  </si>
  <si>
    <t>1240002</t>
  </si>
  <si>
    <t>1240005</t>
  </si>
  <si>
    <t>1240007</t>
  </si>
  <si>
    <t>1240027</t>
  </si>
  <si>
    <t>1240028</t>
  </si>
  <si>
    <t>1240029</t>
  </si>
  <si>
    <t>1240092</t>
  </si>
  <si>
    <t>1290001</t>
  </si>
  <si>
    <t>1290002</t>
  </si>
  <si>
    <t>1750002</t>
  </si>
  <si>
    <t>1750022</t>
  </si>
  <si>
    <t>1310000</t>
  </si>
  <si>
    <t>1340018</t>
  </si>
  <si>
    <t>1340048</t>
  </si>
  <si>
    <t>1340050</t>
  </si>
  <si>
    <t>1340051</t>
  </si>
  <si>
    <t>1340053</t>
  </si>
  <si>
    <t>1340055</t>
  </si>
  <si>
    <t>1410002</t>
  </si>
  <si>
    <t>1420001</t>
  </si>
  <si>
    <t>1420014</t>
  </si>
  <si>
    <t>1420019</t>
  </si>
  <si>
    <t>1420022</t>
  </si>
  <si>
    <t>1420023</t>
  </si>
  <si>
    <t>1420024</t>
  </si>
  <si>
    <t>1420027</t>
  </si>
  <si>
    <t>1420028</t>
  </si>
  <si>
    <t>1420044</t>
  </si>
  <si>
    <t>1420048</t>
  </si>
  <si>
    <t>1420050</t>
  </si>
  <si>
    <t>1420054</t>
  </si>
  <si>
    <t>1420057</t>
  </si>
  <si>
    <t>1420058</t>
  </si>
  <si>
    <t>1420059</t>
  </si>
  <si>
    <t>1420101</t>
  </si>
  <si>
    <t>1420102</t>
  </si>
  <si>
    <t>1430002</t>
  </si>
  <si>
    <t>1430022</t>
  </si>
  <si>
    <t>1430023</t>
  </si>
  <si>
    <t>1430081</t>
  </si>
  <si>
    <t>1430083</t>
  </si>
  <si>
    <t>1430101</t>
  </si>
  <si>
    <t>1430102</t>
  </si>
  <si>
    <t>1440002</t>
  </si>
  <si>
    <t>1450000</t>
  </si>
  <si>
    <t>1460001</t>
  </si>
  <si>
    <t>1460006</t>
  </si>
  <si>
    <t>1460009</t>
  </si>
  <si>
    <t>1460011</t>
  </si>
  <si>
    <t>1460014</t>
  </si>
  <si>
    <t>1460025</t>
  </si>
  <si>
    <t>1510001</t>
  </si>
  <si>
    <t>1510002</t>
  </si>
  <si>
    <t>1510003</t>
  </si>
  <si>
    <t>1510020</t>
  </si>
  <si>
    <t>1520000</t>
  </si>
  <si>
    <t>1540001</t>
  </si>
  <si>
    <t>1540004</t>
  </si>
  <si>
    <t>1540005</t>
  </si>
  <si>
    <t>1540006</t>
  </si>
  <si>
    <t>1540012</t>
  </si>
  <si>
    <t>1540013</t>
  </si>
  <si>
    <t>1540016</t>
  </si>
  <si>
    <t>1540022</t>
  </si>
  <si>
    <t>1540023</t>
  </si>
  <si>
    <t>1581003</t>
  </si>
  <si>
    <t>1581009</t>
  </si>
  <si>
    <t>1630019</t>
  </si>
  <si>
    <t>1630023</t>
  </si>
  <si>
    <t>1650001</t>
  </si>
  <si>
    <t>165000214</t>
  </si>
  <si>
    <t>165000215</t>
  </si>
  <si>
    <t>165000216</t>
  </si>
  <si>
    <t>1650005</t>
  </si>
  <si>
    <t>1650006</t>
  </si>
  <si>
    <t>1650009</t>
  </si>
  <si>
    <t>1650010</t>
  </si>
  <si>
    <t>165001115</t>
  </si>
  <si>
    <t>165001116</t>
  </si>
  <si>
    <t>165001117</t>
  </si>
  <si>
    <t>165001215</t>
  </si>
  <si>
    <t>165001216</t>
  </si>
  <si>
    <t>165001217</t>
  </si>
  <si>
    <t>1650014</t>
  </si>
  <si>
    <t>1650021</t>
  </si>
  <si>
    <t>1650023</t>
  </si>
  <si>
    <t>1650031</t>
  </si>
  <si>
    <t>1650033</t>
  </si>
  <si>
    <t>1650035</t>
  </si>
  <si>
    <t>1650036</t>
  </si>
  <si>
    <t>1650037</t>
  </si>
  <si>
    <t>1720000</t>
  </si>
  <si>
    <t>1730000</t>
  </si>
  <si>
    <t>1730002</t>
  </si>
  <si>
    <t>1740000</t>
  </si>
  <si>
    <t>174001115</t>
  </si>
  <si>
    <t>1740035</t>
  </si>
  <si>
    <t>1750001</t>
  </si>
  <si>
    <t>1750003</t>
  </si>
  <si>
    <t>1750021</t>
  </si>
  <si>
    <t>1810002</t>
  </si>
  <si>
    <t>1810003</t>
  </si>
  <si>
    <t>1810006</t>
  </si>
  <si>
    <t>1823000</t>
  </si>
  <si>
    <t>1823007</t>
  </si>
  <si>
    <t>1823009</t>
  </si>
  <si>
    <t>1823010</t>
  </si>
  <si>
    <t>1823011</t>
  </si>
  <si>
    <t>1823012</t>
  </si>
  <si>
    <t>1823022</t>
  </si>
  <si>
    <t>1823054</t>
  </si>
  <si>
    <t>1823063</t>
  </si>
  <si>
    <t>1823077</t>
  </si>
  <si>
    <t>1823078</t>
  </si>
  <si>
    <t>1823099</t>
  </si>
  <si>
    <t>1823115</t>
  </si>
  <si>
    <t>1823118</t>
  </si>
  <si>
    <t>1823120</t>
  </si>
  <si>
    <t>1823121</t>
  </si>
  <si>
    <t>1823122</t>
  </si>
  <si>
    <t>1823165</t>
  </si>
  <si>
    <t>1823166</t>
  </si>
  <si>
    <t>1823167</t>
  </si>
  <si>
    <t>1823188</t>
  </si>
  <si>
    <t>1823299</t>
  </si>
  <si>
    <t>1823301</t>
  </si>
  <si>
    <t>1823302</t>
  </si>
  <si>
    <t>1823306</t>
  </si>
  <si>
    <t>1823325</t>
  </si>
  <si>
    <t>1823329</t>
  </si>
  <si>
    <t>1823376</t>
  </si>
  <si>
    <t>1823377</t>
  </si>
  <si>
    <t>1823378</t>
  </si>
  <si>
    <t>1823379</t>
  </si>
  <si>
    <t>1823380</t>
  </si>
  <si>
    <t>1823410</t>
  </si>
  <si>
    <t>1823411</t>
  </si>
  <si>
    <t>1823414</t>
  </si>
  <si>
    <t>1823515</t>
  </si>
  <si>
    <t>1823516</t>
  </si>
  <si>
    <t>1823517</t>
  </si>
  <si>
    <t>1823518</t>
  </si>
  <si>
    <t>1823519</t>
  </si>
  <si>
    <t>1823520</t>
  </si>
  <si>
    <t>1823521</t>
  </si>
  <si>
    <t>1823522</t>
  </si>
  <si>
    <t>1823523</t>
  </si>
  <si>
    <t>1823524</t>
  </si>
  <si>
    <t>1823525</t>
  </si>
  <si>
    <t>1823536</t>
  </si>
  <si>
    <t>1823537</t>
  </si>
  <si>
    <t>1823538</t>
  </si>
  <si>
    <t>1823547</t>
  </si>
  <si>
    <t>1823550</t>
  </si>
  <si>
    <t>1830000</t>
  </si>
  <si>
    <t>1830004</t>
  </si>
  <si>
    <t>1840001</t>
  </si>
  <si>
    <t>1840002</t>
  </si>
  <si>
    <t>1840004</t>
  </si>
  <si>
    <t>1840006</t>
  </si>
  <si>
    <t>1840027</t>
  </si>
  <si>
    <t>1840029</t>
  </si>
  <si>
    <t>1840031</t>
  </si>
  <si>
    <t>1840035</t>
  </si>
  <si>
    <t>1840043</t>
  </si>
  <si>
    <t>1840054</t>
  </si>
  <si>
    <t>1840063</t>
  </si>
  <si>
    <t>1850000</t>
  </si>
  <si>
    <t>1860000</t>
  </si>
  <si>
    <t>1860001</t>
  </si>
  <si>
    <t>1860002</t>
  </si>
  <si>
    <t>186000313</t>
  </si>
  <si>
    <t>186000314</t>
  </si>
  <si>
    <t>186000315</t>
  </si>
  <si>
    <t>186000316</t>
  </si>
  <si>
    <t>1860005</t>
  </si>
  <si>
    <t>1860007</t>
  </si>
  <si>
    <t>1860077</t>
  </si>
  <si>
    <t>186008114</t>
  </si>
  <si>
    <t>186008115</t>
  </si>
  <si>
    <t>186008116</t>
  </si>
  <si>
    <t>186008117</t>
  </si>
  <si>
    <t>1860087</t>
  </si>
  <si>
    <t>1860092</t>
  </si>
  <si>
    <t>1860153</t>
  </si>
  <si>
    <t>1860160</t>
  </si>
  <si>
    <t>1860166</t>
  </si>
  <si>
    <t>1890004</t>
  </si>
  <si>
    <t>1900010</t>
  </si>
  <si>
    <t>1900011</t>
  </si>
  <si>
    <t>1900015</t>
  </si>
  <si>
    <t>1901001</t>
  </si>
  <si>
    <t>1901002</t>
  </si>
  <si>
    <t>1902001</t>
  </si>
  <si>
    <t>1903001</t>
  </si>
  <si>
    <t>1904001</t>
  </si>
  <si>
    <t>2010001</t>
  </si>
  <si>
    <t>2080000</t>
  </si>
  <si>
    <t>2110018</t>
  </si>
  <si>
    <t>2190006</t>
  </si>
  <si>
    <t>2190007</t>
  </si>
  <si>
    <t>2190015</t>
  </si>
  <si>
    <t>2240005</t>
  </si>
  <si>
    <t>2240006</t>
  </si>
  <si>
    <t>2240502</t>
  </si>
  <si>
    <t>2240506</t>
  </si>
  <si>
    <t>2260006</t>
  </si>
  <si>
    <t>2270001</t>
  </si>
  <si>
    <t>2270003</t>
  </si>
  <si>
    <t>2282003</t>
  </si>
  <si>
    <t>2283000</t>
  </si>
  <si>
    <t>2283002</t>
  </si>
  <si>
    <t>2283005</t>
  </si>
  <si>
    <t>2283006</t>
  </si>
  <si>
    <t>2283007</t>
  </si>
  <si>
    <t>2283013</t>
  </si>
  <si>
    <t>2283015</t>
  </si>
  <si>
    <t>2283016</t>
  </si>
  <si>
    <t>2284027</t>
  </si>
  <si>
    <t>2290002</t>
  </si>
  <si>
    <t>2440002</t>
  </si>
  <si>
    <t>2440022</t>
  </si>
  <si>
    <t>2300001</t>
  </si>
  <si>
    <t>2300002</t>
  </si>
  <si>
    <t>2320001</t>
  </si>
  <si>
    <t>2320002</t>
  </si>
  <si>
    <t>2320003</t>
  </si>
  <si>
    <t>2320008</t>
  </si>
  <si>
    <t>2320011</t>
  </si>
  <si>
    <t>2320052</t>
  </si>
  <si>
    <t>2320053</t>
  </si>
  <si>
    <t>2320054</t>
  </si>
  <si>
    <t>2320056</t>
  </si>
  <si>
    <t>2320062</t>
  </si>
  <si>
    <t>2320073</t>
  </si>
  <si>
    <t>2320076</t>
  </si>
  <si>
    <t>2320077</t>
  </si>
  <si>
    <t>2320079</t>
  </si>
  <si>
    <t>2320083</t>
  </si>
  <si>
    <t>2320086</t>
  </si>
  <si>
    <t>2320090</t>
  </si>
  <si>
    <t>2320094</t>
  </si>
  <si>
    <t>2320095</t>
  </si>
  <si>
    <t>2320096</t>
  </si>
  <si>
    <t>2330000</t>
  </si>
  <si>
    <t>2340001</t>
  </si>
  <si>
    <t>2340002</t>
  </si>
  <si>
    <t>2340011</t>
  </si>
  <si>
    <t>2340025</t>
  </si>
  <si>
    <t>2340027</t>
  </si>
  <si>
    <t>2340029</t>
  </si>
  <si>
    <t>2340030</t>
  </si>
  <si>
    <t>2340032</t>
  </si>
  <si>
    <t>2340035</t>
  </si>
  <si>
    <t>2350001</t>
  </si>
  <si>
    <t>2350003</t>
  </si>
  <si>
    <t>2360001</t>
  </si>
  <si>
    <t>236000209</t>
  </si>
  <si>
    <t>236000214</t>
  </si>
  <si>
    <t>236000215</t>
  </si>
  <si>
    <t>236000216</t>
  </si>
  <si>
    <t>236000217</t>
  </si>
  <si>
    <t>2360004</t>
  </si>
  <si>
    <t>2360005</t>
  </si>
  <si>
    <t>2360006</t>
  </si>
  <si>
    <t>236000715</t>
  </si>
  <si>
    <t>236000716</t>
  </si>
  <si>
    <t>236000717</t>
  </si>
  <si>
    <t>236000813</t>
  </si>
  <si>
    <t>236000814</t>
  </si>
  <si>
    <t>236000815</t>
  </si>
  <si>
    <t>236000816</t>
  </si>
  <si>
    <t>236001214</t>
  </si>
  <si>
    <t>236001315</t>
  </si>
  <si>
    <t>236001316</t>
  </si>
  <si>
    <t>236001317</t>
  </si>
  <si>
    <t>236001600</t>
  </si>
  <si>
    <t>236001615</t>
  </si>
  <si>
    <t>236001616</t>
  </si>
  <si>
    <t>236001617</t>
  </si>
  <si>
    <t>236001716</t>
  </si>
  <si>
    <t>236001717</t>
  </si>
  <si>
    <t>236003314</t>
  </si>
  <si>
    <t>236003315</t>
  </si>
  <si>
    <t>236003316</t>
  </si>
  <si>
    <t>236003317</t>
  </si>
  <si>
    <t>236003514</t>
  </si>
  <si>
    <t>236003515</t>
  </si>
  <si>
    <t>236003516</t>
  </si>
  <si>
    <t>236003517</t>
  </si>
  <si>
    <t>2360037</t>
  </si>
  <si>
    <t>2360038</t>
  </si>
  <si>
    <t>2360502</t>
  </si>
  <si>
    <t>2360601</t>
  </si>
  <si>
    <t>2360602</t>
  </si>
  <si>
    <t>2360702</t>
  </si>
  <si>
    <t>2360801</t>
  </si>
  <si>
    <t>2360901</t>
  </si>
  <si>
    <t>2370002</t>
  </si>
  <si>
    <t>2370005</t>
  </si>
  <si>
    <t>2370006</t>
  </si>
  <si>
    <t>2370007</t>
  </si>
  <si>
    <t>2370018</t>
  </si>
  <si>
    <t>2370048</t>
  </si>
  <si>
    <t>2370348</t>
  </si>
  <si>
    <t>2370448</t>
  </si>
  <si>
    <t>2410001</t>
  </si>
  <si>
    <t>2410002</t>
  </si>
  <si>
    <t>2410003</t>
  </si>
  <si>
    <t>2410004</t>
  </si>
  <si>
    <t>2410005</t>
  </si>
  <si>
    <t>2410006</t>
  </si>
  <si>
    <t>2410008</t>
  </si>
  <si>
    <t>2410009</t>
  </si>
  <si>
    <t>2420002</t>
  </si>
  <si>
    <t>2420003</t>
  </si>
  <si>
    <t>2420009</t>
  </si>
  <si>
    <t>2420010</t>
  </si>
  <si>
    <t>2420013</t>
  </si>
  <si>
    <t>2420017</t>
  </si>
  <si>
    <t>2420018</t>
  </si>
  <si>
    <t>2420020</t>
  </si>
  <si>
    <t>2420021</t>
  </si>
  <si>
    <t>2420027</t>
  </si>
  <si>
    <t>2420046</t>
  </si>
  <si>
    <t>2420051</t>
  </si>
  <si>
    <t>2420053</t>
  </si>
  <si>
    <t>2420071</t>
  </si>
  <si>
    <t>2420072</t>
  </si>
  <si>
    <t>2420076</t>
  </si>
  <si>
    <t>2420081</t>
  </si>
  <si>
    <t>2420083</t>
  </si>
  <si>
    <t>2420088</t>
  </si>
  <si>
    <t>2420504</t>
  </si>
  <si>
    <t>2420511</t>
  </si>
  <si>
    <t>2420512</t>
  </si>
  <si>
    <t>2420514</t>
  </si>
  <si>
    <t>2420515</t>
  </si>
  <si>
    <t>2420532</t>
  </si>
  <si>
    <t>2420542</t>
  </si>
  <si>
    <t>2420554</t>
  </si>
  <si>
    <t>2420558</t>
  </si>
  <si>
    <t>242059215</t>
  </si>
  <si>
    <t>242059216</t>
  </si>
  <si>
    <t>242059217</t>
  </si>
  <si>
    <t>2420607</t>
  </si>
  <si>
    <t>2420618</t>
  </si>
  <si>
    <t>2420623</t>
  </si>
  <si>
    <t>2420624</t>
  </si>
  <si>
    <t>2420635</t>
  </si>
  <si>
    <t>2420643</t>
  </si>
  <si>
    <t>2420651</t>
  </si>
  <si>
    <t>2420653</t>
  </si>
  <si>
    <t>2420656</t>
  </si>
  <si>
    <t>2420660</t>
  </si>
  <si>
    <t>2420664</t>
  </si>
  <si>
    <t>2420700</t>
  </si>
  <si>
    <t>2430001</t>
  </si>
  <si>
    <t>2430003</t>
  </si>
  <si>
    <t>2440001</t>
  </si>
  <si>
    <t>2440021</t>
  </si>
  <si>
    <t>2520000</t>
  </si>
  <si>
    <t>2550001</t>
  </si>
  <si>
    <t>2530000</t>
  </si>
  <si>
    <t>2530001</t>
  </si>
  <si>
    <t>2530004</t>
  </si>
  <si>
    <t>2530022</t>
  </si>
  <si>
    <t>2530050</t>
  </si>
  <si>
    <t>2530067</t>
  </si>
  <si>
    <t>2530092</t>
  </si>
  <si>
    <t>2530101</t>
  </si>
  <si>
    <t>2530112</t>
  </si>
  <si>
    <t>2530114</t>
  </si>
  <si>
    <t>2530124</t>
  </si>
  <si>
    <t>2530137</t>
  </si>
  <si>
    <t>2530177</t>
  </si>
  <si>
    <t>2530178</t>
  </si>
  <si>
    <t>2530185</t>
  </si>
  <si>
    <t>2540000</t>
  </si>
  <si>
    <t>2540011</t>
  </si>
  <si>
    <t>2540047</t>
  </si>
  <si>
    <t>2540071</t>
  </si>
  <si>
    <t>2540105</t>
  </si>
  <si>
    <t>2540173</t>
  </si>
  <si>
    <t>2540185</t>
  </si>
  <si>
    <t>2540205</t>
  </si>
  <si>
    <t>2540208</t>
  </si>
  <si>
    <t>2543001</t>
  </si>
  <si>
    <t>2543221</t>
  </si>
  <si>
    <t>2543321</t>
  </si>
  <si>
    <t>2544001</t>
  </si>
  <si>
    <t>2811001</t>
  </si>
  <si>
    <t>2821001</t>
  </si>
  <si>
    <t>2823001</t>
  </si>
  <si>
    <t>2824001</t>
  </si>
  <si>
    <t>2831001</t>
  </si>
  <si>
    <t>2831002</t>
  </si>
  <si>
    <t>2831102</t>
  </si>
  <si>
    <t>2831302</t>
  </si>
  <si>
    <t>2832001</t>
  </si>
  <si>
    <t>2833001</t>
  </si>
  <si>
    <t>2833002</t>
  </si>
  <si>
    <t>SFAS 112 Postemployment Benef</t>
  </si>
  <si>
    <t>FICA</t>
  </si>
  <si>
    <t>Federal Unemployment Tax</t>
  </si>
  <si>
    <t>Real Personal Property Taxes</t>
  </si>
  <si>
    <t>State Gross Receipts Tax</t>
  </si>
  <si>
    <t>State Unemployment Tax</t>
  </si>
  <si>
    <t>State Franchise Taxes</t>
  </si>
  <si>
    <t>State Sales and Use Taxes</t>
  </si>
  <si>
    <t>Real Prop Tax-Cap Leases</t>
  </si>
  <si>
    <t>Plant in Service</t>
  </si>
  <si>
    <t>Capital Leases</t>
  </si>
  <si>
    <t>Prov-Leased Assets</t>
  </si>
  <si>
    <t>Accrued Capital Leases</t>
  </si>
  <si>
    <t>Held For Fut Use</t>
  </si>
  <si>
    <t>Const Not Classifd</t>
  </si>
  <si>
    <t>Construction Work In Progress</t>
  </si>
  <si>
    <t>CWIP - Project</t>
  </si>
  <si>
    <t>Accum Prov for Deprec of Plant</t>
  </si>
  <si>
    <t>A/P for Deprec of Plt</t>
  </si>
  <si>
    <t>RWIP - Project Detail</t>
  </si>
  <si>
    <t>Cost of Removal Reserve</t>
  </si>
  <si>
    <t>ARO Removal Deprec - Accretion</t>
  </si>
  <si>
    <t>A/P for Amort of Plt</t>
  </si>
  <si>
    <t>Nonutility Property - Owned</t>
  </si>
  <si>
    <t>Depr&amp;Amrt of Nonutl Prop-Ownd</t>
  </si>
  <si>
    <t>SO2 Allowance Inventory</t>
  </si>
  <si>
    <t>Oth Investments-Nonassociated</t>
  </si>
  <si>
    <t>Spec Allowance Inv NOx</t>
  </si>
  <si>
    <t>Deferred Compensation Benefits</t>
  </si>
  <si>
    <t>Other Property - RWIP</t>
  </si>
  <si>
    <t>Other Property - RETIRE</t>
  </si>
  <si>
    <t>Other Property - CPR</t>
  </si>
  <si>
    <t>Fbr Opt Lns-In Kind Sv-Invest</t>
  </si>
  <si>
    <t>Non-UMWA PRW Funded Position</t>
  </si>
  <si>
    <t>SFAS 106 - Non-UMWA PRW</t>
  </si>
  <si>
    <t>Long-Term Unreal Gns - Non Aff</t>
  </si>
  <si>
    <t>L/T Asset MTM Collateral</t>
  </si>
  <si>
    <t>Cash</t>
  </si>
  <si>
    <t>Spec Deposits - Elect Trading</t>
  </si>
  <si>
    <t>Spec Deposits-Trading Contra</t>
  </si>
  <si>
    <t>Spec Deposit Mizuho Securities</t>
  </si>
  <si>
    <t>Spec Depost RBC</t>
  </si>
  <si>
    <t>Deposits - Flexible Spending</t>
  </si>
  <si>
    <t>Spec Dep Affil - Elect Trading</t>
  </si>
  <si>
    <t>P/R Ded - Misc Loan Repayments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</si>
  <si>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</si>
  <si>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</si>
  <si>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</si>
  <si>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</si>
  <si>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</si>
  <si>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</si>
  <si>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</si>
  <si>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Emergency LIEAP</t>
  </si>
  <si>
    <t>Customer A/R - Estimated</t>
  </si>
  <si>
    <t>Emission Allowance Trading</t>
  </si>
  <si>
    <t>PJM AR Accrual</t>
  </si>
  <si>
    <t>Accrued Power Brokers</t>
  </si>
  <si>
    <t>Customer A/R - REC activity</t>
  </si>
  <si>
    <t>Cust A/R-Contra-Home Warranty</t>
  </si>
  <si>
    <t>AR PS Bill-Cust Home Warranty</t>
  </si>
  <si>
    <t>Other Accounts Rec - Cust</t>
  </si>
  <si>
    <t>AR Peoplesoft Billing - Cust</t>
  </si>
  <si>
    <t>Allowances</t>
  </si>
  <si>
    <t>2001 Employee Biweekly Pay Cnv</t>
  </si>
  <si>
    <t>A/R PeopleSoft Billing System</t>
  </si>
  <si>
    <t>Damage Recovery - Third Party</t>
  </si>
  <si>
    <t>Damage Recovery Offset Demand</t>
  </si>
  <si>
    <t>Other Accounts Rec - Misc</t>
  </si>
  <si>
    <t>AR Peoplesoft Billing - Misc</t>
  </si>
  <si>
    <t>Uncoll Accts-Other Receivables</t>
  </si>
  <si>
    <t>Corp Borrow Prg (NR-Assoc)</t>
  </si>
  <si>
    <t>A/R Assoc Co - InterUnit G/L</t>
  </si>
  <si>
    <t>A/R Assoc Co - Intercompany</t>
  </si>
  <si>
    <t>A/R Assoc Co - InterUnit A/P</t>
  </si>
  <si>
    <t>A/R Assoc Co - Multi Pmts</t>
  </si>
  <si>
    <t>A/R-Assoc-Unvouchered</t>
  </si>
  <si>
    <t>Fleet - M4 - A/R</t>
  </si>
  <si>
    <t>Fuel Stock - Coal</t>
  </si>
  <si>
    <t>Fuel Stock - Oil</t>
  </si>
  <si>
    <t>Fuel Stock - Gas</t>
  </si>
  <si>
    <t>Fuel Stock Coal - Intransit</t>
  </si>
  <si>
    <t>Fuel Stock Exp Undistributed</t>
  </si>
  <si>
    <t>M&amp;S - Regular</t>
  </si>
  <si>
    <t>M&amp;S -  Exempt Material</t>
  </si>
  <si>
    <t>Material Away for Repairs</t>
  </si>
  <si>
    <t>M&amp;S - Lime and Limestone</t>
  </si>
  <si>
    <t>Materials &amp; Supplies - Urea</t>
  </si>
  <si>
    <t>Transportation Inventory</t>
  </si>
  <si>
    <t>MMS - Truck Stock</t>
  </si>
  <si>
    <t>M&amp;S-Lime &amp; Limestone Intransit</t>
  </si>
  <si>
    <t>M&amp;S Inv - Urea In-Transit</t>
  </si>
  <si>
    <t>SO2 Allowance Inventory - Curr</t>
  </si>
  <si>
    <t>CSAPR Current SO2 Inv</t>
  </si>
  <si>
    <t>Stores Exp - Big Sandy Plant</t>
  </si>
  <si>
    <t>Stores Exp - Mitchell Plant</t>
  </si>
  <si>
    <t>Prepaid Insurance</t>
  </si>
  <si>
    <t>Prepaid Taxes</t>
  </si>
  <si>
    <t>Prepaid Employee Benefits</t>
  </si>
  <si>
    <t>Other Prepayments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</si>
  <si>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</si>
  <si>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</si>
  <si>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</si>
  <si>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</si>
  <si>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</si>
  <si>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</si>
  <si>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</si>
  <si>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Prepaid OCIP Work Comp</t>
  </si>
  <si>
    <t>Prepaid OCIP Work Comp - Aff</t>
  </si>
  <si>
    <t>PRW Without MED-D Benefits</t>
  </si>
  <si>
    <t>PRW for Med-D Benefits</t>
  </si>
  <si>
    <t>FAS158 Contra-PRW Exclud Med-D</t>
  </si>
  <si>
    <t>Rents Receivable</t>
  </si>
  <si>
    <t>Accrued Utility Revenues</t>
  </si>
  <si>
    <t>Acrd Utility Rev-Factored-Assc</t>
  </si>
  <si>
    <t>Misc Current &amp; Accrued Assets</t>
  </si>
  <si>
    <t>Non-Highway Fuel Tax Credit</t>
  </si>
  <si>
    <t>Misc Current  Assets - EIS</t>
  </si>
  <si>
    <t>Curr. Unreal Gains - NonAffil</t>
  </si>
  <si>
    <t>Curr. Unrealized Gains Affil</t>
  </si>
  <si>
    <t>S/T Asset MTM Collateral</t>
  </si>
  <si>
    <t>Unamort Debt Exp - Inst Pur Cn</t>
  </si>
  <si>
    <t>Unamort Debt Exp Notes Payable</t>
  </si>
  <si>
    <t>Unamort Debt Exp - Sr Unsec Nt</t>
  </si>
  <si>
    <t>Other Regulatory Assets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</si>
  <si>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</si>
  <si>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</si>
  <si>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</si>
  <si>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</si>
  <si>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</si>
  <si>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</si>
  <si>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</si>
  <si>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</si>
  <si>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</si>
  <si>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</si>
  <si>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</si>
  <si>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</si>
  <si>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</si>
  <si>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</si>
  <si>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</si>
  <si>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</si>
  <si>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</si>
  <si>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</si>
  <si>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</si>
  <si>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</si>
  <si>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</si>
  <si>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</si>
  <si>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</si>
  <si>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CCS FEED Study Reserve</t>
  </si>
  <si>
    <t>ATR Under-Recovery</t>
  </si>
  <si>
    <t>Cost of Removal-Big Sandy Coal</t>
  </si>
  <si>
    <t>NBV - AROs Retired Plants</t>
  </si>
  <si>
    <t>M&amp;S - Retiring Plants</t>
  </si>
  <si>
    <t>Unrecovered Plant - Big Sandy</t>
  </si>
  <si>
    <t>Spent AROs - Big Sandy Coal</t>
  </si>
  <si>
    <t>BS1OR Unrecognized Equity CC</t>
  </si>
  <si>
    <t>BS1OR Under Recovery CC</t>
  </si>
  <si>
    <t>Capacity Charge Tariff Rev</t>
  </si>
  <si>
    <t>IGCC Pre-Construction Costs</t>
  </si>
  <si>
    <t>BS1OR Under Recovery</t>
  </si>
  <si>
    <t>Big Sandy Recov O/U Balancing</t>
  </si>
  <si>
    <t>BSRR Unit 2 O&amp;M</t>
  </si>
  <si>
    <t>Unrecovered Purch Power-PPA</t>
  </si>
  <si>
    <t>Deferred Dep - Environmental</t>
  </si>
  <si>
    <t>Carrying Charge - Environmenta</t>
  </si>
  <si>
    <t>CC - Environmental Unrec Equit</t>
  </si>
  <si>
    <t>Deferred O&amp;M - Environmental</t>
  </si>
  <si>
    <t>Deferred Consumable Exp - Envi</t>
  </si>
  <si>
    <t>Deferred Property Tax - Enviro</t>
  </si>
  <si>
    <t>CC-NERC Compl/Cyber Unrec Eqty</t>
  </si>
  <si>
    <t>CC-NERC Compliance/Cyber Sec</t>
  </si>
  <si>
    <t>Def Depr-NERC Compli/Cybersec</t>
  </si>
  <si>
    <t>Def Depr-Big Sandy Unit 1 Gas</t>
  </si>
  <si>
    <t>Def Prop Tax-Big Sandy U1 Gas</t>
  </si>
  <si>
    <t>Prelimin Surv&amp;Investgtn Chrgs</t>
  </si>
  <si>
    <t>Prelim Survey &amp; Invstgtn Resrv</t>
  </si>
  <si>
    <t>Bldg Servcs Oper Exp-Clearing</t>
  </si>
  <si>
    <t>Accounts Pay Adj - Clearing</t>
  </si>
  <si>
    <t>Undistributed Payroll-Clearing</t>
  </si>
  <si>
    <t>Telephone Expense - Clearing</t>
  </si>
  <si>
    <t>Oth Accts Rec - A/R Clearing</t>
  </si>
  <si>
    <t>Transp-Assigned Vehicles</t>
  </si>
  <si>
    <t>Affil Transactions-Cash Clrng</t>
  </si>
  <si>
    <t>IT Oper Company (OPCO) Clearng</t>
  </si>
  <si>
    <t>Treasury Clearing</t>
  </si>
  <si>
    <t>Insurance Clearing</t>
  </si>
  <si>
    <t>Corporate Charge Card Clearing</t>
  </si>
  <si>
    <t>Temporary Facilities</t>
  </si>
  <si>
    <t>MDD-Internal Billing Only</t>
  </si>
  <si>
    <t>Deferred Expenses</t>
  </si>
  <si>
    <t>Deferred Property Taxes</t>
  </si>
  <si>
    <t>Unidentified Cash Receipts</t>
  </si>
  <si>
    <t>Billings and Deferred Projects</t>
  </si>
  <si>
    <t>Agency Fees - Factored A/R</t>
  </si>
  <si>
    <t>Defd Property Tax - Cap Leases</t>
  </si>
  <si>
    <t>Defd Property Tax - Cap Lease</t>
  </si>
  <si>
    <t>Estimated Barging Bills</t>
  </si>
  <si>
    <t>Compatible Unit/Wrk 2k Sys Clr</t>
  </si>
  <si>
    <t>Unamortized Credit Line Fees</t>
  </si>
  <si>
    <t>Deferred Expenses - Current</t>
  </si>
  <si>
    <t>Def Lease Assets - Non Taxable</t>
  </si>
  <si>
    <t>Loss Rec Debt-Debentures</t>
  </si>
  <si>
    <t>ADIT Federal - Pension OCI</t>
  </si>
  <si>
    <t>ADIT Federal Non-UMWA PRW OCI</t>
  </si>
  <si>
    <t>ADIT-Fed-Hdg-CF-Int Rate</t>
  </si>
  <si>
    <t>Accum Deferred FIT - Other</t>
  </si>
  <si>
    <t>Accum Deferred SIT - Other</t>
  </si>
  <si>
    <t>Accum Defd FIT - Oth Inc &amp; Ded</t>
  </si>
  <si>
    <t>Acc Dfd FIT - FAS109 Flow Thru</t>
  </si>
  <si>
    <t>Accum Dfd FIT - FAS 109 Excess</t>
  </si>
  <si>
    <t>Common Stock Issued-Affiliated</t>
  </si>
  <si>
    <t>Donations Recvd from Stckhldrs</t>
  </si>
  <si>
    <t>DSIT Apportionment Adj.</t>
  </si>
  <si>
    <t>OCI-Min Pen Liab FAS 158-Qual</t>
  </si>
  <si>
    <t>OCI-Min Pen Liab FAS 158-OPEB</t>
  </si>
  <si>
    <t>Accum OCI-Hdg-CF-Int Rate</t>
  </si>
  <si>
    <t>Other Long Term Debt - Other</t>
  </si>
  <si>
    <t>Senior Unsecured Notes</t>
  </si>
  <si>
    <t>Instl Purchase Contracts-Curr</t>
  </si>
  <si>
    <t>Senior Unsecured Notes-Current</t>
  </si>
  <si>
    <t>Unam Disc LTD-Dr-Sr Unsec Note</t>
  </si>
  <si>
    <t>Obligatns Undr Cap Lse-Noncurr</t>
  </si>
  <si>
    <t>Accrued Noncur Lease Oblig</t>
  </si>
  <si>
    <t>Accm Prv I/D - Worker's Com</t>
  </si>
  <si>
    <t>Accm Prv for Pensions&amp;Benefits</t>
  </si>
  <si>
    <t>Supplemental Savings Plan</t>
  </si>
  <si>
    <t>SFAS 87 - Pensions</t>
  </si>
  <si>
    <t>Perf Share Incentive Plan</t>
  </si>
  <si>
    <t>Incentive Comp Deferral Plan</t>
  </si>
  <si>
    <t>FAS 158 SERP Payable Long Term</t>
  </si>
  <si>
    <t>FAS 158 Qual Payable Long Term</t>
  </si>
  <si>
    <t>Econ. Development Fund NonCurr</t>
  </si>
  <si>
    <t>Acc Prv Rate Refnds-Nonassoc</t>
  </si>
  <si>
    <t>LT Unreal Losses - Non Affil</t>
  </si>
  <si>
    <t>L/T Liability MTM Collateral</t>
  </si>
  <si>
    <t>ARO - Current</t>
  </si>
  <si>
    <t>Accounts Payable - Regular</t>
  </si>
  <si>
    <t>Unvouchered Invoices</t>
  </si>
  <si>
    <t>Retention</t>
  </si>
  <si>
    <t>Miscellaneous Liabilities</t>
  </si>
  <si>
    <t>Uninvoiced Fuel</t>
  </si>
  <si>
    <t>Accounts Payable - Purch Power</t>
  </si>
  <si>
    <t>Elect Trad-Options&amp;Swaps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</si>
  <si>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</si>
  <si>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</si>
  <si>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</si>
  <si>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</si>
  <si>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</si>
  <si>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</si>
  <si>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</si>
  <si>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</si>
  <si>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MISO AP Accrual</t>
  </si>
  <si>
    <t>Customer A/P - REC Activity</t>
  </si>
  <si>
    <t>Home Warranty Payables</t>
  </si>
  <si>
    <t>OCIP Unvouchered liability</t>
  </si>
  <si>
    <t>Corp Borrow Program (NP-Assoc)</t>
  </si>
  <si>
    <t>A/P Assoc Co - InterUnit G/L</t>
  </si>
  <si>
    <t>Accnts Pay-Assoc-Unvouchrd</t>
  </si>
  <si>
    <t>A/P-Assc Co-AEPSC-Agent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</si>
  <si>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</si>
  <si>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</si>
  <si>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</si>
  <si>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</si>
  <si>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</si>
  <si>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</si>
  <si>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Customer Deposits-Active</t>
  </si>
  <si>
    <t>Deposits - Trading Activity</t>
  </si>
  <si>
    <t>Federal Income Tax</t>
  </si>
  <si>
    <t>State Income Taxes</t>
  </si>
  <si>
    <t>State Business Occupatn Taxes</t>
  </si>
  <si>
    <t>Municipal License Fees Accrd</t>
  </si>
  <si>
    <t>Pers Prop Tax-Cap Leases</t>
  </si>
  <si>
    <t>FICA - Incentive accrual</t>
  </si>
  <si>
    <t>Reorg Payroll Tax Accrual</t>
  </si>
  <si>
    <t>State Inc Tax-Short Term FIN48</t>
  </si>
  <si>
    <t>Fed Inc Tax-Long Term FIN48</t>
  </si>
  <si>
    <t>State Inc Tax-Long Term FIN48</t>
  </si>
  <si>
    <t>SEC Accum Defd SIT - FIN 48</t>
  </si>
  <si>
    <t>Federal Income Tax - IRS Audit</t>
  </si>
  <si>
    <t>Accum Defd FIT- IRS Audit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</si>
  <si>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</si>
  <si>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</si>
  <si>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</si>
  <si>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</si>
  <si>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</si>
  <si>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</si>
  <si>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LT</t>
  </si>
  <si>
    <t>Acrd Int. - SIT Reserve - ST</t>
  </si>
  <si>
    <t>Federal Income Tax Withheld</t>
  </si>
  <si>
    <t>State Income Tax Withheld</t>
  </si>
  <si>
    <t>Local Income Tax Withheld</t>
  </si>
  <si>
    <t>State Sales Tax Collected</t>
  </si>
  <si>
    <t>FICA Tax Withheld</t>
  </si>
  <si>
    <t>School District Tax Withheld</t>
  </si>
  <si>
    <t>Franchise Fee Collected</t>
  </si>
  <si>
    <t>KY Utility Gr Receipts Lic Tax</t>
  </si>
  <si>
    <t>P/R Ded - Medical Insurance</t>
  </si>
  <si>
    <t>P/R Ded - Dental Insurance</t>
  </si>
  <si>
    <t>Depend Care/Flex Medical Spend</t>
  </si>
  <si>
    <t>P/R Ded - Dependent Life Ins</t>
  </si>
  <si>
    <t>P/R Ded - LTD Ins Premiums</t>
  </si>
  <si>
    <t>P/R Ded - AD&amp;D and OAD&amp;D Ins</t>
  </si>
  <si>
    <t>P/R Ded-Reg&amp;Spec Life Ins Prem</t>
  </si>
  <si>
    <t>Vacation Pay - This Year</t>
  </si>
  <si>
    <t>Vacation Pay - Next Year</t>
  </si>
  <si>
    <t>FAS 112 CURRENT LIAB</t>
  </si>
  <si>
    <t>FAS 158 SERP Payable - Current</t>
  </si>
  <si>
    <t>Non-Productive Payroll</t>
  </si>
  <si>
    <t>P/R Ded - Vision Plan</t>
  </si>
  <si>
    <t>P/R - Payroll Adjustment</t>
  </si>
  <si>
    <t>P/R Savings Plan - Incentive</t>
  </si>
  <si>
    <t>Environmntl Remediation Accrua</t>
  </si>
  <si>
    <t>Active Med and Dental IBNR</t>
  </si>
  <si>
    <t>Econ. Development Fund Curr</t>
  </si>
  <si>
    <t>Accrued Lease Expense</t>
  </si>
  <si>
    <t>Control Cash Disburse Account</t>
  </si>
  <si>
    <t>Unclaimed Funds</t>
  </si>
  <si>
    <t>Revenue Refunds Accrued</t>
  </si>
  <si>
    <t>Severance Accrual</t>
  </si>
  <si>
    <t>Adm Liab-Cur-S/Ins-W/C</t>
  </si>
  <si>
    <t>Acc Cash Franchise Req</t>
  </si>
  <si>
    <t>P/R Ded - Stock Purchase Plan</t>
  </si>
  <si>
    <t>Admitted Liab NC-Self/Ins-W/C</t>
  </si>
  <si>
    <t>Sales Use Tax - Leased Equip</t>
  </si>
  <si>
    <t>Incentive Plan Payments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</si>
  <si>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</si>
  <si>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</si>
  <si>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</si>
  <si>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</si>
  <si>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</si>
  <si>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Reorg Severance Accrual</t>
  </si>
  <si>
    <t>Reorg Misc HR Exp Accrual</t>
  </si>
  <si>
    <t>Federal Mitigation Accru (NSR)</t>
  </si>
  <si>
    <t>AEP Transmission ICP</t>
  </si>
  <si>
    <t>ST State Mitigation Def (NSR)</t>
  </si>
  <si>
    <t>Quality of Service</t>
  </si>
  <si>
    <t>Oblig Under Cap Leases - Curr</t>
  </si>
  <si>
    <t>Accrued Cur Lease Oblig</t>
  </si>
  <si>
    <t>Curr. Unreal Losses - NonAffil</t>
  </si>
  <si>
    <t>S/T Liability MTM Collateral</t>
  </si>
  <si>
    <t>Customer Adv for Construction</t>
  </si>
  <si>
    <t>Accum Deferred ITC - Federal</t>
  </si>
  <si>
    <t>Other Deferred Credits</t>
  </si>
  <si>
    <t>Deferred Revenues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</si>
  <si>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</si>
  <si>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</si>
  <si>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</si>
  <si>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</si>
  <si>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</si>
  <si>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</si>
  <si>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</si>
  <si>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</si>
  <si>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</si>
  <si>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</si>
  <si>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</si>
  <si>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O\U Accounting of ExpensesT</t>
  </si>
  <si>
    <t>Other Regulatory Liabilities</t>
  </si>
  <si>
    <t>Over Recovered Fuel Cost</t>
  </si>
  <si>
    <t>Unreal Gain on Fwd Commitments</t>
  </si>
  <si>
    <t>KY Enhanced Reliability Liab</t>
  </si>
  <si>
    <t>Home Energy Assist Prgm - KPCO</t>
  </si>
  <si>
    <t>Green Pricing Option</t>
  </si>
  <si>
    <t>ATR Over-Recovery</t>
  </si>
  <si>
    <t>Over Recovered Purch Power-PPA</t>
  </si>
  <si>
    <t>SFAS109 Flow Thru Def FIT Liab</t>
  </si>
  <si>
    <t>BS1OR Over Recovery</t>
  </si>
  <si>
    <t>SFAS 109 Exces Deferred FIT</t>
  </si>
  <si>
    <t>Acc Dfd FIT - Accel Amort Prop</t>
  </si>
  <si>
    <t>Accum Defd FIT - Utility Prop</t>
  </si>
  <si>
    <t>Acc Dfrd FIT FAS 109 Flow Thru</t>
  </si>
  <si>
    <t>Acc Dfrd FIT - SFAS 109 Excess</t>
  </si>
  <si>
    <t>Acc Dfd SIT-WV Pollution Cntrl</t>
  </si>
  <si>
    <t>Acc Dfd SIT-Transferred Plants</t>
  </si>
  <si>
    <t>Accum Dfrd FIT - Oth Inc &amp; Ded</t>
  </si>
  <si>
    <t>Acc Dfd FIT FAS 109 Flow Thru</t>
  </si>
  <si>
    <t>Acc Dfrd SIT FAS 109 Flow Thru</t>
  </si>
  <si>
    <t>Feb 2017</t>
  </si>
  <si>
    <t>Feb 2016</t>
  </si>
  <si>
    <t>Jan 2017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</si>
  <si>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</si>
  <si>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</si>
  <si>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</si>
  <si>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</si>
  <si>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</si>
  <si>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</si>
  <si>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</si>
  <si>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</si>
  <si>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</si>
  <si>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</si>
  <si>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Kentucky Power Company</t>
  </si>
  <si>
    <t xml:space="preserve">Total Current and Accrued Liabilities  </t>
  </si>
  <si>
    <t xml:space="preserve">TOTAL ASSETS  </t>
  </si>
  <si>
    <t xml:space="preserve">Total Deferred Debits  </t>
  </si>
  <si>
    <t xml:space="preserve">Net Utility Plant </t>
  </si>
  <si>
    <t>Account</t>
  </si>
  <si>
    <t>Description</t>
  </si>
  <si>
    <t>13 Month</t>
  </si>
  <si>
    <t>Average</t>
  </si>
  <si>
    <t>KPSC Cane No. 2017-00179, Staff 1-14</t>
  </si>
  <si>
    <t>13 Monthly Balance Sheets and 13-Month Average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</si>
</sst>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"/>
    <numFmt numFmtId="197" formatCode="0_);\(0\)"/>
    <numFmt numFmtId="198" formatCode="#,##0.000_);[Red]\(#,##0.000\)"/>
    <numFmt numFmtId="199" formatCode="#,##0.0000_);[Red]\(#,##0.0000\)"/>
    <numFmt numFmtId="200" formatCode="_(* #,##0.000_);_(* \(#,##0.000\);_(* &quot;-&quot;??_);_(@_)"/>
    <numFmt numFmtId="201" formatCode="_(* #,##0.0000_);_(* \(#,##0.0000\);_(* &quot;-&quot;??_);_(@_)"/>
    <numFmt numFmtId="202" formatCode="0%;\(0%\)"/>
    <numFmt numFmtId="203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 indent="5"/>
    </xf>
    <xf numFmtId="3" fontId="0" fillId="0" borderId="12" xfId="0" applyNumberFormat="1" applyFont="1" applyFill="1" applyBorder="1" applyAlignment="1">
      <alignment horizontal="left" indent="4"/>
    </xf>
    <xf numFmtId="3" fontId="4" fillId="0" borderId="0" xfId="0" applyNumberFormat="1" applyFont="1" applyAlignment="1">
      <alignment horizontal="left" indent="4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4"/>
    </xf>
    <xf numFmtId="3" fontId="1" fillId="0" borderId="0" xfId="0" applyNumberFormat="1" applyFont="1" applyBorder="1" applyAlignment="1">
      <alignment horizontal="left" indent="1"/>
    </xf>
    <xf numFmtId="3" fontId="0" fillId="0" borderId="0" xfId="0" applyNumberFormat="1" applyFont="1" applyFill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3" fontId="0" fillId="0" borderId="12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Border="1" applyAlignment="1">
      <alignment horizontal="left" indent="2"/>
    </xf>
    <xf numFmtId="3" fontId="47" fillId="35" borderId="0" xfId="0" applyNumberFormat="1" applyFont="1" applyFill="1" applyAlignment="1">
      <alignment/>
    </xf>
    <xf numFmtId="3" fontId="47" fillId="35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Alignment="1">
      <alignment/>
    </xf>
    <xf numFmtId="3" fontId="10" fillId="35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1" fillId="0" borderId="0" xfId="0" applyNumberFormat="1" applyFont="1" applyAlignment="1">
      <alignment horizontal="centerContinuous"/>
    </xf>
    <xf numFmtId="3" fontId="1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7" fillId="35" borderId="0" xfId="42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3" fontId="10" fillId="35" borderId="0" xfId="42" applyNumberFormat="1" applyFont="1" applyFill="1" applyAlignment="1">
      <alignment/>
    </xf>
    <xf numFmtId="3" fontId="1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1" fillId="0" borderId="12" xfId="42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 indent="6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47" fillId="35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3" fontId="10" fillId="35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9.7109375" style="4" bestFit="1" customWidth="1"/>
    <col min="2" max="2" width="2.28125" style="4" customWidth="1"/>
    <col min="3" max="3" width="44.421875" style="4" customWidth="1"/>
    <col min="4" max="4" width="1.7109375" style="4" customWidth="1"/>
    <col min="5" max="5" width="45.7109375" style="1" customWidth="1"/>
    <col min="6" max="16384" width="9.140625" style="4" customWidth="1"/>
  </cols>
  <sheetData>
    <row r="2" spans="1:3" ht="12.75">
      <c r="A2" s="4" t="s">
        <v>0</v>
      </c>
      <c r="C2" s="2" t="s">
        <v>18</v>
      </c>
    </row>
    <row r="3" spans="1:3" ht="12.75">
      <c r="A3" s="4" t="s">
        <v>1</v>
      </c>
      <c r="C3" s="2" t="s">
        <v>14</v>
      </c>
    </row>
    <row r="4" spans="1:3" ht="12.75">
      <c r="A4" s="4" t="s">
        <v>2</v>
      </c>
      <c r="C4" s="2" t="s">
        <v>15</v>
      </c>
    </row>
    <row r="5" spans="1:3" ht="12.75">
      <c r="A5" s="4" t="s">
        <v>3</v>
      </c>
      <c r="C5" s="2" t="s">
        <v>178</v>
      </c>
    </row>
    <row r="6" spans="1:3" ht="12.75">
      <c r="A6" s="4" t="s">
        <v>4</v>
      </c>
      <c r="C6" s="2" t="s">
        <v>18</v>
      </c>
    </row>
    <row r="7" spans="1:3" ht="12.75">
      <c r="A7" s="4" t="s">
        <v>5</v>
      </c>
      <c r="C7" s="3" t="s">
        <v>183</v>
      </c>
    </row>
    <row r="8" spans="1:3" ht="12.75">
      <c r="A8" s="4" t="s">
        <v>6</v>
      </c>
      <c r="C8" s="2" t="s">
        <v>179</v>
      </c>
    </row>
    <row r="9" spans="1:3" ht="12.75">
      <c r="A9" s="4" t="s">
        <v>7</v>
      </c>
      <c r="C9" s="2" t="s">
        <v>180</v>
      </c>
    </row>
    <row r="10" spans="1:3" ht="12.75">
      <c r="A10" s="4" t="s">
        <v>8</v>
      </c>
      <c r="C10" s="2" t="s">
        <v>181</v>
      </c>
    </row>
    <row r="11" spans="1:3" ht="12.75">
      <c r="A11" s="4" t="s">
        <v>9</v>
      </c>
      <c r="C11" s="2" t="s">
        <v>16</v>
      </c>
    </row>
    <row r="12" spans="1:3" ht="39">
      <c r="A12" s="4" t="s">
        <v>10</v>
      </c>
      <c r="C12" s="2" t="s">
        <v>182</v>
      </c>
    </row>
    <row r="13" spans="1:3" ht="12.75">
      <c r="A13" s="4" t="s">
        <v>11</v>
      </c>
      <c r="C13" s="2"/>
    </row>
    <row r="14" spans="1:3" ht="12.75">
      <c r="A14" s="4" t="s">
        <v>12</v>
      </c>
      <c r="C14" s="2"/>
    </row>
    <row r="15" spans="1:3" ht="12.75">
      <c r="A15" s="4" t="s">
        <v>13</v>
      </c>
      <c r="C15" s="2"/>
    </row>
    <row r="18" spans="1:5" ht="12.75">
      <c r="A18" s="5">
        <v>42583</v>
      </c>
      <c r="C18" s="4" t="s">
        <v>14</v>
      </c>
      <c r="E18" s="1" t="s">
        <v>177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733"/>
  <sheetViews>
    <sheetView tabSelected="1" zoomScalePageLayoutView="0" workbookViewId="0" topLeftCell="A1">
      <pane xSplit="2" ySplit="5" topLeftCell="J6" activePane="bottomRight" state="frozen"/>
      <selection pane="topLeft" activeCell="B2" sqref="B2"/>
      <selection pane="topRight" activeCell="D2" sqref="D2"/>
      <selection pane="bottomLeft" activeCell="B7" sqref="B7"/>
      <selection pane="bottomRight" activeCell="Q1" sqref="Q1"/>
    </sheetView>
  </sheetViews>
  <sheetFormatPr defaultColWidth="9.140625" defaultRowHeight="12.75" outlineLevelRow="3"/>
  <cols>
    <col min="1" max="1" width="10.00390625" style="64" bestFit="1" customWidth="1"/>
    <col min="2" max="2" width="61.7109375" style="46" bestFit="1" customWidth="1"/>
    <col min="3" max="15" width="12.7109375" style="10" bestFit="1" customWidth="1"/>
    <col min="16" max="16" width="12.7109375" style="47" bestFit="1" customWidth="1"/>
    <col min="17" max="17" width="1.7109375" style="46" customWidth="1"/>
    <col min="18" max="16384" width="8.8515625" style="46" customWidth="1"/>
  </cols>
  <sheetData>
    <row r="1" spans="1:16" s="6" customFormat="1" ht="12.75">
      <c r="A1" s="63"/>
      <c r="B1" s="38" t="s">
        <v>991</v>
      </c>
      <c r="C1" s="39"/>
      <c r="D1" s="39"/>
      <c r="E1" s="39"/>
      <c r="F1" s="39"/>
      <c r="G1" s="39"/>
      <c r="H1" s="39"/>
      <c r="I1" s="39"/>
      <c r="J1" s="12"/>
      <c r="K1" s="12"/>
      <c r="L1" s="12"/>
      <c r="M1" s="40"/>
      <c r="N1" s="41"/>
      <c r="O1" s="41"/>
      <c r="P1" s="60"/>
    </row>
    <row r="2" spans="1:16" s="6" customFormat="1" ht="12.75">
      <c r="A2" s="63"/>
      <c r="B2" s="38" t="s">
        <v>1001</v>
      </c>
      <c r="C2" s="38"/>
      <c r="D2" s="38"/>
      <c r="E2" s="38"/>
      <c r="F2" s="38"/>
      <c r="G2" s="38"/>
      <c r="H2" s="38"/>
      <c r="I2" s="38"/>
      <c r="J2" s="12"/>
      <c r="K2" s="12"/>
      <c r="L2" s="12"/>
      <c r="M2" s="40"/>
      <c r="N2" s="42"/>
      <c r="O2" s="42"/>
      <c r="P2" s="9"/>
    </row>
    <row r="3" spans="1:16" s="62" customFormat="1" ht="12.75">
      <c r="A3" s="58"/>
      <c r="B3" s="38" t="s">
        <v>1000</v>
      </c>
      <c r="C3" s="59"/>
      <c r="D3" s="59"/>
      <c r="E3" s="59"/>
      <c r="F3" s="59"/>
      <c r="G3" s="59"/>
      <c r="H3" s="59"/>
      <c r="I3" s="59"/>
      <c r="J3" s="15"/>
      <c r="K3" s="15"/>
      <c r="L3" s="15"/>
      <c r="M3" s="60"/>
      <c r="N3" s="61"/>
      <c r="O3" s="61"/>
      <c r="P3" s="9"/>
    </row>
    <row r="4" spans="1:16" s="6" customFormat="1" ht="12.75">
      <c r="A4" s="43"/>
      <c r="B4" s="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7" t="s">
        <v>998</v>
      </c>
    </row>
    <row r="5" spans="1:16" s="7" customFormat="1" ht="13.5" thickBot="1">
      <c r="A5" s="45" t="s">
        <v>996</v>
      </c>
      <c r="B5" s="45" t="s">
        <v>997</v>
      </c>
      <c r="C5" s="45" t="s">
        <v>979</v>
      </c>
      <c r="D5" s="45" t="s">
        <v>981</v>
      </c>
      <c r="E5" s="45" t="s">
        <v>982</v>
      </c>
      <c r="F5" s="45" t="s">
        <v>983</v>
      </c>
      <c r="G5" s="45" t="s">
        <v>984</v>
      </c>
      <c r="H5" s="45" t="s">
        <v>985</v>
      </c>
      <c r="I5" s="45" t="s">
        <v>986</v>
      </c>
      <c r="J5" s="45" t="s">
        <v>987</v>
      </c>
      <c r="K5" s="45" t="s">
        <v>988</v>
      </c>
      <c r="L5" s="45" t="s">
        <v>989</v>
      </c>
      <c r="M5" s="45" t="s">
        <v>990</v>
      </c>
      <c r="N5" s="45" t="s">
        <v>980</v>
      </c>
      <c r="O5" s="45" t="s">
        <v>978</v>
      </c>
      <c r="P5" s="45" t="s">
        <v>999</v>
      </c>
    </row>
    <row r="6" ht="13.5" thickTop="1"/>
    <row r="7" spans="1:16" s="30" customFormat="1" ht="12.75">
      <c r="A7" s="65" t="s">
        <v>17</v>
      </c>
      <c r="B7" s="31" t="s">
        <v>22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13" customFormat="1" ht="3" customHeight="1" outlineLevel="2">
      <c r="A8" s="66"/>
      <c r="B8" s="1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s="57" customFormat="1" ht="12.75" outlineLevel="3">
      <c r="A9" s="67" t="s">
        <v>184</v>
      </c>
      <c r="B9" s="56" t="s">
        <v>612</v>
      </c>
      <c r="C9" s="49">
        <v>2425537476.78</v>
      </c>
      <c r="D9" s="49">
        <v>2429776157.56</v>
      </c>
      <c r="E9" s="49">
        <v>2435136013.98</v>
      </c>
      <c r="F9" s="49">
        <v>2443983404.88</v>
      </c>
      <c r="G9" s="49">
        <v>2464259181.76</v>
      </c>
      <c r="H9" s="49">
        <v>2474729492.14</v>
      </c>
      <c r="I9" s="49">
        <v>2484799945.29</v>
      </c>
      <c r="J9" s="49">
        <v>2489687100.06</v>
      </c>
      <c r="K9" s="49">
        <v>2492786386.25</v>
      </c>
      <c r="L9" s="49">
        <v>2495151678.7</v>
      </c>
      <c r="M9" s="49">
        <v>2500681861.09</v>
      </c>
      <c r="N9" s="49">
        <v>2563863480.42</v>
      </c>
      <c r="O9" s="49">
        <v>2567731458.75</v>
      </c>
      <c r="P9" s="49">
        <f>((SUM(C9:O9))/13)</f>
        <v>2482163356.7430773</v>
      </c>
    </row>
    <row r="10" spans="1:16" s="57" customFormat="1" ht="12.75" outlineLevel="3">
      <c r="A10" s="67" t="s">
        <v>185</v>
      </c>
      <c r="B10" s="56" t="s">
        <v>613</v>
      </c>
      <c r="C10" s="49">
        <v>5273293.99</v>
      </c>
      <c r="D10" s="49">
        <v>5273293.99</v>
      </c>
      <c r="E10" s="49">
        <v>5404714.39</v>
      </c>
      <c r="F10" s="49">
        <v>5433215.01</v>
      </c>
      <c r="G10" s="49">
        <v>5492410.92</v>
      </c>
      <c r="H10" s="49">
        <v>5477493.96</v>
      </c>
      <c r="I10" s="49">
        <v>5454262.87</v>
      </c>
      <c r="J10" s="49">
        <v>5461578.44</v>
      </c>
      <c r="K10" s="49">
        <v>5465279.33</v>
      </c>
      <c r="L10" s="49">
        <v>5599531</v>
      </c>
      <c r="M10" s="49">
        <v>5535231.16</v>
      </c>
      <c r="N10" s="49">
        <v>5502867.84</v>
      </c>
      <c r="O10" s="49">
        <v>5520277.24</v>
      </c>
      <c r="P10" s="49">
        <f>((SUM(C10:O10))/13)</f>
        <v>5453342.318461538</v>
      </c>
    </row>
    <row r="11" spans="1:16" s="57" customFormat="1" ht="12.75" outlineLevel="3">
      <c r="A11" s="67" t="s">
        <v>186</v>
      </c>
      <c r="B11" s="56" t="s">
        <v>614</v>
      </c>
      <c r="C11" s="49">
        <v>-2316119.18</v>
      </c>
      <c r="D11" s="49">
        <v>-2391060.7800000003</v>
      </c>
      <c r="E11" s="49">
        <v>-2443199.13</v>
      </c>
      <c r="F11" s="49">
        <v>-2518517.92</v>
      </c>
      <c r="G11" s="49">
        <v>-2578990.25</v>
      </c>
      <c r="H11" s="49">
        <v>-2655630.21</v>
      </c>
      <c r="I11" s="49">
        <v>-2657211.73</v>
      </c>
      <c r="J11" s="49">
        <v>-2737418.31</v>
      </c>
      <c r="K11" s="49">
        <v>-2811600.99</v>
      </c>
      <c r="L11" s="49">
        <v>-2876458.31</v>
      </c>
      <c r="M11" s="49">
        <v>-2858470.98</v>
      </c>
      <c r="N11" s="49">
        <v>-2911905.04</v>
      </c>
      <c r="O11" s="49">
        <v>-2991600.34</v>
      </c>
      <c r="P11" s="49">
        <f>((SUM(C11:O11))/13)</f>
        <v>-2672937.166923077</v>
      </c>
    </row>
    <row r="12" spans="1:16" s="57" customFormat="1" ht="12.75" outlineLevel="3">
      <c r="A12" s="67" t="s">
        <v>187</v>
      </c>
      <c r="B12" s="56" t="s">
        <v>615</v>
      </c>
      <c r="C12" s="49">
        <v>42295.03</v>
      </c>
      <c r="D12" s="49">
        <v>194729.9</v>
      </c>
      <c r="E12" s="49">
        <v>63332.91</v>
      </c>
      <c r="F12" s="49">
        <v>45284.87</v>
      </c>
      <c r="G12" s="49">
        <v>3254.9900000000002</v>
      </c>
      <c r="H12" s="49">
        <v>0</v>
      </c>
      <c r="I12" s="49">
        <v>14611.380000000001</v>
      </c>
      <c r="J12" s="49">
        <v>35542.8</v>
      </c>
      <c r="K12" s="49">
        <v>32592.77</v>
      </c>
      <c r="L12" s="49">
        <v>8798.5</v>
      </c>
      <c r="M12" s="49">
        <v>11306.83</v>
      </c>
      <c r="N12" s="49">
        <v>59917.76</v>
      </c>
      <c r="O12" s="49">
        <v>91816.62</v>
      </c>
      <c r="P12" s="49">
        <f>((SUM(C12:O12))/13)</f>
        <v>46421.873846153845</v>
      </c>
    </row>
    <row r="13" spans="1:16" s="10" customFormat="1" ht="12.75" customHeight="1" outlineLevel="2">
      <c r="A13" s="68" t="s">
        <v>17</v>
      </c>
      <c r="B13" s="16" t="s">
        <v>23</v>
      </c>
      <c r="C13" s="50">
        <v>2428536946.6200004</v>
      </c>
      <c r="D13" s="50">
        <v>2432853120.6699996</v>
      </c>
      <c r="E13" s="50">
        <v>2438160862.1499996</v>
      </c>
      <c r="F13" s="50">
        <v>2446943386.84</v>
      </c>
      <c r="G13" s="50">
        <v>2467175857.42</v>
      </c>
      <c r="H13" s="50">
        <v>2477551355.89</v>
      </c>
      <c r="I13" s="50">
        <v>2487611607.81</v>
      </c>
      <c r="J13" s="50">
        <v>2492446802.9900002</v>
      </c>
      <c r="K13" s="50">
        <v>2495472657.36</v>
      </c>
      <c r="L13" s="50">
        <v>2497883549.89</v>
      </c>
      <c r="M13" s="50">
        <v>2503369928.1</v>
      </c>
      <c r="N13" s="50">
        <v>2566514360.9800005</v>
      </c>
      <c r="O13" s="50">
        <v>2570351952.2699995</v>
      </c>
      <c r="P13" s="50">
        <f>((SUM(C13:O13))/13)</f>
        <v>2484990183.768461</v>
      </c>
    </row>
    <row r="14" spans="1:16" s="10" customFormat="1" ht="0.75" customHeight="1" outlineLevel="2">
      <c r="A14" s="68" t="s">
        <v>17</v>
      </c>
      <c r="B14" s="1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>
        <f aca="true" t="shared" si="0" ref="P14:P59">((SUM(C14:O14))/13)</f>
        <v>0</v>
      </c>
    </row>
    <row r="15" spans="1:16" s="10" customFormat="1" ht="12.75" customHeight="1" outlineLevel="2">
      <c r="A15" s="68" t="s">
        <v>17</v>
      </c>
      <c r="B15" s="16" t="s">
        <v>24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f t="shared" si="0"/>
        <v>0</v>
      </c>
    </row>
    <row r="16" spans="1:16" s="10" customFormat="1" ht="0.75" customHeight="1" outlineLevel="2">
      <c r="A16" s="68" t="s">
        <v>17</v>
      </c>
      <c r="B16" s="1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>
        <f t="shared" si="0"/>
        <v>0</v>
      </c>
    </row>
    <row r="17" spans="1:16" s="10" customFormat="1" ht="12.75" customHeight="1" outlineLevel="2">
      <c r="A17" s="68" t="s">
        <v>17</v>
      </c>
      <c r="B17" s="16" t="s">
        <v>25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f t="shared" si="0"/>
        <v>0</v>
      </c>
    </row>
    <row r="18" spans="1:16" s="10" customFormat="1" ht="0.75" customHeight="1" outlineLevel="2">
      <c r="A18" s="68" t="s">
        <v>17</v>
      </c>
      <c r="B18" s="16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>
        <f t="shared" si="0"/>
        <v>0</v>
      </c>
    </row>
    <row r="19" spans="1:16" s="10" customFormat="1" ht="12.75" customHeight="1" outlineLevel="2">
      <c r="A19" s="68" t="s">
        <v>17</v>
      </c>
      <c r="B19" s="16" t="s">
        <v>26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f t="shared" si="0"/>
        <v>0</v>
      </c>
    </row>
    <row r="20" spans="1:16" s="10" customFormat="1" ht="0.75" customHeight="1" outlineLevel="2">
      <c r="A20" s="68" t="s">
        <v>17</v>
      </c>
      <c r="B20" s="1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>
        <f t="shared" si="0"/>
        <v>0</v>
      </c>
    </row>
    <row r="21" spans="1:16" s="57" customFormat="1" ht="12.75" outlineLevel="3">
      <c r="A21" s="67" t="s">
        <v>188</v>
      </c>
      <c r="B21" s="56" t="s">
        <v>616</v>
      </c>
      <c r="C21" s="49">
        <v>7750600.96</v>
      </c>
      <c r="D21" s="49">
        <v>7750600.96</v>
      </c>
      <c r="E21" s="49">
        <v>7750600.96</v>
      </c>
      <c r="F21" s="49">
        <v>7750600.96</v>
      </c>
      <c r="G21" s="49">
        <v>7750600.96</v>
      </c>
      <c r="H21" s="49">
        <v>7750600.96</v>
      </c>
      <c r="I21" s="49">
        <v>7750600.96</v>
      </c>
      <c r="J21" s="49">
        <v>7750600.96</v>
      </c>
      <c r="K21" s="49">
        <v>7750600.96</v>
      </c>
      <c r="L21" s="49">
        <v>7750600.96</v>
      </c>
      <c r="M21" s="49">
        <v>6303503.75</v>
      </c>
      <c r="N21" s="49">
        <v>6303503.75</v>
      </c>
      <c r="O21" s="49">
        <v>6303503.75</v>
      </c>
      <c r="P21" s="49">
        <f t="shared" si="0"/>
        <v>7416655.449999999</v>
      </c>
    </row>
    <row r="22" spans="1:16" s="10" customFormat="1" ht="12.75" customHeight="1" outlineLevel="2">
      <c r="A22" s="68" t="s">
        <v>17</v>
      </c>
      <c r="B22" s="16" t="s">
        <v>27</v>
      </c>
      <c r="C22" s="50">
        <v>7750600.96</v>
      </c>
      <c r="D22" s="50">
        <v>7750600.96</v>
      </c>
      <c r="E22" s="50">
        <v>7750600.96</v>
      </c>
      <c r="F22" s="50">
        <v>7750600.96</v>
      </c>
      <c r="G22" s="50">
        <v>7750600.96</v>
      </c>
      <c r="H22" s="50">
        <v>7750600.96</v>
      </c>
      <c r="I22" s="50">
        <v>7750600.96</v>
      </c>
      <c r="J22" s="50">
        <v>7750600.96</v>
      </c>
      <c r="K22" s="50">
        <v>7750600.96</v>
      </c>
      <c r="L22" s="50">
        <v>7750600.96</v>
      </c>
      <c r="M22" s="50">
        <v>6303503.75</v>
      </c>
      <c r="N22" s="50">
        <v>6303503.75</v>
      </c>
      <c r="O22" s="50">
        <v>6303503.75</v>
      </c>
      <c r="P22" s="50">
        <f t="shared" si="0"/>
        <v>7416655.449999999</v>
      </c>
    </row>
    <row r="23" spans="1:16" s="10" customFormat="1" ht="0.75" customHeight="1" outlineLevel="2">
      <c r="A23" s="68" t="s">
        <v>17</v>
      </c>
      <c r="B23" s="1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>
        <f t="shared" si="0"/>
        <v>0</v>
      </c>
    </row>
    <row r="24" spans="1:16" s="57" customFormat="1" ht="12.75" outlineLevel="3">
      <c r="A24" s="67" t="s">
        <v>189</v>
      </c>
      <c r="B24" s="56" t="s">
        <v>617</v>
      </c>
      <c r="C24" s="49">
        <v>70290735.76</v>
      </c>
      <c r="D24" s="49">
        <v>72453908.24</v>
      </c>
      <c r="E24" s="49">
        <v>73871828.21</v>
      </c>
      <c r="F24" s="49">
        <v>122906491.17</v>
      </c>
      <c r="G24" s="49">
        <v>109731593.07</v>
      </c>
      <c r="H24" s="49">
        <v>103190123.58</v>
      </c>
      <c r="I24" s="49">
        <v>91182923.92</v>
      </c>
      <c r="J24" s="49">
        <v>90091025.33</v>
      </c>
      <c r="K24" s="49">
        <v>90228076.42</v>
      </c>
      <c r="L24" s="49">
        <v>90485376.84</v>
      </c>
      <c r="M24" s="49">
        <v>92092165.05</v>
      </c>
      <c r="N24" s="49">
        <v>34408584.01</v>
      </c>
      <c r="O24" s="49">
        <v>32586267.99</v>
      </c>
      <c r="P24" s="49">
        <f t="shared" si="0"/>
        <v>82578392.27615383</v>
      </c>
    </row>
    <row r="25" spans="1:16" s="10" customFormat="1" ht="12.75" customHeight="1" outlineLevel="2">
      <c r="A25" s="68" t="s">
        <v>17</v>
      </c>
      <c r="B25" s="16" t="s">
        <v>28</v>
      </c>
      <c r="C25" s="50">
        <v>70290735.76</v>
      </c>
      <c r="D25" s="50">
        <v>72453908.24</v>
      </c>
      <c r="E25" s="50">
        <v>73871828.21</v>
      </c>
      <c r="F25" s="50">
        <v>122906491.17</v>
      </c>
      <c r="G25" s="50">
        <v>109731593.07</v>
      </c>
      <c r="H25" s="50">
        <v>103190123.58</v>
      </c>
      <c r="I25" s="50">
        <v>91182923.92</v>
      </c>
      <c r="J25" s="50">
        <v>90091025.33</v>
      </c>
      <c r="K25" s="50">
        <v>90228076.42</v>
      </c>
      <c r="L25" s="50">
        <v>90485376.84</v>
      </c>
      <c r="M25" s="50">
        <v>92092165.05</v>
      </c>
      <c r="N25" s="50">
        <v>34408584.01</v>
      </c>
      <c r="O25" s="50">
        <v>32586267.99</v>
      </c>
      <c r="P25" s="50">
        <f t="shared" si="0"/>
        <v>82578392.27615383</v>
      </c>
    </row>
    <row r="26" spans="1:16" s="10" customFormat="1" ht="0.75" customHeight="1" outlineLevel="2">
      <c r="A26" s="68" t="s">
        <v>17</v>
      </c>
      <c r="B26" s="1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f t="shared" si="0"/>
        <v>0</v>
      </c>
    </row>
    <row r="27" spans="1:16" s="10" customFormat="1" ht="12.75" customHeight="1" outlineLevel="2">
      <c r="A27" s="68" t="s">
        <v>17</v>
      </c>
      <c r="B27" s="16" t="s">
        <v>29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f t="shared" si="0"/>
        <v>0</v>
      </c>
    </row>
    <row r="28" spans="1:16" s="13" customFormat="1" ht="12.75">
      <c r="A28" s="69" t="s">
        <v>17</v>
      </c>
      <c r="B28" s="22" t="s">
        <v>30</v>
      </c>
      <c r="C28" s="49">
        <v>2506578283.3400006</v>
      </c>
      <c r="D28" s="49">
        <v>2513057629.87</v>
      </c>
      <c r="E28" s="49">
        <v>2519783291.32</v>
      </c>
      <c r="F28" s="49">
        <v>2577600478.9700003</v>
      </c>
      <c r="G28" s="49">
        <v>2584658051.4500003</v>
      </c>
      <c r="H28" s="49">
        <v>2588492080.43</v>
      </c>
      <c r="I28" s="49">
        <v>2586545132.69</v>
      </c>
      <c r="J28" s="49">
        <v>2590288429.2799997</v>
      </c>
      <c r="K28" s="49">
        <v>2593451334.7400002</v>
      </c>
      <c r="L28" s="49">
        <v>2596119527.69</v>
      </c>
      <c r="M28" s="49">
        <v>2601765596.9000006</v>
      </c>
      <c r="N28" s="49">
        <v>2607226448.7400002</v>
      </c>
      <c r="O28" s="49">
        <v>2609241724.0099998</v>
      </c>
      <c r="P28" s="49">
        <f t="shared" si="0"/>
        <v>2574985231.4946156</v>
      </c>
    </row>
    <row r="29" spans="1:16" s="13" customFormat="1" ht="1.5" customHeight="1" outlineLevel="2">
      <c r="A29" s="69"/>
      <c r="B29" s="2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>
        <f t="shared" si="0"/>
        <v>0</v>
      </c>
    </row>
    <row r="30" spans="1:16" s="57" customFormat="1" ht="12.75" outlineLevel="3">
      <c r="A30" s="67" t="s">
        <v>190</v>
      </c>
      <c r="B30" s="56" t="s">
        <v>618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f t="shared" si="0"/>
        <v>0</v>
      </c>
    </row>
    <row r="31" spans="1:16" s="57" customFormat="1" ht="12.75" outlineLevel="3">
      <c r="A31" s="67" t="s">
        <v>191</v>
      </c>
      <c r="B31" s="56" t="s">
        <v>619</v>
      </c>
      <c r="C31" s="49">
        <v>67287275.587</v>
      </c>
      <c r="D31" s="49">
        <v>70277733.677</v>
      </c>
      <c r="E31" s="49">
        <v>72807254.607</v>
      </c>
      <c r="F31" s="49">
        <v>20864050.251</v>
      </c>
      <c r="G31" s="49">
        <v>19251738.471</v>
      </c>
      <c r="H31" s="49">
        <v>18894001.321</v>
      </c>
      <c r="I31" s="49">
        <v>18709420.071</v>
      </c>
      <c r="J31" s="49">
        <v>19167761.901</v>
      </c>
      <c r="K31" s="49">
        <v>20915729.821</v>
      </c>
      <c r="L31" s="49">
        <v>21825610.631</v>
      </c>
      <c r="M31" s="49">
        <v>27379768.691</v>
      </c>
      <c r="N31" s="49">
        <v>24901399.531</v>
      </c>
      <c r="O31" s="49">
        <v>27165803.201</v>
      </c>
      <c r="P31" s="49">
        <f t="shared" si="0"/>
        <v>33034426.750846148</v>
      </c>
    </row>
    <row r="32" spans="1:16" s="25" customFormat="1" ht="12.75">
      <c r="A32" s="70" t="s">
        <v>17</v>
      </c>
      <c r="B32" s="17" t="s">
        <v>31</v>
      </c>
      <c r="C32" s="51">
        <v>67287275.587</v>
      </c>
      <c r="D32" s="51">
        <v>70277733.677</v>
      </c>
      <c r="E32" s="51">
        <v>72807254.607</v>
      </c>
      <c r="F32" s="51">
        <v>20864050.251</v>
      </c>
      <c r="G32" s="51">
        <v>19251738.471</v>
      </c>
      <c r="H32" s="51">
        <v>18894001.321</v>
      </c>
      <c r="I32" s="51">
        <v>18709420.071</v>
      </c>
      <c r="J32" s="51">
        <v>19167761.901</v>
      </c>
      <c r="K32" s="51">
        <v>20915729.821</v>
      </c>
      <c r="L32" s="51">
        <v>21825610.631</v>
      </c>
      <c r="M32" s="51">
        <v>27379768.691</v>
      </c>
      <c r="N32" s="51">
        <v>24901399.531</v>
      </c>
      <c r="O32" s="51">
        <v>27165803.201</v>
      </c>
      <c r="P32" s="51">
        <f t="shared" si="0"/>
        <v>33034426.750846148</v>
      </c>
    </row>
    <row r="33" spans="1:16" s="13" customFormat="1" ht="12.75" customHeight="1">
      <c r="A33" s="69" t="s">
        <v>17</v>
      </c>
      <c r="B33" s="28" t="s">
        <v>164</v>
      </c>
      <c r="C33" s="49">
        <f aca="true" t="shared" si="1" ref="C33:O33">+C28+C32</f>
        <v>2573865558.9270005</v>
      </c>
      <c r="D33" s="49">
        <f t="shared" si="1"/>
        <v>2583335363.547</v>
      </c>
      <c r="E33" s="49">
        <f t="shared" si="1"/>
        <v>2592590545.927</v>
      </c>
      <c r="F33" s="49">
        <f t="shared" si="1"/>
        <v>2598464529.221</v>
      </c>
      <c r="G33" s="49">
        <f t="shared" si="1"/>
        <v>2603909789.9210005</v>
      </c>
      <c r="H33" s="49">
        <f t="shared" si="1"/>
        <v>2607386081.751</v>
      </c>
      <c r="I33" s="49">
        <f t="shared" si="1"/>
        <v>2605254552.761</v>
      </c>
      <c r="J33" s="49">
        <f t="shared" si="1"/>
        <v>2609456191.1809998</v>
      </c>
      <c r="K33" s="49">
        <f t="shared" si="1"/>
        <v>2614367064.5610003</v>
      </c>
      <c r="L33" s="49">
        <f t="shared" si="1"/>
        <v>2617945138.321</v>
      </c>
      <c r="M33" s="49">
        <f t="shared" si="1"/>
        <v>2629145365.5910006</v>
      </c>
      <c r="N33" s="49">
        <f t="shared" si="1"/>
        <v>2632127848.2710004</v>
      </c>
      <c r="O33" s="49">
        <f t="shared" si="1"/>
        <v>2636407527.211</v>
      </c>
      <c r="P33" s="49">
        <f t="shared" si="0"/>
        <v>2608019658.2454615</v>
      </c>
    </row>
    <row r="34" spans="1:16" s="13" customFormat="1" ht="1.5" customHeight="1" outlineLevel="2">
      <c r="A34" s="69"/>
      <c r="B34" s="1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>
        <f t="shared" si="0"/>
        <v>0</v>
      </c>
    </row>
    <row r="35" spans="1:16" s="57" customFormat="1" ht="12.75" outlineLevel="3">
      <c r="A35" s="67" t="s">
        <v>192</v>
      </c>
      <c r="B35" s="56" t="s">
        <v>620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f t="shared" si="0"/>
        <v>0</v>
      </c>
    </row>
    <row r="36" spans="1:16" s="57" customFormat="1" ht="12.75" outlineLevel="3">
      <c r="A36" s="67" t="s">
        <v>193</v>
      </c>
      <c r="B36" s="56" t="s">
        <v>621</v>
      </c>
      <c r="C36" s="49">
        <v>844345625.738</v>
      </c>
      <c r="D36" s="49">
        <v>846579747.888</v>
      </c>
      <c r="E36" s="49">
        <v>849496360.988</v>
      </c>
      <c r="F36" s="49">
        <v>850832149.338</v>
      </c>
      <c r="G36" s="49">
        <v>853635126.838</v>
      </c>
      <c r="H36" s="49">
        <v>857551712.738</v>
      </c>
      <c r="I36" s="49">
        <v>854740067.588</v>
      </c>
      <c r="J36" s="49">
        <v>858190638.598</v>
      </c>
      <c r="K36" s="49">
        <v>861643949.268</v>
      </c>
      <c r="L36" s="49">
        <v>863630776.828</v>
      </c>
      <c r="M36" s="49">
        <v>868429147.198</v>
      </c>
      <c r="N36" s="49">
        <v>871827201.138</v>
      </c>
      <c r="O36" s="49">
        <v>875435763.338</v>
      </c>
      <c r="P36" s="49">
        <f t="shared" si="0"/>
        <v>858179866.7295384</v>
      </c>
    </row>
    <row r="37" spans="1:16" s="57" customFormat="1" ht="12.75" outlineLevel="3">
      <c r="A37" s="67" t="s">
        <v>194</v>
      </c>
      <c r="B37" s="56" t="s">
        <v>622</v>
      </c>
      <c r="C37" s="49">
        <v>-1726221.052</v>
      </c>
      <c r="D37" s="49">
        <v>-1770043.232</v>
      </c>
      <c r="E37" s="49">
        <v>-1444040.332</v>
      </c>
      <c r="F37" s="49">
        <v>-1723857.679</v>
      </c>
      <c r="G37" s="49">
        <v>-1015567.529</v>
      </c>
      <c r="H37" s="49">
        <v>-883829.719</v>
      </c>
      <c r="I37" s="49">
        <v>-505243.299</v>
      </c>
      <c r="J37" s="49">
        <v>-371047.469</v>
      </c>
      <c r="K37" s="49">
        <v>-21513358.889</v>
      </c>
      <c r="L37" s="49">
        <v>-20496212.599</v>
      </c>
      <c r="M37" s="49">
        <v>-3550868.529</v>
      </c>
      <c r="N37" s="49">
        <v>-1824148.329</v>
      </c>
      <c r="O37" s="49">
        <v>-1880256.259</v>
      </c>
      <c r="P37" s="49">
        <f t="shared" si="0"/>
        <v>-4515745.762769231</v>
      </c>
    </row>
    <row r="38" spans="1:16" s="57" customFormat="1" ht="12.75" outlineLevel="3">
      <c r="A38" s="67" t="s">
        <v>195</v>
      </c>
      <c r="B38" s="56" t="s">
        <v>623</v>
      </c>
      <c r="C38" s="49">
        <v>-34873428.07</v>
      </c>
      <c r="D38" s="49">
        <v>-33325678.9</v>
      </c>
      <c r="E38" s="49">
        <v>-31970324.27</v>
      </c>
      <c r="F38" s="49">
        <v>-29992500.41</v>
      </c>
      <c r="G38" s="49">
        <v>-28979825.49</v>
      </c>
      <c r="H38" s="49">
        <v>-27357988.45</v>
      </c>
      <c r="I38" s="49">
        <v>-25982533.08</v>
      </c>
      <c r="J38" s="49">
        <v>-24275367.94</v>
      </c>
      <c r="K38" s="49">
        <v>-1518840.63</v>
      </c>
      <c r="L38" s="49">
        <v>-817331.9400000001</v>
      </c>
      <c r="M38" s="49">
        <v>-18660637.87</v>
      </c>
      <c r="N38" s="49">
        <v>-16689586.8</v>
      </c>
      <c r="O38" s="49">
        <v>-15022355.87</v>
      </c>
      <c r="P38" s="49">
        <f t="shared" si="0"/>
        <v>-22266646.13230769</v>
      </c>
    </row>
    <row r="39" spans="1:16" s="57" customFormat="1" ht="12.75" outlineLevel="3">
      <c r="A39" s="67" t="s">
        <v>196</v>
      </c>
      <c r="B39" s="56" t="s">
        <v>624</v>
      </c>
      <c r="C39" s="49">
        <v>-2027547.45</v>
      </c>
      <c r="D39" s="49">
        <v>-2055691.39</v>
      </c>
      <c r="E39" s="49">
        <v>-2082630.69</v>
      </c>
      <c r="F39" s="49">
        <v>-2109225.81</v>
      </c>
      <c r="G39" s="49">
        <v>-2135527.05</v>
      </c>
      <c r="H39" s="49">
        <v>-2161181.43</v>
      </c>
      <c r="I39" s="49">
        <v>-2186836.24</v>
      </c>
      <c r="J39" s="49">
        <v>-2212373.39</v>
      </c>
      <c r="K39" s="49">
        <v>-2237512.21</v>
      </c>
      <c r="L39" s="49">
        <v>-2261839.05</v>
      </c>
      <c r="M39" s="49">
        <v>-2285536.6</v>
      </c>
      <c r="N39" s="49">
        <v>-2310290.5300000003</v>
      </c>
      <c r="O39" s="49">
        <v>-2334964.95</v>
      </c>
      <c r="P39" s="49">
        <f t="shared" si="0"/>
        <v>-2184704.3684615386</v>
      </c>
    </row>
    <row r="40" spans="1:16" s="57" customFormat="1" ht="12.75" outlineLevel="3">
      <c r="A40" s="67" t="s">
        <v>197</v>
      </c>
      <c r="B40" s="56" t="s">
        <v>625</v>
      </c>
      <c r="C40" s="49">
        <v>8869164.48</v>
      </c>
      <c r="D40" s="49">
        <v>9118297.85</v>
      </c>
      <c r="E40" s="49">
        <v>9371398.12</v>
      </c>
      <c r="F40" s="49">
        <v>9630229.36</v>
      </c>
      <c r="G40" s="49">
        <v>9895519.15</v>
      </c>
      <c r="H40" s="49">
        <v>10163715.33</v>
      </c>
      <c r="I40" s="49">
        <v>10435814.33</v>
      </c>
      <c r="J40" s="49">
        <v>10669919.82</v>
      </c>
      <c r="K40" s="49">
        <v>10954068.4</v>
      </c>
      <c r="L40" s="49">
        <v>11243684.06</v>
      </c>
      <c r="M40" s="49">
        <v>11280894.88</v>
      </c>
      <c r="N40" s="49">
        <v>11614929.79</v>
      </c>
      <c r="O40" s="49">
        <v>11949978.17</v>
      </c>
      <c r="P40" s="49">
        <f t="shared" si="0"/>
        <v>10399816.44153846</v>
      </c>
    </row>
    <row r="41" spans="1:16" s="25" customFormat="1" ht="12.75">
      <c r="A41" s="70" t="s">
        <v>17</v>
      </c>
      <c r="B41" s="26" t="s">
        <v>166</v>
      </c>
      <c r="C41" s="51">
        <v>814587593.6459999</v>
      </c>
      <c r="D41" s="51">
        <v>818546632.2160001</v>
      </c>
      <c r="E41" s="51">
        <v>823370763.816</v>
      </c>
      <c r="F41" s="51">
        <v>826636794.7990001</v>
      </c>
      <c r="G41" s="51">
        <v>831399725.919</v>
      </c>
      <c r="H41" s="51">
        <v>837312428.4690001</v>
      </c>
      <c r="I41" s="51">
        <v>836501269.299</v>
      </c>
      <c r="J41" s="51">
        <v>842001769.6190001</v>
      </c>
      <c r="K41" s="51">
        <v>847328305.9389999</v>
      </c>
      <c r="L41" s="51">
        <v>851299077.2989999</v>
      </c>
      <c r="M41" s="51">
        <v>855212999.0789999</v>
      </c>
      <c r="N41" s="51">
        <v>862618105.269</v>
      </c>
      <c r="O41" s="51">
        <v>868148164.429</v>
      </c>
      <c r="P41" s="51">
        <f t="shared" si="0"/>
        <v>839612586.9075385</v>
      </c>
    </row>
    <row r="42" spans="1:16" s="13" customFormat="1" ht="12.75">
      <c r="A42" s="69" t="s">
        <v>17</v>
      </c>
      <c r="B42" s="29" t="s">
        <v>165</v>
      </c>
      <c r="C42" s="49">
        <f aca="true" t="shared" si="2" ref="C42:O42">+C33-C41</f>
        <v>1759277965.2810006</v>
      </c>
      <c r="D42" s="49">
        <f t="shared" si="2"/>
        <v>1764788731.3309999</v>
      </c>
      <c r="E42" s="49">
        <f t="shared" si="2"/>
        <v>1769219782.111</v>
      </c>
      <c r="F42" s="49">
        <f t="shared" si="2"/>
        <v>1771827734.422</v>
      </c>
      <c r="G42" s="49">
        <f t="shared" si="2"/>
        <v>1772510064.0020003</v>
      </c>
      <c r="H42" s="49">
        <f t="shared" si="2"/>
        <v>1770073653.2819998</v>
      </c>
      <c r="I42" s="49">
        <f t="shared" si="2"/>
        <v>1768753283.4620001</v>
      </c>
      <c r="J42" s="49">
        <f t="shared" si="2"/>
        <v>1767454421.5619998</v>
      </c>
      <c r="K42" s="49">
        <f t="shared" si="2"/>
        <v>1767038758.6220005</v>
      </c>
      <c r="L42" s="49">
        <f t="shared" si="2"/>
        <v>1766646061.0220003</v>
      </c>
      <c r="M42" s="49">
        <f t="shared" si="2"/>
        <v>1773932366.5120006</v>
      </c>
      <c r="N42" s="49">
        <f t="shared" si="2"/>
        <v>1769509743.0020003</v>
      </c>
      <c r="O42" s="49">
        <f t="shared" si="2"/>
        <v>1768259362.782</v>
      </c>
      <c r="P42" s="49">
        <f t="shared" si="0"/>
        <v>1768407071.3379233</v>
      </c>
    </row>
    <row r="43" spans="1:16" s="13" customFormat="1" ht="12.75" outlineLevel="2">
      <c r="A43" s="69"/>
      <c r="B43" s="21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10">
        <f t="shared" si="0"/>
        <v>0</v>
      </c>
    </row>
    <row r="44" spans="1:16" s="13" customFormat="1" ht="12.75" hidden="1">
      <c r="A44" s="69" t="s">
        <v>17</v>
      </c>
      <c r="B44" s="21" t="s">
        <v>32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f t="shared" si="0"/>
        <v>0</v>
      </c>
    </row>
    <row r="45" spans="1:16" s="13" customFormat="1" ht="1.5" customHeight="1" hidden="1" outlineLevel="2">
      <c r="A45" s="69"/>
      <c r="B45" s="21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>
        <f t="shared" si="0"/>
        <v>0</v>
      </c>
    </row>
    <row r="46" spans="1:16" s="13" customFormat="1" ht="12.75" hidden="1">
      <c r="A46" s="69" t="s">
        <v>17</v>
      </c>
      <c r="B46" s="21" t="s">
        <v>33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f t="shared" si="0"/>
        <v>0</v>
      </c>
    </row>
    <row r="47" spans="1:16" s="13" customFormat="1" ht="1.5" customHeight="1" hidden="1" outlineLevel="2">
      <c r="A47" s="69"/>
      <c r="B47" s="21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>
        <f t="shared" si="0"/>
        <v>0</v>
      </c>
    </row>
    <row r="48" spans="1:16" s="13" customFormat="1" ht="12.75" hidden="1">
      <c r="A48" s="69" t="s">
        <v>17</v>
      </c>
      <c r="B48" s="21" t="s">
        <v>34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f t="shared" si="0"/>
        <v>0</v>
      </c>
    </row>
    <row r="49" spans="1:16" s="13" customFormat="1" ht="1.5" customHeight="1" hidden="1" outlineLevel="2">
      <c r="A49" s="69"/>
      <c r="B49" s="2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>
        <f t="shared" si="0"/>
        <v>0</v>
      </c>
    </row>
    <row r="50" spans="1:16" s="13" customFormat="1" ht="12.75" hidden="1">
      <c r="A50" s="69" t="s">
        <v>17</v>
      </c>
      <c r="B50" s="21" t="s">
        <v>35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f t="shared" si="0"/>
        <v>0</v>
      </c>
    </row>
    <row r="51" spans="1:16" s="13" customFormat="1" ht="1.5" customHeight="1" hidden="1" outlineLevel="2">
      <c r="A51" s="69"/>
      <c r="B51" s="21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>
        <f t="shared" si="0"/>
        <v>0</v>
      </c>
    </row>
    <row r="52" spans="1:16" s="13" customFormat="1" ht="12.75" hidden="1">
      <c r="A52" s="69" t="s">
        <v>17</v>
      </c>
      <c r="B52" s="21" t="s">
        <v>36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f t="shared" si="0"/>
        <v>0</v>
      </c>
    </row>
    <row r="53" spans="1:16" s="13" customFormat="1" ht="1.5" customHeight="1" hidden="1" outlineLevel="2">
      <c r="A53" s="69"/>
      <c r="B53" s="21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>
        <f t="shared" si="0"/>
        <v>0</v>
      </c>
    </row>
    <row r="54" spans="1:16" s="25" customFormat="1" ht="12.75" hidden="1">
      <c r="A54" s="70" t="s">
        <v>17</v>
      </c>
      <c r="B54" s="26" t="s">
        <v>37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</row>
    <row r="55" spans="1:16" s="13" customFormat="1" ht="12.75" hidden="1">
      <c r="A55" s="69"/>
      <c r="B55" s="29" t="s">
        <v>167</v>
      </c>
      <c r="C55" s="49">
        <f aca="true" t="shared" si="3" ref="C55:P55">+C44+C46+C48+C50+C52-C54</f>
        <v>0</v>
      </c>
      <c r="D55" s="49">
        <f t="shared" si="3"/>
        <v>0</v>
      </c>
      <c r="E55" s="49">
        <f t="shared" si="3"/>
        <v>0</v>
      </c>
      <c r="F55" s="49">
        <f t="shared" si="3"/>
        <v>0</v>
      </c>
      <c r="G55" s="49">
        <f t="shared" si="3"/>
        <v>0</v>
      </c>
      <c r="H55" s="49">
        <f t="shared" si="3"/>
        <v>0</v>
      </c>
      <c r="I55" s="49">
        <f t="shared" si="3"/>
        <v>0</v>
      </c>
      <c r="J55" s="49">
        <f t="shared" si="3"/>
        <v>0</v>
      </c>
      <c r="K55" s="49">
        <f t="shared" si="3"/>
        <v>0</v>
      </c>
      <c r="L55" s="49">
        <f t="shared" si="3"/>
        <v>0</v>
      </c>
      <c r="M55" s="49">
        <f t="shared" si="3"/>
        <v>0</v>
      </c>
      <c r="N55" s="49">
        <f t="shared" si="3"/>
        <v>0</v>
      </c>
      <c r="O55" s="49">
        <f t="shared" si="3"/>
        <v>0</v>
      </c>
      <c r="P55" s="49">
        <f t="shared" si="3"/>
        <v>0</v>
      </c>
    </row>
    <row r="56" spans="1:16" s="13" customFormat="1" ht="12.75" hidden="1">
      <c r="A56" s="69"/>
      <c r="B56" s="19" t="s">
        <v>995</v>
      </c>
      <c r="C56" s="49">
        <f aca="true" t="shared" si="4" ref="C56:O56">+C42+C55</f>
        <v>1759277965.2810006</v>
      </c>
      <c r="D56" s="49">
        <f t="shared" si="4"/>
        <v>1764788731.3309999</v>
      </c>
      <c r="E56" s="49">
        <f t="shared" si="4"/>
        <v>1769219782.111</v>
      </c>
      <c r="F56" s="49">
        <f t="shared" si="4"/>
        <v>1771827734.422</v>
      </c>
      <c r="G56" s="49">
        <f t="shared" si="4"/>
        <v>1772510064.0020003</v>
      </c>
      <c r="H56" s="49">
        <f t="shared" si="4"/>
        <v>1770073653.2819998</v>
      </c>
      <c r="I56" s="49">
        <f t="shared" si="4"/>
        <v>1768753283.4620001</v>
      </c>
      <c r="J56" s="49">
        <f t="shared" si="4"/>
        <v>1767454421.5619998</v>
      </c>
      <c r="K56" s="49">
        <f t="shared" si="4"/>
        <v>1767038758.6220005</v>
      </c>
      <c r="L56" s="49">
        <f t="shared" si="4"/>
        <v>1766646061.0220003</v>
      </c>
      <c r="M56" s="49">
        <f t="shared" si="4"/>
        <v>1773932366.5120006</v>
      </c>
      <c r="N56" s="49">
        <f t="shared" si="4"/>
        <v>1769509743.0020003</v>
      </c>
      <c r="O56" s="49">
        <f t="shared" si="4"/>
        <v>1768259362.782</v>
      </c>
      <c r="P56" s="10">
        <f t="shared" si="0"/>
        <v>1768407071.3379233</v>
      </c>
    </row>
    <row r="57" spans="1:16" s="13" customFormat="1" ht="0.75" customHeight="1" outlineLevel="2">
      <c r="A57" s="69"/>
      <c r="B57" s="1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10">
        <f t="shared" si="0"/>
        <v>0</v>
      </c>
    </row>
    <row r="58" spans="1:16" s="13" customFormat="1" ht="12.75">
      <c r="A58" s="69"/>
      <c r="B58" s="19" t="s">
        <v>38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f t="shared" si="0"/>
        <v>0</v>
      </c>
    </row>
    <row r="59" spans="1:16" s="13" customFormat="1" ht="0.75" customHeight="1" outlineLevel="2">
      <c r="A59" s="69"/>
      <c r="B59" s="1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10">
        <f t="shared" si="0"/>
        <v>0</v>
      </c>
    </row>
    <row r="60" spans="1:16" s="13" customFormat="1" ht="12.75">
      <c r="A60" s="69"/>
      <c r="B60" s="19" t="s">
        <v>39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</row>
    <row r="61" spans="1:16" s="13" customFormat="1" ht="4.5" customHeight="1">
      <c r="A61" s="6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0"/>
    </row>
    <row r="62" spans="1:16" s="32" customFormat="1" ht="12" customHeight="1">
      <c r="A62" s="71"/>
      <c r="B62" s="33" t="s">
        <v>40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1:16" s="13" customFormat="1" ht="12.75" outlineLevel="2">
      <c r="A63" s="69"/>
      <c r="B63" s="2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10"/>
    </row>
    <row r="64" spans="1:16" s="57" customFormat="1" ht="12.75" outlineLevel="3">
      <c r="A64" s="67" t="s">
        <v>198</v>
      </c>
      <c r="B64" s="56" t="s">
        <v>626</v>
      </c>
      <c r="C64" s="49">
        <v>995120</v>
      </c>
      <c r="D64" s="49">
        <v>995120</v>
      </c>
      <c r="E64" s="49">
        <v>995120</v>
      </c>
      <c r="F64" s="49">
        <v>995120</v>
      </c>
      <c r="G64" s="49">
        <v>995120</v>
      </c>
      <c r="H64" s="49">
        <v>995120</v>
      </c>
      <c r="I64" s="49">
        <v>995120</v>
      </c>
      <c r="J64" s="49">
        <v>995120</v>
      </c>
      <c r="K64" s="49">
        <v>995120</v>
      </c>
      <c r="L64" s="49">
        <v>995120</v>
      </c>
      <c r="M64" s="49">
        <v>995120</v>
      </c>
      <c r="N64" s="49">
        <v>995120</v>
      </c>
      <c r="O64" s="49">
        <v>995120</v>
      </c>
      <c r="P64" s="9"/>
    </row>
    <row r="65" spans="1:16" s="13" customFormat="1" ht="12.75">
      <c r="A65" s="69" t="s">
        <v>17</v>
      </c>
      <c r="B65" s="20" t="s">
        <v>41</v>
      </c>
      <c r="C65" s="49">
        <v>995120</v>
      </c>
      <c r="D65" s="49">
        <v>995120</v>
      </c>
      <c r="E65" s="49">
        <v>995120</v>
      </c>
      <c r="F65" s="49">
        <v>995120</v>
      </c>
      <c r="G65" s="49">
        <v>995120</v>
      </c>
      <c r="H65" s="49">
        <v>995120</v>
      </c>
      <c r="I65" s="49">
        <v>995120</v>
      </c>
      <c r="J65" s="49">
        <v>995120</v>
      </c>
      <c r="K65" s="49">
        <v>995120</v>
      </c>
      <c r="L65" s="49">
        <v>995120</v>
      </c>
      <c r="M65" s="49">
        <v>995120</v>
      </c>
      <c r="N65" s="49">
        <v>995120</v>
      </c>
      <c r="O65" s="49">
        <v>995120</v>
      </c>
      <c r="P65" s="49">
        <f aca="true" t="shared" si="5" ref="P65:P104">((SUM(C65:O65))/13)</f>
        <v>995120</v>
      </c>
    </row>
    <row r="66" spans="1:16" s="13" customFormat="1" ht="0.75" customHeight="1" outlineLevel="2">
      <c r="A66" s="69"/>
      <c r="B66" s="20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>
        <f t="shared" si="5"/>
        <v>0</v>
      </c>
    </row>
    <row r="67" spans="1:16" s="57" customFormat="1" ht="12.75" outlineLevel="3">
      <c r="A67" s="67" t="s">
        <v>199</v>
      </c>
      <c r="B67" s="56" t="s">
        <v>627</v>
      </c>
      <c r="C67" s="49">
        <v>229406.81</v>
      </c>
      <c r="D67" s="49">
        <v>229962.62</v>
      </c>
      <c r="E67" s="49">
        <v>230518.43</v>
      </c>
      <c r="F67" s="49">
        <v>231074.24</v>
      </c>
      <c r="G67" s="49">
        <v>231630.05000000002</v>
      </c>
      <c r="H67" s="49">
        <v>232185.86000000002</v>
      </c>
      <c r="I67" s="49">
        <v>232741.67</v>
      </c>
      <c r="J67" s="49">
        <v>233297.48</v>
      </c>
      <c r="K67" s="49">
        <v>233853.29</v>
      </c>
      <c r="L67" s="49">
        <v>234409.1</v>
      </c>
      <c r="M67" s="49">
        <v>234964.91</v>
      </c>
      <c r="N67" s="49">
        <v>235520.72</v>
      </c>
      <c r="O67" s="49">
        <v>236076.53</v>
      </c>
      <c r="P67" s="49">
        <f t="shared" si="5"/>
        <v>232741.66999999998</v>
      </c>
    </row>
    <row r="68" spans="1:16" s="13" customFormat="1" ht="12.75">
      <c r="A68" s="69" t="s">
        <v>17</v>
      </c>
      <c r="B68" s="20" t="s">
        <v>42</v>
      </c>
      <c r="C68" s="49">
        <v>229406.81</v>
      </c>
      <c r="D68" s="49">
        <v>229962.62</v>
      </c>
      <c r="E68" s="49">
        <v>230518.43</v>
      </c>
      <c r="F68" s="49">
        <v>231074.24</v>
      </c>
      <c r="G68" s="49">
        <v>231630.05000000002</v>
      </c>
      <c r="H68" s="49">
        <v>232185.86000000002</v>
      </c>
      <c r="I68" s="49">
        <v>232741.67</v>
      </c>
      <c r="J68" s="49">
        <v>233297.48</v>
      </c>
      <c r="K68" s="49">
        <v>233853.29</v>
      </c>
      <c r="L68" s="49">
        <v>234409.1</v>
      </c>
      <c r="M68" s="49">
        <v>234964.91</v>
      </c>
      <c r="N68" s="49">
        <v>235520.72</v>
      </c>
      <c r="O68" s="49">
        <v>236076.53</v>
      </c>
      <c r="P68" s="49">
        <f t="shared" si="5"/>
        <v>232741.66999999998</v>
      </c>
    </row>
    <row r="69" spans="1:16" s="13" customFormat="1" ht="0.75" customHeight="1" outlineLevel="2">
      <c r="A69" s="69"/>
      <c r="B69" s="20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>
        <f t="shared" si="5"/>
        <v>0</v>
      </c>
    </row>
    <row r="70" spans="1:16" s="13" customFormat="1" ht="12.75">
      <c r="A70" s="69" t="s">
        <v>17</v>
      </c>
      <c r="B70" s="20" t="s">
        <v>43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f t="shared" si="5"/>
        <v>0</v>
      </c>
    </row>
    <row r="71" spans="1:16" s="13" customFormat="1" ht="0.75" customHeight="1" outlineLevel="2">
      <c r="A71" s="69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>
        <f t="shared" si="5"/>
        <v>0</v>
      </c>
    </row>
    <row r="72" spans="1:16" s="13" customFormat="1" ht="12.75">
      <c r="A72" s="69" t="s">
        <v>17</v>
      </c>
      <c r="B72" s="20" t="s">
        <v>44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f t="shared" si="5"/>
        <v>0</v>
      </c>
    </row>
    <row r="73" spans="1:16" s="13" customFormat="1" ht="0.75" customHeight="1" outlineLevel="2">
      <c r="A73" s="69"/>
      <c r="B73" s="2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>
        <f t="shared" si="5"/>
        <v>0</v>
      </c>
    </row>
    <row r="74" spans="1:16" s="57" customFormat="1" ht="12.75" outlineLevel="3">
      <c r="A74" s="67" t="s">
        <v>200</v>
      </c>
      <c r="B74" s="56" t="s">
        <v>628</v>
      </c>
      <c r="C74" s="49">
        <v>0.36</v>
      </c>
      <c r="D74" s="49">
        <v>9240312.84</v>
      </c>
      <c r="E74" s="49">
        <v>0.36</v>
      </c>
      <c r="F74" s="49">
        <v>0.36</v>
      </c>
      <c r="G74" s="49">
        <v>9202558.73</v>
      </c>
      <c r="H74" s="49">
        <v>0</v>
      </c>
      <c r="I74" s="49">
        <v>0</v>
      </c>
      <c r="J74" s="49">
        <v>9062488.71</v>
      </c>
      <c r="K74" s="49">
        <v>0</v>
      </c>
      <c r="L74" s="49">
        <v>0</v>
      </c>
      <c r="M74" s="49">
        <v>9037211.68</v>
      </c>
      <c r="N74" s="49">
        <v>0</v>
      </c>
      <c r="O74" s="49">
        <v>0</v>
      </c>
      <c r="P74" s="49">
        <f t="shared" si="5"/>
        <v>2810967.156923077</v>
      </c>
    </row>
    <row r="75" spans="1:16" s="13" customFormat="1" ht="12.75">
      <c r="A75" s="69" t="s">
        <v>17</v>
      </c>
      <c r="B75" s="20" t="s">
        <v>45</v>
      </c>
      <c r="C75" s="49">
        <v>0.36</v>
      </c>
      <c r="D75" s="49">
        <v>9240312.84</v>
      </c>
      <c r="E75" s="49">
        <v>0.36</v>
      </c>
      <c r="F75" s="49">
        <v>0.36</v>
      </c>
      <c r="G75" s="49">
        <v>9202558.73</v>
      </c>
      <c r="H75" s="49">
        <v>0</v>
      </c>
      <c r="I75" s="49">
        <v>0</v>
      </c>
      <c r="J75" s="49">
        <v>9062488.71</v>
      </c>
      <c r="K75" s="49">
        <v>0</v>
      </c>
      <c r="L75" s="49">
        <v>0</v>
      </c>
      <c r="M75" s="49">
        <v>9037211.68</v>
      </c>
      <c r="N75" s="49">
        <v>0</v>
      </c>
      <c r="O75" s="49">
        <v>0</v>
      </c>
      <c r="P75" s="49">
        <f t="shared" si="5"/>
        <v>2810967.156923077</v>
      </c>
    </row>
    <row r="76" spans="1:16" s="13" customFormat="1" ht="0.75" customHeight="1" outlineLevel="2">
      <c r="A76" s="69"/>
      <c r="B76" s="2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>
        <f t="shared" si="5"/>
        <v>0</v>
      </c>
    </row>
    <row r="77" spans="1:16" s="57" customFormat="1" ht="12.75" outlineLevel="3">
      <c r="A77" s="67" t="s">
        <v>201</v>
      </c>
      <c r="B77" s="56" t="s">
        <v>629</v>
      </c>
      <c r="C77" s="49">
        <v>806</v>
      </c>
      <c r="D77" s="49">
        <v>806</v>
      </c>
      <c r="E77" s="49">
        <v>806</v>
      </c>
      <c r="F77" s="49">
        <v>806</v>
      </c>
      <c r="G77" s="49">
        <v>806</v>
      </c>
      <c r="H77" s="49">
        <v>806</v>
      </c>
      <c r="I77" s="49">
        <v>806</v>
      </c>
      <c r="J77" s="49">
        <v>806</v>
      </c>
      <c r="K77" s="49">
        <v>806</v>
      </c>
      <c r="L77" s="49">
        <v>806</v>
      </c>
      <c r="M77" s="49">
        <v>806</v>
      </c>
      <c r="N77" s="49">
        <v>806</v>
      </c>
      <c r="O77" s="49">
        <v>806</v>
      </c>
      <c r="P77" s="49">
        <f t="shared" si="5"/>
        <v>806</v>
      </c>
    </row>
    <row r="78" spans="1:16" s="57" customFormat="1" ht="12.75" outlineLevel="3">
      <c r="A78" s="67" t="s">
        <v>202</v>
      </c>
      <c r="B78" s="56" t="s">
        <v>630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8299.4</v>
      </c>
      <c r="L78" s="49">
        <v>8299.4</v>
      </c>
      <c r="M78" s="49">
        <v>8299.4</v>
      </c>
      <c r="N78" s="49">
        <v>8299.4</v>
      </c>
      <c r="O78" s="49">
        <v>8299.4</v>
      </c>
      <c r="P78" s="49">
        <f t="shared" si="5"/>
        <v>3192.076923076923</v>
      </c>
    </row>
    <row r="79" spans="1:16" s="57" customFormat="1" ht="12.75" outlineLevel="3">
      <c r="A79" s="67" t="s">
        <v>203</v>
      </c>
      <c r="B79" s="56" t="s">
        <v>631</v>
      </c>
      <c r="C79" s="49">
        <v>67727.42</v>
      </c>
      <c r="D79" s="49">
        <v>67727.42</v>
      </c>
      <c r="E79" s="49">
        <v>67727.42</v>
      </c>
      <c r="F79" s="49">
        <v>67727.42</v>
      </c>
      <c r="G79" s="49">
        <v>67727.42</v>
      </c>
      <c r="H79" s="49">
        <v>67727.42</v>
      </c>
      <c r="I79" s="49">
        <v>67727.42</v>
      </c>
      <c r="J79" s="49">
        <v>67727.42</v>
      </c>
      <c r="K79" s="49">
        <v>67727.42</v>
      </c>
      <c r="L79" s="49">
        <v>67727.42</v>
      </c>
      <c r="M79" s="49">
        <v>40404.25</v>
      </c>
      <c r="N79" s="49">
        <v>40404.25</v>
      </c>
      <c r="O79" s="49">
        <v>40404.25</v>
      </c>
      <c r="P79" s="49">
        <f t="shared" si="5"/>
        <v>61422.07307692308</v>
      </c>
    </row>
    <row r="80" spans="1:16" s="57" customFormat="1" ht="12.75" outlineLevel="3">
      <c r="A80" s="67" t="s">
        <v>204</v>
      </c>
      <c r="B80" s="56" t="s">
        <v>632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f t="shared" si="5"/>
        <v>0</v>
      </c>
    </row>
    <row r="81" spans="1:16" s="57" customFormat="1" ht="12.75" outlineLevel="3">
      <c r="A81" s="67" t="s">
        <v>205</v>
      </c>
      <c r="B81" s="56" t="s">
        <v>633</v>
      </c>
      <c r="C81" s="49">
        <v>-18.87</v>
      </c>
      <c r="D81" s="49">
        <v>-18.87</v>
      </c>
      <c r="E81" s="49">
        <v>-18.87</v>
      </c>
      <c r="F81" s="49">
        <v>-18.87</v>
      </c>
      <c r="G81" s="49">
        <v>-18.87</v>
      </c>
      <c r="H81" s="49">
        <v>-18.87</v>
      </c>
      <c r="I81" s="49">
        <v>-18.87</v>
      </c>
      <c r="J81" s="49">
        <v>-18.87</v>
      </c>
      <c r="K81" s="49">
        <v>-18.87</v>
      </c>
      <c r="L81" s="49">
        <v>-18.87</v>
      </c>
      <c r="M81" s="49">
        <v>-18.87</v>
      </c>
      <c r="N81" s="49">
        <v>-18.87</v>
      </c>
      <c r="O81" s="49">
        <v>-18.87</v>
      </c>
      <c r="P81" s="49">
        <f t="shared" si="5"/>
        <v>-18.87</v>
      </c>
    </row>
    <row r="82" spans="1:16" s="57" customFormat="1" ht="12.75" outlineLevel="3">
      <c r="A82" s="67" t="s">
        <v>206</v>
      </c>
      <c r="B82" s="56" t="s">
        <v>634</v>
      </c>
      <c r="C82" s="49">
        <v>1826832.63</v>
      </c>
      <c r="D82" s="49">
        <v>1826832.63</v>
      </c>
      <c r="E82" s="49">
        <v>1826832.63</v>
      </c>
      <c r="F82" s="49">
        <v>1826832.63</v>
      </c>
      <c r="G82" s="49">
        <v>1826832.63</v>
      </c>
      <c r="H82" s="49">
        <v>1826832.63</v>
      </c>
      <c r="I82" s="49">
        <v>1826832.63</v>
      </c>
      <c r="J82" s="49">
        <v>1826832.63</v>
      </c>
      <c r="K82" s="49">
        <v>1826832.63</v>
      </c>
      <c r="L82" s="49">
        <v>1826832.63</v>
      </c>
      <c r="M82" s="49">
        <v>1826832.63</v>
      </c>
      <c r="N82" s="49">
        <v>1826832.63</v>
      </c>
      <c r="O82" s="49">
        <v>1826832.63</v>
      </c>
      <c r="P82" s="49">
        <f t="shared" si="5"/>
        <v>1826832.6299999992</v>
      </c>
    </row>
    <row r="83" spans="1:16" s="57" customFormat="1" ht="12.75" outlineLevel="3">
      <c r="A83" s="67" t="s">
        <v>207</v>
      </c>
      <c r="B83" s="56" t="s">
        <v>635</v>
      </c>
      <c r="C83" s="49">
        <v>141735</v>
      </c>
      <c r="D83" s="49">
        <v>141039</v>
      </c>
      <c r="E83" s="49">
        <v>140343</v>
      </c>
      <c r="F83" s="49">
        <v>139647</v>
      </c>
      <c r="G83" s="49">
        <v>138951</v>
      </c>
      <c r="H83" s="49">
        <v>138255</v>
      </c>
      <c r="I83" s="49">
        <v>137559</v>
      </c>
      <c r="J83" s="49">
        <v>136863</v>
      </c>
      <c r="K83" s="49">
        <v>136167</v>
      </c>
      <c r="L83" s="49">
        <v>135471</v>
      </c>
      <c r="M83" s="49">
        <v>134775</v>
      </c>
      <c r="N83" s="49">
        <v>133980</v>
      </c>
      <c r="O83" s="49">
        <v>133189</v>
      </c>
      <c r="P83" s="49">
        <f t="shared" si="5"/>
        <v>137536.46153846153</v>
      </c>
    </row>
    <row r="84" spans="1:16" s="13" customFormat="1" ht="12.75">
      <c r="A84" s="69" t="s">
        <v>17</v>
      </c>
      <c r="B84" s="20" t="s">
        <v>46</v>
      </c>
      <c r="C84" s="49">
        <v>2037082.18</v>
      </c>
      <c r="D84" s="49">
        <v>2036386.18</v>
      </c>
      <c r="E84" s="49">
        <v>2035690.18</v>
      </c>
      <c r="F84" s="49">
        <v>2034994.18</v>
      </c>
      <c r="G84" s="49">
        <v>2034298.18</v>
      </c>
      <c r="H84" s="49">
        <v>2033602.18</v>
      </c>
      <c r="I84" s="49">
        <v>2032906.18</v>
      </c>
      <c r="J84" s="49">
        <v>2032210.18</v>
      </c>
      <c r="K84" s="49">
        <v>2039813.5799999998</v>
      </c>
      <c r="L84" s="49">
        <v>2039117.5799999998</v>
      </c>
      <c r="M84" s="49">
        <v>2011098.41</v>
      </c>
      <c r="N84" s="49">
        <v>2010303.41</v>
      </c>
      <c r="O84" s="49">
        <v>2009512.41</v>
      </c>
      <c r="P84" s="49">
        <f t="shared" si="5"/>
        <v>2029770.3715384614</v>
      </c>
    </row>
    <row r="85" spans="1:16" s="13" customFormat="1" ht="0.75" customHeight="1" outlineLevel="2">
      <c r="A85" s="69"/>
      <c r="B85" s="2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>
        <f t="shared" si="5"/>
        <v>0</v>
      </c>
    </row>
    <row r="86" spans="1:16" s="13" customFormat="1" ht="12.75">
      <c r="A86" s="69" t="s">
        <v>17</v>
      </c>
      <c r="B86" s="20" t="s">
        <v>47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f t="shared" si="5"/>
        <v>0</v>
      </c>
    </row>
    <row r="87" spans="1:16" s="13" customFormat="1" ht="0.75" customHeight="1" outlineLevel="2">
      <c r="A87" s="69"/>
      <c r="B87" s="2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>
        <f t="shared" si="5"/>
        <v>0</v>
      </c>
    </row>
    <row r="88" spans="1:16" s="13" customFormat="1" ht="12.75" customHeight="1">
      <c r="A88" s="69" t="s">
        <v>17</v>
      </c>
      <c r="B88" s="20" t="s">
        <v>48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f t="shared" si="5"/>
        <v>0</v>
      </c>
    </row>
    <row r="89" spans="1:16" s="13" customFormat="1" ht="0.75" customHeight="1" outlineLevel="2">
      <c r="A89" s="69"/>
      <c r="B89" s="20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>
        <f t="shared" si="5"/>
        <v>0</v>
      </c>
    </row>
    <row r="90" spans="1:16" s="13" customFormat="1" ht="12.75">
      <c r="A90" s="69" t="s">
        <v>17</v>
      </c>
      <c r="B90" s="20" t="s">
        <v>49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f t="shared" si="5"/>
        <v>0</v>
      </c>
    </row>
    <row r="91" spans="1:16" s="13" customFormat="1" ht="0.75" customHeight="1" outlineLevel="2">
      <c r="A91" s="69"/>
      <c r="B91" s="20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>
        <f t="shared" si="5"/>
        <v>0</v>
      </c>
    </row>
    <row r="92" spans="1:16" s="13" customFormat="1" ht="12.75">
      <c r="A92" s="69" t="s">
        <v>17</v>
      </c>
      <c r="B92" s="20" t="s">
        <v>50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f t="shared" si="5"/>
        <v>0</v>
      </c>
    </row>
    <row r="93" spans="1:16" s="13" customFormat="1" ht="0.75" customHeight="1" outlineLevel="2">
      <c r="A93" s="69"/>
      <c r="B93" s="2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>
        <f t="shared" si="5"/>
        <v>0</v>
      </c>
    </row>
    <row r="94" spans="1:16" s="57" customFormat="1" ht="12.75" outlineLevel="3">
      <c r="A94" s="67" t="s">
        <v>208</v>
      </c>
      <c r="B94" s="56" t="s">
        <v>636</v>
      </c>
      <c r="C94" s="49">
        <v>6938909</v>
      </c>
      <c r="D94" s="49">
        <v>6620404.5</v>
      </c>
      <c r="E94" s="49">
        <v>6620404.5</v>
      </c>
      <c r="F94" s="49">
        <v>6620404.5</v>
      </c>
      <c r="G94" s="49">
        <v>6301900</v>
      </c>
      <c r="H94" s="49">
        <v>6301900</v>
      </c>
      <c r="I94" s="49">
        <v>6301900</v>
      </c>
      <c r="J94" s="49">
        <v>5983395.5</v>
      </c>
      <c r="K94" s="49">
        <v>5983395.5</v>
      </c>
      <c r="L94" s="49">
        <v>5983395.5</v>
      </c>
      <c r="M94" s="49">
        <v>5891385.49</v>
      </c>
      <c r="N94" s="49">
        <v>5891385.49</v>
      </c>
      <c r="O94" s="49">
        <v>5891385.49</v>
      </c>
      <c r="P94" s="49">
        <f t="shared" si="5"/>
        <v>6256166.5746153835</v>
      </c>
    </row>
    <row r="95" spans="1:16" s="57" customFormat="1" ht="12.75" outlineLevel="3">
      <c r="A95" s="67" t="s">
        <v>209</v>
      </c>
      <c r="B95" s="56" t="s">
        <v>637</v>
      </c>
      <c r="C95" s="49">
        <v>465802.66000000003</v>
      </c>
      <c r="D95" s="49">
        <v>679286.21</v>
      </c>
      <c r="E95" s="49">
        <v>912691.67</v>
      </c>
      <c r="F95" s="49">
        <v>1145609.42</v>
      </c>
      <c r="G95" s="49">
        <v>1378527.17</v>
      </c>
      <c r="H95" s="49">
        <v>1611444.92</v>
      </c>
      <c r="I95" s="49">
        <v>1844362.67</v>
      </c>
      <c r="J95" s="49">
        <v>2077280.42</v>
      </c>
      <c r="K95" s="49">
        <v>2310198.17</v>
      </c>
      <c r="L95" s="49">
        <v>2543115.92</v>
      </c>
      <c r="M95" s="49">
        <v>0</v>
      </c>
      <c r="N95" s="49">
        <v>206139.83000000002</v>
      </c>
      <c r="O95" s="49">
        <v>412279.66000000003</v>
      </c>
      <c r="P95" s="49">
        <f t="shared" si="5"/>
        <v>1198979.9015384617</v>
      </c>
    </row>
    <row r="96" spans="1:16" s="13" customFormat="1" ht="12.75">
      <c r="A96" s="69" t="s">
        <v>17</v>
      </c>
      <c r="B96" s="20" t="s">
        <v>51</v>
      </c>
      <c r="C96" s="49">
        <v>7404711.66</v>
      </c>
      <c r="D96" s="49">
        <v>7299690.71</v>
      </c>
      <c r="E96" s="49">
        <v>7533096.17</v>
      </c>
      <c r="F96" s="49">
        <v>7766013.92</v>
      </c>
      <c r="G96" s="49">
        <v>7680427.17</v>
      </c>
      <c r="H96" s="49">
        <v>7913344.92</v>
      </c>
      <c r="I96" s="49">
        <v>8146262.67</v>
      </c>
      <c r="J96" s="49">
        <v>8060675.92</v>
      </c>
      <c r="K96" s="49">
        <v>8293593.67</v>
      </c>
      <c r="L96" s="49">
        <v>8526511.42</v>
      </c>
      <c r="M96" s="49">
        <v>5891385.49</v>
      </c>
      <c r="N96" s="49">
        <v>6097525.32</v>
      </c>
      <c r="O96" s="49">
        <v>6303665.15</v>
      </c>
      <c r="P96" s="49">
        <f t="shared" si="5"/>
        <v>7455146.476153846</v>
      </c>
    </row>
    <row r="97" spans="1:16" s="13" customFormat="1" ht="0.75" customHeight="1" outlineLevel="2">
      <c r="A97" s="69"/>
      <c r="B97" s="20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>
        <f t="shared" si="5"/>
        <v>0</v>
      </c>
    </row>
    <row r="98" spans="1:16" s="57" customFormat="1" ht="12.75" outlineLevel="3">
      <c r="A98" s="67" t="s">
        <v>210</v>
      </c>
      <c r="B98" s="56" t="s">
        <v>638</v>
      </c>
      <c r="C98" s="49">
        <v>30733.13</v>
      </c>
      <c r="D98" s="49">
        <v>80492.88</v>
      </c>
      <c r="E98" s="49">
        <v>80056.02</v>
      </c>
      <c r="F98" s="49">
        <v>32241.75</v>
      </c>
      <c r="G98" s="49">
        <v>60621.85</v>
      </c>
      <c r="H98" s="49">
        <v>998.14</v>
      </c>
      <c r="I98" s="49">
        <v>77554.93000000001</v>
      </c>
      <c r="J98" s="49">
        <v>34675.95</v>
      </c>
      <c r="K98" s="49">
        <v>5541.1900000000005</v>
      </c>
      <c r="L98" s="49">
        <v>5089.9400000000005</v>
      </c>
      <c r="M98" s="49">
        <v>-169.68</v>
      </c>
      <c r="N98" s="49">
        <v>16264.460000000001</v>
      </c>
      <c r="O98" s="49">
        <v>70183.19</v>
      </c>
      <c r="P98" s="49">
        <f t="shared" si="5"/>
        <v>38021.82692307693</v>
      </c>
    </row>
    <row r="99" spans="1:16" s="57" customFormat="1" ht="12.75" outlineLevel="3">
      <c r="A99" s="67" t="s">
        <v>211</v>
      </c>
      <c r="B99" s="56" t="s">
        <v>639</v>
      </c>
      <c r="C99" s="49">
        <v>-2521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-19800</v>
      </c>
      <c r="M99" s="49">
        <v>0</v>
      </c>
      <c r="N99" s="49">
        <v>-50556</v>
      </c>
      <c r="O99" s="49">
        <v>-146085</v>
      </c>
      <c r="P99" s="49">
        <f t="shared" si="5"/>
        <v>-16843.23076923077</v>
      </c>
    </row>
    <row r="100" spans="1:16" s="13" customFormat="1" ht="12.75">
      <c r="A100" s="69" t="s">
        <v>17</v>
      </c>
      <c r="B100" s="20" t="s">
        <v>52</v>
      </c>
      <c r="C100" s="49">
        <v>28212.13</v>
      </c>
      <c r="D100" s="49">
        <v>80492.88</v>
      </c>
      <c r="E100" s="49">
        <v>80056.02</v>
      </c>
      <c r="F100" s="49">
        <v>32241.75</v>
      </c>
      <c r="G100" s="49">
        <v>60621.85</v>
      </c>
      <c r="H100" s="49">
        <v>998.14</v>
      </c>
      <c r="I100" s="49">
        <v>77554.93000000001</v>
      </c>
      <c r="J100" s="49">
        <v>34675.95</v>
      </c>
      <c r="K100" s="49">
        <v>5541.1900000000005</v>
      </c>
      <c r="L100" s="49">
        <v>-14710.06</v>
      </c>
      <c r="M100" s="49">
        <v>-169.68</v>
      </c>
      <c r="N100" s="49">
        <v>-34291.54</v>
      </c>
      <c r="O100" s="49">
        <v>-75901.81</v>
      </c>
      <c r="P100" s="49">
        <f t="shared" si="5"/>
        <v>21178.59615384616</v>
      </c>
    </row>
    <row r="101" spans="1:16" s="13" customFormat="1" ht="0.75" customHeight="1" outlineLevel="2">
      <c r="A101" s="69"/>
      <c r="B101" s="20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>
        <f t="shared" si="5"/>
        <v>0</v>
      </c>
    </row>
    <row r="102" spans="1:16" s="25" customFormat="1" ht="12.75">
      <c r="A102" s="70" t="s">
        <v>17</v>
      </c>
      <c r="B102" s="27" t="s">
        <v>53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f t="shared" si="5"/>
        <v>0</v>
      </c>
    </row>
    <row r="103" spans="1:16" s="13" customFormat="1" ht="12.75">
      <c r="A103" s="69" t="s">
        <v>17</v>
      </c>
      <c r="B103" s="34" t="s">
        <v>168</v>
      </c>
      <c r="C103" s="49">
        <f aca="true" t="shared" si="6" ref="C103:O103">+C65-C68+C70+C72+C75+C84+C86+C88+C90+C92+C96+C100+C102</f>
        <v>10235719.520000001</v>
      </c>
      <c r="D103" s="49">
        <f t="shared" si="6"/>
        <v>19422039.99</v>
      </c>
      <c r="E103" s="49">
        <f t="shared" si="6"/>
        <v>10413444.299999999</v>
      </c>
      <c r="F103" s="49">
        <f t="shared" si="6"/>
        <v>10597295.969999999</v>
      </c>
      <c r="G103" s="49">
        <f t="shared" si="6"/>
        <v>19741395.880000003</v>
      </c>
      <c r="H103" s="49">
        <f t="shared" si="6"/>
        <v>10710879.38</v>
      </c>
      <c r="I103" s="49">
        <f t="shared" si="6"/>
        <v>11019102.11</v>
      </c>
      <c r="J103" s="49">
        <f t="shared" si="6"/>
        <v>19951873.279999997</v>
      </c>
      <c r="K103" s="49">
        <f t="shared" si="6"/>
        <v>11100215.15</v>
      </c>
      <c r="L103" s="49">
        <f t="shared" si="6"/>
        <v>11311629.84</v>
      </c>
      <c r="M103" s="49">
        <f t="shared" si="6"/>
        <v>17699680.990000002</v>
      </c>
      <c r="N103" s="49">
        <f t="shared" si="6"/>
        <v>8833136.47</v>
      </c>
      <c r="O103" s="49">
        <f t="shared" si="6"/>
        <v>8996319.22</v>
      </c>
      <c r="P103" s="49">
        <f t="shared" si="5"/>
        <v>13079440.930769231</v>
      </c>
    </row>
    <row r="104" spans="1:16" s="13" customFormat="1" ht="4.5" customHeight="1">
      <c r="A104" s="66"/>
      <c r="B104" s="2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10">
        <f t="shared" si="5"/>
        <v>0</v>
      </c>
    </row>
    <row r="105" spans="1:16" s="32" customFormat="1" ht="12.75">
      <c r="A105" s="71" t="s">
        <v>17</v>
      </c>
      <c r="B105" s="33" t="s">
        <v>54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s="13" customFormat="1" ht="12.75">
      <c r="A106" s="69" t="s">
        <v>17</v>
      </c>
      <c r="B106" s="20" t="s">
        <v>55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10"/>
    </row>
    <row r="107" spans="1:16" s="13" customFormat="1" ht="0.75" customHeight="1" outlineLevel="2">
      <c r="A107" s="69"/>
      <c r="B107" s="20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10"/>
    </row>
    <row r="108" spans="1:16" s="57" customFormat="1" ht="12.75" outlineLevel="3">
      <c r="A108" s="67" t="s">
        <v>212</v>
      </c>
      <c r="B108" s="56" t="s">
        <v>640</v>
      </c>
      <c r="C108" s="49">
        <v>1406176.23</v>
      </c>
      <c r="D108" s="49">
        <v>1370607.98</v>
      </c>
      <c r="E108" s="49">
        <v>915794.25</v>
      </c>
      <c r="F108" s="49">
        <v>1158103.57</v>
      </c>
      <c r="G108" s="49">
        <v>1053072.03</v>
      </c>
      <c r="H108" s="49">
        <v>791046.68</v>
      </c>
      <c r="I108" s="49">
        <v>641976.59</v>
      </c>
      <c r="J108" s="49">
        <v>912548.98</v>
      </c>
      <c r="K108" s="49">
        <v>934192.09</v>
      </c>
      <c r="L108" s="49">
        <v>603687.62</v>
      </c>
      <c r="M108" s="49">
        <v>859326.23</v>
      </c>
      <c r="N108" s="49">
        <v>816498.13</v>
      </c>
      <c r="O108" s="49">
        <v>1142465.46</v>
      </c>
      <c r="P108" s="9"/>
    </row>
    <row r="109" spans="1:16" s="13" customFormat="1" ht="12.75">
      <c r="A109" s="69" t="s">
        <v>17</v>
      </c>
      <c r="B109" s="20" t="s">
        <v>56</v>
      </c>
      <c r="C109" s="49">
        <v>1406176.23</v>
      </c>
      <c r="D109" s="49">
        <v>1370607.98</v>
      </c>
      <c r="E109" s="49">
        <v>915794.25</v>
      </c>
      <c r="F109" s="49">
        <v>1158103.57</v>
      </c>
      <c r="G109" s="49">
        <v>1053072.03</v>
      </c>
      <c r="H109" s="49">
        <v>791046.68</v>
      </c>
      <c r="I109" s="49">
        <v>641976.59</v>
      </c>
      <c r="J109" s="49">
        <v>912548.98</v>
      </c>
      <c r="K109" s="49">
        <v>934192.09</v>
      </c>
      <c r="L109" s="49">
        <v>603687.62</v>
      </c>
      <c r="M109" s="49">
        <v>859326.23</v>
      </c>
      <c r="N109" s="49">
        <v>816498.13</v>
      </c>
      <c r="O109" s="49">
        <v>1142465.46</v>
      </c>
      <c r="P109" s="49">
        <f aca="true" t="shared" si="7" ref="P109:P171">((SUM(C109:O109))/13)</f>
        <v>969653.5261538462</v>
      </c>
    </row>
    <row r="110" spans="1:16" s="13" customFormat="1" ht="0.75" customHeight="1" outlineLevel="2">
      <c r="A110" s="69"/>
      <c r="B110" s="20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>
        <f t="shared" si="7"/>
        <v>0</v>
      </c>
    </row>
    <row r="111" spans="1:16" s="57" customFormat="1" ht="12.75" outlineLevel="3">
      <c r="A111" s="67" t="s">
        <v>213</v>
      </c>
      <c r="B111" s="56" t="s">
        <v>641</v>
      </c>
      <c r="C111" s="49">
        <v>169927.202</v>
      </c>
      <c r="D111" s="49">
        <v>1288252.082</v>
      </c>
      <c r="E111" s="49">
        <v>2188552.842</v>
      </c>
      <c r="F111" s="49">
        <v>225120.212</v>
      </c>
      <c r="G111" s="49">
        <v>107054.422</v>
      </c>
      <c r="H111" s="49">
        <v>6272.152</v>
      </c>
      <c r="I111" s="49">
        <v>6274.262000000001</v>
      </c>
      <c r="J111" s="49">
        <v>585646.162</v>
      </c>
      <c r="K111" s="49">
        <v>1920920.642</v>
      </c>
      <c r="L111" s="49">
        <v>2172635.832</v>
      </c>
      <c r="M111" s="49">
        <v>2173377.302</v>
      </c>
      <c r="N111" s="49">
        <v>1468200.022</v>
      </c>
      <c r="O111" s="49">
        <v>1165284.022</v>
      </c>
      <c r="P111" s="49">
        <f t="shared" si="7"/>
        <v>1036732.0889230769</v>
      </c>
    </row>
    <row r="112" spans="1:16" s="57" customFormat="1" ht="12.75" outlineLevel="3">
      <c r="A112" s="67" t="s">
        <v>214</v>
      </c>
      <c r="B112" s="56" t="s">
        <v>642</v>
      </c>
      <c r="C112" s="49">
        <v>2853</v>
      </c>
      <c r="D112" s="49">
        <v>-53766</v>
      </c>
      <c r="E112" s="49">
        <v>-215561.54</v>
      </c>
      <c r="F112" s="49">
        <v>-83607.63</v>
      </c>
      <c r="G112" s="49">
        <v>-132735.19</v>
      </c>
      <c r="H112" s="49">
        <v>-132735.19</v>
      </c>
      <c r="I112" s="49">
        <v>-228018</v>
      </c>
      <c r="J112" s="49">
        <v>-11876</v>
      </c>
      <c r="K112" s="49">
        <v>-140225</v>
      </c>
      <c r="L112" s="49">
        <v>1346488</v>
      </c>
      <c r="M112" s="49">
        <v>-15750</v>
      </c>
      <c r="N112" s="49">
        <v>165768</v>
      </c>
      <c r="O112" s="49">
        <v>124333</v>
      </c>
      <c r="P112" s="49">
        <f t="shared" si="7"/>
        <v>48089.803846153845</v>
      </c>
    </row>
    <row r="113" spans="1:16" s="57" customFormat="1" ht="12.75" outlineLevel="3">
      <c r="A113" s="67" t="s">
        <v>215</v>
      </c>
      <c r="B113" s="56" t="s">
        <v>643</v>
      </c>
      <c r="C113" s="49">
        <v>306054.55</v>
      </c>
      <c r="D113" s="49">
        <v>311285.64</v>
      </c>
      <c r="E113" s="49">
        <v>204967.63</v>
      </c>
      <c r="F113" s="49">
        <v>190451.15</v>
      </c>
      <c r="G113" s="49">
        <v>319578.21</v>
      </c>
      <c r="H113" s="49">
        <v>259040.82</v>
      </c>
      <c r="I113" s="49">
        <v>220936.86000000002</v>
      </c>
      <c r="J113" s="49">
        <v>98489</v>
      </c>
      <c r="K113" s="49">
        <v>150738.25</v>
      </c>
      <c r="L113" s="49">
        <v>362141.41000000003</v>
      </c>
      <c r="M113" s="49">
        <v>350687.66000000003</v>
      </c>
      <c r="N113" s="49">
        <v>302806.17</v>
      </c>
      <c r="O113" s="49">
        <v>285828.42</v>
      </c>
      <c r="P113" s="49">
        <f t="shared" si="7"/>
        <v>258692.75153846154</v>
      </c>
    </row>
    <row r="114" spans="1:16" s="57" customFormat="1" ht="12.75" outlineLevel="3">
      <c r="A114" s="67" t="s">
        <v>216</v>
      </c>
      <c r="B114" s="56" t="s">
        <v>644</v>
      </c>
      <c r="C114" s="49">
        <v>300223.78</v>
      </c>
      <c r="D114" s="49">
        <v>742604.33</v>
      </c>
      <c r="E114" s="49">
        <v>635702.48</v>
      </c>
      <c r="F114" s="49">
        <v>583370.24</v>
      </c>
      <c r="G114" s="49">
        <v>1337032.53</v>
      </c>
      <c r="H114" s="49">
        <v>887188.3</v>
      </c>
      <c r="I114" s="49">
        <v>842206.46</v>
      </c>
      <c r="J114" s="49">
        <v>292043.84</v>
      </c>
      <c r="K114" s="49">
        <v>640455.6900000001</v>
      </c>
      <c r="L114" s="49">
        <v>1025653.49</v>
      </c>
      <c r="M114" s="49">
        <v>1721066.55</v>
      </c>
      <c r="N114" s="49">
        <v>176608.92</v>
      </c>
      <c r="O114" s="49">
        <v>59896.73</v>
      </c>
      <c r="P114" s="49">
        <f t="shared" si="7"/>
        <v>711081.0261538463</v>
      </c>
    </row>
    <row r="115" spans="1:16" s="57" customFormat="1" ht="12.75" outlineLevel="3">
      <c r="A115" s="67" t="s">
        <v>217</v>
      </c>
      <c r="B115" s="56" t="s">
        <v>645</v>
      </c>
      <c r="C115" s="49">
        <v>10849</v>
      </c>
      <c r="D115" s="49">
        <v>10849</v>
      </c>
      <c r="E115" s="49">
        <v>10849</v>
      </c>
      <c r="F115" s="49">
        <v>10849</v>
      </c>
      <c r="G115" s="49">
        <v>10849</v>
      </c>
      <c r="H115" s="49">
        <v>10849</v>
      </c>
      <c r="I115" s="49">
        <v>10849</v>
      </c>
      <c r="J115" s="49">
        <v>10849</v>
      </c>
      <c r="K115" s="49">
        <v>10849</v>
      </c>
      <c r="L115" s="49">
        <v>10849</v>
      </c>
      <c r="M115" s="49">
        <v>8942.550000000001</v>
      </c>
      <c r="N115" s="49">
        <v>8942.550000000001</v>
      </c>
      <c r="O115" s="49">
        <v>8942.550000000001</v>
      </c>
      <c r="P115" s="49">
        <f t="shared" si="7"/>
        <v>10409.05</v>
      </c>
    </row>
    <row r="116" spans="1:16" s="57" customFormat="1" ht="12.75" outlineLevel="3">
      <c r="A116" s="67" t="s">
        <v>218</v>
      </c>
      <c r="B116" s="56" t="s">
        <v>646</v>
      </c>
      <c r="C116" s="49">
        <v>0</v>
      </c>
      <c r="D116" s="49">
        <v>327300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302280</v>
      </c>
      <c r="L116" s="49">
        <v>0</v>
      </c>
      <c r="M116" s="49">
        <v>0</v>
      </c>
      <c r="N116" s="49">
        <v>0</v>
      </c>
      <c r="O116" s="49">
        <v>0</v>
      </c>
      <c r="P116" s="49">
        <f t="shared" si="7"/>
        <v>48429.230769230766</v>
      </c>
    </row>
    <row r="117" spans="1:16" s="13" customFormat="1" ht="12.75">
      <c r="A117" s="69" t="s">
        <v>17</v>
      </c>
      <c r="B117" s="20" t="s">
        <v>57</v>
      </c>
      <c r="C117" s="49">
        <v>789907.532</v>
      </c>
      <c r="D117" s="49">
        <v>2626525.052</v>
      </c>
      <c r="E117" s="49">
        <v>2824510.412</v>
      </c>
      <c r="F117" s="49">
        <v>926182.972</v>
      </c>
      <c r="G117" s="49">
        <v>1641778.972</v>
      </c>
      <c r="H117" s="49">
        <v>1030615.082</v>
      </c>
      <c r="I117" s="49">
        <v>852248.5819999999</v>
      </c>
      <c r="J117" s="49">
        <v>975152.0020000001</v>
      </c>
      <c r="K117" s="49">
        <v>2885018.582</v>
      </c>
      <c r="L117" s="49">
        <v>4917767.732</v>
      </c>
      <c r="M117" s="49">
        <v>4238324.062</v>
      </c>
      <c r="N117" s="49">
        <v>2122325.662</v>
      </c>
      <c r="O117" s="49">
        <v>1644284.722</v>
      </c>
      <c r="P117" s="49">
        <f t="shared" si="7"/>
        <v>2113433.951230769</v>
      </c>
    </row>
    <row r="118" spans="1:16" s="13" customFormat="1" ht="0.75" customHeight="1" outlineLevel="2">
      <c r="A118" s="69"/>
      <c r="B118" s="20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>
        <f t="shared" si="7"/>
        <v>0</v>
      </c>
    </row>
    <row r="119" spans="1:16" s="13" customFormat="1" ht="12.75">
      <c r="A119" s="69" t="s">
        <v>17</v>
      </c>
      <c r="B119" s="20" t="s">
        <v>58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f t="shared" si="7"/>
        <v>0</v>
      </c>
    </row>
    <row r="120" spans="1:16" s="13" customFormat="1" ht="0.75" customHeight="1" outlineLevel="2">
      <c r="A120" s="69"/>
      <c r="B120" s="20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>
        <f t="shared" si="7"/>
        <v>0</v>
      </c>
    </row>
    <row r="121" spans="1:16" s="13" customFormat="1" ht="12.75">
      <c r="A121" s="69" t="s">
        <v>17</v>
      </c>
      <c r="B121" s="20" t="s">
        <v>59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f t="shared" si="7"/>
        <v>0</v>
      </c>
    </row>
    <row r="122" spans="1:16" s="13" customFormat="1" ht="0.75" customHeight="1" outlineLevel="2">
      <c r="A122" s="69"/>
      <c r="B122" s="20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>
        <f t="shared" si="7"/>
        <v>0</v>
      </c>
    </row>
    <row r="123" spans="1:16" s="57" customFormat="1" ht="12.75" outlineLevel="3">
      <c r="A123" s="67" t="s">
        <v>219</v>
      </c>
      <c r="B123" s="56" t="s">
        <v>647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651.79</v>
      </c>
      <c r="O123" s="49">
        <v>0</v>
      </c>
      <c r="P123" s="49">
        <f t="shared" si="7"/>
        <v>50.137692307692305</v>
      </c>
    </row>
    <row r="124" spans="1:16" s="13" customFormat="1" ht="12.75">
      <c r="A124" s="69" t="s">
        <v>17</v>
      </c>
      <c r="B124" s="20" t="s">
        <v>60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651.79</v>
      </c>
      <c r="O124" s="49">
        <v>0</v>
      </c>
      <c r="P124" s="49">
        <f t="shared" si="7"/>
        <v>50.137692307692305</v>
      </c>
    </row>
    <row r="125" spans="1:16" s="13" customFormat="1" ht="0.75" customHeight="1" outlineLevel="2">
      <c r="A125" s="69"/>
      <c r="B125" s="20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>
        <f t="shared" si="7"/>
        <v>0</v>
      </c>
    </row>
    <row r="126" spans="1:16" s="57" customFormat="1" ht="12.75" outlineLevel="3">
      <c r="A126" s="67" t="s">
        <v>220</v>
      </c>
      <c r="B126" s="56" t="s">
        <v>648</v>
      </c>
      <c r="C126" s="49">
        <v>44673853.826</v>
      </c>
      <c r="D126" s="49">
        <v>39714768.896</v>
      </c>
      <c r="E126" s="49">
        <v>32417722.576</v>
      </c>
      <c r="F126" s="49">
        <v>29064408.556</v>
      </c>
      <c r="G126" s="49">
        <v>31115698.186</v>
      </c>
      <c r="H126" s="49">
        <v>34329657.046</v>
      </c>
      <c r="I126" s="49">
        <v>37581990.856</v>
      </c>
      <c r="J126" s="49">
        <v>36693470.856</v>
      </c>
      <c r="K126" s="49">
        <v>32176027.676</v>
      </c>
      <c r="L126" s="49">
        <v>32068672.626</v>
      </c>
      <c r="M126" s="49">
        <v>40689245.536</v>
      </c>
      <c r="N126" s="49">
        <v>45272343.366</v>
      </c>
      <c r="O126" s="49">
        <v>45772818.246</v>
      </c>
      <c r="P126" s="49">
        <f t="shared" si="7"/>
        <v>37043898.326769225</v>
      </c>
    </row>
    <row r="127" spans="1:16" s="57" customFormat="1" ht="12.75" outlineLevel="3">
      <c r="A127" s="67" t="s">
        <v>221</v>
      </c>
      <c r="B127" s="56" t="s">
        <v>649</v>
      </c>
      <c r="C127" s="49">
        <v>1192680.38</v>
      </c>
      <c r="D127" s="49">
        <v>883503.87</v>
      </c>
      <c r="E127" s="49">
        <v>779971.96</v>
      </c>
      <c r="F127" s="49">
        <v>666768.08</v>
      </c>
      <c r="G127" s="49">
        <v>560405.0700000001</v>
      </c>
      <c r="H127" s="49">
        <v>613634.34</v>
      </c>
      <c r="I127" s="49">
        <v>687122.36</v>
      </c>
      <c r="J127" s="49">
        <v>566655.31</v>
      </c>
      <c r="K127" s="49">
        <v>474923.29000000004</v>
      </c>
      <c r="L127" s="49">
        <v>566837.2000000001</v>
      </c>
      <c r="M127" s="49">
        <v>706404.54</v>
      </c>
      <c r="N127" s="49">
        <v>653520.35</v>
      </c>
      <c r="O127" s="49">
        <v>548638.77</v>
      </c>
      <c r="P127" s="49">
        <f t="shared" si="7"/>
        <v>684697.3476923078</v>
      </c>
    </row>
    <row r="128" spans="1:16" s="57" customFormat="1" ht="12.75" outlineLevel="3">
      <c r="A128" s="67" t="s">
        <v>222</v>
      </c>
      <c r="B128" s="56" t="s">
        <v>650</v>
      </c>
      <c r="C128" s="49">
        <v>5208</v>
      </c>
      <c r="D128" s="49">
        <v>4143</v>
      </c>
      <c r="E128" s="49">
        <v>7771.5</v>
      </c>
      <c r="F128" s="49">
        <v>3670.5</v>
      </c>
      <c r="G128" s="49">
        <v>4371</v>
      </c>
      <c r="H128" s="49">
        <v>4879.5</v>
      </c>
      <c r="I128" s="49">
        <v>5434.5</v>
      </c>
      <c r="J128" s="49">
        <v>9679.5</v>
      </c>
      <c r="K128" s="49">
        <v>7732.5</v>
      </c>
      <c r="L128" s="49">
        <v>4270.5</v>
      </c>
      <c r="M128" s="49">
        <v>5550</v>
      </c>
      <c r="N128" s="49">
        <v>10680</v>
      </c>
      <c r="O128" s="49">
        <v>4231.5</v>
      </c>
      <c r="P128" s="49">
        <f t="shared" si="7"/>
        <v>5970.923076923077</v>
      </c>
    </row>
    <row r="129" spans="1:16" s="57" customFormat="1" ht="12.75" outlineLevel="3">
      <c r="A129" s="67" t="s">
        <v>223</v>
      </c>
      <c r="B129" s="56" t="s">
        <v>651</v>
      </c>
      <c r="C129" s="49">
        <v>-36157491.03</v>
      </c>
      <c r="D129" s="49">
        <v>-32222254.75</v>
      </c>
      <c r="E129" s="49">
        <v>-30347309.5</v>
      </c>
      <c r="F129" s="49">
        <v>-27058265.87</v>
      </c>
      <c r="G129" s="49">
        <v>-30602073.74</v>
      </c>
      <c r="H129" s="49">
        <v>-32043578.1</v>
      </c>
      <c r="I129" s="49">
        <v>-34706298.75</v>
      </c>
      <c r="J129" s="49">
        <v>-34128027.2</v>
      </c>
      <c r="K129" s="49">
        <v>-28528275.03</v>
      </c>
      <c r="L129" s="49">
        <v>-26582192.15</v>
      </c>
      <c r="M129" s="49">
        <v>-33614001.83</v>
      </c>
      <c r="N129" s="49">
        <v>-39682222.74</v>
      </c>
      <c r="O129" s="49">
        <v>-38420583.7</v>
      </c>
      <c r="P129" s="49">
        <f t="shared" si="7"/>
        <v>-32622505.72230769</v>
      </c>
    </row>
    <row r="130" spans="1:16" s="57" customFormat="1" ht="12.75" outlineLevel="3">
      <c r="A130" s="67" t="s">
        <v>224</v>
      </c>
      <c r="B130" s="56" t="s">
        <v>652</v>
      </c>
      <c r="C130" s="49">
        <v>1142430.985</v>
      </c>
      <c r="D130" s="49">
        <v>1161443.685</v>
      </c>
      <c r="E130" s="49">
        <v>1129611.535</v>
      </c>
      <c r="F130" s="49">
        <v>1228053.455</v>
      </c>
      <c r="G130" s="49">
        <v>1951950.085</v>
      </c>
      <c r="H130" s="49">
        <v>2543146.655</v>
      </c>
      <c r="I130" s="49">
        <v>2191981.075</v>
      </c>
      <c r="J130" s="49">
        <v>1192139.435</v>
      </c>
      <c r="K130" s="49">
        <v>1027382.285</v>
      </c>
      <c r="L130" s="49">
        <v>1535771.245</v>
      </c>
      <c r="M130" s="49">
        <v>1348827.275</v>
      </c>
      <c r="N130" s="49">
        <v>852416.055</v>
      </c>
      <c r="O130" s="49">
        <v>683541.105</v>
      </c>
      <c r="P130" s="49">
        <f t="shared" si="7"/>
        <v>1383745.759615385</v>
      </c>
    </row>
    <row r="131" spans="1:16" s="57" customFormat="1" ht="12.75" outlineLevel="3">
      <c r="A131" s="67" t="s">
        <v>225</v>
      </c>
      <c r="B131" s="56" t="s">
        <v>653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0.01</v>
      </c>
      <c r="J131" s="49">
        <v>0.01</v>
      </c>
      <c r="K131" s="49">
        <v>0.01</v>
      </c>
      <c r="L131" s="49">
        <v>0.01</v>
      </c>
      <c r="M131" s="49">
        <v>0.01</v>
      </c>
      <c r="N131" s="49">
        <v>1188.19</v>
      </c>
      <c r="O131" s="49">
        <v>0.02</v>
      </c>
      <c r="P131" s="49">
        <f t="shared" si="7"/>
        <v>91.40461538461538</v>
      </c>
    </row>
    <row r="132" spans="1:16" s="57" customFormat="1" ht="12.75" outlineLevel="3">
      <c r="A132" s="67" t="s">
        <v>226</v>
      </c>
      <c r="B132" s="56" t="s">
        <v>654</v>
      </c>
      <c r="C132" s="49">
        <v>57348</v>
      </c>
      <c r="D132" s="49">
        <v>1092</v>
      </c>
      <c r="E132" s="49">
        <v>1092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764055</v>
      </c>
      <c r="M132" s="49">
        <v>398060</v>
      </c>
      <c r="N132" s="49">
        <v>141178</v>
      </c>
      <c r="O132" s="49">
        <v>19538</v>
      </c>
      <c r="P132" s="49">
        <f t="shared" si="7"/>
        <v>106335.61538461539</v>
      </c>
    </row>
    <row r="133" spans="1:16" s="57" customFormat="1" ht="12.75" outlineLevel="3">
      <c r="A133" s="67" t="s">
        <v>227</v>
      </c>
      <c r="B133" s="56" t="s">
        <v>655</v>
      </c>
      <c r="C133" s="49">
        <v>703612.16</v>
      </c>
      <c r="D133" s="49">
        <v>16763.63</v>
      </c>
      <c r="E133" s="49">
        <v>115086.55</v>
      </c>
      <c r="F133" s="49">
        <v>912.5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780375.15</v>
      </c>
      <c r="O133" s="49">
        <v>1584540.4300000002</v>
      </c>
      <c r="P133" s="49">
        <f t="shared" si="7"/>
        <v>246253.10923076927</v>
      </c>
    </row>
    <row r="134" spans="1:16" s="57" customFormat="1" ht="12.75" outlineLevel="3">
      <c r="A134" s="67" t="s">
        <v>228</v>
      </c>
      <c r="B134" s="56" t="s">
        <v>656</v>
      </c>
      <c r="C134" s="49">
        <v>591684.04</v>
      </c>
      <c r="D134" s="49">
        <v>500183</v>
      </c>
      <c r="E134" s="49">
        <v>5658407.51</v>
      </c>
      <c r="F134" s="49">
        <v>5755759</v>
      </c>
      <c r="G134" s="49">
        <v>5382879</v>
      </c>
      <c r="H134" s="49">
        <v>5314362</v>
      </c>
      <c r="I134" s="49">
        <v>463433</v>
      </c>
      <c r="J134" s="49">
        <v>471218</v>
      </c>
      <c r="K134" s="49">
        <v>389738</v>
      </c>
      <c r="L134" s="49">
        <v>463164</v>
      </c>
      <c r="M134" s="49">
        <v>1264628</v>
      </c>
      <c r="N134" s="49">
        <v>2045319.54</v>
      </c>
      <c r="O134" s="49">
        <v>1044501.14</v>
      </c>
      <c r="P134" s="49">
        <f t="shared" si="7"/>
        <v>2257328.940769231</v>
      </c>
    </row>
    <row r="135" spans="1:16" s="57" customFormat="1" ht="12.75" outlineLevel="3">
      <c r="A135" s="67" t="s">
        <v>229</v>
      </c>
      <c r="B135" s="56" t="s">
        <v>657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7204.34</v>
      </c>
      <c r="L135" s="49">
        <v>0</v>
      </c>
      <c r="M135" s="49">
        <v>0</v>
      </c>
      <c r="N135" s="49">
        <v>-5500</v>
      </c>
      <c r="O135" s="49">
        <v>0</v>
      </c>
      <c r="P135" s="49">
        <f t="shared" si="7"/>
        <v>131.10307692307694</v>
      </c>
    </row>
    <row r="136" spans="1:16" s="57" customFormat="1" ht="12.75" outlineLevel="3">
      <c r="A136" s="67" t="s">
        <v>230</v>
      </c>
      <c r="B136" s="56" t="s">
        <v>658</v>
      </c>
      <c r="C136" s="49">
        <v>-0.002</v>
      </c>
      <c r="D136" s="49">
        <v>-0.002</v>
      </c>
      <c r="E136" s="49">
        <v>-0.002</v>
      </c>
      <c r="F136" s="49">
        <v>-0.002</v>
      </c>
      <c r="G136" s="49">
        <v>1071300.908</v>
      </c>
      <c r="H136" s="49">
        <v>1729314.198</v>
      </c>
      <c r="I136" s="49">
        <v>-0.002</v>
      </c>
      <c r="J136" s="49">
        <v>-0.002</v>
      </c>
      <c r="K136" s="49">
        <v>1230860.868</v>
      </c>
      <c r="L136" s="49">
        <v>1028735.378</v>
      </c>
      <c r="M136" s="49">
        <v>-0.002</v>
      </c>
      <c r="N136" s="49">
        <v>-0.002</v>
      </c>
      <c r="O136" s="49">
        <v>-0.002</v>
      </c>
      <c r="P136" s="49">
        <f t="shared" si="7"/>
        <v>389247.0256923076</v>
      </c>
    </row>
    <row r="137" spans="1:16" s="57" customFormat="1" ht="12.75" outlineLevel="3">
      <c r="A137" s="67" t="s">
        <v>231</v>
      </c>
      <c r="B137" s="56" t="s">
        <v>659</v>
      </c>
      <c r="C137" s="49">
        <v>195411.97</v>
      </c>
      <c r="D137" s="49">
        <v>1039.6100000000001</v>
      </c>
      <c r="E137" s="49">
        <v>0.02</v>
      </c>
      <c r="F137" s="49">
        <v>23223</v>
      </c>
      <c r="G137" s="49">
        <v>39913.37</v>
      </c>
      <c r="H137" s="49">
        <v>53235.07</v>
      </c>
      <c r="I137" s="49">
        <v>117125.12</v>
      </c>
      <c r="J137" s="49">
        <v>30856.18</v>
      </c>
      <c r="K137" s="49">
        <v>14034.720000000001</v>
      </c>
      <c r="L137" s="49">
        <v>74486.22</v>
      </c>
      <c r="M137" s="49">
        <v>0.01</v>
      </c>
      <c r="N137" s="49">
        <v>371482.35000000003</v>
      </c>
      <c r="O137" s="49">
        <v>659066.72</v>
      </c>
      <c r="P137" s="49">
        <f t="shared" si="7"/>
        <v>121528.79692307691</v>
      </c>
    </row>
    <row r="138" spans="1:16" s="57" customFormat="1" ht="12.75" outlineLevel="3">
      <c r="A138" s="67" t="s">
        <v>232</v>
      </c>
      <c r="B138" s="56" t="s">
        <v>660</v>
      </c>
      <c r="C138" s="49">
        <v>0</v>
      </c>
      <c r="D138" s="49">
        <v>0</v>
      </c>
      <c r="E138" s="49">
        <v>16.37</v>
      </c>
      <c r="F138" s="49">
        <v>114.22</v>
      </c>
      <c r="G138" s="49">
        <v>8.73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f t="shared" si="7"/>
        <v>10.716923076923077</v>
      </c>
    </row>
    <row r="139" spans="1:16" s="57" customFormat="1" ht="12.75" outlineLevel="3">
      <c r="A139" s="67" t="s">
        <v>233</v>
      </c>
      <c r="B139" s="56" t="s">
        <v>661</v>
      </c>
      <c r="C139" s="49">
        <v>-29847.34</v>
      </c>
      <c r="D139" s="49">
        <v>-41655.700000000004</v>
      </c>
      <c r="E139" s="49">
        <v>-52339.26</v>
      </c>
      <c r="F139" s="49">
        <v>-57710.08</v>
      </c>
      <c r="G139" s="49">
        <v>-69931.45</v>
      </c>
      <c r="H139" s="49">
        <v>-76942.49</v>
      </c>
      <c r="I139" s="49">
        <v>-93397.25</v>
      </c>
      <c r="J139" s="49">
        <v>-103440.22</v>
      </c>
      <c r="K139" s="49">
        <v>-112686.83</v>
      </c>
      <c r="L139" s="49">
        <v>-107457.2</v>
      </c>
      <c r="M139" s="49">
        <v>-111681.33</v>
      </c>
      <c r="N139" s="49">
        <v>-120610.53</v>
      </c>
      <c r="O139" s="49">
        <v>-124448</v>
      </c>
      <c r="P139" s="49">
        <f t="shared" si="7"/>
        <v>-84780.59076923077</v>
      </c>
    </row>
    <row r="140" spans="1:16" s="57" customFormat="1" ht="12.75" outlineLevel="3">
      <c r="A140" s="67" t="s">
        <v>234</v>
      </c>
      <c r="B140" s="56" t="s">
        <v>662</v>
      </c>
      <c r="C140" s="49">
        <v>5372.53</v>
      </c>
      <c r="D140" s="49">
        <v>7498.04</v>
      </c>
      <c r="E140" s="49">
        <v>9421.08</v>
      </c>
      <c r="F140" s="49">
        <v>10387.82</v>
      </c>
      <c r="G140" s="49">
        <v>12587.67</v>
      </c>
      <c r="H140" s="49">
        <v>13849.65</v>
      </c>
      <c r="I140" s="49">
        <v>16811.5</v>
      </c>
      <c r="J140" s="49">
        <v>18619.23</v>
      </c>
      <c r="K140" s="49">
        <v>20283.62</v>
      </c>
      <c r="L140" s="49">
        <v>19342.28</v>
      </c>
      <c r="M140" s="49">
        <v>20102.62</v>
      </c>
      <c r="N140" s="49">
        <v>21709.87</v>
      </c>
      <c r="O140" s="49">
        <v>22400.62</v>
      </c>
      <c r="P140" s="49">
        <f t="shared" si="7"/>
        <v>15260.502307692306</v>
      </c>
    </row>
    <row r="141" spans="1:16" s="57" customFormat="1" ht="12.75" outlineLevel="3">
      <c r="A141" s="67" t="s">
        <v>235</v>
      </c>
      <c r="B141" s="56" t="s">
        <v>663</v>
      </c>
      <c r="C141" s="49">
        <v>4300</v>
      </c>
      <c r="D141" s="49">
        <v>7000</v>
      </c>
      <c r="E141" s="49">
        <v>10000</v>
      </c>
      <c r="F141" s="49">
        <v>11000</v>
      </c>
      <c r="G141" s="49">
        <v>11000</v>
      </c>
      <c r="H141" s="49">
        <v>20000</v>
      </c>
      <c r="I141" s="49">
        <v>21000</v>
      </c>
      <c r="J141" s="49">
        <v>25000</v>
      </c>
      <c r="K141" s="49">
        <v>0</v>
      </c>
      <c r="L141" s="49">
        <v>97000</v>
      </c>
      <c r="M141" s="49">
        <v>0</v>
      </c>
      <c r="N141" s="49">
        <v>0</v>
      </c>
      <c r="O141" s="49">
        <v>0</v>
      </c>
      <c r="P141" s="49">
        <f t="shared" si="7"/>
        <v>15869.23076923077</v>
      </c>
    </row>
    <row r="142" spans="1:16" s="57" customFormat="1" ht="12.75" outlineLevel="3">
      <c r="A142" s="67" t="s">
        <v>236</v>
      </c>
      <c r="B142" s="56" t="s">
        <v>664</v>
      </c>
      <c r="C142" s="49">
        <v>1322617.5</v>
      </c>
      <c r="D142" s="49">
        <v>1237196.23</v>
      </c>
      <c r="E142" s="49">
        <v>1028001.52</v>
      </c>
      <c r="F142" s="49">
        <v>1019551.98</v>
      </c>
      <c r="G142" s="49">
        <v>3814965.18</v>
      </c>
      <c r="H142" s="49">
        <v>3554322.6</v>
      </c>
      <c r="I142" s="49">
        <v>1125145.8</v>
      </c>
      <c r="J142" s="49">
        <v>942657.39</v>
      </c>
      <c r="K142" s="49">
        <v>1320684.01</v>
      </c>
      <c r="L142" s="49">
        <v>1282666.2</v>
      </c>
      <c r="M142" s="49">
        <v>847152.28</v>
      </c>
      <c r="N142" s="49">
        <v>1352647.32</v>
      </c>
      <c r="O142" s="49">
        <v>845785.03</v>
      </c>
      <c r="P142" s="49">
        <f t="shared" si="7"/>
        <v>1514876.3876923078</v>
      </c>
    </row>
    <row r="143" spans="1:16" s="13" customFormat="1" ht="12.75">
      <c r="A143" s="69" t="s">
        <v>17</v>
      </c>
      <c r="B143" s="20" t="s">
        <v>61</v>
      </c>
      <c r="C143" s="49">
        <v>13707181.018999998</v>
      </c>
      <c r="D143" s="49">
        <v>11270721.508999996</v>
      </c>
      <c r="E143" s="49">
        <v>10757453.859</v>
      </c>
      <c r="F143" s="49">
        <v>10667873.159</v>
      </c>
      <c r="G143" s="49">
        <v>13293074.009000003</v>
      </c>
      <c r="H143" s="49">
        <v>16055880.468999999</v>
      </c>
      <c r="I143" s="49">
        <v>7410348.218999998</v>
      </c>
      <c r="J143" s="49">
        <v>5718828.488999998</v>
      </c>
      <c r="K143" s="49">
        <v>8027909.458999996</v>
      </c>
      <c r="L143" s="49">
        <v>11215351.308999998</v>
      </c>
      <c r="M143" s="49">
        <v>11554287.108999997</v>
      </c>
      <c r="N143" s="49">
        <v>11694526.918999996</v>
      </c>
      <c r="O143" s="49">
        <v>12640029.878999999</v>
      </c>
      <c r="P143" s="49">
        <f t="shared" si="7"/>
        <v>11077958.877461536</v>
      </c>
    </row>
    <row r="144" spans="1:16" s="13" customFormat="1" ht="0.75" customHeight="1" outlineLevel="2">
      <c r="A144" s="69"/>
      <c r="B144" s="20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>
        <f t="shared" si="7"/>
        <v>0</v>
      </c>
    </row>
    <row r="145" spans="1:16" s="57" customFormat="1" ht="12.75" outlineLevel="3">
      <c r="A145" s="67" t="s">
        <v>237</v>
      </c>
      <c r="B145" s="56" t="s">
        <v>665</v>
      </c>
      <c r="C145" s="49">
        <v>0</v>
      </c>
      <c r="D145" s="49">
        <v>64.5</v>
      </c>
      <c r="E145" s="49">
        <v>34.5</v>
      </c>
      <c r="F145" s="49">
        <v>34.5</v>
      </c>
      <c r="G145" s="49">
        <v>34.5</v>
      </c>
      <c r="H145" s="49">
        <v>34.5</v>
      </c>
      <c r="I145" s="49">
        <v>34.5</v>
      </c>
      <c r="J145" s="49">
        <v>34.5</v>
      </c>
      <c r="K145" s="49">
        <v>34.5</v>
      </c>
      <c r="L145" s="49">
        <v>34.5</v>
      </c>
      <c r="M145" s="49">
        <v>64.5</v>
      </c>
      <c r="N145" s="49">
        <v>34.5</v>
      </c>
      <c r="O145" s="49">
        <v>34.5</v>
      </c>
      <c r="P145" s="49">
        <f t="shared" si="7"/>
        <v>36.46153846153846</v>
      </c>
    </row>
    <row r="146" spans="1:16" s="57" customFormat="1" ht="12.75" outlineLevel="3">
      <c r="A146" s="67" t="s">
        <v>238</v>
      </c>
      <c r="B146" s="56" t="s">
        <v>666</v>
      </c>
      <c r="C146" s="49">
        <v>76574.82</v>
      </c>
      <c r="D146" s="49">
        <v>75280.68000000001</v>
      </c>
      <c r="E146" s="49">
        <v>75280.68000000001</v>
      </c>
      <c r="F146" s="49">
        <v>74234.5</v>
      </c>
      <c r="G146" s="49">
        <v>74298.02</v>
      </c>
      <c r="H146" s="49">
        <v>74298.02</v>
      </c>
      <c r="I146" s="49">
        <v>73386.35</v>
      </c>
      <c r="J146" s="49">
        <v>71355.42</v>
      </c>
      <c r="K146" s="49">
        <v>71355.42</v>
      </c>
      <c r="L146" s="49">
        <v>71355.42</v>
      </c>
      <c r="M146" s="49">
        <v>69484.24</v>
      </c>
      <c r="N146" s="49">
        <v>68199.67</v>
      </c>
      <c r="O146" s="49">
        <v>67103.37</v>
      </c>
      <c r="P146" s="49">
        <f t="shared" si="7"/>
        <v>72477.43153846156</v>
      </c>
    </row>
    <row r="147" spans="1:16" s="57" customFormat="1" ht="12.75" outlineLevel="3">
      <c r="A147" s="67" t="s">
        <v>239</v>
      </c>
      <c r="B147" s="56" t="s">
        <v>667</v>
      </c>
      <c r="C147" s="49">
        <v>-1971</v>
      </c>
      <c r="D147" s="49">
        <v>0</v>
      </c>
      <c r="E147" s="49">
        <v>-97816.12</v>
      </c>
      <c r="F147" s="49">
        <v>-72511.75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-1760.38</v>
      </c>
      <c r="M147" s="49">
        <v>0</v>
      </c>
      <c r="N147" s="49">
        <v>0</v>
      </c>
      <c r="O147" s="49">
        <v>0</v>
      </c>
      <c r="P147" s="49">
        <f t="shared" si="7"/>
        <v>-13389.173076923076</v>
      </c>
    </row>
    <row r="148" spans="1:16" s="57" customFormat="1" ht="12.75" outlineLevel="3">
      <c r="A148" s="67" t="s">
        <v>240</v>
      </c>
      <c r="B148" s="56" t="s">
        <v>668</v>
      </c>
      <c r="C148" s="49">
        <v>11626</v>
      </c>
      <c r="D148" s="49">
        <v>5990</v>
      </c>
      <c r="E148" s="49">
        <v>5790</v>
      </c>
      <c r="F148" s="49">
        <v>14420</v>
      </c>
      <c r="G148" s="49">
        <v>32667</v>
      </c>
      <c r="H148" s="49">
        <v>19832</v>
      </c>
      <c r="I148" s="49">
        <v>16012.12</v>
      </c>
      <c r="J148" s="49">
        <v>16195</v>
      </c>
      <c r="K148" s="49">
        <v>4385</v>
      </c>
      <c r="L148" s="49">
        <v>2329</v>
      </c>
      <c r="M148" s="49">
        <v>2653.52</v>
      </c>
      <c r="N148" s="49">
        <v>2129</v>
      </c>
      <c r="O148" s="49">
        <v>14585</v>
      </c>
      <c r="P148" s="49">
        <f t="shared" si="7"/>
        <v>11431.81846153846</v>
      </c>
    </row>
    <row r="149" spans="1:16" s="57" customFormat="1" ht="12.75" outlineLevel="3">
      <c r="A149" s="67" t="s">
        <v>241</v>
      </c>
      <c r="B149" s="56" t="s">
        <v>669</v>
      </c>
      <c r="C149" s="49">
        <v>-16554.004</v>
      </c>
      <c r="D149" s="49">
        <v>-5990</v>
      </c>
      <c r="E149" s="49">
        <v>-7384.004</v>
      </c>
      <c r="F149" s="49">
        <v>-16314.004</v>
      </c>
      <c r="G149" s="49">
        <v>-32667</v>
      </c>
      <c r="H149" s="49">
        <v>-26134.004</v>
      </c>
      <c r="I149" s="49">
        <v>-19044.004</v>
      </c>
      <c r="J149" s="49">
        <v>-16195</v>
      </c>
      <c r="K149" s="49">
        <v>-7384.004</v>
      </c>
      <c r="L149" s="49">
        <v>-4498.004</v>
      </c>
      <c r="M149" s="49">
        <v>-2653.52</v>
      </c>
      <c r="N149" s="49">
        <v>-9684.004</v>
      </c>
      <c r="O149" s="49">
        <v>-17054.004</v>
      </c>
      <c r="P149" s="49">
        <f t="shared" si="7"/>
        <v>-13965.811999999998</v>
      </c>
    </row>
    <row r="150" spans="1:16" s="57" customFormat="1" ht="12.75" outlineLevel="3">
      <c r="A150" s="67" t="s">
        <v>242</v>
      </c>
      <c r="B150" s="56" t="s">
        <v>670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63714</v>
      </c>
      <c r="J150" s="49">
        <v>84774</v>
      </c>
      <c r="K150" s="49">
        <v>84774</v>
      </c>
      <c r="L150" s="49">
        <v>188333.5</v>
      </c>
      <c r="M150" s="49">
        <v>49262.5</v>
      </c>
      <c r="N150" s="49">
        <v>49262.5</v>
      </c>
      <c r="O150" s="49">
        <v>-54297</v>
      </c>
      <c r="P150" s="49">
        <f t="shared" si="7"/>
        <v>35832.57692307692</v>
      </c>
    </row>
    <row r="151" spans="1:16" s="57" customFormat="1" ht="12.75" outlineLevel="3">
      <c r="A151" s="67" t="s">
        <v>243</v>
      </c>
      <c r="B151" s="56" t="s">
        <v>671</v>
      </c>
      <c r="C151" s="49">
        <v>119264.22</v>
      </c>
      <c r="D151" s="49">
        <v>334868.86</v>
      </c>
      <c r="E151" s="49">
        <v>74477.73</v>
      </c>
      <c r="F151" s="49">
        <v>2293935.07</v>
      </c>
      <c r="G151" s="49">
        <v>2249251.15</v>
      </c>
      <c r="H151" s="49">
        <v>2537691.38</v>
      </c>
      <c r="I151" s="49">
        <v>1819203.9300000002</v>
      </c>
      <c r="J151" s="49">
        <v>1882043.19</v>
      </c>
      <c r="K151" s="49">
        <v>1886554.51</v>
      </c>
      <c r="L151" s="49">
        <v>63468.340000000004</v>
      </c>
      <c r="M151" s="49">
        <v>261677.03</v>
      </c>
      <c r="N151" s="49">
        <v>292671.68</v>
      </c>
      <c r="O151" s="49">
        <v>308254.99</v>
      </c>
      <c r="P151" s="49">
        <f t="shared" si="7"/>
        <v>1086412.4676923077</v>
      </c>
    </row>
    <row r="152" spans="1:16" s="13" customFormat="1" ht="12.75">
      <c r="A152" s="69" t="s">
        <v>17</v>
      </c>
      <c r="B152" s="20" t="s">
        <v>62</v>
      </c>
      <c r="C152" s="49">
        <v>188940.03600000002</v>
      </c>
      <c r="D152" s="49">
        <v>410214.04</v>
      </c>
      <c r="E152" s="49">
        <v>50382.78600000001</v>
      </c>
      <c r="F152" s="49">
        <v>2293798.3159999996</v>
      </c>
      <c r="G152" s="49">
        <v>2323583.67</v>
      </c>
      <c r="H152" s="49">
        <v>2605721.8959999997</v>
      </c>
      <c r="I152" s="49">
        <v>1953306.8960000002</v>
      </c>
      <c r="J152" s="49">
        <v>2038207.1099999999</v>
      </c>
      <c r="K152" s="49">
        <v>2039719.426</v>
      </c>
      <c r="L152" s="49">
        <v>319262.376</v>
      </c>
      <c r="M152" s="49">
        <v>380488.27</v>
      </c>
      <c r="N152" s="49">
        <v>402613.346</v>
      </c>
      <c r="O152" s="49">
        <v>318626.85599999997</v>
      </c>
      <c r="P152" s="49">
        <f t="shared" si="7"/>
        <v>1178835.771076923</v>
      </c>
    </row>
    <row r="153" spans="1:16" s="13" customFormat="1" ht="0.75" customHeight="1" outlineLevel="2">
      <c r="A153" s="69"/>
      <c r="B153" s="20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>
        <f t="shared" si="7"/>
        <v>0</v>
      </c>
    </row>
    <row r="154" spans="1:16" s="57" customFormat="1" ht="12.75" outlineLevel="3">
      <c r="A154" s="67" t="s">
        <v>244</v>
      </c>
      <c r="B154" s="56" t="s">
        <v>672</v>
      </c>
      <c r="C154" s="49">
        <v>272925.26</v>
      </c>
      <c r="D154" s="49">
        <v>261925.26</v>
      </c>
      <c r="E154" s="49">
        <v>277071.37</v>
      </c>
      <c r="F154" s="49">
        <v>283316.29</v>
      </c>
      <c r="G154" s="49">
        <v>68710.77</v>
      </c>
      <c r="H154" s="49">
        <v>68311.63</v>
      </c>
      <c r="I154" s="49">
        <v>94311.63</v>
      </c>
      <c r="J154" s="49">
        <v>71335.25</v>
      </c>
      <c r="K154" s="49">
        <v>77445.32</v>
      </c>
      <c r="L154" s="49">
        <v>53079.22</v>
      </c>
      <c r="M154" s="49">
        <v>66756.02</v>
      </c>
      <c r="N154" s="49">
        <v>46666.44</v>
      </c>
      <c r="O154" s="49">
        <v>65680.44</v>
      </c>
      <c r="P154" s="49">
        <f t="shared" si="7"/>
        <v>131348.83846153846</v>
      </c>
    </row>
    <row r="155" spans="1:16" s="13" customFormat="1" ht="12.75">
      <c r="A155" s="69"/>
      <c r="B155" s="20" t="s">
        <v>63</v>
      </c>
      <c r="C155" s="49">
        <v>272925.26</v>
      </c>
      <c r="D155" s="49">
        <v>261925.26</v>
      </c>
      <c r="E155" s="49">
        <v>277071.37</v>
      </c>
      <c r="F155" s="49">
        <v>283316.29</v>
      </c>
      <c r="G155" s="49">
        <v>68710.77</v>
      </c>
      <c r="H155" s="49">
        <v>68311.63</v>
      </c>
      <c r="I155" s="49">
        <v>94311.63</v>
      </c>
      <c r="J155" s="49">
        <v>71335.25</v>
      </c>
      <c r="K155" s="49">
        <v>77445.32</v>
      </c>
      <c r="L155" s="49">
        <v>53079.22</v>
      </c>
      <c r="M155" s="49">
        <v>66756.02</v>
      </c>
      <c r="N155" s="49">
        <v>46666.44</v>
      </c>
      <c r="O155" s="49">
        <v>65680.44</v>
      </c>
      <c r="P155" s="49">
        <f t="shared" si="7"/>
        <v>131348.83846153846</v>
      </c>
    </row>
    <row r="156" spans="1:16" s="13" customFormat="1" ht="0.75" customHeight="1" outlineLevel="2">
      <c r="A156" s="69"/>
      <c r="B156" s="20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>
        <f t="shared" si="7"/>
        <v>0</v>
      </c>
    </row>
    <row r="157" spans="1:16" s="57" customFormat="1" ht="12.75" outlineLevel="3">
      <c r="A157" s="67" t="s">
        <v>245</v>
      </c>
      <c r="B157" s="56" t="s">
        <v>673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1882249.58</v>
      </c>
      <c r="O157" s="49">
        <v>0</v>
      </c>
      <c r="P157" s="49">
        <f t="shared" si="7"/>
        <v>144788.42923076922</v>
      </c>
    </row>
    <row r="158" spans="1:16" s="13" customFormat="1" ht="12.75">
      <c r="A158" s="69" t="s">
        <v>17</v>
      </c>
      <c r="B158" s="20" t="s">
        <v>64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1882249.58</v>
      </c>
      <c r="O158" s="49">
        <v>0</v>
      </c>
      <c r="P158" s="49">
        <f t="shared" si="7"/>
        <v>144788.42923076922</v>
      </c>
    </row>
    <row r="159" spans="1:16" s="13" customFormat="1" ht="0.75" customHeight="1" outlineLevel="2">
      <c r="A159" s="69"/>
      <c r="B159" s="20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>
        <f t="shared" si="7"/>
        <v>0</v>
      </c>
    </row>
    <row r="160" spans="1:16" s="57" customFormat="1" ht="12.75" outlineLevel="3">
      <c r="A160" s="67" t="s">
        <v>246</v>
      </c>
      <c r="B160" s="56" t="s">
        <v>674</v>
      </c>
      <c r="C160" s="49">
        <v>17591309.6</v>
      </c>
      <c r="D160" s="49">
        <v>26106147.49</v>
      </c>
      <c r="E160" s="49">
        <v>19203651.38</v>
      </c>
      <c r="F160" s="49">
        <v>17429078.281</v>
      </c>
      <c r="G160" s="49">
        <v>17559446.57</v>
      </c>
      <c r="H160" s="49">
        <v>21130677.11</v>
      </c>
      <c r="I160" s="49">
        <v>24267326.9</v>
      </c>
      <c r="J160" s="49">
        <v>20973846.05</v>
      </c>
      <c r="K160" s="49">
        <v>17671790.28</v>
      </c>
      <c r="L160" s="49">
        <v>19244822.89</v>
      </c>
      <c r="M160" s="49">
        <v>27257397.75</v>
      </c>
      <c r="N160" s="49">
        <v>18680989.158</v>
      </c>
      <c r="O160" s="49">
        <v>17236497.113</v>
      </c>
      <c r="P160" s="49">
        <f t="shared" si="7"/>
        <v>20334844.659384616</v>
      </c>
    </row>
    <row r="161" spans="1:16" s="57" customFormat="1" ht="12.75" outlineLevel="3">
      <c r="A161" s="67" t="s">
        <v>247</v>
      </c>
      <c r="B161" s="56" t="s">
        <v>675</v>
      </c>
      <c r="C161" s="49">
        <v>128862.1</v>
      </c>
      <c r="D161" s="49">
        <v>105574.56</v>
      </c>
      <c r="E161" s="49">
        <v>105314.09</v>
      </c>
      <c r="F161" s="49">
        <v>154721.93</v>
      </c>
      <c r="G161" s="49">
        <v>360392.8</v>
      </c>
      <c r="H161" s="49">
        <v>136881.28</v>
      </c>
      <c r="I161" s="49">
        <v>109945.90000000001</v>
      </c>
      <c r="J161" s="49">
        <v>236681.61000000002</v>
      </c>
      <c r="K161" s="49">
        <v>97381</v>
      </c>
      <c r="L161" s="49">
        <v>123105.87</v>
      </c>
      <c r="M161" s="49">
        <v>149985.01</v>
      </c>
      <c r="N161" s="49">
        <v>133889.64</v>
      </c>
      <c r="O161" s="49">
        <v>139811.56</v>
      </c>
      <c r="P161" s="49">
        <f t="shared" si="7"/>
        <v>152503.64230769232</v>
      </c>
    </row>
    <row r="162" spans="1:16" s="57" customFormat="1" ht="12.75" outlineLevel="3">
      <c r="A162" s="67" t="s">
        <v>248</v>
      </c>
      <c r="B162" s="56" t="s">
        <v>676</v>
      </c>
      <c r="C162" s="49">
        <v>10594.07</v>
      </c>
      <c r="D162" s="49">
        <v>11800.02</v>
      </c>
      <c r="E162" s="49">
        <v>0.16</v>
      </c>
      <c r="F162" s="49">
        <v>8.99</v>
      </c>
      <c r="G162" s="49">
        <v>360.92</v>
      </c>
      <c r="H162" s="49">
        <v>0.02</v>
      </c>
      <c r="I162" s="49">
        <v>746.74</v>
      </c>
      <c r="J162" s="49">
        <v>302.83</v>
      </c>
      <c r="K162" s="49">
        <v>56142.520000000004</v>
      </c>
      <c r="L162" s="49">
        <v>26251.8</v>
      </c>
      <c r="M162" s="49">
        <v>40000.020000000004</v>
      </c>
      <c r="N162" s="49">
        <v>192.61</v>
      </c>
      <c r="O162" s="49">
        <v>5785.68</v>
      </c>
      <c r="P162" s="49">
        <f t="shared" si="7"/>
        <v>11706.644615384615</v>
      </c>
    </row>
    <row r="163" spans="1:16" s="57" customFormat="1" ht="12.75" outlineLevel="3">
      <c r="A163" s="67" t="s">
        <v>249</v>
      </c>
      <c r="B163" s="56" t="s">
        <v>677</v>
      </c>
      <c r="C163" s="49">
        <v>3961507.83</v>
      </c>
      <c r="D163" s="49">
        <v>885469.61</v>
      </c>
      <c r="E163" s="49">
        <v>1127849.66</v>
      </c>
      <c r="F163" s="49">
        <v>1083614.8</v>
      </c>
      <c r="G163" s="49">
        <v>910801.13</v>
      </c>
      <c r="H163" s="49">
        <v>1006396.94</v>
      </c>
      <c r="I163" s="49">
        <v>1177642.61</v>
      </c>
      <c r="J163" s="49">
        <v>1147232.11</v>
      </c>
      <c r="K163" s="49">
        <v>1422453.51</v>
      </c>
      <c r="L163" s="49">
        <v>838895.0800000001</v>
      </c>
      <c r="M163" s="49">
        <v>904657.16</v>
      </c>
      <c r="N163" s="49">
        <v>1569963.55</v>
      </c>
      <c r="O163" s="49">
        <v>1984645.96</v>
      </c>
      <c r="P163" s="49">
        <f t="shared" si="7"/>
        <v>1386240.7653846154</v>
      </c>
    </row>
    <row r="164" spans="1:16" s="57" customFormat="1" ht="12.75" outlineLevel="3">
      <c r="A164" s="67" t="s">
        <v>250</v>
      </c>
      <c r="B164" s="56" t="s">
        <v>678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f t="shared" si="7"/>
        <v>0</v>
      </c>
    </row>
    <row r="165" spans="1:16" s="57" customFormat="1" ht="12.75" outlineLevel="3">
      <c r="A165" s="67" t="s">
        <v>251</v>
      </c>
      <c r="B165" s="56" t="s">
        <v>679</v>
      </c>
      <c r="C165" s="49">
        <v>139335.82</v>
      </c>
      <c r="D165" s="49">
        <v>153571.04</v>
      </c>
      <c r="E165" s="49">
        <v>121775.58</v>
      </c>
      <c r="F165" s="49">
        <v>153924.78</v>
      </c>
      <c r="G165" s="49">
        <v>166631.36000000002</v>
      </c>
      <c r="H165" s="49">
        <v>155897.07</v>
      </c>
      <c r="I165" s="49">
        <v>328253.98</v>
      </c>
      <c r="J165" s="49">
        <v>156651.81</v>
      </c>
      <c r="K165" s="49">
        <v>144572.32</v>
      </c>
      <c r="L165" s="49">
        <v>210589.73</v>
      </c>
      <c r="M165" s="49">
        <v>170975.74</v>
      </c>
      <c r="N165" s="49">
        <v>170884.16</v>
      </c>
      <c r="O165" s="49">
        <v>161329.93</v>
      </c>
      <c r="P165" s="49">
        <f t="shared" si="7"/>
        <v>171876.4092307692</v>
      </c>
    </row>
    <row r="166" spans="1:16" s="13" customFormat="1" ht="12.75">
      <c r="A166" s="69" t="s">
        <v>17</v>
      </c>
      <c r="B166" s="20" t="s">
        <v>65</v>
      </c>
      <c r="C166" s="49">
        <v>21831609.42</v>
      </c>
      <c r="D166" s="49">
        <v>27262562.719999995</v>
      </c>
      <c r="E166" s="49">
        <v>20558590.869999997</v>
      </c>
      <c r="F166" s="49">
        <v>18821348.781</v>
      </c>
      <c r="G166" s="49">
        <v>18997632.78</v>
      </c>
      <c r="H166" s="49">
        <v>22429852.42</v>
      </c>
      <c r="I166" s="49">
        <v>25883916.129999995</v>
      </c>
      <c r="J166" s="49">
        <v>22514714.409999996</v>
      </c>
      <c r="K166" s="49">
        <v>19392339.630000003</v>
      </c>
      <c r="L166" s="49">
        <v>20443665.37</v>
      </c>
      <c r="M166" s="49">
        <v>28523015.68</v>
      </c>
      <c r="N166" s="49">
        <v>20555919.118</v>
      </c>
      <c r="O166" s="49">
        <v>19528070.243</v>
      </c>
      <c r="P166" s="49">
        <f t="shared" si="7"/>
        <v>22057172.12092308</v>
      </c>
    </row>
    <row r="167" spans="1:16" s="13" customFormat="1" ht="0.75" customHeight="1" outlineLevel="2">
      <c r="A167" s="69"/>
      <c r="B167" s="20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>
        <f t="shared" si="7"/>
        <v>0</v>
      </c>
    </row>
    <row r="168" spans="1:16" s="57" customFormat="1" ht="12.75" outlineLevel="3">
      <c r="A168" s="67" t="s">
        <v>252</v>
      </c>
      <c r="B168" s="56" t="s">
        <v>680</v>
      </c>
      <c r="C168" s="49">
        <v>15004983.76</v>
      </c>
      <c r="D168" s="49">
        <v>20895325.78</v>
      </c>
      <c r="E168" s="49">
        <v>22000420.22</v>
      </c>
      <c r="F168" s="49">
        <v>24039236.31</v>
      </c>
      <c r="G168" s="49">
        <v>18653981.79</v>
      </c>
      <c r="H168" s="49">
        <v>17522089.07</v>
      </c>
      <c r="I168" s="49">
        <v>18444358.15</v>
      </c>
      <c r="J168" s="49">
        <v>20133292.4</v>
      </c>
      <c r="K168" s="49">
        <v>20478072.34</v>
      </c>
      <c r="L168" s="49">
        <v>17054152.7</v>
      </c>
      <c r="M168" s="49">
        <v>15971007.54</v>
      </c>
      <c r="N168" s="49">
        <v>15871183.11</v>
      </c>
      <c r="O168" s="49">
        <v>16759551.42</v>
      </c>
      <c r="P168" s="49">
        <f t="shared" si="7"/>
        <v>18679050.35307692</v>
      </c>
    </row>
    <row r="169" spans="1:16" s="57" customFormat="1" ht="12.75" outlineLevel="3">
      <c r="A169" s="67" t="s">
        <v>253</v>
      </c>
      <c r="B169" s="56" t="s">
        <v>681</v>
      </c>
      <c r="C169" s="49">
        <v>656130.39</v>
      </c>
      <c r="D169" s="49">
        <v>650760.67</v>
      </c>
      <c r="E169" s="49">
        <v>479397.61</v>
      </c>
      <c r="F169" s="49">
        <v>271934.86</v>
      </c>
      <c r="G169" s="49">
        <v>351028.09</v>
      </c>
      <c r="H169" s="49">
        <v>380053.54</v>
      </c>
      <c r="I169" s="49">
        <v>508616.23000000004</v>
      </c>
      <c r="J169" s="49">
        <v>817237.22</v>
      </c>
      <c r="K169" s="49">
        <v>821369.46</v>
      </c>
      <c r="L169" s="49">
        <v>888163.18</v>
      </c>
      <c r="M169" s="49">
        <v>807910.47</v>
      </c>
      <c r="N169" s="49">
        <v>964621.9500000001</v>
      </c>
      <c r="O169" s="49">
        <v>642725.1</v>
      </c>
      <c r="P169" s="49">
        <f t="shared" si="7"/>
        <v>633842.2130769229</v>
      </c>
    </row>
    <row r="170" spans="1:16" s="57" customFormat="1" ht="12.75" outlineLevel="3">
      <c r="A170" s="67" t="s">
        <v>254</v>
      </c>
      <c r="B170" s="56" t="s">
        <v>682</v>
      </c>
      <c r="C170" s="49">
        <v>0</v>
      </c>
      <c r="D170" s="49">
        <v>0</v>
      </c>
      <c r="E170" s="49">
        <v>0</v>
      </c>
      <c r="F170" s="49">
        <v>0</v>
      </c>
      <c r="G170" s="49">
        <v>27716.510000000002</v>
      </c>
      <c r="H170" s="49">
        <v>0</v>
      </c>
      <c r="I170" s="49">
        <v>1055.09</v>
      </c>
      <c r="J170" s="49">
        <v>0</v>
      </c>
      <c r="K170" s="49">
        <v>0</v>
      </c>
      <c r="L170" s="49">
        <v>0</v>
      </c>
      <c r="M170" s="49">
        <v>202796.27000000002</v>
      </c>
      <c r="N170" s="49">
        <v>1441.95</v>
      </c>
      <c r="O170" s="49">
        <v>-37495.450000000004</v>
      </c>
      <c r="P170" s="49">
        <f t="shared" si="7"/>
        <v>15039.566923076925</v>
      </c>
    </row>
    <row r="171" spans="1:16" s="57" customFormat="1" ht="12.75" outlineLevel="3">
      <c r="A171" s="67" t="s">
        <v>255</v>
      </c>
      <c r="B171" s="56" t="s">
        <v>683</v>
      </c>
      <c r="C171" s="49">
        <v>565802.62</v>
      </c>
      <c r="D171" s="49">
        <v>977759.8</v>
      </c>
      <c r="E171" s="49">
        <v>1681942.99</v>
      </c>
      <c r="F171" s="49">
        <v>654027.91</v>
      </c>
      <c r="G171" s="49">
        <v>1642749.22</v>
      </c>
      <c r="H171" s="49">
        <v>1847760.1600000001</v>
      </c>
      <c r="I171" s="49">
        <v>2292145.62</v>
      </c>
      <c r="J171" s="49">
        <v>1281701.6099999999</v>
      </c>
      <c r="K171" s="49">
        <v>839513.5</v>
      </c>
      <c r="L171" s="49">
        <v>540596.56</v>
      </c>
      <c r="M171" s="49">
        <v>2216882.15</v>
      </c>
      <c r="N171" s="49">
        <v>1836138.53</v>
      </c>
      <c r="O171" s="49">
        <v>1750239.81</v>
      </c>
      <c r="P171" s="49">
        <f t="shared" si="7"/>
        <v>1394404.6523076924</v>
      </c>
    </row>
    <row r="172" spans="1:16" s="13" customFormat="1" ht="12.75">
      <c r="A172" s="69" t="s">
        <v>17</v>
      </c>
      <c r="B172" s="20" t="s">
        <v>66</v>
      </c>
      <c r="C172" s="49">
        <v>16226916.77</v>
      </c>
      <c r="D172" s="49">
        <v>22523846.250000004</v>
      </c>
      <c r="E172" s="49">
        <v>24161760.819999997</v>
      </c>
      <c r="F172" s="49">
        <v>24965199.08</v>
      </c>
      <c r="G172" s="49">
        <v>20675475.61</v>
      </c>
      <c r="H172" s="49">
        <v>19749902.77</v>
      </c>
      <c r="I172" s="49">
        <v>21246175.09</v>
      </c>
      <c r="J172" s="49">
        <v>22232231.229999997</v>
      </c>
      <c r="K172" s="49">
        <v>22138955.3</v>
      </c>
      <c r="L172" s="49">
        <v>18482912.439999998</v>
      </c>
      <c r="M172" s="49">
        <v>19198596.429999996</v>
      </c>
      <c r="N172" s="49">
        <v>18673385.54</v>
      </c>
      <c r="O172" s="49">
        <v>19115020.88</v>
      </c>
      <c r="P172" s="49">
        <f aca="true" t="shared" si="8" ref="P172:P232">((SUM(C172:O172))/13)</f>
        <v>20722336.785384614</v>
      </c>
    </row>
    <row r="173" spans="1:16" s="13" customFormat="1" ht="0.75" customHeight="1" outlineLevel="2">
      <c r="A173" s="69"/>
      <c r="B173" s="20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>
        <f t="shared" si="8"/>
        <v>0</v>
      </c>
    </row>
    <row r="174" spans="1:16" s="57" customFormat="1" ht="12.75" outlineLevel="3">
      <c r="A174" s="67" t="s">
        <v>256</v>
      </c>
      <c r="B174" s="56" t="s">
        <v>684</v>
      </c>
      <c r="C174" s="49">
        <v>626238.414</v>
      </c>
      <c r="D174" s="49">
        <v>625361.924</v>
      </c>
      <c r="E174" s="49">
        <v>697301.174</v>
      </c>
      <c r="F174" s="49">
        <v>767638.604</v>
      </c>
      <c r="G174" s="49">
        <v>641386.614</v>
      </c>
      <c r="H174" s="49">
        <v>559391.554</v>
      </c>
      <c r="I174" s="49">
        <v>571964.014</v>
      </c>
      <c r="J174" s="49">
        <v>654629.894</v>
      </c>
      <c r="K174" s="49">
        <v>778590.274</v>
      </c>
      <c r="L174" s="49">
        <v>647871.644</v>
      </c>
      <c r="M174" s="49">
        <v>624851.054</v>
      </c>
      <c r="N174" s="49">
        <v>729154.814</v>
      </c>
      <c r="O174" s="49">
        <v>744404.984</v>
      </c>
      <c r="P174" s="49">
        <f t="shared" si="8"/>
        <v>666829.6124615385</v>
      </c>
    </row>
    <row r="175" spans="1:16" s="13" customFormat="1" ht="12.75">
      <c r="A175" s="69" t="s">
        <v>17</v>
      </c>
      <c r="B175" s="20" t="s">
        <v>67</v>
      </c>
      <c r="C175" s="49">
        <v>626238.414</v>
      </c>
      <c r="D175" s="49">
        <v>625361.924</v>
      </c>
      <c r="E175" s="49">
        <v>697301.174</v>
      </c>
      <c r="F175" s="49">
        <v>767638.604</v>
      </c>
      <c r="G175" s="49">
        <v>641386.614</v>
      </c>
      <c r="H175" s="49">
        <v>559391.554</v>
      </c>
      <c r="I175" s="49">
        <v>571964.014</v>
      </c>
      <c r="J175" s="49">
        <v>654629.894</v>
      </c>
      <c r="K175" s="49">
        <v>778590.274</v>
      </c>
      <c r="L175" s="49">
        <v>647871.644</v>
      </c>
      <c r="M175" s="49">
        <v>624851.054</v>
      </c>
      <c r="N175" s="49">
        <v>729154.814</v>
      </c>
      <c r="O175" s="49">
        <v>744404.984</v>
      </c>
      <c r="P175" s="49">
        <f t="shared" si="8"/>
        <v>666829.6124615385</v>
      </c>
    </row>
    <row r="176" spans="1:16" s="13" customFormat="1" ht="0.75" customHeight="1" outlineLevel="2">
      <c r="A176" s="69"/>
      <c r="B176" s="20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>
        <f t="shared" si="8"/>
        <v>0</v>
      </c>
    </row>
    <row r="177" spans="1:16" s="13" customFormat="1" ht="12.75">
      <c r="A177" s="69" t="s">
        <v>17</v>
      </c>
      <c r="B177" s="20" t="s">
        <v>68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f t="shared" si="8"/>
        <v>0</v>
      </c>
    </row>
    <row r="178" spans="1:16" s="13" customFormat="1" ht="0.75" customHeight="1" outlineLevel="2">
      <c r="A178" s="69"/>
      <c r="B178" s="20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>
        <f t="shared" si="8"/>
        <v>0</v>
      </c>
    </row>
    <row r="179" spans="1:16" s="57" customFormat="1" ht="12.75" outlineLevel="3">
      <c r="A179" s="67" t="s">
        <v>257</v>
      </c>
      <c r="B179" s="56" t="s">
        <v>685</v>
      </c>
      <c r="C179" s="49">
        <v>13899392.97</v>
      </c>
      <c r="D179" s="49">
        <v>13750310.56</v>
      </c>
      <c r="E179" s="49">
        <v>13681958.58</v>
      </c>
      <c r="F179" s="49">
        <v>13331594.14</v>
      </c>
      <c r="G179" s="49">
        <v>13305697.51</v>
      </c>
      <c r="H179" s="49">
        <v>13379441.31</v>
      </c>
      <c r="I179" s="49">
        <v>13511336.89</v>
      </c>
      <c r="J179" s="49">
        <v>13485441.81</v>
      </c>
      <c r="K179" s="49">
        <v>13420111.38</v>
      </c>
      <c r="L179" s="49">
        <v>13555013.96</v>
      </c>
      <c r="M179" s="49">
        <v>13516524.89</v>
      </c>
      <c r="N179" s="49">
        <v>13568821.4</v>
      </c>
      <c r="O179" s="49">
        <v>13788135.26</v>
      </c>
      <c r="P179" s="49">
        <f t="shared" si="8"/>
        <v>13553367.743076922</v>
      </c>
    </row>
    <row r="180" spans="1:16" s="57" customFormat="1" ht="12.75" outlineLevel="3">
      <c r="A180" s="67" t="s">
        <v>258</v>
      </c>
      <c r="B180" s="56" t="s">
        <v>686</v>
      </c>
      <c r="C180" s="49">
        <v>99293.497</v>
      </c>
      <c r="D180" s="49">
        <v>105057.107</v>
      </c>
      <c r="E180" s="49">
        <v>104897.657</v>
      </c>
      <c r="F180" s="49">
        <v>109014.937</v>
      </c>
      <c r="G180" s="49">
        <v>106012.217</v>
      </c>
      <c r="H180" s="49">
        <v>106123.287</v>
      </c>
      <c r="I180" s="49">
        <v>107002.307</v>
      </c>
      <c r="J180" s="49">
        <v>100167.317</v>
      </c>
      <c r="K180" s="49">
        <v>97629.047</v>
      </c>
      <c r="L180" s="49">
        <v>97314.587</v>
      </c>
      <c r="M180" s="49">
        <v>92935.007</v>
      </c>
      <c r="N180" s="49">
        <v>91913.447</v>
      </c>
      <c r="O180" s="49">
        <v>84103.537</v>
      </c>
      <c r="P180" s="49">
        <f t="shared" si="8"/>
        <v>100112.61161538461</v>
      </c>
    </row>
    <row r="181" spans="1:16" s="57" customFormat="1" ht="12.75" outlineLevel="3">
      <c r="A181" s="67" t="s">
        <v>259</v>
      </c>
      <c r="B181" s="56" t="s">
        <v>687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f t="shared" si="8"/>
        <v>0</v>
      </c>
    </row>
    <row r="182" spans="1:16" s="57" customFormat="1" ht="12.75" outlineLevel="3">
      <c r="A182" s="67" t="s">
        <v>260</v>
      </c>
      <c r="B182" s="56" t="s">
        <v>688</v>
      </c>
      <c r="C182" s="49">
        <v>1753431.9</v>
      </c>
      <c r="D182" s="49">
        <v>1507543.92</v>
      </c>
      <c r="E182" s="49">
        <v>1289109.42</v>
      </c>
      <c r="F182" s="49">
        <v>1746130.6800000002</v>
      </c>
      <c r="G182" s="49">
        <v>1638384.81</v>
      </c>
      <c r="H182" s="49">
        <v>1526467.25</v>
      </c>
      <c r="I182" s="49">
        <v>1418152.38</v>
      </c>
      <c r="J182" s="49">
        <v>1720193.23</v>
      </c>
      <c r="K182" s="49">
        <v>2109445.45</v>
      </c>
      <c r="L182" s="49">
        <v>1988785.78</v>
      </c>
      <c r="M182" s="49">
        <v>1917122.4</v>
      </c>
      <c r="N182" s="49">
        <v>1722931.92</v>
      </c>
      <c r="O182" s="49">
        <v>1633054.28</v>
      </c>
      <c r="P182" s="49">
        <f t="shared" si="8"/>
        <v>1690057.9553846156</v>
      </c>
    </row>
    <row r="183" spans="1:16" s="57" customFormat="1" ht="12.75" outlineLevel="3">
      <c r="A183" s="67" t="s">
        <v>261</v>
      </c>
      <c r="B183" s="56" t="s">
        <v>689</v>
      </c>
      <c r="C183" s="49">
        <v>101605.55</v>
      </c>
      <c r="D183" s="49">
        <v>214494.76</v>
      </c>
      <c r="E183" s="49">
        <v>158270.51</v>
      </c>
      <c r="F183" s="49">
        <v>86607.05</v>
      </c>
      <c r="G183" s="49">
        <v>152042.55000000002</v>
      </c>
      <c r="H183" s="49">
        <v>41561.41</v>
      </c>
      <c r="I183" s="49">
        <v>112195.74</v>
      </c>
      <c r="J183" s="49">
        <v>217438.52000000002</v>
      </c>
      <c r="K183" s="49">
        <v>200550.16</v>
      </c>
      <c r="L183" s="49">
        <v>110001.8</v>
      </c>
      <c r="M183" s="49">
        <v>-0.15</v>
      </c>
      <c r="N183" s="49">
        <v>67991.14</v>
      </c>
      <c r="O183" s="49">
        <v>181206.62</v>
      </c>
      <c r="P183" s="49">
        <f t="shared" si="8"/>
        <v>126458.89692307693</v>
      </c>
    </row>
    <row r="184" spans="1:16" s="57" customFormat="1" ht="12.75" outlineLevel="3">
      <c r="A184" s="67" t="s">
        <v>262</v>
      </c>
      <c r="B184" s="56" t="s">
        <v>690</v>
      </c>
      <c r="C184" s="49">
        <v>183178.39</v>
      </c>
      <c r="D184" s="49">
        <v>183178.39</v>
      </c>
      <c r="E184" s="49">
        <v>183178.39</v>
      </c>
      <c r="F184" s="49">
        <v>183178.39</v>
      </c>
      <c r="G184" s="49">
        <v>183178.39</v>
      </c>
      <c r="H184" s="49">
        <v>183178.39</v>
      </c>
      <c r="I184" s="49">
        <v>183178.39</v>
      </c>
      <c r="J184" s="49">
        <v>183178.39</v>
      </c>
      <c r="K184" s="49">
        <v>183178.39</v>
      </c>
      <c r="L184" s="49">
        <v>183178.39</v>
      </c>
      <c r="M184" s="49">
        <v>178561.29</v>
      </c>
      <c r="N184" s="49">
        <v>178561.29</v>
      </c>
      <c r="O184" s="49">
        <v>178561.29</v>
      </c>
      <c r="P184" s="49">
        <f t="shared" si="8"/>
        <v>182112.9053846154</v>
      </c>
    </row>
    <row r="185" spans="1:16" s="57" customFormat="1" ht="12.75" outlineLevel="3">
      <c r="A185" s="67" t="s">
        <v>263</v>
      </c>
      <c r="B185" s="56" t="s">
        <v>691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f t="shared" si="8"/>
        <v>0</v>
      </c>
    </row>
    <row r="186" spans="1:16" s="57" customFormat="1" ht="12.75" outlineLevel="3">
      <c r="A186" s="67" t="s">
        <v>264</v>
      </c>
      <c r="B186" s="56" t="s">
        <v>692</v>
      </c>
      <c r="C186" s="49">
        <v>0</v>
      </c>
      <c r="D186" s="49">
        <v>0</v>
      </c>
      <c r="E186" s="49">
        <v>246620.37</v>
      </c>
      <c r="F186" s="49">
        <v>147840.03</v>
      </c>
      <c r="G186" s="49">
        <v>201162.78</v>
      </c>
      <c r="H186" s="49">
        <v>145404.76</v>
      </c>
      <c r="I186" s="49">
        <v>200898.06</v>
      </c>
      <c r="J186" s="49">
        <v>313896.96</v>
      </c>
      <c r="K186" s="49">
        <v>219328.06</v>
      </c>
      <c r="L186" s="49">
        <v>38971.64</v>
      </c>
      <c r="M186" s="49">
        <v>0</v>
      </c>
      <c r="N186" s="49">
        <v>0</v>
      </c>
      <c r="O186" s="49">
        <v>0</v>
      </c>
      <c r="P186" s="49">
        <f t="shared" si="8"/>
        <v>116470.97384615384</v>
      </c>
    </row>
    <row r="187" spans="1:16" s="57" customFormat="1" ht="12.75" outlineLevel="3">
      <c r="A187" s="67" t="s">
        <v>265</v>
      </c>
      <c r="B187" s="56" t="s">
        <v>693</v>
      </c>
      <c r="C187" s="49">
        <v>337943.63</v>
      </c>
      <c r="D187" s="49">
        <v>139758.58000000002</v>
      </c>
      <c r="E187" s="49">
        <v>295202.52</v>
      </c>
      <c r="F187" s="49">
        <v>295202.51</v>
      </c>
      <c r="G187" s="49">
        <v>294215.39</v>
      </c>
      <c r="H187" s="49">
        <v>294215.39</v>
      </c>
      <c r="I187" s="49">
        <v>269431.71</v>
      </c>
      <c r="J187" s="49">
        <v>130660.26000000001</v>
      </c>
      <c r="K187" s="49">
        <v>264767.91000000003</v>
      </c>
      <c r="L187" s="49">
        <v>419650.10000000003</v>
      </c>
      <c r="M187" s="49">
        <v>419650.10000000003</v>
      </c>
      <c r="N187" s="49">
        <v>288989.84</v>
      </c>
      <c r="O187" s="49">
        <v>154882.19</v>
      </c>
      <c r="P187" s="49">
        <f t="shared" si="8"/>
        <v>277274.6253846154</v>
      </c>
    </row>
    <row r="188" spans="1:16" s="13" customFormat="1" ht="12.75">
      <c r="A188" s="69" t="s">
        <v>17</v>
      </c>
      <c r="B188" s="20" t="s">
        <v>69</v>
      </c>
      <c r="C188" s="49">
        <v>16374845.937000003</v>
      </c>
      <c r="D188" s="49">
        <v>15900343.317000002</v>
      </c>
      <c r="E188" s="49">
        <v>15959237.446999999</v>
      </c>
      <c r="F188" s="49">
        <v>15899567.737000002</v>
      </c>
      <c r="G188" s="49">
        <v>15880693.647000002</v>
      </c>
      <c r="H188" s="49">
        <v>15676391.797000002</v>
      </c>
      <c r="I188" s="49">
        <v>15802195.477000002</v>
      </c>
      <c r="J188" s="49">
        <v>16150976.487000002</v>
      </c>
      <c r="K188" s="49">
        <v>16495010.397000002</v>
      </c>
      <c r="L188" s="49">
        <v>16392916.257000001</v>
      </c>
      <c r="M188" s="49">
        <v>16124793.536999999</v>
      </c>
      <c r="N188" s="49">
        <v>15919209.037</v>
      </c>
      <c r="O188" s="49">
        <v>16019943.176999997</v>
      </c>
      <c r="P188" s="49">
        <f t="shared" si="8"/>
        <v>16045855.711615385</v>
      </c>
    </row>
    <row r="189" spans="1:16" s="13" customFormat="1" ht="0.75" customHeight="1" outlineLevel="2">
      <c r="A189" s="69"/>
      <c r="B189" s="20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>
        <f t="shared" si="8"/>
        <v>0</v>
      </c>
    </row>
    <row r="190" spans="1:16" s="13" customFormat="1" ht="12.75">
      <c r="A190" s="69" t="s">
        <v>17</v>
      </c>
      <c r="B190" s="20" t="s">
        <v>70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f t="shared" si="8"/>
        <v>0</v>
      </c>
    </row>
    <row r="191" spans="1:16" s="13" customFormat="1" ht="0.75" customHeight="1" outlineLevel="2">
      <c r="A191" s="69"/>
      <c r="B191" s="20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>
        <f t="shared" si="8"/>
        <v>0</v>
      </c>
    </row>
    <row r="192" spans="1:16" s="13" customFormat="1" ht="12.75">
      <c r="A192" s="69" t="s">
        <v>17</v>
      </c>
      <c r="B192" s="20" t="s">
        <v>71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f t="shared" si="8"/>
        <v>0</v>
      </c>
    </row>
    <row r="193" spans="1:16" s="13" customFormat="1" ht="0.75" customHeight="1" outlineLevel="2">
      <c r="A193" s="69"/>
      <c r="B193" s="20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>
        <f t="shared" si="8"/>
        <v>0</v>
      </c>
    </row>
    <row r="194" spans="1:16" s="13" customFormat="1" ht="12.75" customHeight="1">
      <c r="A194" s="69" t="s">
        <v>17</v>
      </c>
      <c r="B194" s="20" t="s">
        <v>72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f t="shared" si="8"/>
        <v>0</v>
      </c>
    </row>
    <row r="195" spans="1:16" s="13" customFormat="1" ht="0.75" customHeight="1" outlineLevel="2">
      <c r="A195" s="69"/>
      <c r="B195" s="20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>
        <f t="shared" si="8"/>
        <v>0</v>
      </c>
    </row>
    <row r="196" spans="1:16" s="57" customFormat="1" ht="12.75" outlineLevel="3">
      <c r="A196" s="67" t="s">
        <v>200</v>
      </c>
      <c r="B196" s="56" t="s">
        <v>628</v>
      </c>
      <c r="C196" s="49">
        <v>0.36</v>
      </c>
      <c r="D196" s="49">
        <v>9240312.84</v>
      </c>
      <c r="E196" s="49">
        <v>0.36</v>
      </c>
      <c r="F196" s="49">
        <v>0.36</v>
      </c>
      <c r="G196" s="49">
        <v>9202558.73</v>
      </c>
      <c r="H196" s="49">
        <v>0</v>
      </c>
      <c r="I196" s="49">
        <v>0</v>
      </c>
      <c r="J196" s="49">
        <v>9062488.71</v>
      </c>
      <c r="K196" s="49">
        <v>0</v>
      </c>
      <c r="L196" s="49">
        <v>0</v>
      </c>
      <c r="M196" s="49">
        <v>9037211.68</v>
      </c>
      <c r="N196" s="49">
        <v>0</v>
      </c>
      <c r="O196" s="49">
        <v>0</v>
      </c>
      <c r="P196" s="49">
        <f t="shared" si="8"/>
        <v>2810967.156923077</v>
      </c>
    </row>
    <row r="197" spans="1:16" s="57" customFormat="1" ht="12.75" outlineLevel="3">
      <c r="A197" s="67" t="s">
        <v>266</v>
      </c>
      <c r="B197" s="56" t="s">
        <v>694</v>
      </c>
      <c r="C197" s="49">
        <v>9758610.65</v>
      </c>
      <c r="D197" s="49">
        <v>497123.89</v>
      </c>
      <c r="E197" s="49">
        <v>9706726.64</v>
      </c>
      <c r="F197" s="49">
        <v>9681906.46</v>
      </c>
      <c r="G197" s="49">
        <v>439032.81</v>
      </c>
      <c r="H197" s="49">
        <v>9600434.91</v>
      </c>
      <c r="I197" s="49">
        <v>9550864.65</v>
      </c>
      <c r="J197" s="49">
        <v>462433.93</v>
      </c>
      <c r="K197" s="49">
        <v>9501434.61</v>
      </c>
      <c r="L197" s="49">
        <v>9461960.7</v>
      </c>
      <c r="M197" s="49">
        <v>382260.23</v>
      </c>
      <c r="N197" s="49">
        <v>9390688.84</v>
      </c>
      <c r="O197" s="49">
        <v>9370786.8</v>
      </c>
      <c r="P197" s="49">
        <f t="shared" si="8"/>
        <v>6754174.24</v>
      </c>
    </row>
    <row r="198" spans="1:16" s="57" customFormat="1" ht="12.75" outlineLevel="3">
      <c r="A198" s="67" t="s">
        <v>267</v>
      </c>
      <c r="B198" s="56" t="s">
        <v>695</v>
      </c>
      <c r="C198" s="49">
        <v>41628.13</v>
      </c>
      <c r="D198" s="49">
        <v>41261.58</v>
      </c>
      <c r="E198" s="49">
        <v>40729.97</v>
      </c>
      <c r="F198" s="49">
        <v>40300.31</v>
      </c>
      <c r="G198" s="49">
        <v>39607.28</v>
      </c>
      <c r="H198" s="49">
        <v>38889.96</v>
      </c>
      <c r="I198" s="49">
        <v>38031.87</v>
      </c>
      <c r="J198" s="49">
        <v>35155.35</v>
      </c>
      <c r="K198" s="49">
        <v>34748.76</v>
      </c>
      <c r="L198" s="49">
        <v>34065.43</v>
      </c>
      <c r="M198" s="49">
        <v>33329.92</v>
      </c>
      <c r="N198" s="49">
        <v>32966.29</v>
      </c>
      <c r="O198" s="49">
        <v>32713.25</v>
      </c>
      <c r="P198" s="49">
        <f t="shared" si="8"/>
        <v>37186.77692307692</v>
      </c>
    </row>
    <row r="199" spans="1:16" s="13" customFormat="1" ht="12.75">
      <c r="A199" s="69" t="s">
        <v>17</v>
      </c>
      <c r="B199" s="20" t="s">
        <v>73</v>
      </c>
      <c r="C199" s="49">
        <v>9800239.14</v>
      </c>
      <c r="D199" s="49">
        <v>9778698.31</v>
      </c>
      <c r="E199" s="49">
        <v>9747456.97</v>
      </c>
      <c r="F199" s="49">
        <v>9722207.13</v>
      </c>
      <c r="G199" s="49">
        <v>9681198.82</v>
      </c>
      <c r="H199" s="49">
        <v>9639324.870000001</v>
      </c>
      <c r="I199" s="49">
        <v>9588896.52</v>
      </c>
      <c r="J199" s="49">
        <v>9560077.99</v>
      </c>
      <c r="K199" s="49">
        <v>9536183.37</v>
      </c>
      <c r="L199" s="49">
        <v>9496026.129999999</v>
      </c>
      <c r="M199" s="49">
        <v>9452801.83</v>
      </c>
      <c r="N199" s="49">
        <v>9423655.129999999</v>
      </c>
      <c r="O199" s="49">
        <v>9403500.05</v>
      </c>
      <c r="P199" s="49">
        <f t="shared" si="8"/>
        <v>9602328.173846154</v>
      </c>
    </row>
    <row r="200" spans="1:16" s="13" customFormat="1" ht="0.75" customHeight="1" outlineLevel="2">
      <c r="A200" s="69"/>
      <c r="B200" s="20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>
        <f t="shared" si="8"/>
        <v>0</v>
      </c>
    </row>
    <row r="201" spans="1:16" s="57" customFormat="1" ht="12.75" outlineLevel="3">
      <c r="A201" s="67" t="s">
        <v>200</v>
      </c>
      <c r="B201" s="56" t="s">
        <v>628</v>
      </c>
      <c r="C201" s="49">
        <v>0.36</v>
      </c>
      <c r="D201" s="49">
        <v>9240312.84</v>
      </c>
      <c r="E201" s="49">
        <v>0.36</v>
      </c>
      <c r="F201" s="49">
        <v>0.36</v>
      </c>
      <c r="G201" s="49">
        <v>9202558.73</v>
      </c>
      <c r="H201" s="49">
        <v>0</v>
      </c>
      <c r="I201" s="49">
        <v>0</v>
      </c>
      <c r="J201" s="49">
        <v>9062488.71</v>
      </c>
      <c r="K201" s="49">
        <v>0</v>
      </c>
      <c r="L201" s="49">
        <v>0</v>
      </c>
      <c r="M201" s="49">
        <v>9037211.68</v>
      </c>
      <c r="N201" s="49">
        <v>0</v>
      </c>
      <c r="O201" s="49">
        <v>0</v>
      </c>
      <c r="P201" s="49">
        <f t="shared" si="8"/>
        <v>2810967.156923077</v>
      </c>
    </row>
    <row r="202" spans="1:16" s="13" customFormat="1" ht="12.75">
      <c r="A202" s="69" t="s">
        <v>17</v>
      </c>
      <c r="B202" s="20" t="s">
        <v>74</v>
      </c>
      <c r="C202" s="49">
        <v>0.36</v>
      </c>
      <c r="D202" s="49">
        <v>9240312.84</v>
      </c>
      <c r="E202" s="49">
        <v>0.36</v>
      </c>
      <c r="F202" s="49">
        <v>0.36</v>
      </c>
      <c r="G202" s="49">
        <v>9202558.73</v>
      </c>
      <c r="H202" s="49">
        <v>0</v>
      </c>
      <c r="I202" s="49">
        <v>0</v>
      </c>
      <c r="J202" s="49">
        <v>9062488.71</v>
      </c>
      <c r="K202" s="49">
        <v>0</v>
      </c>
      <c r="L202" s="49">
        <v>0</v>
      </c>
      <c r="M202" s="49">
        <v>9037211.68</v>
      </c>
      <c r="N202" s="49">
        <v>0</v>
      </c>
      <c r="O202" s="49">
        <v>0</v>
      </c>
      <c r="P202" s="49">
        <f t="shared" si="8"/>
        <v>2810967.156923077</v>
      </c>
    </row>
    <row r="203" spans="1:16" s="13" customFormat="1" ht="0.75" customHeight="1" outlineLevel="2">
      <c r="A203" s="69"/>
      <c r="B203" s="20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>
        <f t="shared" si="8"/>
        <v>0</v>
      </c>
    </row>
    <row r="204" spans="1:16" s="57" customFormat="1" ht="12.75" outlineLevel="3">
      <c r="A204" s="67" t="s">
        <v>268</v>
      </c>
      <c r="B204" s="56" t="s">
        <v>696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-0.004</v>
      </c>
      <c r="O204" s="49">
        <v>-0.004</v>
      </c>
      <c r="P204" s="49">
        <f t="shared" si="8"/>
        <v>-0.0006153846153846154</v>
      </c>
    </row>
    <row r="205" spans="1:16" s="57" customFormat="1" ht="12.75" outlineLevel="3">
      <c r="A205" s="67" t="s">
        <v>269</v>
      </c>
      <c r="B205" s="56" t="s">
        <v>697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f t="shared" si="8"/>
        <v>0</v>
      </c>
    </row>
    <row r="206" spans="1:16" s="13" customFormat="1" ht="15" customHeight="1">
      <c r="A206" s="69" t="s">
        <v>17</v>
      </c>
      <c r="B206" s="20" t="s">
        <v>75</v>
      </c>
      <c r="C206" s="49">
        <v>0</v>
      </c>
      <c r="D206" s="49">
        <v>0</v>
      </c>
      <c r="E206" s="49">
        <v>0</v>
      </c>
      <c r="F206" s="49">
        <v>-0.004</v>
      </c>
      <c r="G206" s="49">
        <v>-0.004</v>
      </c>
      <c r="H206" s="49">
        <v>-0.004</v>
      </c>
      <c r="I206" s="49">
        <v>-0.004</v>
      </c>
      <c r="J206" s="49">
        <v>-0.004</v>
      </c>
      <c r="K206" s="49">
        <v>-0.004</v>
      </c>
      <c r="L206" s="49">
        <v>-0.004</v>
      </c>
      <c r="M206" s="49">
        <v>-0.004</v>
      </c>
      <c r="N206" s="49">
        <v>-0.008</v>
      </c>
      <c r="O206" s="49">
        <v>-0.008</v>
      </c>
      <c r="P206" s="49">
        <f t="shared" si="8"/>
        <v>-0.0036923076923076922</v>
      </c>
    </row>
    <row r="207" spans="1:16" s="13" customFormat="1" ht="14.25" customHeight="1">
      <c r="A207" s="69" t="s">
        <v>17</v>
      </c>
      <c r="B207" s="20" t="s">
        <v>76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>
        <f t="shared" si="8"/>
        <v>0</v>
      </c>
    </row>
    <row r="208" spans="1:16" s="13" customFormat="1" ht="12.75">
      <c r="A208" s="69" t="s">
        <v>17</v>
      </c>
      <c r="B208" s="20" t="s">
        <v>77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>
        <f t="shared" si="8"/>
        <v>0</v>
      </c>
    </row>
    <row r="209" spans="1:16" s="13" customFormat="1" ht="0.75" customHeight="1" outlineLevel="2">
      <c r="A209" s="69"/>
      <c r="B209" s="20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>
        <f t="shared" si="8"/>
        <v>0</v>
      </c>
    </row>
    <row r="210" spans="1:16" s="57" customFormat="1" ht="12.75" outlineLevel="3">
      <c r="A210" s="67" t="s">
        <v>270</v>
      </c>
      <c r="B210" s="56" t="s">
        <v>698</v>
      </c>
      <c r="C210" s="49">
        <v>376001.66000000003</v>
      </c>
      <c r="D210" s="49">
        <v>294101.45</v>
      </c>
      <c r="E210" s="49">
        <v>214434.48</v>
      </c>
      <c r="F210" s="49">
        <v>214658.11000000002</v>
      </c>
      <c r="G210" s="49">
        <v>242217.27000000002</v>
      </c>
      <c r="H210" s="49">
        <v>886408.87</v>
      </c>
      <c r="I210" s="49">
        <v>785074.68</v>
      </c>
      <c r="J210" s="49">
        <v>695226.56</v>
      </c>
      <c r="K210" s="49">
        <v>669698.48</v>
      </c>
      <c r="L210" s="49">
        <v>580080.27</v>
      </c>
      <c r="M210" s="49">
        <v>540046.39</v>
      </c>
      <c r="N210" s="49">
        <v>452675.27</v>
      </c>
      <c r="O210" s="49">
        <v>365304.15</v>
      </c>
      <c r="P210" s="49">
        <f t="shared" si="8"/>
        <v>485840.5876923077</v>
      </c>
    </row>
    <row r="211" spans="1:16" s="57" customFormat="1" ht="12.75" outlineLevel="3">
      <c r="A211" s="67" t="s">
        <v>271</v>
      </c>
      <c r="B211" s="56" t="s">
        <v>699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f t="shared" si="8"/>
        <v>0</v>
      </c>
    </row>
    <row r="212" spans="1:16" s="57" customFormat="1" ht="12.75" outlineLevel="3">
      <c r="A212" s="67" t="s">
        <v>272</v>
      </c>
      <c r="B212" s="56" t="s">
        <v>699</v>
      </c>
      <c r="C212" s="49">
        <v>377401.04</v>
      </c>
      <c r="D212" s="49">
        <v>283050.78</v>
      </c>
      <c r="E212" s="49">
        <v>188700.52</v>
      </c>
      <c r="F212" s="49">
        <v>94350.26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f t="shared" si="8"/>
        <v>72577.12307692309</v>
      </c>
    </row>
    <row r="213" spans="1:16" s="57" customFormat="1" ht="12.75" outlineLevel="3">
      <c r="A213" s="67" t="s">
        <v>273</v>
      </c>
      <c r="B213" s="56" t="s">
        <v>699</v>
      </c>
      <c r="C213" s="49">
        <v>0</v>
      </c>
      <c r="D213" s="49">
        <v>0</v>
      </c>
      <c r="E213" s="49">
        <v>0</v>
      </c>
      <c r="F213" s="49">
        <v>0</v>
      </c>
      <c r="G213" s="49">
        <v>1126799.31</v>
      </c>
      <c r="H213" s="49">
        <v>1032899.37</v>
      </c>
      <c r="I213" s="49">
        <v>938999.43</v>
      </c>
      <c r="J213" s="49">
        <v>845099.49</v>
      </c>
      <c r="K213" s="49">
        <v>751199.55</v>
      </c>
      <c r="L213" s="49">
        <v>657299.61</v>
      </c>
      <c r="M213" s="49">
        <v>563399.67</v>
      </c>
      <c r="N213" s="49">
        <v>469499.73</v>
      </c>
      <c r="O213" s="49">
        <v>375599.79</v>
      </c>
      <c r="P213" s="49">
        <f t="shared" si="8"/>
        <v>520061.22692307696</v>
      </c>
    </row>
    <row r="214" spans="1:16" s="57" customFormat="1" ht="12.75" outlineLevel="3">
      <c r="A214" s="67" t="s">
        <v>274</v>
      </c>
      <c r="B214" s="56" t="s">
        <v>700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512401.4</v>
      </c>
      <c r="K214" s="49">
        <v>0</v>
      </c>
      <c r="L214" s="49">
        <v>0</v>
      </c>
      <c r="M214" s="49">
        <v>74500</v>
      </c>
      <c r="N214" s="49">
        <v>0</v>
      </c>
      <c r="O214" s="49">
        <v>0</v>
      </c>
      <c r="P214" s="49">
        <f t="shared" si="8"/>
        <v>45146.26153846154</v>
      </c>
    </row>
    <row r="215" spans="1:16" s="57" customFormat="1" ht="12.75" outlineLevel="3">
      <c r="A215" s="67" t="s">
        <v>275</v>
      </c>
      <c r="B215" s="56" t="s">
        <v>701</v>
      </c>
      <c r="C215" s="49">
        <v>537.5</v>
      </c>
      <c r="D215" s="49">
        <v>268.75</v>
      </c>
      <c r="E215" s="49">
        <v>0</v>
      </c>
      <c r="F215" s="49">
        <v>0</v>
      </c>
      <c r="G215" s="49">
        <v>2687.5</v>
      </c>
      <c r="H215" s="49">
        <v>2418.75</v>
      </c>
      <c r="I215" s="49">
        <v>2150</v>
      </c>
      <c r="J215" s="49">
        <v>1881.25</v>
      </c>
      <c r="K215" s="49">
        <v>1612.5</v>
      </c>
      <c r="L215" s="49">
        <v>253795.21</v>
      </c>
      <c r="M215" s="49">
        <v>102251.67</v>
      </c>
      <c r="N215" s="49">
        <v>164920.09</v>
      </c>
      <c r="O215" s="49">
        <v>103742.5</v>
      </c>
      <c r="P215" s="49">
        <f t="shared" si="8"/>
        <v>48943.516923076924</v>
      </c>
    </row>
    <row r="216" spans="1:16" s="57" customFormat="1" ht="12.75" outlineLevel="3">
      <c r="A216" s="67" t="s">
        <v>276</v>
      </c>
      <c r="B216" s="56" t="s">
        <v>702</v>
      </c>
      <c r="C216" s="49">
        <v>22239.65</v>
      </c>
      <c r="D216" s="49">
        <v>15129.11</v>
      </c>
      <c r="E216" s="49">
        <v>25323.9</v>
      </c>
      <c r="F216" s="49">
        <v>24564.7</v>
      </c>
      <c r="G216" s="49">
        <v>41293.81</v>
      </c>
      <c r="H216" s="49">
        <v>20711.39</v>
      </c>
      <c r="I216" s="49">
        <v>29911.63</v>
      </c>
      <c r="J216" s="49">
        <v>27508.440000000002</v>
      </c>
      <c r="K216" s="49">
        <v>25173.09</v>
      </c>
      <c r="L216" s="49">
        <v>43240.31</v>
      </c>
      <c r="M216" s="49">
        <v>49600.03</v>
      </c>
      <c r="N216" s="49">
        <v>29349.77</v>
      </c>
      <c r="O216" s="49">
        <v>24751.12</v>
      </c>
      <c r="P216" s="49">
        <f t="shared" si="8"/>
        <v>29138.226923076927</v>
      </c>
    </row>
    <row r="217" spans="1:16" s="57" customFormat="1" ht="12.75" outlineLevel="3">
      <c r="A217" s="67" t="s">
        <v>277</v>
      </c>
      <c r="B217" s="56" t="s">
        <v>703</v>
      </c>
      <c r="C217" s="49">
        <v>49953021.88</v>
      </c>
      <c r="D217" s="49">
        <v>49752109.45</v>
      </c>
      <c r="E217" s="49">
        <v>49518187.03</v>
      </c>
      <c r="F217" s="49">
        <v>49284264.61</v>
      </c>
      <c r="G217" s="49">
        <v>50559342.19</v>
      </c>
      <c r="H217" s="49">
        <v>50325419.77</v>
      </c>
      <c r="I217" s="49">
        <v>50091497.35</v>
      </c>
      <c r="J217" s="49">
        <v>49857574.93</v>
      </c>
      <c r="K217" s="49">
        <v>49623652.51</v>
      </c>
      <c r="L217" s="49">
        <v>49389730.09</v>
      </c>
      <c r="M217" s="49">
        <v>49155807.67</v>
      </c>
      <c r="N217" s="49">
        <v>48931196.93</v>
      </c>
      <c r="O217" s="49">
        <v>48706586.19</v>
      </c>
      <c r="P217" s="49">
        <f t="shared" si="8"/>
        <v>49626799.27692307</v>
      </c>
    </row>
    <row r="218" spans="1:16" s="57" customFormat="1" ht="12.75" outlineLevel="3">
      <c r="A218" s="67" t="s">
        <v>278</v>
      </c>
      <c r="B218" s="56" t="s">
        <v>704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f t="shared" si="8"/>
        <v>0</v>
      </c>
    </row>
    <row r="219" spans="1:16" s="57" customFormat="1" ht="12.75" outlineLevel="3">
      <c r="A219" s="67" t="s">
        <v>279</v>
      </c>
      <c r="B219" s="56" t="s">
        <v>704</v>
      </c>
      <c r="C219" s="49">
        <v>361710</v>
      </c>
      <c r="D219" s="49">
        <v>385303</v>
      </c>
      <c r="E219" s="49">
        <v>359200</v>
      </c>
      <c r="F219" s="49">
        <v>325934</v>
      </c>
      <c r="G219" s="49">
        <v>319165</v>
      </c>
      <c r="H219" s="49">
        <v>354026</v>
      </c>
      <c r="I219" s="49">
        <v>358548</v>
      </c>
      <c r="J219" s="49">
        <v>357933</v>
      </c>
      <c r="K219" s="49">
        <v>350877</v>
      </c>
      <c r="L219" s="49">
        <v>326788</v>
      </c>
      <c r="M219" s="49">
        <v>319787</v>
      </c>
      <c r="N219" s="49">
        <v>0</v>
      </c>
      <c r="O219" s="49">
        <v>0</v>
      </c>
      <c r="P219" s="49">
        <f t="shared" si="8"/>
        <v>293790.07692307694</v>
      </c>
    </row>
    <row r="220" spans="1:16" s="57" customFormat="1" ht="12.75" outlineLevel="3">
      <c r="A220" s="67" t="s">
        <v>280</v>
      </c>
      <c r="B220" s="56" t="s">
        <v>704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373892</v>
      </c>
      <c r="O220" s="49">
        <v>382150</v>
      </c>
      <c r="P220" s="49">
        <f t="shared" si="8"/>
        <v>58157.07692307692</v>
      </c>
    </row>
    <row r="221" spans="1:16" s="57" customFormat="1" ht="12.75" outlineLevel="3">
      <c r="A221" s="67" t="s">
        <v>281</v>
      </c>
      <c r="B221" s="56" t="s">
        <v>705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f t="shared" si="8"/>
        <v>0</v>
      </c>
    </row>
    <row r="222" spans="1:16" s="57" customFormat="1" ht="12.75" outlineLevel="3">
      <c r="A222" s="67" t="s">
        <v>282</v>
      </c>
      <c r="B222" s="56" t="s">
        <v>705</v>
      </c>
      <c r="C222" s="49">
        <v>78567</v>
      </c>
      <c r="D222" s="49">
        <v>46590</v>
      </c>
      <c r="E222" s="49">
        <v>70118</v>
      </c>
      <c r="F222" s="49">
        <v>60510</v>
      </c>
      <c r="G222" s="49">
        <v>49649</v>
      </c>
      <c r="H222" s="49">
        <v>43669</v>
      </c>
      <c r="I222" s="49">
        <v>39988</v>
      </c>
      <c r="J222" s="49">
        <v>35495</v>
      </c>
      <c r="K222" s="49">
        <v>49289</v>
      </c>
      <c r="L222" s="49">
        <v>44968</v>
      </c>
      <c r="M222" s="49">
        <v>46292</v>
      </c>
      <c r="N222" s="49">
        <v>0</v>
      </c>
      <c r="O222" s="49">
        <v>0</v>
      </c>
      <c r="P222" s="49">
        <f t="shared" si="8"/>
        <v>43471.92307692308</v>
      </c>
    </row>
    <row r="223" spans="1:16" s="57" customFormat="1" ht="12.75" outlineLevel="3">
      <c r="A223" s="67" t="s">
        <v>283</v>
      </c>
      <c r="B223" s="56" t="s">
        <v>705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58806</v>
      </c>
      <c r="O223" s="49">
        <v>42016</v>
      </c>
      <c r="P223" s="49">
        <f t="shared" si="8"/>
        <v>7755.538461538462</v>
      </c>
    </row>
    <row r="224" spans="1:16" s="57" customFormat="1" ht="12.75" outlineLevel="3">
      <c r="A224" s="67" t="s">
        <v>284</v>
      </c>
      <c r="B224" s="56" t="s">
        <v>706</v>
      </c>
      <c r="C224" s="49">
        <v>-49953021.88</v>
      </c>
      <c r="D224" s="49">
        <v>-49752109.45</v>
      </c>
      <c r="E224" s="49">
        <v>-49518187.03</v>
      </c>
      <c r="F224" s="49">
        <v>-49284264.61</v>
      </c>
      <c r="G224" s="49">
        <v>-50559342.19</v>
      </c>
      <c r="H224" s="49">
        <v>-50325419.77</v>
      </c>
      <c r="I224" s="49">
        <v>-50091497.35</v>
      </c>
      <c r="J224" s="49">
        <v>-49857574.93</v>
      </c>
      <c r="K224" s="49">
        <v>-49623652.51</v>
      </c>
      <c r="L224" s="49">
        <v>-49389730.09</v>
      </c>
      <c r="M224" s="49">
        <v>-49155807.67</v>
      </c>
      <c r="N224" s="49">
        <v>-48931196.93</v>
      </c>
      <c r="O224" s="49">
        <v>-48706586.19</v>
      </c>
      <c r="P224" s="49">
        <f t="shared" si="8"/>
        <v>-49626799.27692307</v>
      </c>
    </row>
    <row r="225" spans="1:16" s="57" customFormat="1" ht="12.75" outlineLevel="3">
      <c r="A225" s="67" t="s">
        <v>285</v>
      </c>
      <c r="B225" s="56" t="s">
        <v>707</v>
      </c>
      <c r="C225" s="49">
        <v>664091.48</v>
      </c>
      <c r="D225" s="49">
        <v>570847.5</v>
      </c>
      <c r="E225" s="49">
        <v>477603.52</v>
      </c>
      <c r="F225" s="49">
        <v>384359.54</v>
      </c>
      <c r="G225" s="49">
        <v>291115.67</v>
      </c>
      <c r="H225" s="49">
        <v>849600.523</v>
      </c>
      <c r="I225" s="49">
        <v>745899.053</v>
      </c>
      <c r="J225" s="49">
        <v>642252.433</v>
      </c>
      <c r="K225" s="49">
        <v>538544.873</v>
      </c>
      <c r="L225" s="49">
        <v>434837.313</v>
      </c>
      <c r="M225" s="49">
        <v>331129.763</v>
      </c>
      <c r="N225" s="49">
        <v>756455.993</v>
      </c>
      <c r="O225" s="49">
        <v>665555.123</v>
      </c>
      <c r="P225" s="49">
        <f t="shared" si="8"/>
        <v>565560.9833846153</v>
      </c>
    </row>
    <row r="226" spans="1:16" s="57" customFormat="1" ht="12.75" outlineLevel="3">
      <c r="A226" s="67" t="s">
        <v>286</v>
      </c>
      <c r="B226" s="56" t="s">
        <v>708</v>
      </c>
      <c r="C226" s="49">
        <v>0</v>
      </c>
      <c r="D226" s="49">
        <v>5405.5</v>
      </c>
      <c r="E226" s="49">
        <v>0</v>
      </c>
      <c r="F226" s="49">
        <v>0</v>
      </c>
      <c r="G226" s="49">
        <v>4113.35</v>
      </c>
      <c r="H226" s="49">
        <v>0</v>
      </c>
      <c r="I226" s="49">
        <v>0</v>
      </c>
      <c r="J226" s="49">
        <v>1885.52</v>
      </c>
      <c r="K226" s="49">
        <v>0</v>
      </c>
      <c r="L226" s="49">
        <v>0</v>
      </c>
      <c r="M226" s="49">
        <v>19409.91</v>
      </c>
      <c r="N226" s="49">
        <v>0</v>
      </c>
      <c r="O226" s="49">
        <v>0</v>
      </c>
      <c r="P226" s="49">
        <f t="shared" si="8"/>
        <v>2370.329230769231</v>
      </c>
    </row>
    <row r="227" spans="1:16" s="57" customFormat="1" ht="12.75" outlineLevel="3">
      <c r="A227" s="67" t="s">
        <v>287</v>
      </c>
      <c r="B227" s="56" t="s">
        <v>709</v>
      </c>
      <c r="C227" s="49">
        <v>100181.28</v>
      </c>
      <c r="D227" s="49">
        <v>75609.6</v>
      </c>
      <c r="E227" s="49">
        <v>50647.380000000005</v>
      </c>
      <c r="F227" s="49">
        <v>25655.170000000002</v>
      </c>
      <c r="G227" s="49">
        <v>1795.54</v>
      </c>
      <c r="H227" s="49">
        <v>1795.54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f t="shared" si="8"/>
        <v>19668.039230769235</v>
      </c>
    </row>
    <row r="228" spans="1:16" s="57" customFormat="1" ht="12.75" outlineLevel="3">
      <c r="A228" s="67" t="s">
        <v>288</v>
      </c>
      <c r="B228" s="56" t="s">
        <v>710</v>
      </c>
      <c r="C228" s="49">
        <v>79789.84</v>
      </c>
      <c r="D228" s="49">
        <v>59842.380000000005</v>
      </c>
      <c r="E228" s="49">
        <v>39894.92</v>
      </c>
      <c r="F228" s="49">
        <v>19947.46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f t="shared" si="8"/>
        <v>15344.2</v>
      </c>
    </row>
    <row r="229" spans="1:16" s="57" customFormat="1" ht="12.75" outlineLevel="3">
      <c r="A229" s="67" t="s">
        <v>289</v>
      </c>
      <c r="B229" s="56" t="s">
        <v>711</v>
      </c>
      <c r="C229" s="49">
        <v>7445416.38</v>
      </c>
      <c r="D229" s="49">
        <v>7658899.93</v>
      </c>
      <c r="E229" s="49">
        <v>7892305.39</v>
      </c>
      <c r="F229" s="49">
        <v>8125223.14</v>
      </c>
      <c r="G229" s="49">
        <v>8358140.89</v>
      </c>
      <c r="H229" s="49">
        <v>8591058.64</v>
      </c>
      <c r="I229" s="49">
        <v>8823976.39</v>
      </c>
      <c r="J229" s="49">
        <v>9056894.14</v>
      </c>
      <c r="K229" s="49">
        <v>9289811.89</v>
      </c>
      <c r="L229" s="49">
        <v>9522729.64</v>
      </c>
      <c r="M229" s="49">
        <v>9755647.39</v>
      </c>
      <c r="N229" s="49">
        <v>9961787.22</v>
      </c>
      <c r="O229" s="49">
        <v>10167927.05</v>
      </c>
      <c r="P229" s="49">
        <f t="shared" si="8"/>
        <v>8819216.776153846</v>
      </c>
    </row>
    <row r="230" spans="1:16" s="57" customFormat="1" ht="12.75" outlineLevel="3">
      <c r="A230" s="67" t="s">
        <v>290</v>
      </c>
      <c r="B230" s="56" t="s">
        <v>712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f t="shared" si="8"/>
        <v>0</v>
      </c>
    </row>
    <row r="231" spans="1:16" s="57" customFormat="1" ht="12.75" outlineLevel="3">
      <c r="A231" s="67" t="s">
        <v>291</v>
      </c>
      <c r="B231" s="56" t="s">
        <v>713</v>
      </c>
      <c r="C231" s="49">
        <v>-7445416.38</v>
      </c>
      <c r="D231" s="49">
        <v>-7658899.93</v>
      </c>
      <c r="E231" s="49">
        <v>-7892305.39</v>
      </c>
      <c r="F231" s="49">
        <v>-8125223.14</v>
      </c>
      <c r="G231" s="49">
        <v>-8358140.89</v>
      </c>
      <c r="H231" s="49">
        <v>-8591058.64</v>
      </c>
      <c r="I231" s="49">
        <v>-8823976.39</v>
      </c>
      <c r="J231" s="49">
        <v>-9056894.14</v>
      </c>
      <c r="K231" s="49">
        <v>-9289811.89</v>
      </c>
      <c r="L231" s="49">
        <v>-9522729.64</v>
      </c>
      <c r="M231" s="49">
        <v>-9755647.39</v>
      </c>
      <c r="N231" s="49">
        <v>-9961787.22</v>
      </c>
      <c r="O231" s="49">
        <v>-10167927.05</v>
      </c>
      <c r="P231" s="49">
        <f t="shared" si="8"/>
        <v>-8819216.776153846</v>
      </c>
    </row>
    <row r="232" spans="1:16" s="13" customFormat="1" ht="12.75">
      <c r="A232" s="69" t="s">
        <v>17</v>
      </c>
      <c r="B232" s="20" t="s">
        <v>78</v>
      </c>
      <c r="C232" s="49">
        <v>2060519.450000002</v>
      </c>
      <c r="D232" s="49">
        <v>1736148.070000004</v>
      </c>
      <c r="E232" s="49">
        <v>1425922.7199999979</v>
      </c>
      <c r="F232" s="49">
        <v>1149979.2399999993</v>
      </c>
      <c r="G232" s="49">
        <v>2078836.4500000002</v>
      </c>
      <c r="H232" s="49">
        <v>3191529.4430000037</v>
      </c>
      <c r="I232" s="49">
        <v>2900570.7930000015</v>
      </c>
      <c r="J232" s="49">
        <v>3119683.0930000003</v>
      </c>
      <c r="K232" s="49">
        <v>2386394.492999997</v>
      </c>
      <c r="L232" s="49">
        <v>2341008.7129999995</v>
      </c>
      <c r="M232" s="49">
        <v>2046416.4329999983</v>
      </c>
      <c r="N232" s="49">
        <v>2305598.8529999983</v>
      </c>
      <c r="O232" s="49">
        <v>1959118.683000002</v>
      </c>
      <c r="P232" s="49">
        <f t="shared" si="8"/>
        <v>2207825.1103076926</v>
      </c>
    </row>
    <row r="233" spans="1:16" s="13" customFormat="1" ht="12.75">
      <c r="A233" s="69" t="s">
        <v>17</v>
      </c>
      <c r="B233" s="20" t="s">
        <v>79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>
        <f aca="true" t="shared" si="9" ref="P233:P263">((SUM(C233:O233))/13)</f>
        <v>0</v>
      </c>
    </row>
    <row r="234" spans="1:16" s="13" customFormat="1" ht="0.75" customHeight="1" outlineLevel="2">
      <c r="A234" s="69"/>
      <c r="B234" s="20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>
        <f t="shared" si="9"/>
        <v>0</v>
      </c>
    </row>
    <row r="235" spans="1:16" s="13" customFormat="1" ht="12.75">
      <c r="A235" s="69" t="s">
        <v>17</v>
      </c>
      <c r="B235" s="20" t="s">
        <v>80</v>
      </c>
      <c r="C235" s="49"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f t="shared" si="9"/>
        <v>0</v>
      </c>
    </row>
    <row r="236" spans="1:16" s="13" customFormat="1" ht="0.75" customHeight="1" outlineLevel="2">
      <c r="A236" s="69"/>
      <c r="B236" s="20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>
        <f t="shared" si="9"/>
        <v>0</v>
      </c>
    </row>
    <row r="237" spans="1:16" s="57" customFormat="1" ht="12.75" outlineLevel="3">
      <c r="A237" s="67" t="s">
        <v>292</v>
      </c>
      <c r="B237" s="56" t="s">
        <v>714</v>
      </c>
      <c r="C237" s="49">
        <v>3029262.86</v>
      </c>
      <c r="D237" s="49">
        <v>3245519.85</v>
      </c>
      <c r="E237" s="49">
        <v>3461776.84</v>
      </c>
      <c r="F237" s="49">
        <v>3678033.83</v>
      </c>
      <c r="G237" s="49">
        <v>1363079.76</v>
      </c>
      <c r="H237" s="49">
        <v>1644874.57</v>
      </c>
      <c r="I237" s="49">
        <v>1926669.38</v>
      </c>
      <c r="J237" s="49">
        <v>2208464.19</v>
      </c>
      <c r="K237" s="49">
        <v>2490259</v>
      </c>
      <c r="L237" s="49">
        <v>2772053.81</v>
      </c>
      <c r="M237" s="49">
        <v>3053848.53</v>
      </c>
      <c r="N237" s="49">
        <v>3299247.82</v>
      </c>
      <c r="O237" s="49">
        <v>3544647.11</v>
      </c>
      <c r="P237" s="49">
        <f t="shared" si="9"/>
        <v>2747518.2730769236</v>
      </c>
    </row>
    <row r="238" spans="1:16" s="13" customFormat="1" ht="12.75">
      <c r="A238" s="69" t="s">
        <v>17</v>
      </c>
      <c r="B238" s="20" t="s">
        <v>81</v>
      </c>
      <c r="C238" s="49">
        <v>3029262.86</v>
      </c>
      <c r="D238" s="49">
        <v>3245519.85</v>
      </c>
      <c r="E238" s="49">
        <v>3461776.84</v>
      </c>
      <c r="F238" s="49">
        <v>3678033.83</v>
      </c>
      <c r="G238" s="49">
        <v>1363079.76</v>
      </c>
      <c r="H238" s="49">
        <v>1644874.57</v>
      </c>
      <c r="I238" s="49">
        <v>1926669.38</v>
      </c>
      <c r="J238" s="49">
        <v>2208464.19</v>
      </c>
      <c r="K238" s="49">
        <v>2490259</v>
      </c>
      <c r="L238" s="49">
        <v>2772053.81</v>
      </c>
      <c r="M238" s="49">
        <v>3053848.53</v>
      </c>
      <c r="N238" s="49">
        <v>3299247.82</v>
      </c>
      <c r="O238" s="49">
        <v>3544647.11</v>
      </c>
      <c r="P238" s="49">
        <f t="shared" si="9"/>
        <v>2747518.2730769236</v>
      </c>
    </row>
    <row r="239" spans="1:16" s="13" customFormat="1" ht="0.75" customHeight="1" outlineLevel="2">
      <c r="A239" s="69"/>
      <c r="B239" s="20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>
        <f t="shared" si="9"/>
        <v>0</v>
      </c>
    </row>
    <row r="240" spans="1:16" s="57" customFormat="1" ht="12.75" outlineLevel="3">
      <c r="A240" s="67" t="s">
        <v>293</v>
      </c>
      <c r="B240" s="56" t="s">
        <v>715</v>
      </c>
      <c r="C240" s="49">
        <v>17019405.35</v>
      </c>
      <c r="D240" s="49">
        <v>10321794.08</v>
      </c>
      <c r="E240" s="49">
        <v>11012231.83</v>
      </c>
      <c r="F240" s="49">
        <v>14376774.17</v>
      </c>
      <c r="G240" s="49">
        <v>14936591.04</v>
      </c>
      <c r="H240" s="49">
        <v>17090731.32</v>
      </c>
      <c r="I240" s="49">
        <v>19690374.51</v>
      </c>
      <c r="J240" s="49">
        <v>11698120.02</v>
      </c>
      <c r="K240" s="49">
        <v>12004250.4</v>
      </c>
      <c r="L240" s="49">
        <v>19760667.5</v>
      </c>
      <c r="M240" s="49">
        <v>20273491.82</v>
      </c>
      <c r="N240" s="49">
        <v>13183987.69</v>
      </c>
      <c r="O240" s="49">
        <v>6671484.84</v>
      </c>
      <c r="P240" s="49">
        <f t="shared" si="9"/>
        <v>14464608.043846153</v>
      </c>
    </row>
    <row r="241" spans="1:16" s="57" customFormat="1" ht="12.75" outlineLevel="3">
      <c r="A241" s="67" t="s">
        <v>294</v>
      </c>
      <c r="B241" s="56" t="s">
        <v>716</v>
      </c>
      <c r="C241" s="49">
        <v>-11763078.41</v>
      </c>
      <c r="D241" s="49">
        <v>-9977342.85</v>
      </c>
      <c r="E241" s="49">
        <v>-11120458.74</v>
      </c>
      <c r="F241" s="49">
        <v>-10857159.48</v>
      </c>
      <c r="G241" s="49">
        <v>-12858412.18</v>
      </c>
      <c r="H241" s="49">
        <v>-11289535.18</v>
      </c>
      <c r="I241" s="49">
        <v>-9519474.09</v>
      </c>
      <c r="J241" s="49">
        <v>-11051610.78</v>
      </c>
      <c r="K241" s="49">
        <v>-10958844.96</v>
      </c>
      <c r="L241" s="49">
        <v>-12506782.73</v>
      </c>
      <c r="M241" s="49">
        <v>-15731409.85</v>
      </c>
      <c r="N241" s="49">
        <v>-12822064.81</v>
      </c>
      <c r="O241" s="49">
        <v>-10235037.35</v>
      </c>
      <c r="P241" s="49">
        <f t="shared" si="9"/>
        <v>-11591631.646923076</v>
      </c>
    </row>
    <row r="242" spans="1:16" s="13" customFormat="1" ht="12.75">
      <c r="A242" s="69" t="s">
        <v>17</v>
      </c>
      <c r="B242" s="20" t="s">
        <v>82</v>
      </c>
      <c r="C242" s="49">
        <v>5256326.940000001</v>
      </c>
      <c r="D242" s="49">
        <v>344451.23000000045</v>
      </c>
      <c r="E242" s="49">
        <v>-108226.91000000015</v>
      </c>
      <c r="F242" s="49">
        <v>3519614.6899999995</v>
      </c>
      <c r="G242" s="49">
        <v>2078178.8599999994</v>
      </c>
      <c r="H242" s="49">
        <v>5801196.140000001</v>
      </c>
      <c r="I242" s="49">
        <v>10170900.420000002</v>
      </c>
      <c r="J242" s="49">
        <v>646509.2400000002</v>
      </c>
      <c r="K242" s="49">
        <v>1045405.4399999995</v>
      </c>
      <c r="L242" s="49">
        <v>7253884.77</v>
      </c>
      <c r="M242" s="49">
        <v>4542081.970000001</v>
      </c>
      <c r="N242" s="49">
        <v>361922.87999999896</v>
      </c>
      <c r="O242" s="49">
        <v>-3563552.51</v>
      </c>
      <c r="P242" s="49">
        <f t="shared" si="9"/>
        <v>2872976.3969230773</v>
      </c>
    </row>
    <row r="243" spans="1:16" s="13" customFormat="1" ht="0.75" customHeight="1" outlineLevel="2">
      <c r="A243" s="69"/>
      <c r="B243" s="20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>
        <f t="shared" si="9"/>
        <v>0</v>
      </c>
    </row>
    <row r="244" spans="1:16" s="57" customFormat="1" ht="12.75" outlineLevel="3">
      <c r="A244" s="67" t="s">
        <v>295</v>
      </c>
      <c r="B244" s="56" t="s">
        <v>717</v>
      </c>
      <c r="C244" s="49">
        <v>0</v>
      </c>
      <c r="D244" s="49">
        <v>70529.23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f t="shared" si="9"/>
        <v>5425.325384615384</v>
      </c>
    </row>
    <row r="245" spans="1:16" s="57" customFormat="1" ht="12.75" outlineLevel="3">
      <c r="A245" s="67" t="s">
        <v>296</v>
      </c>
      <c r="B245" s="56" t="s">
        <v>718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127</v>
      </c>
      <c r="I245" s="49">
        <v>127</v>
      </c>
      <c r="J245" s="49">
        <v>127</v>
      </c>
      <c r="K245" s="49">
        <v>127</v>
      </c>
      <c r="L245" s="49">
        <v>0</v>
      </c>
      <c r="M245" s="49">
        <v>0</v>
      </c>
      <c r="N245" s="49">
        <v>0</v>
      </c>
      <c r="O245" s="49">
        <v>0</v>
      </c>
      <c r="P245" s="49">
        <f t="shared" si="9"/>
        <v>39.07692307692308</v>
      </c>
    </row>
    <row r="246" spans="1:16" s="57" customFormat="1" ht="12.75" outlineLevel="3">
      <c r="A246" s="67" t="s">
        <v>297</v>
      </c>
      <c r="B246" s="56" t="s">
        <v>719</v>
      </c>
      <c r="C246" s="49">
        <v>975218.03</v>
      </c>
      <c r="D246" s="49">
        <v>0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f t="shared" si="9"/>
        <v>75016.77153846154</v>
      </c>
    </row>
    <row r="247" spans="1:16" s="13" customFormat="1" ht="12.75">
      <c r="A247" s="69" t="s">
        <v>17</v>
      </c>
      <c r="B247" s="20" t="s">
        <v>83</v>
      </c>
      <c r="C247" s="49">
        <v>975218.03</v>
      </c>
      <c r="D247" s="49">
        <v>70529.23</v>
      </c>
      <c r="E247" s="49">
        <v>0</v>
      </c>
      <c r="F247" s="49">
        <v>0</v>
      </c>
      <c r="G247" s="49">
        <v>0</v>
      </c>
      <c r="H247" s="49">
        <v>127</v>
      </c>
      <c r="I247" s="49">
        <v>127</v>
      </c>
      <c r="J247" s="49">
        <v>127</v>
      </c>
      <c r="K247" s="49">
        <v>127</v>
      </c>
      <c r="L247" s="49">
        <v>0</v>
      </c>
      <c r="M247" s="49">
        <v>0</v>
      </c>
      <c r="N247" s="49">
        <v>0</v>
      </c>
      <c r="O247" s="49">
        <v>0</v>
      </c>
      <c r="P247" s="49">
        <f t="shared" si="9"/>
        <v>80481.17384615385</v>
      </c>
    </row>
    <row r="248" spans="1:16" s="13" customFormat="1" ht="0.75" customHeight="1" outlineLevel="2">
      <c r="A248" s="69"/>
      <c r="B248" s="20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>
        <f t="shared" si="9"/>
        <v>0</v>
      </c>
    </row>
    <row r="249" spans="1:16" s="57" customFormat="1" ht="12.75" outlineLevel="3">
      <c r="A249" s="67" t="s">
        <v>298</v>
      </c>
      <c r="B249" s="56" t="s">
        <v>720</v>
      </c>
      <c r="C249" s="49">
        <v>2447172.02</v>
      </c>
      <c r="D249" s="49">
        <v>2278915.22</v>
      </c>
      <c r="E249" s="49">
        <v>1739481.32</v>
      </c>
      <c r="F249" s="49">
        <v>2101799.45</v>
      </c>
      <c r="G249" s="49">
        <v>1091495.73</v>
      </c>
      <c r="H249" s="49">
        <v>995828.7000000001</v>
      </c>
      <c r="I249" s="49">
        <v>802412.73</v>
      </c>
      <c r="J249" s="49">
        <v>657589.68</v>
      </c>
      <c r="K249" s="49">
        <v>444443.37</v>
      </c>
      <c r="L249" s="49">
        <v>2319325.11</v>
      </c>
      <c r="M249" s="49">
        <v>575955.03</v>
      </c>
      <c r="N249" s="49">
        <v>479262.84</v>
      </c>
      <c r="O249" s="49">
        <v>295089.74</v>
      </c>
      <c r="P249" s="49">
        <f t="shared" si="9"/>
        <v>1248366.9953846154</v>
      </c>
    </row>
    <row r="250" spans="1:16" s="57" customFormat="1" ht="12.75" outlineLevel="3">
      <c r="A250" s="67" t="s">
        <v>210</v>
      </c>
      <c r="B250" s="56" t="s">
        <v>638</v>
      </c>
      <c r="C250" s="49">
        <v>30733.13</v>
      </c>
      <c r="D250" s="49">
        <v>80492.88</v>
      </c>
      <c r="E250" s="49">
        <v>80056.02</v>
      </c>
      <c r="F250" s="49">
        <v>32241.75</v>
      </c>
      <c r="G250" s="49">
        <v>60621.85</v>
      </c>
      <c r="H250" s="49">
        <v>998.14</v>
      </c>
      <c r="I250" s="49">
        <v>77554.93000000001</v>
      </c>
      <c r="J250" s="49">
        <v>34675.95</v>
      </c>
      <c r="K250" s="49">
        <v>5541.1900000000005</v>
      </c>
      <c r="L250" s="49">
        <v>5089.9400000000005</v>
      </c>
      <c r="M250" s="49">
        <v>-169.68</v>
      </c>
      <c r="N250" s="49">
        <v>16264.460000000001</v>
      </c>
      <c r="O250" s="49">
        <v>70183.19</v>
      </c>
      <c r="P250" s="49">
        <f t="shared" si="9"/>
        <v>38021.82692307693</v>
      </c>
    </row>
    <row r="251" spans="1:16" s="57" customFormat="1" ht="12.75" outlineLevel="3">
      <c r="A251" s="67" t="s">
        <v>299</v>
      </c>
      <c r="B251" s="56" t="s">
        <v>721</v>
      </c>
      <c r="C251" s="49">
        <v>187983.13</v>
      </c>
      <c r="D251" s="49">
        <v>169171.06</v>
      </c>
      <c r="E251" s="49">
        <v>47668.29</v>
      </c>
      <c r="F251" s="49">
        <v>2041.97</v>
      </c>
      <c r="G251" s="49">
        <v>15347.29</v>
      </c>
      <c r="H251" s="49">
        <v>2142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f t="shared" si="9"/>
        <v>32642.59538461538</v>
      </c>
    </row>
    <row r="252" spans="1:16" s="57" customFormat="1" ht="12.75" outlineLevel="3">
      <c r="A252" s="67" t="s">
        <v>300</v>
      </c>
      <c r="B252" s="56" t="s">
        <v>722</v>
      </c>
      <c r="C252" s="49">
        <v>-332</v>
      </c>
      <c r="D252" s="49">
        <v>0</v>
      </c>
      <c r="E252" s="49">
        <v>0</v>
      </c>
      <c r="F252" s="49">
        <v>-41221</v>
      </c>
      <c r="G252" s="49">
        <v>-76113</v>
      </c>
      <c r="H252" s="49">
        <v>-76113</v>
      </c>
      <c r="I252" s="49">
        <v>-46810</v>
      </c>
      <c r="J252" s="49">
        <v>-17893</v>
      </c>
      <c r="K252" s="49">
        <v>-873</v>
      </c>
      <c r="L252" s="49">
        <v>-1430123</v>
      </c>
      <c r="M252" s="49">
        <v>-119095</v>
      </c>
      <c r="N252" s="49">
        <v>-330617</v>
      </c>
      <c r="O252" s="49">
        <v>-152259</v>
      </c>
      <c r="P252" s="49">
        <f t="shared" si="9"/>
        <v>-176265.3076923077</v>
      </c>
    </row>
    <row r="253" spans="1:16" s="57" customFormat="1" ht="12.75" outlineLevel="3">
      <c r="A253" s="67" t="s">
        <v>211</v>
      </c>
      <c r="B253" s="56" t="s">
        <v>639</v>
      </c>
      <c r="C253" s="49">
        <v>-2521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-19800</v>
      </c>
      <c r="M253" s="49">
        <v>0</v>
      </c>
      <c r="N253" s="49">
        <v>-50556</v>
      </c>
      <c r="O253" s="49">
        <v>-146085</v>
      </c>
      <c r="P253" s="49">
        <f t="shared" si="9"/>
        <v>-16843.23076923077</v>
      </c>
    </row>
    <row r="254" spans="1:16" s="13" customFormat="1" ht="12.75">
      <c r="A254" s="69" t="s">
        <v>20</v>
      </c>
      <c r="B254" s="20" t="s">
        <v>84</v>
      </c>
      <c r="C254" s="49">
        <v>2663035.28</v>
      </c>
      <c r="D254" s="49">
        <v>2528579.16</v>
      </c>
      <c r="E254" s="49">
        <v>1867205.6300000001</v>
      </c>
      <c r="F254" s="49">
        <v>2094862.1700000004</v>
      </c>
      <c r="G254" s="49">
        <v>1091351.87</v>
      </c>
      <c r="H254" s="49">
        <v>922855.8400000001</v>
      </c>
      <c r="I254" s="49">
        <v>833157.66</v>
      </c>
      <c r="J254" s="49">
        <v>674372.63</v>
      </c>
      <c r="K254" s="49">
        <v>449111.56</v>
      </c>
      <c r="L254" s="49">
        <v>874492.0499999998</v>
      </c>
      <c r="M254" s="49">
        <v>456690.35</v>
      </c>
      <c r="N254" s="49">
        <v>114354.30000000005</v>
      </c>
      <c r="O254" s="49">
        <v>66928.93</v>
      </c>
      <c r="P254" s="49">
        <f t="shared" si="9"/>
        <v>1125922.8792307694</v>
      </c>
    </row>
    <row r="255" spans="1:16" s="13" customFormat="1" ht="0.75" customHeight="1" outlineLevel="2">
      <c r="A255" s="69"/>
      <c r="B255" s="20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>
        <f t="shared" si="9"/>
        <v>0</v>
      </c>
    </row>
    <row r="256" spans="1:16" s="57" customFormat="1" ht="12.75" outlineLevel="3">
      <c r="A256" s="67" t="s">
        <v>210</v>
      </c>
      <c r="B256" s="56" t="s">
        <v>638</v>
      </c>
      <c r="C256" s="49">
        <v>30733.13</v>
      </c>
      <c r="D256" s="49">
        <v>80492.88</v>
      </c>
      <c r="E256" s="49">
        <v>80056.02</v>
      </c>
      <c r="F256" s="49">
        <v>32241.75</v>
      </c>
      <c r="G256" s="49">
        <v>60621.85</v>
      </c>
      <c r="H256" s="49">
        <v>998.14</v>
      </c>
      <c r="I256" s="49">
        <v>77554.93000000001</v>
      </c>
      <c r="J256" s="49">
        <v>34675.95</v>
      </c>
      <c r="K256" s="49">
        <v>5541.1900000000005</v>
      </c>
      <c r="L256" s="49">
        <v>5089.9400000000005</v>
      </c>
      <c r="M256" s="49">
        <v>-169.68</v>
      </c>
      <c r="N256" s="49">
        <v>16264.460000000001</v>
      </c>
      <c r="O256" s="49">
        <v>70183.19</v>
      </c>
      <c r="P256" s="49">
        <f t="shared" si="9"/>
        <v>38021.82692307693</v>
      </c>
    </row>
    <row r="257" spans="1:16" s="57" customFormat="1" ht="12.75" outlineLevel="3">
      <c r="A257" s="67" t="s">
        <v>211</v>
      </c>
      <c r="B257" s="56" t="s">
        <v>639</v>
      </c>
      <c r="C257" s="49">
        <v>-2521</v>
      </c>
      <c r="D257" s="49">
        <v>0</v>
      </c>
      <c r="E257" s="49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-19800</v>
      </c>
      <c r="M257" s="49">
        <v>0</v>
      </c>
      <c r="N257" s="49">
        <v>-50556</v>
      </c>
      <c r="O257" s="49">
        <v>-146085</v>
      </c>
      <c r="P257" s="49">
        <f t="shared" si="9"/>
        <v>-16843.23076923077</v>
      </c>
    </row>
    <row r="258" spans="1:16" s="13" customFormat="1" ht="12.75">
      <c r="A258" s="69" t="s">
        <v>17</v>
      </c>
      <c r="B258" s="20" t="s">
        <v>85</v>
      </c>
      <c r="C258" s="49">
        <v>28212.13</v>
      </c>
      <c r="D258" s="49">
        <v>80492.88</v>
      </c>
      <c r="E258" s="49">
        <v>80056.02</v>
      </c>
      <c r="F258" s="49">
        <v>32241.75</v>
      </c>
      <c r="G258" s="49">
        <v>60621.85</v>
      </c>
      <c r="H258" s="49">
        <v>998.14</v>
      </c>
      <c r="I258" s="49">
        <v>77554.93000000001</v>
      </c>
      <c r="J258" s="49">
        <v>34675.95</v>
      </c>
      <c r="K258" s="49">
        <v>5541.1900000000005</v>
      </c>
      <c r="L258" s="49">
        <v>-14710.06</v>
      </c>
      <c r="M258" s="49">
        <v>-169.68</v>
      </c>
      <c r="N258" s="49">
        <v>-34291.54</v>
      </c>
      <c r="O258" s="49">
        <v>-75901.81</v>
      </c>
      <c r="P258" s="49">
        <f t="shared" si="9"/>
        <v>21178.59615384616</v>
      </c>
    </row>
    <row r="259" spans="1:16" s="13" customFormat="1" ht="0.75" customHeight="1" outlineLevel="2">
      <c r="A259" s="69"/>
      <c r="B259" s="20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>
        <f t="shared" si="9"/>
        <v>0</v>
      </c>
    </row>
    <row r="260" spans="1:16" s="13" customFormat="1" ht="12.75">
      <c r="A260" s="69" t="s">
        <v>17</v>
      </c>
      <c r="B260" s="20" t="s">
        <v>86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f t="shared" si="9"/>
        <v>0</v>
      </c>
    </row>
    <row r="261" spans="1:16" s="13" customFormat="1" ht="0.75" customHeight="1" outlineLevel="2">
      <c r="A261" s="69"/>
      <c r="B261" s="20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>
        <f t="shared" si="9"/>
        <v>0</v>
      </c>
    </row>
    <row r="262" spans="1:16" s="25" customFormat="1" ht="12.75">
      <c r="A262" s="70" t="s">
        <v>17</v>
      </c>
      <c r="B262" s="27" t="s">
        <v>87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f t="shared" si="9"/>
        <v>0</v>
      </c>
    </row>
    <row r="263" spans="1:16" s="14" customFormat="1" ht="12.75">
      <c r="A263" s="72" t="s">
        <v>17</v>
      </c>
      <c r="B263" s="11" t="s">
        <v>169</v>
      </c>
      <c r="C263" s="53">
        <f aca="true" t="shared" si="10" ref="C263:O263">+C106+C109+C117+C119+C121+C124+C143+C152-C155+C158+C166+C172+C175+C177+C188+C190+C192+C194+C199-C202+C206+C207+C208+C232+C233+C235+C238+C242+C247+C254-C258+C260-C262</f>
        <v>94635279.308</v>
      </c>
      <c r="D263" s="53">
        <f t="shared" si="10"/>
        <v>90111377.66200002</v>
      </c>
      <c r="E263" s="53">
        <f t="shared" si="10"/>
        <v>91962039.118</v>
      </c>
      <c r="F263" s="53">
        <f t="shared" si="10"/>
        <v>95348850.875</v>
      </c>
      <c r="G263" s="53">
        <f t="shared" si="10"/>
        <v>81467451.73800002</v>
      </c>
      <c r="H263" s="53">
        <f t="shared" si="10"/>
        <v>100029400.757</v>
      </c>
      <c r="I263" s="53">
        <f t="shared" si="10"/>
        <v>99610586.20699997</v>
      </c>
      <c r="J263" s="53">
        <f t="shared" si="10"/>
        <v>78238022.83099999</v>
      </c>
      <c r="K263" s="53">
        <f t="shared" si="10"/>
        <v>88516229.50700001</v>
      </c>
      <c r="L263" s="53">
        <f t="shared" si="10"/>
        <v>95722531.057</v>
      </c>
      <c r="M263" s="53">
        <f t="shared" si="10"/>
        <v>91951723.46099998</v>
      </c>
      <c r="N263" s="53">
        <f t="shared" si="10"/>
        <v>88288938.01099998</v>
      </c>
      <c r="O263" s="53">
        <f t="shared" si="10"/>
        <v>82573709.82599999</v>
      </c>
      <c r="P263" s="53">
        <f t="shared" si="9"/>
        <v>90650472.33523077</v>
      </c>
    </row>
    <row r="264" spans="1:16" s="13" customFormat="1" ht="4.5" customHeight="1">
      <c r="A264" s="69"/>
      <c r="B264" s="2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6" s="32" customFormat="1" ht="12.75">
      <c r="A265" s="71" t="s">
        <v>21</v>
      </c>
      <c r="B265" s="33" t="s">
        <v>88</v>
      </c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1:16" s="13" customFormat="1" ht="12.75" outlineLevel="2">
      <c r="A266" s="73"/>
      <c r="B266" s="35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10"/>
    </row>
    <row r="267" spans="1:16" s="57" customFormat="1" ht="12.75" outlineLevel="3">
      <c r="A267" s="67" t="s">
        <v>301</v>
      </c>
      <c r="B267" s="56" t="s">
        <v>723</v>
      </c>
      <c r="C267" s="49">
        <v>639138.5700000001</v>
      </c>
      <c r="D267" s="49">
        <v>636486.54</v>
      </c>
      <c r="E267" s="49">
        <v>633834.51</v>
      </c>
      <c r="F267" s="49">
        <v>631182.48</v>
      </c>
      <c r="G267" s="49">
        <v>633509.4400000001</v>
      </c>
      <c r="H267" s="49">
        <v>630836.4</v>
      </c>
      <c r="I267" s="49">
        <v>635631.58</v>
      </c>
      <c r="J267" s="49">
        <v>632926.76</v>
      </c>
      <c r="K267" s="49">
        <v>630221.9400000001</v>
      </c>
      <c r="L267" s="49">
        <v>627517.12</v>
      </c>
      <c r="M267" s="49">
        <v>624812.3</v>
      </c>
      <c r="N267" s="49">
        <v>622107.48</v>
      </c>
      <c r="O267" s="49">
        <v>619402.66</v>
      </c>
      <c r="P267" s="49">
        <f>((SUM(C267:O267))/13)</f>
        <v>630585.2138461538</v>
      </c>
    </row>
    <row r="268" spans="1:16" s="57" customFormat="1" ht="12.75" outlineLevel="3">
      <c r="A268" s="67" t="s">
        <v>302</v>
      </c>
      <c r="B268" s="56" t="s">
        <v>724</v>
      </c>
      <c r="C268" s="49">
        <v>354367.43</v>
      </c>
      <c r="D268" s="49">
        <v>343293.44</v>
      </c>
      <c r="E268" s="49">
        <v>332219.45</v>
      </c>
      <c r="F268" s="49">
        <v>321145.47000000003</v>
      </c>
      <c r="G268" s="49">
        <v>310071.49</v>
      </c>
      <c r="H268" s="49">
        <v>298997.51</v>
      </c>
      <c r="I268" s="49">
        <v>287923.53</v>
      </c>
      <c r="J268" s="49">
        <v>277318.3</v>
      </c>
      <c r="K268" s="49">
        <v>266225.57</v>
      </c>
      <c r="L268" s="49">
        <v>255132.84</v>
      </c>
      <c r="M268" s="49">
        <v>244040.11000000002</v>
      </c>
      <c r="N268" s="49">
        <v>232947.38</v>
      </c>
      <c r="O268" s="49">
        <v>221854.65</v>
      </c>
      <c r="P268" s="49">
        <f>((SUM(C268:O268))/13)</f>
        <v>288118.2438461538</v>
      </c>
    </row>
    <row r="269" spans="1:16" s="57" customFormat="1" ht="12.75" outlineLevel="3">
      <c r="A269" s="67" t="s">
        <v>303</v>
      </c>
      <c r="B269" s="56" t="s">
        <v>725</v>
      </c>
      <c r="C269" s="49">
        <v>2184222.4</v>
      </c>
      <c r="D269" s="49">
        <v>2151435.03</v>
      </c>
      <c r="E269" s="49">
        <v>2118647.64</v>
      </c>
      <c r="F269" s="49">
        <v>2085860.27</v>
      </c>
      <c r="G269" s="49">
        <v>2053072.88</v>
      </c>
      <c r="H269" s="49">
        <v>2020285.51</v>
      </c>
      <c r="I269" s="49">
        <v>1987498.12</v>
      </c>
      <c r="J269" s="49">
        <v>1954710.75</v>
      </c>
      <c r="K269" s="49">
        <v>1921923.38</v>
      </c>
      <c r="L269" s="49">
        <v>1889136.01</v>
      </c>
      <c r="M269" s="49">
        <v>1856348.6400000001</v>
      </c>
      <c r="N269" s="49">
        <v>1823561.27</v>
      </c>
      <c r="O269" s="49">
        <v>1790773.88</v>
      </c>
      <c r="P269" s="49">
        <f>((SUM(C269:O269))/13)</f>
        <v>1987498.1369230768</v>
      </c>
    </row>
    <row r="270" spans="1:16" s="13" customFormat="1" ht="12.75">
      <c r="A270" s="69" t="s">
        <v>17</v>
      </c>
      <c r="B270" s="20" t="s">
        <v>89</v>
      </c>
      <c r="C270" s="49">
        <v>3177728.4</v>
      </c>
      <c r="D270" s="49">
        <v>3131215.01</v>
      </c>
      <c r="E270" s="49">
        <v>3084701.6</v>
      </c>
      <c r="F270" s="49">
        <v>3038188.2199999997</v>
      </c>
      <c r="G270" s="49">
        <v>2996653.81</v>
      </c>
      <c r="H270" s="49">
        <v>2950119.42</v>
      </c>
      <c r="I270" s="49">
        <v>2911053.23</v>
      </c>
      <c r="J270" s="49">
        <v>2864955.81</v>
      </c>
      <c r="K270" s="49">
        <v>2818370.8899999997</v>
      </c>
      <c r="L270" s="49">
        <v>2771785.9699999997</v>
      </c>
      <c r="M270" s="49">
        <v>2725201.0500000003</v>
      </c>
      <c r="N270" s="49">
        <v>2678616.13</v>
      </c>
      <c r="O270" s="49">
        <v>2632031.19</v>
      </c>
      <c r="P270" s="49">
        <f aca="true" t="shared" si="11" ref="P270:P333">((SUM(C270:O270))/13)</f>
        <v>2906201.5946153845</v>
      </c>
    </row>
    <row r="271" spans="1:16" s="13" customFormat="1" ht="0.75" customHeight="1" outlineLevel="2">
      <c r="A271" s="69"/>
      <c r="B271" s="20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>
        <f t="shared" si="11"/>
        <v>0</v>
      </c>
    </row>
    <row r="272" spans="1:16" s="13" customFormat="1" ht="12.75">
      <c r="A272" s="69" t="s">
        <v>17</v>
      </c>
      <c r="B272" s="20" t="s">
        <v>90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f t="shared" si="11"/>
        <v>0</v>
      </c>
    </row>
    <row r="273" spans="1:16" s="13" customFormat="1" ht="0.75" customHeight="1" outlineLevel="2">
      <c r="A273" s="69"/>
      <c r="B273" s="20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>
        <f t="shared" si="11"/>
        <v>0</v>
      </c>
    </row>
    <row r="274" spans="1:16" s="13" customFormat="1" ht="12.75">
      <c r="A274" s="69" t="s">
        <v>17</v>
      </c>
      <c r="B274" s="20" t="s">
        <v>91</v>
      </c>
      <c r="C274" s="49">
        <v>0</v>
      </c>
      <c r="D274" s="49">
        <v>0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f t="shared" si="11"/>
        <v>0</v>
      </c>
    </row>
    <row r="275" spans="1:16" s="13" customFormat="1" ht="0.75" customHeight="1" outlineLevel="2">
      <c r="A275" s="69"/>
      <c r="B275" s="20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>
        <f t="shared" si="11"/>
        <v>0</v>
      </c>
    </row>
    <row r="276" spans="1:16" s="57" customFormat="1" ht="12.75" outlineLevel="3">
      <c r="A276" s="67" t="s">
        <v>304</v>
      </c>
      <c r="B276" s="56" t="s">
        <v>726</v>
      </c>
      <c r="C276" s="49">
        <v>68150.31</v>
      </c>
      <c r="D276" s="49">
        <v>51112.73</v>
      </c>
      <c r="E276" s="49">
        <v>34075.15</v>
      </c>
      <c r="F276" s="49">
        <v>17037.58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f t="shared" si="11"/>
        <v>13105.828461538464</v>
      </c>
    </row>
    <row r="277" spans="1:16" s="57" customFormat="1" ht="12.75" outlineLevel="3">
      <c r="A277" s="67" t="s">
        <v>305</v>
      </c>
      <c r="B277" s="56" t="s">
        <v>603</v>
      </c>
      <c r="C277" s="49">
        <v>4631268</v>
      </c>
      <c r="D277" s="49">
        <v>3288264.58</v>
      </c>
      <c r="E277" s="49">
        <v>3288264.58</v>
      </c>
      <c r="F277" s="49">
        <v>3288264.58</v>
      </c>
      <c r="G277" s="49">
        <v>3288264.58</v>
      </c>
      <c r="H277" s="49">
        <v>3288264.58</v>
      </c>
      <c r="I277" s="49">
        <v>3288264.58</v>
      </c>
      <c r="J277" s="49">
        <v>3288264.58</v>
      </c>
      <c r="K277" s="49">
        <v>3288264.58</v>
      </c>
      <c r="L277" s="49">
        <v>3288264.58</v>
      </c>
      <c r="M277" s="49">
        <v>3288264.58</v>
      </c>
      <c r="N277" s="49">
        <v>3288264.58</v>
      </c>
      <c r="O277" s="49">
        <v>3288264.58</v>
      </c>
      <c r="P277" s="49">
        <f t="shared" si="11"/>
        <v>3391572.5353846145</v>
      </c>
    </row>
    <row r="278" spans="1:16" s="57" customFormat="1" ht="12.75" outlineLevel="3">
      <c r="A278" s="67" t="s">
        <v>306</v>
      </c>
      <c r="B278" s="56" t="s">
        <v>727</v>
      </c>
      <c r="C278" s="49">
        <v>3595060</v>
      </c>
      <c r="D278" s="49">
        <v>3631515</v>
      </c>
      <c r="E278" s="49">
        <v>3667970</v>
      </c>
      <c r="F278" s="49">
        <v>3704425</v>
      </c>
      <c r="G278" s="49">
        <v>3740880</v>
      </c>
      <c r="H278" s="49">
        <v>3777335</v>
      </c>
      <c r="I278" s="49">
        <v>3829496</v>
      </c>
      <c r="J278" s="49">
        <v>3862601</v>
      </c>
      <c r="K278" s="49">
        <v>3895706</v>
      </c>
      <c r="L278" s="49">
        <v>3928811</v>
      </c>
      <c r="M278" s="49">
        <v>3961916</v>
      </c>
      <c r="N278" s="49">
        <v>4000059</v>
      </c>
      <c r="O278" s="49">
        <v>4038202</v>
      </c>
      <c r="P278" s="49">
        <f t="shared" si="11"/>
        <v>3817998.153846154</v>
      </c>
    </row>
    <row r="279" spans="1:16" s="57" customFormat="1" ht="12.75" outlineLevel="3">
      <c r="A279" s="67" t="s">
        <v>307</v>
      </c>
      <c r="B279" s="56" t="s">
        <v>728</v>
      </c>
      <c r="C279" s="49">
        <v>-36815261</v>
      </c>
      <c r="D279" s="49">
        <v>-37049105</v>
      </c>
      <c r="E279" s="49">
        <v>-37670903</v>
      </c>
      <c r="F279" s="49">
        <v>-38203891</v>
      </c>
      <c r="G279" s="49">
        <v>-38828914</v>
      </c>
      <c r="H279" s="49">
        <v>-39567546</v>
      </c>
      <c r="I279" s="49">
        <v>-40359501</v>
      </c>
      <c r="J279" s="49">
        <v>-41132646</v>
      </c>
      <c r="K279" s="49">
        <v>-41725216</v>
      </c>
      <c r="L279" s="49">
        <v>-42262669</v>
      </c>
      <c r="M279" s="49">
        <v>-43105474</v>
      </c>
      <c r="N279" s="49">
        <v>-44753517</v>
      </c>
      <c r="O279" s="49">
        <v>-46736574</v>
      </c>
      <c r="P279" s="49">
        <f t="shared" si="11"/>
        <v>-40631632.07692308</v>
      </c>
    </row>
    <row r="280" spans="1:16" s="57" customFormat="1" ht="12.75" outlineLevel="3">
      <c r="A280" s="67" t="s">
        <v>308</v>
      </c>
      <c r="B280" s="56" t="s">
        <v>729</v>
      </c>
      <c r="C280" s="49">
        <v>8231505</v>
      </c>
      <c r="D280" s="49">
        <v>8333123</v>
      </c>
      <c r="E280" s="49">
        <v>8434741</v>
      </c>
      <c r="F280" s="49">
        <v>8536359</v>
      </c>
      <c r="G280" s="49">
        <v>8637977</v>
      </c>
      <c r="H280" s="49">
        <v>8739595</v>
      </c>
      <c r="I280" s="49">
        <v>11403821</v>
      </c>
      <c r="J280" s="49">
        <v>11715378</v>
      </c>
      <c r="K280" s="49">
        <v>12026935</v>
      </c>
      <c r="L280" s="49">
        <v>12338492</v>
      </c>
      <c r="M280" s="49">
        <v>12650049</v>
      </c>
      <c r="N280" s="49">
        <v>12970900</v>
      </c>
      <c r="O280" s="49">
        <v>13291751</v>
      </c>
      <c r="P280" s="49">
        <f t="shared" si="11"/>
        <v>10562355.846153846</v>
      </c>
    </row>
    <row r="281" spans="1:16" s="57" customFormat="1" ht="12.75" outlineLevel="3">
      <c r="A281" s="67" t="s">
        <v>309</v>
      </c>
      <c r="B281" s="56" t="s">
        <v>730</v>
      </c>
      <c r="C281" s="49">
        <v>29713672.81</v>
      </c>
      <c r="D281" s="49">
        <v>30484546.81</v>
      </c>
      <c r="E281" s="49">
        <v>30714901.13</v>
      </c>
      <c r="F281" s="49">
        <v>31183581.52</v>
      </c>
      <c r="G281" s="49">
        <v>31881163.52</v>
      </c>
      <c r="H281" s="49">
        <v>32422867.65</v>
      </c>
      <c r="I281" s="49">
        <v>32919983.2</v>
      </c>
      <c r="J281" s="49">
        <v>33494027.06</v>
      </c>
      <c r="K281" s="49">
        <v>34025474.33</v>
      </c>
      <c r="L281" s="49">
        <v>34483720.3</v>
      </c>
      <c r="M281" s="49">
        <v>35568829.72</v>
      </c>
      <c r="N281" s="49">
        <v>36058696.45</v>
      </c>
      <c r="O281" s="49">
        <v>36535435.83</v>
      </c>
      <c r="P281" s="49">
        <f t="shared" si="11"/>
        <v>33037453.871538457</v>
      </c>
    </row>
    <row r="282" spans="1:16" s="57" customFormat="1" ht="12.75" outlineLevel="3">
      <c r="A282" s="67" t="s">
        <v>310</v>
      </c>
      <c r="B282" s="56" t="s">
        <v>731</v>
      </c>
      <c r="C282" s="49">
        <v>559848</v>
      </c>
      <c r="D282" s="49">
        <v>557064</v>
      </c>
      <c r="E282" s="49">
        <v>554280</v>
      </c>
      <c r="F282" s="49">
        <v>551496</v>
      </c>
      <c r="G282" s="49">
        <v>548712</v>
      </c>
      <c r="H282" s="49">
        <v>545928</v>
      </c>
      <c r="I282" s="49">
        <v>543144</v>
      </c>
      <c r="J282" s="49">
        <v>540360</v>
      </c>
      <c r="K282" s="49">
        <v>537576</v>
      </c>
      <c r="L282" s="49">
        <v>534792</v>
      </c>
      <c r="M282" s="49">
        <v>532008</v>
      </c>
      <c r="N282" s="49">
        <v>529224</v>
      </c>
      <c r="O282" s="49">
        <v>526440</v>
      </c>
      <c r="P282" s="49">
        <f t="shared" si="11"/>
        <v>543144</v>
      </c>
    </row>
    <row r="283" spans="1:16" s="57" customFormat="1" ht="12.75" outlineLevel="3">
      <c r="A283" s="67" t="s">
        <v>311</v>
      </c>
      <c r="B283" s="56" t="s">
        <v>732</v>
      </c>
      <c r="C283" s="49">
        <v>87237</v>
      </c>
      <c r="D283" s="49">
        <v>86803</v>
      </c>
      <c r="E283" s="49">
        <v>86369</v>
      </c>
      <c r="F283" s="49">
        <v>85935</v>
      </c>
      <c r="G283" s="49">
        <v>85501</v>
      </c>
      <c r="H283" s="49">
        <v>85067</v>
      </c>
      <c r="I283" s="49">
        <v>84633</v>
      </c>
      <c r="J283" s="49">
        <v>84199</v>
      </c>
      <c r="K283" s="49">
        <v>83765</v>
      </c>
      <c r="L283" s="49">
        <v>83331</v>
      </c>
      <c r="M283" s="49">
        <v>82897</v>
      </c>
      <c r="N283" s="49">
        <v>82463</v>
      </c>
      <c r="O283" s="49">
        <v>82029</v>
      </c>
      <c r="P283" s="49">
        <f t="shared" si="11"/>
        <v>84633</v>
      </c>
    </row>
    <row r="284" spans="1:16" s="57" customFormat="1" ht="12.75" outlineLevel="3">
      <c r="A284" s="67" t="s">
        <v>312</v>
      </c>
      <c r="B284" s="56" t="s">
        <v>733</v>
      </c>
      <c r="C284" s="49">
        <v>637949.48</v>
      </c>
      <c r="D284" s="49">
        <v>0</v>
      </c>
      <c r="E284" s="49">
        <v>194650.48</v>
      </c>
      <c r="F284" s="49">
        <v>0</v>
      </c>
      <c r="G284" s="49">
        <v>393091.11</v>
      </c>
      <c r="H284" s="49">
        <v>2114647.48</v>
      </c>
      <c r="I284" s="49">
        <v>2944338.24</v>
      </c>
      <c r="J284" s="49">
        <v>4130997.26</v>
      </c>
      <c r="K284" s="49">
        <v>3707890.12</v>
      </c>
      <c r="L284" s="49">
        <v>1761665.12</v>
      </c>
      <c r="M284" s="49">
        <v>1923070.3900000001</v>
      </c>
      <c r="N284" s="49">
        <v>3987051.8</v>
      </c>
      <c r="O284" s="49">
        <v>3023765.8</v>
      </c>
      <c r="P284" s="49">
        <f t="shared" si="11"/>
        <v>1909162.867692308</v>
      </c>
    </row>
    <row r="285" spans="1:16" s="57" customFormat="1" ht="12.75" outlineLevel="3">
      <c r="A285" s="67" t="s">
        <v>313</v>
      </c>
      <c r="B285" s="56" t="s">
        <v>734</v>
      </c>
      <c r="C285" s="49">
        <v>157868</v>
      </c>
      <c r="D285" s="49">
        <v>122149</v>
      </c>
      <c r="E285" s="49">
        <v>53335</v>
      </c>
      <c r="F285" s="49">
        <v>21109</v>
      </c>
      <c r="G285" s="49">
        <v>18950</v>
      </c>
      <c r="H285" s="49">
        <v>468433.97000000003</v>
      </c>
      <c r="I285" s="49">
        <v>1062544.27</v>
      </c>
      <c r="J285" s="49">
        <v>569762.1</v>
      </c>
      <c r="K285" s="49">
        <v>317102.47000000003</v>
      </c>
      <c r="L285" s="49">
        <v>-389522.24</v>
      </c>
      <c r="M285" s="49">
        <v>13907.380000000001</v>
      </c>
      <c r="N285" s="49">
        <v>0</v>
      </c>
      <c r="O285" s="49">
        <v>0</v>
      </c>
      <c r="P285" s="49">
        <f t="shared" si="11"/>
        <v>185818.38076923077</v>
      </c>
    </row>
    <row r="286" spans="1:16" s="57" customFormat="1" ht="12.75" outlineLevel="3">
      <c r="A286" s="67" t="s">
        <v>314</v>
      </c>
      <c r="B286" s="56" t="s">
        <v>735</v>
      </c>
      <c r="C286" s="49">
        <v>14903869.36</v>
      </c>
      <c r="D286" s="49">
        <v>15082875.93</v>
      </c>
      <c r="E286" s="49">
        <v>14880442.6</v>
      </c>
      <c r="F286" s="49">
        <v>14678009.27</v>
      </c>
      <c r="G286" s="49">
        <v>14475575.94</v>
      </c>
      <c r="H286" s="49">
        <v>14273142.61</v>
      </c>
      <c r="I286" s="49">
        <v>14070709.28</v>
      </c>
      <c r="J286" s="49">
        <v>13868275.95</v>
      </c>
      <c r="K286" s="49">
        <v>13284402.72</v>
      </c>
      <c r="L286" s="49">
        <v>13081969.39</v>
      </c>
      <c r="M286" s="49">
        <v>12879536.06</v>
      </c>
      <c r="N286" s="49">
        <v>12677102.73</v>
      </c>
      <c r="O286" s="49">
        <v>12474669.4</v>
      </c>
      <c r="P286" s="49">
        <f t="shared" si="11"/>
        <v>13894660.095384616</v>
      </c>
    </row>
    <row r="287" spans="1:16" s="57" customFormat="1" ht="12.75" outlineLevel="3">
      <c r="A287" s="67" t="s">
        <v>315</v>
      </c>
      <c r="B287" s="56" t="s">
        <v>736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f t="shared" si="11"/>
        <v>0</v>
      </c>
    </row>
    <row r="288" spans="1:16" s="57" customFormat="1" ht="12.75" outlineLevel="3">
      <c r="A288" s="67" t="s">
        <v>316</v>
      </c>
      <c r="B288" s="56" t="s">
        <v>737</v>
      </c>
      <c r="C288" s="49">
        <v>-48254</v>
      </c>
      <c r="D288" s="49">
        <v>-47205</v>
      </c>
      <c r="E288" s="49">
        <v>-46156</v>
      </c>
      <c r="F288" s="49">
        <v>-45107</v>
      </c>
      <c r="G288" s="49">
        <v>-44058</v>
      </c>
      <c r="H288" s="49">
        <v>-43009</v>
      </c>
      <c r="I288" s="49">
        <v>-41960</v>
      </c>
      <c r="J288" s="49">
        <v>-40911</v>
      </c>
      <c r="K288" s="49">
        <v>-39862</v>
      </c>
      <c r="L288" s="49">
        <v>-38813</v>
      </c>
      <c r="M288" s="49">
        <v>-37764</v>
      </c>
      <c r="N288" s="49">
        <v>-36715</v>
      </c>
      <c r="O288" s="49">
        <v>-35666</v>
      </c>
      <c r="P288" s="49">
        <f t="shared" si="11"/>
        <v>-41960</v>
      </c>
    </row>
    <row r="289" spans="1:16" s="57" customFormat="1" ht="12.75" outlineLevel="3">
      <c r="A289" s="67" t="s">
        <v>317</v>
      </c>
      <c r="B289" s="56" t="s">
        <v>738</v>
      </c>
      <c r="C289" s="49">
        <v>152720.888</v>
      </c>
      <c r="D289" s="49">
        <v>149862.318</v>
      </c>
      <c r="E289" s="49">
        <v>146985.158</v>
      </c>
      <c r="F289" s="49">
        <v>144089.278</v>
      </c>
      <c r="G289" s="49">
        <v>141174.548</v>
      </c>
      <c r="H289" s="49">
        <v>138240.848</v>
      </c>
      <c r="I289" s="49">
        <v>135288.058</v>
      </c>
      <c r="J289" s="49">
        <v>132316.058</v>
      </c>
      <c r="K289" s="49">
        <v>129324.708</v>
      </c>
      <c r="L289" s="49">
        <v>126313.898</v>
      </c>
      <c r="M289" s="49">
        <v>123283.498</v>
      </c>
      <c r="N289" s="49">
        <v>120233.378</v>
      </c>
      <c r="O289" s="49">
        <v>117163.408</v>
      </c>
      <c r="P289" s="49">
        <f t="shared" si="11"/>
        <v>135153.54184615385</v>
      </c>
    </row>
    <row r="290" spans="1:16" s="57" customFormat="1" ht="12.75" outlineLevel="3">
      <c r="A290" s="67" t="s">
        <v>318</v>
      </c>
      <c r="B290" s="56" t="s">
        <v>739</v>
      </c>
      <c r="C290" s="49">
        <v>161349.345</v>
      </c>
      <c r="D290" s="49">
        <v>158329.275</v>
      </c>
      <c r="E290" s="49">
        <v>155289.545</v>
      </c>
      <c r="F290" s="49">
        <v>152230.035</v>
      </c>
      <c r="G290" s="49">
        <v>149150.615</v>
      </c>
      <c r="H290" s="49">
        <v>146051.155</v>
      </c>
      <c r="I290" s="49">
        <v>142931.525</v>
      </c>
      <c r="J290" s="49">
        <v>139791.595</v>
      </c>
      <c r="K290" s="49">
        <v>136631.235</v>
      </c>
      <c r="L290" s="49">
        <v>133450.305</v>
      </c>
      <c r="M290" s="49">
        <v>130248.675</v>
      </c>
      <c r="N290" s="49">
        <v>127026.215</v>
      </c>
      <c r="O290" s="49">
        <v>123782.785</v>
      </c>
      <c r="P290" s="49">
        <f t="shared" si="11"/>
        <v>142789.40807692308</v>
      </c>
    </row>
    <row r="291" spans="1:16" s="57" customFormat="1" ht="12.75" outlineLevel="3">
      <c r="A291" s="67" t="s">
        <v>319</v>
      </c>
      <c r="B291" s="56" t="s">
        <v>740</v>
      </c>
      <c r="C291" s="49">
        <v>100975.47</v>
      </c>
      <c r="D291" s="49">
        <v>99085.45</v>
      </c>
      <c r="E291" s="49">
        <v>97183.13</v>
      </c>
      <c r="F291" s="49">
        <v>95268.43000000001</v>
      </c>
      <c r="G291" s="49">
        <v>93341.27</v>
      </c>
      <c r="H291" s="49">
        <v>91401.57</v>
      </c>
      <c r="I291" s="49">
        <v>89449.25</v>
      </c>
      <c r="J291" s="49">
        <v>87484.22</v>
      </c>
      <c r="K291" s="49">
        <v>85506.41</v>
      </c>
      <c r="L291" s="49">
        <v>83515.72</v>
      </c>
      <c r="M291" s="49">
        <v>81512.08</v>
      </c>
      <c r="N291" s="49">
        <v>79495.40000000001</v>
      </c>
      <c r="O291" s="49">
        <v>77465.6</v>
      </c>
      <c r="P291" s="49">
        <f t="shared" si="11"/>
        <v>89360.30769230769</v>
      </c>
    </row>
    <row r="292" spans="1:16" s="57" customFormat="1" ht="12.75" outlineLevel="3">
      <c r="A292" s="67" t="s">
        <v>320</v>
      </c>
      <c r="B292" s="56" t="s">
        <v>741</v>
      </c>
      <c r="C292" s="49">
        <v>79932.275</v>
      </c>
      <c r="D292" s="49">
        <v>78436.135</v>
      </c>
      <c r="E292" s="49">
        <v>76930.255</v>
      </c>
      <c r="F292" s="49">
        <v>75414.575</v>
      </c>
      <c r="G292" s="49">
        <v>73889.035</v>
      </c>
      <c r="H292" s="49">
        <v>72353.565</v>
      </c>
      <c r="I292" s="49">
        <v>70808.105</v>
      </c>
      <c r="J292" s="49">
        <v>69252.585</v>
      </c>
      <c r="K292" s="49">
        <v>67686.945</v>
      </c>
      <c r="L292" s="49">
        <v>66111.115</v>
      </c>
      <c r="M292" s="49">
        <v>64525.025</v>
      </c>
      <c r="N292" s="49">
        <v>62928.615</v>
      </c>
      <c r="O292" s="49">
        <v>61321.815</v>
      </c>
      <c r="P292" s="49">
        <f t="shared" si="11"/>
        <v>70737.69576923078</v>
      </c>
    </row>
    <row r="293" spans="1:16" s="57" customFormat="1" ht="12.75" outlineLevel="3">
      <c r="A293" s="67" t="s">
        <v>321</v>
      </c>
      <c r="B293" s="56" t="s">
        <v>742</v>
      </c>
      <c r="C293" s="49">
        <v>52181533</v>
      </c>
      <c r="D293" s="49">
        <v>51448086.75</v>
      </c>
      <c r="E293" s="49">
        <v>51448086.75</v>
      </c>
      <c r="F293" s="49">
        <v>51448086.75</v>
      </c>
      <c r="G293" s="49">
        <v>50714640.5</v>
      </c>
      <c r="H293" s="49">
        <v>50714640.5</v>
      </c>
      <c r="I293" s="49">
        <v>50714640.5</v>
      </c>
      <c r="J293" s="49">
        <v>49981194.25</v>
      </c>
      <c r="K293" s="49">
        <v>49981194.25</v>
      </c>
      <c r="L293" s="49">
        <v>49981194.25</v>
      </c>
      <c r="M293" s="49">
        <v>53680004</v>
      </c>
      <c r="N293" s="49">
        <v>53680004</v>
      </c>
      <c r="O293" s="49">
        <v>53680004</v>
      </c>
      <c r="P293" s="49">
        <f t="shared" si="11"/>
        <v>51511793.038461536</v>
      </c>
    </row>
    <row r="294" spans="1:16" s="57" customFormat="1" ht="12.75" outlineLevel="3">
      <c r="A294" s="67" t="s">
        <v>322</v>
      </c>
      <c r="B294" s="56" t="s">
        <v>743</v>
      </c>
      <c r="C294" s="49">
        <v>629413.22</v>
      </c>
      <c r="D294" s="49">
        <v>939581.73</v>
      </c>
      <c r="E294" s="49">
        <v>939581.73</v>
      </c>
      <c r="F294" s="49">
        <v>939581.73</v>
      </c>
      <c r="G294" s="49">
        <v>1249750.24</v>
      </c>
      <c r="H294" s="49">
        <v>1249750.24</v>
      </c>
      <c r="I294" s="49">
        <v>1249750.24</v>
      </c>
      <c r="J294" s="49">
        <v>1559918.75</v>
      </c>
      <c r="K294" s="49">
        <v>1559918.75</v>
      </c>
      <c r="L294" s="49">
        <v>1559918.75</v>
      </c>
      <c r="M294" s="49">
        <v>3993907.4</v>
      </c>
      <c r="N294" s="49">
        <v>3993907.4</v>
      </c>
      <c r="O294" s="49">
        <v>3993907.4</v>
      </c>
      <c r="P294" s="49">
        <f t="shared" si="11"/>
        <v>1835299.0446153844</v>
      </c>
    </row>
    <row r="295" spans="1:16" s="57" customFormat="1" ht="12.75" outlineLevel="3">
      <c r="A295" s="67" t="s">
        <v>323</v>
      </c>
      <c r="B295" s="56" t="s">
        <v>744</v>
      </c>
      <c r="C295" s="49">
        <v>-124059</v>
      </c>
      <c r="D295" s="49">
        <v>-124114</v>
      </c>
      <c r="E295" s="49">
        <v>-124114</v>
      </c>
      <c r="F295" s="49">
        <v>-124114</v>
      </c>
      <c r="G295" s="49">
        <v>-124114</v>
      </c>
      <c r="H295" s="49">
        <v>-124114</v>
      </c>
      <c r="I295" s="49">
        <v>-124114</v>
      </c>
      <c r="J295" s="49">
        <v>-124114</v>
      </c>
      <c r="K295" s="49">
        <v>-124114</v>
      </c>
      <c r="L295" s="49">
        <v>-124114</v>
      </c>
      <c r="M295" s="49">
        <v>-130024</v>
      </c>
      <c r="N295" s="49">
        <v>-130024</v>
      </c>
      <c r="O295" s="49">
        <v>-130024</v>
      </c>
      <c r="P295" s="49">
        <f t="shared" si="11"/>
        <v>-125473.61538461539</v>
      </c>
    </row>
    <row r="296" spans="1:16" s="57" customFormat="1" ht="12.75" outlineLevel="3">
      <c r="A296" s="67" t="s">
        <v>324</v>
      </c>
      <c r="B296" s="56" t="s">
        <v>745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f t="shared" si="11"/>
        <v>0</v>
      </c>
    </row>
    <row r="297" spans="1:16" s="57" customFormat="1" ht="12.75" outlineLevel="3">
      <c r="A297" s="67" t="s">
        <v>325</v>
      </c>
      <c r="B297" s="56" t="s">
        <v>746</v>
      </c>
      <c r="C297" s="49">
        <v>1913476.67</v>
      </c>
      <c r="D297" s="49">
        <v>1895424.99</v>
      </c>
      <c r="E297" s="49">
        <v>1877373.31</v>
      </c>
      <c r="F297" s="49">
        <v>1859321.63</v>
      </c>
      <c r="G297" s="49">
        <v>1841269.9500000002</v>
      </c>
      <c r="H297" s="49">
        <v>1823218.27</v>
      </c>
      <c r="I297" s="49">
        <v>1805166.5899999999</v>
      </c>
      <c r="J297" s="49">
        <v>1787114.9100000001</v>
      </c>
      <c r="K297" s="49">
        <v>1769063.23</v>
      </c>
      <c r="L297" s="49">
        <v>1751011.55</v>
      </c>
      <c r="M297" s="49">
        <v>1732959.87</v>
      </c>
      <c r="N297" s="49">
        <v>1714908.19</v>
      </c>
      <c r="O297" s="49">
        <v>1696856.51</v>
      </c>
      <c r="P297" s="49">
        <f t="shared" si="11"/>
        <v>1805166.5900000003</v>
      </c>
    </row>
    <row r="298" spans="1:16" s="57" customFormat="1" ht="12.75" outlineLevel="3">
      <c r="A298" s="67" t="s">
        <v>326</v>
      </c>
      <c r="B298" s="56" t="s">
        <v>747</v>
      </c>
      <c r="C298" s="49">
        <v>79448231.78</v>
      </c>
      <c r="D298" s="49">
        <v>80210961.7</v>
      </c>
      <c r="E298" s="49">
        <v>80337043.91</v>
      </c>
      <c r="F298" s="49">
        <v>80446024.52</v>
      </c>
      <c r="G298" s="49">
        <v>80545569.4</v>
      </c>
      <c r="H298" s="49">
        <v>80543102.67</v>
      </c>
      <c r="I298" s="49">
        <v>80550874.2</v>
      </c>
      <c r="J298" s="49">
        <v>80711562.55</v>
      </c>
      <c r="K298" s="49">
        <v>80721935.62</v>
      </c>
      <c r="L298" s="49">
        <v>84027320.37</v>
      </c>
      <c r="M298" s="49">
        <v>84719302.52</v>
      </c>
      <c r="N298" s="49">
        <v>84781803.18</v>
      </c>
      <c r="O298" s="49">
        <v>84810131.99</v>
      </c>
      <c r="P298" s="49">
        <f t="shared" si="11"/>
        <v>81681066.49307694</v>
      </c>
    </row>
    <row r="299" spans="1:16" s="57" customFormat="1" ht="12.75" outlineLevel="3">
      <c r="A299" s="67" t="s">
        <v>327</v>
      </c>
      <c r="B299" s="56" t="s">
        <v>748</v>
      </c>
      <c r="C299" s="49">
        <v>81983910.34</v>
      </c>
      <c r="D299" s="49">
        <v>82774868.34</v>
      </c>
      <c r="E299" s="49">
        <v>82867069.34</v>
      </c>
      <c r="F299" s="49">
        <v>83093120.34</v>
      </c>
      <c r="G299" s="49">
        <v>83162882.34</v>
      </c>
      <c r="H299" s="49">
        <v>83284364.34</v>
      </c>
      <c r="I299" s="49">
        <v>83829415.34</v>
      </c>
      <c r="J299" s="49">
        <v>84124771.72</v>
      </c>
      <c r="K299" s="49">
        <v>84621596.72</v>
      </c>
      <c r="L299" s="49">
        <v>89074035.72</v>
      </c>
      <c r="M299" s="49">
        <v>88559272.72</v>
      </c>
      <c r="N299" s="49">
        <v>88520907.72</v>
      </c>
      <c r="O299" s="49">
        <v>88615834.72</v>
      </c>
      <c r="P299" s="49">
        <f t="shared" si="11"/>
        <v>84962465.36153848</v>
      </c>
    </row>
    <row r="300" spans="1:16" s="57" customFormat="1" ht="12.75" outlineLevel="3">
      <c r="A300" s="67" t="s">
        <v>328</v>
      </c>
      <c r="B300" s="56" t="s">
        <v>749</v>
      </c>
      <c r="C300" s="49">
        <v>849582.0700000001</v>
      </c>
      <c r="D300" s="49">
        <v>846672.54</v>
      </c>
      <c r="E300" s="49">
        <v>843763.01</v>
      </c>
      <c r="F300" s="49">
        <v>840853.48</v>
      </c>
      <c r="G300" s="49">
        <v>837943.9500000001</v>
      </c>
      <c r="H300" s="49">
        <v>835034.42</v>
      </c>
      <c r="I300" s="49">
        <v>832124.89</v>
      </c>
      <c r="J300" s="49">
        <v>829215.36</v>
      </c>
      <c r="K300" s="49">
        <v>826305.8300000001</v>
      </c>
      <c r="L300" s="49">
        <v>823396.3</v>
      </c>
      <c r="M300" s="49">
        <v>820486.77</v>
      </c>
      <c r="N300" s="49">
        <v>817577.24</v>
      </c>
      <c r="O300" s="49">
        <v>814667.71</v>
      </c>
      <c r="P300" s="49">
        <f t="shared" si="11"/>
        <v>832124.89</v>
      </c>
    </row>
    <row r="301" spans="1:16" s="57" customFormat="1" ht="12.75" outlineLevel="3">
      <c r="A301" s="67" t="s">
        <v>329</v>
      </c>
      <c r="B301" s="56" t="s">
        <v>750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f t="shared" si="11"/>
        <v>0</v>
      </c>
    </row>
    <row r="302" spans="1:16" s="57" customFormat="1" ht="12.75" outlineLevel="3">
      <c r="A302" s="67" t="s">
        <v>330</v>
      </c>
      <c r="B302" s="56" t="s">
        <v>751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f t="shared" si="11"/>
        <v>0</v>
      </c>
    </row>
    <row r="303" spans="1:16" s="57" customFormat="1" ht="12.75" outlineLevel="3">
      <c r="A303" s="67" t="s">
        <v>331</v>
      </c>
      <c r="B303" s="56" t="s">
        <v>752</v>
      </c>
      <c r="C303" s="49">
        <v>-58819817.18</v>
      </c>
      <c r="D303" s="49">
        <v>-56025726.25</v>
      </c>
      <c r="E303" s="49">
        <v>-54191223.7</v>
      </c>
      <c r="F303" s="49">
        <v>-52122859.32</v>
      </c>
      <c r="G303" s="49">
        <v>-51454028.4</v>
      </c>
      <c r="H303" s="49">
        <v>-50219328.09</v>
      </c>
      <c r="I303" s="49">
        <v>-47694578.49</v>
      </c>
      <c r="J303" s="49">
        <v>-45487467.82</v>
      </c>
      <c r="K303" s="49">
        <v>-43023560.47</v>
      </c>
      <c r="L303" s="49">
        <v>-42276355.87</v>
      </c>
      <c r="M303" s="49">
        <v>-41732004.54</v>
      </c>
      <c r="N303" s="49">
        <v>-41342347.74</v>
      </c>
      <c r="O303" s="49">
        <v>-41157846.9</v>
      </c>
      <c r="P303" s="49">
        <f t="shared" si="11"/>
        <v>-48119011.13615383</v>
      </c>
    </row>
    <row r="304" spans="1:16" s="57" customFormat="1" ht="12.75" outlineLevel="3">
      <c r="A304" s="67" t="s">
        <v>332</v>
      </c>
      <c r="B304" s="56" t="s">
        <v>753</v>
      </c>
      <c r="C304" s="49">
        <v>57360937.26</v>
      </c>
      <c r="D304" s="49">
        <v>60156499.81</v>
      </c>
      <c r="E304" s="49">
        <v>59832669.92</v>
      </c>
      <c r="F304" s="49">
        <v>59696912.46</v>
      </c>
      <c r="G304" s="49">
        <v>58512991.15</v>
      </c>
      <c r="H304" s="49">
        <v>58430658.94</v>
      </c>
      <c r="I304" s="49">
        <v>56590494.15</v>
      </c>
      <c r="J304" s="49">
        <v>55578741.38</v>
      </c>
      <c r="K304" s="49">
        <v>51345165.01</v>
      </c>
      <c r="L304" s="49">
        <v>50359150.94</v>
      </c>
      <c r="M304" s="49">
        <v>48942097.8</v>
      </c>
      <c r="N304" s="49">
        <v>48707178.91</v>
      </c>
      <c r="O304" s="49">
        <v>48339319.63</v>
      </c>
      <c r="P304" s="49">
        <f t="shared" si="11"/>
        <v>54911755.181538455</v>
      </c>
    </row>
    <row r="305" spans="1:16" s="57" customFormat="1" ht="12.75" outlineLevel="3">
      <c r="A305" s="67" t="s">
        <v>333</v>
      </c>
      <c r="B305" s="56" t="s">
        <v>754</v>
      </c>
      <c r="C305" s="49">
        <v>4379164.03</v>
      </c>
      <c r="D305" s="49">
        <v>4342879.2</v>
      </c>
      <c r="E305" s="49">
        <v>4218974.86</v>
      </c>
      <c r="F305" s="49">
        <v>4163138.91</v>
      </c>
      <c r="G305" s="49">
        <v>4085896.49</v>
      </c>
      <c r="H305" s="49">
        <v>4041089.15</v>
      </c>
      <c r="I305" s="49">
        <v>4005389.26</v>
      </c>
      <c r="J305" s="49">
        <v>3996726.61</v>
      </c>
      <c r="K305" s="49">
        <v>3940390.01</v>
      </c>
      <c r="L305" s="49">
        <v>3915600.17</v>
      </c>
      <c r="M305" s="49">
        <v>3903293.55</v>
      </c>
      <c r="N305" s="49">
        <v>3764211.5700000003</v>
      </c>
      <c r="O305" s="49">
        <v>3755241.76</v>
      </c>
      <c r="P305" s="49">
        <f t="shared" si="11"/>
        <v>4039384.274615384</v>
      </c>
    </row>
    <row r="306" spans="1:16" s="57" customFormat="1" ht="12.75" outlineLevel="3">
      <c r="A306" s="67" t="s">
        <v>334</v>
      </c>
      <c r="B306" s="56" t="s">
        <v>755</v>
      </c>
      <c r="C306" s="49">
        <v>257195943.66</v>
      </c>
      <c r="D306" s="49">
        <v>257195943.66</v>
      </c>
      <c r="E306" s="49">
        <v>257195943.66</v>
      </c>
      <c r="F306" s="49">
        <v>257195943.66</v>
      </c>
      <c r="G306" s="49">
        <v>257195943.66</v>
      </c>
      <c r="H306" s="49">
        <v>257195943.66</v>
      </c>
      <c r="I306" s="49">
        <v>257195943.66</v>
      </c>
      <c r="J306" s="49">
        <v>257195943.66</v>
      </c>
      <c r="K306" s="49">
        <v>257195943.66</v>
      </c>
      <c r="L306" s="49">
        <v>257195943.66</v>
      </c>
      <c r="M306" s="49">
        <v>257195943.66</v>
      </c>
      <c r="N306" s="49">
        <v>257195943.66</v>
      </c>
      <c r="O306" s="49">
        <v>257195943.66</v>
      </c>
      <c r="P306" s="49">
        <f t="shared" si="11"/>
        <v>257195943.65999997</v>
      </c>
    </row>
    <row r="307" spans="1:16" s="57" customFormat="1" ht="12.75" outlineLevel="3">
      <c r="A307" s="67" t="s">
        <v>335</v>
      </c>
      <c r="B307" s="56" t="s">
        <v>756</v>
      </c>
      <c r="C307" s="49">
        <v>8781498.36</v>
      </c>
      <c r="D307" s="49">
        <v>6220768.66</v>
      </c>
      <c r="E307" s="49">
        <v>6779013.42</v>
      </c>
      <c r="F307" s="49">
        <v>7147952.09</v>
      </c>
      <c r="G307" s="49">
        <v>7484137.6</v>
      </c>
      <c r="H307" s="49">
        <v>7794265.26</v>
      </c>
      <c r="I307" s="49">
        <v>9861922.13</v>
      </c>
      <c r="J307" s="49">
        <v>11094094.07</v>
      </c>
      <c r="K307" s="49">
        <v>15544207.61</v>
      </c>
      <c r="L307" s="49">
        <v>16730473.2</v>
      </c>
      <c r="M307" s="49">
        <v>18343993.97</v>
      </c>
      <c r="N307" s="49">
        <v>18769938.84</v>
      </c>
      <c r="O307" s="49">
        <v>19327934.34</v>
      </c>
      <c r="P307" s="49">
        <f t="shared" si="11"/>
        <v>11836938.426923076</v>
      </c>
    </row>
    <row r="308" spans="1:16" s="57" customFormat="1" ht="12.75" outlineLevel="3">
      <c r="A308" s="67" t="s">
        <v>336</v>
      </c>
      <c r="B308" s="56" t="s">
        <v>757</v>
      </c>
      <c r="C308" s="49">
        <v>0</v>
      </c>
      <c r="D308" s="49">
        <v>0</v>
      </c>
      <c r="E308" s="49">
        <v>0</v>
      </c>
      <c r="F308" s="49">
        <v>0</v>
      </c>
      <c r="G308" s="49">
        <v>-199030.36000000002</v>
      </c>
      <c r="H308" s="49">
        <v>-466229.38</v>
      </c>
      <c r="I308" s="49">
        <v>-525542.05</v>
      </c>
      <c r="J308" s="49">
        <v>-579678.43</v>
      </c>
      <c r="K308" s="49">
        <v>-653333.81</v>
      </c>
      <c r="L308" s="49">
        <v>-708758.05</v>
      </c>
      <c r="M308" s="49">
        <v>-728214.92</v>
      </c>
      <c r="N308" s="49">
        <v>-756231.73</v>
      </c>
      <c r="O308" s="49">
        <v>-814265.55</v>
      </c>
      <c r="P308" s="49">
        <f t="shared" si="11"/>
        <v>-417791.0984615385</v>
      </c>
    </row>
    <row r="309" spans="1:16" s="57" customFormat="1" ht="12.75" outlineLevel="3">
      <c r="A309" s="67" t="s">
        <v>337</v>
      </c>
      <c r="B309" s="56" t="s">
        <v>758</v>
      </c>
      <c r="C309" s="49">
        <v>0</v>
      </c>
      <c r="D309" s="49">
        <v>0</v>
      </c>
      <c r="E309" s="49">
        <v>0</v>
      </c>
      <c r="F309" s="49">
        <v>0</v>
      </c>
      <c r="G309" s="49">
        <v>451159.24</v>
      </c>
      <c r="H309" s="49">
        <v>935726.9</v>
      </c>
      <c r="I309" s="49">
        <v>1054628.54</v>
      </c>
      <c r="J309" s="49">
        <v>1163135.93</v>
      </c>
      <c r="K309" s="49">
        <v>1310832.68</v>
      </c>
      <c r="L309" s="49">
        <v>1421925.53</v>
      </c>
      <c r="M309" s="49">
        <v>1460803.98</v>
      </c>
      <c r="N309" s="49">
        <v>1516870.1600000001</v>
      </c>
      <c r="O309" s="49">
        <v>1633204.76</v>
      </c>
      <c r="P309" s="49">
        <f t="shared" si="11"/>
        <v>842175.9784615386</v>
      </c>
    </row>
    <row r="310" spans="1:16" s="57" customFormat="1" ht="12.75" outlineLevel="3">
      <c r="A310" s="67" t="s">
        <v>338</v>
      </c>
      <c r="B310" s="56" t="s">
        <v>759</v>
      </c>
      <c r="C310" s="49">
        <v>0</v>
      </c>
      <c r="D310" s="49">
        <v>0</v>
      </c>
      <c r="E310" s="49">
        <v>0</v>
      </c>
      <c r="F310" s="49">
        <v>0</v>
      </c>
      <c r="G310" s="49">
        <v>599194.5</v>
      </c>
      <c r="H310" s="49">
        <v>661053.67</v>
      </c>
      <c r="I310" s="49">
        <v>583277.47</v>
      </c>
      <c r="J310" s="49">
        <v>512311.64</v>
      </c>
      <c r="K310" s="49">
        <v>538938.16</v>
      </c>
      <c r="L310" s="49">
        <v>601110.92</v>
      </c>
      <c r="M310" s="49">
        <v>502814.92</v>
      </c>
      <c r="N310" s="49">
        <v>336322.73</v>
      </c>
      <c r="O310" s="49">
        <v>249700.87</v>
      </c>
      <c r="P310" s="49">
        <f t="shared" si="11"/>
        <v>352671.14461538463</v>
      </c>
    </row>
    <row r="311" spans="1:16" s="57" customFormat="1" ht="12.75" outlineLevel="3">
      <c r="A311" s="67" t="s">
        <v>339</v>
      </c>
      <c r="B311" s="56" t="s">
        <v>760</v>
      </c>
      <c r="C311" s="49">
        <v>1295753.73</v>
      </c>
      <c r="D311" s="49">
        <v>1291316.22</v>
      </c>
      <c r="E311" s="49">
        <v>1286878.71</v>
      </c>
      <c r="F311" s="49">
        <v>1282441.2</v>
      </c>
      <c r="G311" s="49">
        <v>1278003.69</v>
      </c>
      <c r="H311" s="49">
        <v>1273566.18</v>
      </c>
      <c r="I311" s="49">
        <v>1269128.67</v>
      </c>
      <c r="J311" s="49">
        <v>1264691.1600000001</v>
      </c>
      <c r="K311" s="49">
        <v>1260253.65</v>
      </c>
      <c r="L311" s="49">
        <v>1255816.1400000001</v>
      </c>
      <c r="M311" s="49">
        <v>1251378.63</v>
      </c>
      <c r="N311" s="49">
        <v>1246941.12</v>
      </c>
      <c r="O311" s="49">
        <v>1242503.61</v>
      </c>
      <c r="P311" s="49">
        <f t="shared" si="11"/>
        <v>1269128.6700000002</v>
      </c>
    </row>
    <row r="312" spans="1:16" s="57" customFormat="1" ht="12.75" outlineLevel="3">
      <c r="A312" s="67" t="s">
        <v>340</v>
      </c>
      <c r="B312" s="56" t="s">
        <v>761</v>
      </c>
      <c r="C312" s="49">
        <v>5781053.4</v>
      </c>
      <c r="D312" s="49">
        <v>6108040.26</v>
      </c>
      <c r="E312" s="49">
        <v>5777471.32</v>
      </c>
      <c r="F312" s="49">
        <v>5341045.56</v>
      </c>
      <c r="G312" s="49">
        <v>5546017.11</v>
      </c>
      <c r="H312" s="49">
        <v>5119372.62</v>
      </c>
      <c r="I312" s="49">
        <v>4611904.62</v>
      </c>
      <c r="J312" s="49">
        <v>3735981.81</v>
      </c>
      <c r="K312" s="49">
        <v>3444451.16</v>
      </c>
      <c r="L312" s="49">
        <v>2507408.51</v>
      </c>
      <c r="M312" s="49">
        <v>2531284.4699999997</v>
      </c>
      <c r="N312" s="49">
        <v>1284869.05</v>
      </c>
      <c r="O312" s="49">
        <v>757972.14</v>
      </c>
      <c r="P312" s="49">
        <f t="shared" si="11"/>
        <v>4042067.0792307686</v>
      </c>
    </row>
    <row r="313" spans="1:16" s="57" customFormat="1" ht="12.75" outlineLevel="3">
      <c r="A313" s="67" t="s">
        <v>341</v>
      </c>
      <c r="B313" s="56" t="s">
        <v>762</v>
      </c>
      <c r="C313" s="49">
        <v>-1560662.58</v>
      </c>
      <c r="D313" s="49">
        <v>-1671446.98</v>
      </c>
      <c r="E313" s="49">
        <v>-1993768.22</v>
      </c>
      <c r="F313" s="49">
        <v>-1964602.6600000001</v>
      </c>
      <c r="G313" s="49">
        <v>-1984805.92</v>
      </c>
      <c r="H313" s="49">
        <v>-2195893.62</v>
      </c>
      <c r="I313" s="49">
        <v>-2211370.28</v>
      </c>
      <c r="J313" s="49">
        <v>-2229395.83</v>
      </c>
      <c r="K313" s="49">
        <v>-2306887.66</v>
      </c>
      <c r="L313" s="49">
        <v>-2561082.64</v>
      </c>
      <c r="M313" s="49">
        <v>-3083923.57</v>
      </c>
      <c r="N313" s="49">
        <v>-3502921.43</v>
      </c>
      <c r="O313" s="49">
        <v>-3674726.18</v>
      </c>
      <c r="P313" s="49">
        <f t="shared" si="11"/>
        <v>-2380114.4284615386</v>
      </c>
    </row>
    <row r="314" spans="1:16" s="57" customFormat="1" ht="12.75" outlineLevel="3">
      <c r="A314" s="67" t="s">
        <v>342</v>
      </c>
      <c r="B314" s="56" t="s">
        <v>763</v>
      </c>
      <c r="C314" s="49">
        <v>778672.97</v>
      </c>
      <c r="D314" s="49">
        <v>826024.43</v>
      </c>
      <c r="E314" s="49">
        <v>827204.54</v>
      </c>
      <c r="F314" s="49">
        <v>830292.01</v>
      </c>
      <c r="G314" s="49">
        <v>836661.1</v>
      </c>
      <c r="H314" s="49">
        <v>839001.27</v>
      </c>
      <c r="I314" s="49">
        <v>839739.81</v>
      </c>
      <c r="J314" s="49">
        <v>845762.66</v>
      </c>
      <c r="K314" s="49">
        <v>835611.56</v>
      </c>
      <c r="L314" s="49">
        <v>836951.17</v>
      </c>
      <c r="M314" s="49">
        <v>840916.05</v>
      </c>
      <c r="N314" s="49">
        <v>857953.42</v>
      </c>
      <c r="O314" s="49">
        <v>865995.38</v>
      </c>
      <c r="P314" s="49">
        <f t="shared" si="11"/>
        <v>835445.1053846156</v>
      </c>
    </row>
    <row r="315" spans="1:16" s="57" customFormat="1" ht="12.75" outlineLevel="3">
      <c r="A315" s="67" t="s">
        <v>343</v>
      </c>
      <c r="B315" s="56" t="s">
        <v>764</v>
      </c>
      <c r="C315" s="49">
        <v>211406</v>
      </c>
      <c r="D315" s="49">
        <v>19471</v>
      </c>
      <c r="E315" s="49">
        <v>4887</v>
      </c>
      <c r="F315" s="49">
        <v>2944</v>
      </c>
      <c r="G315" s="49">
        <v>4463</v>
      </c>
      <c r="H315" s="49">
        <v>5840</v>
      </c>
      <c r="I315" s="49">
        <v>0</v>
      </c>
      <c r="J315" s="49">
        <v>140783</v>
      </c>
      <c r="K315" s="49">
        <v>181954</v>
      </c>
      <c r="L315" s="49">
        <v>88114</v>
      </c>
      <c r="M315" s="49">
        <v>32234</v>
      </c>
      <c r="N315" s="49">
        <v>133932</v>
      </c>
      <c r="O315" s="49">
        <v>583948</v>
      </c>
      <c r="P315" s="49">
        <f t="shared" si="11"/>
        <v>108459.69230769231</v>
      </c>
    </row>
    <row r="316" spans="1:16" s="57" customFormat="1" ht="12.75" outlineLevel="3">
      <c r="A316" s="67" t="s">
        <v>344</v>
      </c>
      <c r="B316" s="56" t="s">
        <v>765</v>
      </c>
      <c r="C316" s="49">
        <v>1768652.1400000001</v>
      </c>
      <c r="D316" s="49">
        <v>1979814.9100000001</v>
      </c>
      <c r="E316" s="49">
        <v>2491561.7</v>
      </c>
      <c r="F316" s="49">
        <v>2924534.41</v>
      </c>
      <c r="G316" s="49">
        <v>2486163.51</v>
      </c>
      <c r="H316" s="49">
        <v>1698173.92</v>
      </c>
      <c r="I316" s="49">
        <v>1442710.6600000001</v>
      </c>
      <c r="J316" s="49">
        <v>1761896.31</v>
      </c>
      <c r="K316" s="49">
        <v>2295636.33</v>
      </c>
      <c r="L316" s="49">
        <v>2285330.54</v>
      </c>
      <c r="M316" s="49">
        <v>1690208.04</v>
      </c>
      <c r="N316" s="49">
        <v>1563624.81</v>
      </c>
      <c r="O316" s="49">
        <v>1725983.94</v>
      </c>
      <c r="P316" s="49">
        <f t="shared" si="11"/>
        <v>2008791.6323076922</v>
      </c>
    </row>
    <row r="317" spans="1:16" s="57" customFormat="1" ht="12.75" outlineLevel="3">
      <c r="A317" s="67" t="s">
        <v>345</v>
      </c>
      <c r="B317" s="56" t="s">
        <v>766</v>
      </c>
      <c r="C317" s="49">
        <v>4115271.59</v>
      </c>
      <c r="D317" s="49">
        <v>4461705.74</v>
      </c>
      <c r="E317" s="49">
        <v>5393946.51</v>
      </c>
      <c r="F317" s="49">
        <v>6187523.41</v>
      </c>
      <c r="G317" s="49">
        <v>5332811.3</v>
      </c>
      <c r="H317" s="49">
        <v>3243577.38</v>
      </c>
      <c r="I317" s="49">
        <v>2247720.15</v>
      </c>
      <c r="J317" s="49">
        <v>2832325.31</v>
      </c>
      <c r="K317" s="49">
        <v>3962977.87</v>
      </c>
      <c r="L317" s="49">
        <v>4172870.64</v>
      </c>
      <c r="M317" s="49">
        <v>3136180.37</v>
      </c>
      <c r="N317" s="49">
        <v>3039713.14</v>
      </c>
      <c r="O317" s="49">
        <v>3508699.18</v>
      </c>
      <c r="P317" s="49">
        <f t="shared" si="11"/>
        <v>3971947.891538461</v>
      </c>
    </row>
    <row r="318" spans="1:16" s="57" customFormat="1" ht="12.75" outlineLevel="3">
      <c r="A318" s="67" t="s">
        <v>346</v>
      </c>
      <c r="B318" s="56" t="s">
        <v>767</v>
      </c>
      <c r="C318" s="49">
        <v>-2051360.24</v>
      </c>
      <c r="D318" s="49">
        <v>-2229034.38</v>
      </c>
      <c r="E318" s="49">
        <v>-2706124.4699999997</v>
      </c>
      <c r="F318" s="49">
        <v>-3111786.03</v>
      </c>
      <c r="G318" s="49">
        <v>-2674644.67</v>
      </c>
      <c r="H318" s="49">
        <v>-1617094.01</v>
      </c>
      <c r="I318" s="49">
        <v>-1115257.57</v>
      </c>
      <c r="J318" s="49">
        <v>-1413134.25</v>
      </c>
      <c r="K318" s="49">
        <v>-1982623.88</v>
      </c>
      <c r="L318" s="49">
        <v>-2087669.8</v>
      </c>
      <c r="M318" s="49">
        <v>-1569043.3599999999</v>
      </c>
      <c r="N318" s="49">
        <v>-1520856.02</v>
      </c>
      <c r="O318" s="49">
        <v>-1755521.8399999999</v>
      </c>
      <c r="P318" s="49">
        <f t="shared" si="11"/>
        <v>-1987242.3476923073</v>
      </c>
    </row>
    <row r="319" spans="1:16" s="57" customFormat="1" ht="12.75" outlineLevel="3">
      <c r="A319" s="67" t="s">
        <v>347</v>
      </c>
      <c r="B319" s="56" t="s">
        <v>768</v>
      </c>
      <c r="C319" s="49">
        <v>1345225.1600000001</v>
      </c>
      <c r="D319" s="49">
        <v>1154838.19</v>
      </c>
      <c r="E319" s="49">
        <v>1309479.78</v>
      </c>
      <c r="F319" s="49">
        <v>1713760.46</v>
      </c>
      <c r="G319" s="49">
        <v>1317201.97</v>
      </c>
      <c r="H319" s="49">
        <v>1124474.06</v>
      </c>
      <c r="I319" s="49">
        <v>1352687.98</v>
      </c>
      <c r="J319" s="49">
        <v>1221095.03</v>
      </c>
      <c r="K319" s="49">
        <v>1770192.3599999999</v>
      </c>
      <c r="L319" s="49">
        <v>2173770.17</v>
      </c>
      <c r="M319" s="49">
        <v>1579021.6</v>
      </c>
      <c r="N319" s="49">
        <v>1776435.1600000001</v>
      </c>
      <c r="O319" s="49">
        <v>1199296.11</v>
      </c>
      <c r="P319" s="49">
        <f t="shared" si="11"/>
        <v>1464421.3869230768</v>
      </c>
    </row>
    <row r="320" spans="1:16" s="57" customFormat="1" ht="12.75" outlineLevel="3">
      <c r="A320" s="67" t="s">
        <v>348</v>
      </c>
      <c r="B320" s="56" t="s">
        <v>769</v>
      </c>
      <c r="C320" s="49">
        <v>616952.76</v>
      </c>
      <c r="D320" s="49">
        <v>821691.5800000001</v>
      </c>
      <c r="E320" s="49">
        <v>401677.35000000003</v>
      </c>
      <c r="F320" s="49">
        <v>420508.89</v>
      </c>
      <c r="G320" s="49">
        <v>680280.64</v>
      </c>
      <c r="H320" s="49">
        <v>407790.16000000003</v>
      </c>
      <c r="I320" s="49">
        <v>463044.12</v>
      </c>
      <c r="J320" s="49">
        <v>391898.82</v>
      </c>
      <c r="K320" s="49">
        <v>420164.57</v>
      </c>
      <c r="L320" s="49">
        <v>373917.27</v>
      </c>
      <c r="M320" s="49">
        <v>808748.41</v>
      </c>
      <c r="N320" s="49">
        <v>236775.24</v>
      </c>
      <c r="O320" s="49">
        <v>-6829.01</v>
      </c>
      <c r="P320" s="49">
        <f t="shared" si="11"/>
        <v>464355.4461538462</v>
      </c>
    </row>
    <row r="321" spans="1:16" s="57" customFormat="1" ht="12.75" outlineLevel="3">
      <c r="A321" s="67" t="s">
        <v>349</v>
      </c>
      <c r="B321" s="56" t="s">
        <v>770</v>
      </c>
      <c r="C321" s="49">
        <v>39116.35</v>
      </c>
      <c r="D321" s="49">
        <v>42565.58</v>
      </c>
      <c r="E321" s="49">
        <v>50890.65</v>
      </c>
      <c r="F321" s="49">
        <v>55774.82</v>
      </c>
      <c r="G321" s="49">
        <v>48335.270000000004</v>
      </c>
      <c r="H321" s="49">
        <v>31278.16</v>
      </c>
      <c r="I321" s="49">
        <v>23645.43</v>
      </c>
      <c r="J321" s="49">
        <v>28875.79</v>
      </c>
      <c r="K321" s="49">
        <v>39707.19</v>
      </c>
      <c r="L321" s="49">
        <v>41670.79</v>
      </c>
      <c r="M321" s="49">
        <v>31239.33</v>
      </c>
      <c r="N321" s="49">
        <v>30454.170000000002</v>
      </c>
      <c r="O321" s="49">
        <v>34769.3</v>
      </c>
      <c r="P321" s="49">
        <f t="shared" si="11"/>
        <v>38332.52538461538</v>
      </c>
    </row>
    <row r="322" spans="1:16" s="57" customFormat="1" ht="12.75" outlineLevel="3">
      <c r="A322" s="67" t="s">
        <v>350</v>
      </c>
      <c r="B322" s="56" t="s">
        <v>771</v>
      </c>
      <c r="C322" s="49">
        <v>0</v>
      </c>
      <c r="D322" s="49">
        <v>-1643.25</v>
      </c>
      <c r="E322" s="49">
        <v>-2063.17</v>
      </c>
      <c r="F322" s="49">
        <v>-2563.18</v>
      </c>
      <c r="G322" s="49">
        <v>-3121.23</v>
      </c>
      <c r="H322" s="49">
        <v>-3717.05</v>
      </c>
      <c r="I322" s="49">
        <v>-4344.09</v>
      </c>
      <c r="J322" s="49">
        <v>-5010.71</v>
      </c>
      <c r="K322" s="49">
        <v>-5729.36</v>
      </c>
      <c r="L322" s="49">
        <v>-6454.82</v>
      </c>
      <c r="M322" s="49">
        <v>-7206.42</v>
      </c>
      <c r="N322" s="49">
        <v>-7977.33</v>
      </c>
      <c r="O322" s="49">
        <v>-8768.710000000001</v>
      </c>
      <c r="P322" s="49">
        <f t="shared" si="11"/>
        <v>-4507.64</v>
      </c>
    </row>
    <row r="323" spans="1:16" s="57" customFormat="1" ht="12.75" outlineLevel="3">
      <c r="A323" s="67" t="s">
        <v>351</v>
      </c>
      <c r="B323" s="56" t="s">
        <v>772</v>
      </c>
      <c r="C323" s="49">
        <v>0</v>
      </c>
      <c r="D323" s="49">
        <v>3300.12</v>
      </c>
      <c r="E323" s="49">
        <v>4143.4400000000005</v>
      </c>
      <c r="F323" s="49">
        <v>5147.6</v>
      </c>
      <c r="G323" s="49">
        <v>6268.33</v>
      </c>
      <c r="H323" s="49">
        <v>7464.91</v>
      </c>
      <c r="I323" s="49">
        <v>8724.210000000001</v>
      </c>
      <c r="J323" s="49">
        <v>10062.98</v>
      </c>
      <c r="K323" s="49">
        <v>11506.22</v>
      </c>
      <c r="L323" s="49">
        <v>12963.16</v>
      </c>
      <c r="M323" s="49">
        <v>14472.6</v>
      </c>
      <c r="N323" s="49">
        <v>16020.800000000001</v>
      </c>
      <c r="O323" s="49">
        <v>17610.11</v>
      </c>
      <c r="P323" s="49">
        <f t="shared" si="11"/>
        <v>9052.652307692308</v>
      </c>
    </row>
    <row r="324" spans="1:16" s="57" customFormat="1" ht="12.75" outlineLevel="3">
      <c r="A324" s="67" t="s">
        <v>352</v>
      </c>
      <c r="B324" s="56" t="s">
        <v>773</v>
      </c>
      <c r="C324" s="49">
        <v>0</v>
      </c>
      <c r="D324" s="49">
        <v>10075.22</v>
      </c>
      <c r="E324" s="49">
        <v>12649.9</v>
      </c>
      <c r="F324" s="49">
        <v>15715.59</v>
      </c>
      <c r="G324" s="49">
        <v>19137.2</v>
      </c>
      <c r="H324" s="49">
        <v>22790.34</v>
      </c>
      <c r="I324" s="49">
        <v>26634.97</v>
      </c>
      <c r="J324" s="49">
        <v>30722.27</v>
      </c>
      <c r="K324" s="49">
        <v>35128.46</v>
      </c>
      <c r="L324" s="49">
        <v>39576.48</v>
      </c>
      <c r="M324" s="49">
        <v>44184.76</v>
      </c>
      <c r="N324" s="49">
        <v>48911.43</v>
      </c>
      <c r="O324" s="49">
        <v>53763.62</v>
      </c>
      <c r="P324" s="49">
        <f t="shared" si="11"/>
        <v>27637.71076923077</v>
      </c>
    </row>
    <row r="325" spans="1:16" s="57" customFormat="1" ht="12.75" outlineLevel="3">
      <c r="A325" s="67" t="s">
        <v>353</v>
      </c>
      <c r="B325" s="56" t="s">
        <v>774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180505.34</v>
      </c>
      <c r="I325" s="49">
        <v>211056.03</v>
      </c>
      <c r="J325" s="49">
        <v>237697.5</v>
      </c>
      <c r="K325" s="49">
        <v>280619.16000000003</v>
      </c>
      <c r="L325" s="49">
        <v>308885.56</v>
      </c>
      <c r="M325" s="49">
        <v>307649.7</v>
      </c>
      <c r="N325" s="49">
        <v>314871.38</v>
      </c>
      <c r="O325" s="49">
        <v>347889.5</v>
      </c>
      <c r="P325" s="49">
        <f t="shared" si="11"/>
        <v>168398.01307692306</v>
      </c>
    </row>
    <row r="326" spans="1:16" s="57" customFormat="1" ht="12.75" outlineLevel="3">
      <c r="A326" s="67" t="s">
        <v>354</v>
      </c>
      <c r="B326" s="56" t="s">
        <v>775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330713.02</v>
      </c>
      <c r="K326" s="49">
        <v>322616.29</v>
      </c>
      <c r="L326" s="49">
        <v>326072.46</v>
      </c>
      <c r="M326" s="49">
        <v>326312.72000000003</v>
      </c>
      <c r="N326" s="49">
        <v>332202.53</v>
      </c>
      <c r="O326" s="49">
        <v>341289.33</v>
      </c>
      <c r="P326" s="49">
        <f t="shared" si="11"/>
        <v>152246.64230769232</v>
      </c>
    </row>
    <row r="327" spans="1:16" s="13" customFormat="1" ht="12.75">
      <c r="A327" s="69" t="s">
        <v>17</v>
      </c>
      <c r="B327" s="20" t="s">
        <v>92</v>
      </c>
      <c r="C327" s="49">
        <v>524337786.42800003</v>
      </c>
      <c r="D327" s="49">
        <v>527725422.998</v>
      </c>
      <c r="E327" s="49">
        <v>529551375.2779998</v>
      </c>
      <c r="F327" s="49">
        <v>532568919.59799993</v>
      </c>
      <c r="G327" s="49">
        <v>532451676.178</v>
      </c>
      <c r="H327" s="49">
        <v>533389079.638</v>
      </c>
      <c r="I327" s="49">
        <v>539279366.648</v>
      </c>
      <c r="J327" s="49">
        <v>542337587.8579998</v>
      </c>
      <c r="K327" s="49">
        <v>545941248.6880002</v>
      </c>
      <c r="L327" s="49">
        <v>551319425.2579998</v>
      </c>
      <c r="M327" s="49">
        <v>557355104.4380001</v>
      </c>
      <c r="N327" s="49">
        <v>556615132.7679996</v>
      </c>
      <c r="O327" s="49">
        <v>554112536.598</v>
      </c>
      <c r="P327" s="49">
        <f t="shared" si="11"/>
        <v>540537281.7210768</v>
      </c>
    </row>
    <row r="328" spans="1:16" s="13" customFormat="1" ht="0.75" customHeight="1" outlineLevel="2">
      <c r="A328" s="69"/>
      <c r="B328" s="20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>
        <f t="shared" si="11"/>
        <v>0</v>
      </c>
    </row>
    <row r="329" spans="1:16" s="57" customFormat="1" ht="12.75" outlineLevel="3">
      <c r="A329" s="67" t="s">
        <v>355</v>
      </c>
      <c r="B329" s="56" t="s">
        <v>776</v>
      </c>
      <c r="C329" s="49">
        <v>129486.92</v>
      </c>
      <c r="D329" s="49">
        <v>130316.32</v>
      </c>
      <c r="E329" s="49">
        <v>134288.27</v>
      </c>
      <c r="F329" s="49">
        <v>136968.67</v>
      </c>
      <c r="G329" s="49">
        <v>170972.64</v>
      </c>
      <c r="H329" s="49">
        <v>223935.79</v>
      </c>
      <c r="I329" s="49">
        <v>243182.58000000002</v>
      </c>
      <c r="J329" s="49">
        <v>242708.19</v>
      </c>
      <c r="K329" s="49">
        <v>246580.65</v>
      </c>
      <c r="L329" s="49">
        <v>248270.92</v>
      </c>
      <c r="M329" s="49">
        <v>251086.56</v>
      </c>
      <c r="N329" s="49">
        <v>265693.4</v>
      </c>
      <c r="O329" s="49">
        <v>283323.82</v>
      </c>
      <c r="P329" s="49">
        <f t="shared" si="11"/>
        <v>208216.51769230765</v>
      </c>
    </row>
    <row r="330" spans="1:16" s="57" customFormat="1" ht="12.75" outlineLevel="3">
      <c r="A330" s="67" t="s">
        <v>356</v>
      </c>
      <c r="B330" s="56" t="s">
        <v>777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f t="shared" si="11"/>
        <v>0</v>
      </c>
    </row>
    <row r="331" spans="1:16" s="13" customFormat="1" ht="12.75">
      <c r="A331" s="69" t="s">
        <v>17</v>
      </c>
      <c r="B331" s="20" t="s">
        <v>93</v>
      </c>
      <c r="C331" s="49">
        <v>129486.92</v>
      </c>
      <c r="D331" s="49">
        <v>130316.32</v>
      </c>
      <c r="E331" s="49">
        <v>134288.27</v>
      </c>
      <c r="F331" s="49">
        <v>136968.67</v>
      </c>
      <c r="G331" s="49">
        <v>170972.64</v>
      </c>
      <c r="H331" s="49">
        <v>223935.79</v>
      </c>
      <c r="I331" s="49">
        <v>243182.58000000002</v>
      </c>
      <c r="J331" s="49">
        <v>242708.19</v>
      </c>
      <c r="K331" s="49">
        <v>246580.65</v>
      </c>
      <c r="L331" s="49">
        <v>248270.92</v>
      </c>
      <c r="M331" s="49">
        <v>251086.56</v>
      </c>
      <c r="N331" s="49">
        <v>265693.4</v>
      </c>
      <c r="O331" s="49">
        <v>283323.82</v>
      </c>
      <c r="P331" s="49">
        <f t="shared" si="11"/>
        <v>208216.51769230765</v>
      </c>
    </row>
    <row r="332" spans="1:16" s="13" customFormat="1" ht="0.75" customHeight="1" outlineLevel="2">
      <c r="A332" s="69"/>
      <c r="B332" s="20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>
        <f t="shared" si="11"/>
        <v>0</v>
      </c>
    </row>
    <row r="333" spans="1:16" s="13" customFormat="1" ht="12.75">
      <c r="A333" s="69" t="s">
        <v>17</v>
      </c>
      <c r="B333" s="20" t="s">
        <v>94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f t="shared" si="11"/>
        <v>0</v>
      </c>
    </row>
    <row r="334" spans="1:16" s="13" customFormat="1" ht="0.75" customHeight="1" outlineLevel="2">
      <c r="A334" s="69"/>
      <c r="B334" s="20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>
        <f aca="true" t="shared" si="12" ref="P334:P393">((SUM(C334:O334))/13)</f>
        <v>0</v>
      </c>
    </row>
    <row r="335" spans="1:16" s="13" customFormat="1" ht="12.75">
      <c r="A335" s="69" t="s">
        <v>17</v>
      </c>
      <c r="B335" s="20" t="s">
        <v>95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f t="shared" si="12"/>
        <v>0</v>
      </c>
    </row>
    <row r="336" spans="1:16" s="13" customFormat="1" ht="0.75" customHeight="1" outlineLevel="2">
      <c r="A336" s="69"/>
      <c r="B336" s="20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>
        <f t="shared" si="12"/>
        <v>0</v>
      </c>
    </row>
    <row r="337" spans="1:16" s="57" customFormat="1" ht="12.75" hidden="1" outlineLevel="3">
      <c r="A337" s="67" t="s">
        <v>357</v>
      </c>
      <c r="B337" s="56" t="s">
        <v>778</v>
      </c>
      <c r="C337" s="49">
        <v>0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f t="shared" si="12"/>
        <v>0</v>
      </c>
    </row>
    <row r="338" spans="1:16" s="57" customFormat="1" ht="12.75" outlineLevel="3">
      <c r="A338" s="67" t="s">
        <v>358</v>
      </c>
      <c r="B338" s="56" t="s">
        <v>779</v>
      </c>
      <c r="C338" s="49">
        <v>0</v>
      </c>
      <c r="D338" s="49">
        <v>0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1093</v>
      </c>
      <c r="L338" s="49">
        <v>0</v>
      </c>
      <c r="M338" s="49">
        <v>0</v>
      </c>
      <c r="N338" s="49">
        <v>0</v>
      </c>
      <c r="O338" s="49">
        <v>0</v>
      </c>
      <c r="P338" s="49">
        <f t="shared" si="12"/>
        <v>84.07692307692308</v>
      </c>
    </row>
    <row r="339" spans="1:16" s="57" customFormat="1" ht="12.75" hidden="1" outlineLevel="3">
      <c r="A339" s="67" t="s">
        <v>359</v>
      </c>
      <c r="B339" s="56" t="s">
        <v>780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f t="shared" si="12"/>
        <v>0</v>
      </c>
    </row>
    <row r="340" spans="1:16" s="57" customFormat="1" ht="12.75" hidden="1" outlineLevel="3">
      <c r="A340" s="67" t="s">
        <v>360</v>
      </c>
      <c r="B340" s="56" t="s">
        <v>781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f t="shared" si="12"/>
        <v>0</v>
      </c>
    </row>
    <row r="341" spans="1:16" s="57" customFormat="1" ht="12.75" outlineLevel="3">
      <c r="A341" s="67" t="s">
        <v>361</v>
      </c>
      <c r="B341" s="56" t="s">
        <v>782</v>
      </c>
      <c r="C341" s="49">
        <v>0</v>
      </c>
      <c r="D341" s="49">
        <v>0</v>
      </c>
      <c r="E341" s="49">
        <v>0</v>
      </c>
      <c r="F341" s="49">
        <v>-39146.18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f t="shared" si="12"/>
        <v>-3011.2446153846154</v>
      </c>
    </row>
    <row r="342" spans="1:16" s="57" customFormat="1" ht="12.75" outlineLevel="3">
      <c r="A342" s="67" t="s">
        <v>362</v>
      </c>
      <c r="B342" s="56" t="s">
        <v>783</v>
      </c>
      <c r="C342" s="49">
        <v>0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-32256.4</v>
      </c>
      <c r="O342" s="49">
        <v>0</v>
      </c>
      <c r="P342" s="49">
        <f t="shared" si="12"/>
        <v>-2481.2615384615387</v>
      </c>
    </row>
    <row r="343" spans="1:16" s="57" customFormat="1" ht="12.75" hidden="1" outlineLevel="3">
      <c r="A343" s="67" t="s">
        <v>363</v>
      </c>
      <c r="B343" s="56" t="s">
        <v>784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f t="shared" si="12"/>
        <v>0</v>
      </c>
    </row>
    <row r="344" spans="1:16" s="57" customFormat="1" ht="12.75" hidden="1" outlineLevel="3">
      <c r="A344" s="67" t="s">
        <v>364</v>
      </c>
      <c r="B344" s="56" t="s">
        <v>785</v>
      </c>
      <c r="C344" s="49">
        <v>0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f t="shared" si="12"/>
        <v>0</v>
      </c>
    </row>
    <row r="345" spans="1:16" s="57" customFormat="1" ht="12.75" hidden="1" outlineLevel="3">
      <c r="A345" s="67" t="s">
        <v>365</v>
      </c>
      <c r="B345" s="56" t="s">
        <v>786</v>
      </c>
      <c r="C345" s="49">
        <v>0</v>
      </c>
      <c r="D345" s="49">
        <v>0</v>
      </c>
      <c r="E345" s="49">
        <v>0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f t="shared" si="12"/>
        <v>0</v>
      </c>
    </row>
    <row r="346" spans="1:16" s="57" customFormat="1" ht="12.75" hidden="1" outlineLevel="3">
      <c r="A346" s="67" t="s">
        <v>366</v>
      </c>
      <c r="B346" s="56" t="s">
        <v>787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f t="shared" si="12"/>
        <v>0</v>
      </c>
    </row>
    <row r="347" spans="1:16" s="57" customFormat="1" ht="12.75" hidden="1" outlineLevel="3">
      <c r="A347" s="67" t="s">
        <v>367</v>
      </c>
      <c r="B347" s="56" t="s">
        <v>788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f t="shared" si="12"/>
        <v>0</v>
      </c>
    </row>
    <row r="348" spans="1:16" s="13" customFormat="1" ht="12.75" collapsed="1">
      <c r="A348" s="69" t="s">
        <v>17</v>
      </c>
      <c r="B348" s="20" t="s">
        <v>96</v>
      </c>
      <c r="C348" s="49">
        <v>0</v>
      </c>
      <c r="D348" s="49">
        <v>0</v>
      </c>
      <c r="E348" s="49">
        <v>0</v>
      </c>
      <c r="F348" s="49">
        <v>-39146.18</v>
      </c>
      <c r="G348" s="49">
        <v>0</v>
      </c>
      <c r="H348" s="49">
        <v>0</v>
      </c>
      <c r="I348" s="49">
        <v>0</v>
      </c>
      <c r="J348" s="49">
        <v>0</v>
      </c>
      <c r="K348" s="49">
        <v>1093</v>
      </c>
      <c r="L348" s="49">
        <v>0</v>
      </c>
      <c r="M348" s="49">
        <v>0</v>
      </c>
      <c r="N348" s="49">
        <v>-32256.4</v>
      </c>
      <c r="O348" s="49">
        <v>0</v>
      </c>
      <c r="P348" s="49">
        <f t="shared" si="12"/>
        <v>-5408.429230769231</v>
      </c>
    </row>
    <row r="349" spans="1:16" s="13" customFormat="1" ht="0.75" customHeight="1" hidden="1" outlineLevel="2">
      <c r="A349" s="69"/>
      <c r="B349" s="20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>
        <f t="shared" si="12"/>
        <v>0</v>
      </c>
    </row>
    <row r="350" spans="1:16" s="57" customFormat="1" ht="12.75" hidden="1" outlineLevel="3">
      <c r="A350" s="67" t="s">
        <v>368</v>
      </c>
      <c r="B350" s="56" t="s">
        <v>789</v>
      </c>
      <c r="C350" s="49">
        <v>0</v>
      </c>
      <c r="D350" s="49">
        <v>0</v>
      </c>
      <c r="E350" s="49">
        <v>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f t="shared" si="12"/>
        <v>0</v>
      </c>
    </row>
    <row r="351" spans="1:16" s="13" customFormat="1" ht="12.75" collapsed="1">
      <c r="A351" s="69" t="s">
        <v>17</v>
      </c>
      <c r="B351" s="20" t="s">
        <v>97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f t="shared" si="12"/>
        <v>0</v>
      </c>
    </row>
    <row r="352" spans="1:16" s="13" customFormat="1" ht="0.75" customHeight="1" outlineLevel="2">
      <c r="A352" s="69"/>
      <c r="B352" s="20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>
        <f t="shared" si="12"/>
        <v>0</v>
      </c>
    </row>
    <row r="353" spans="1:16" s="57" customFormat="1" ht="12.75" hidden="1" outlineLevel="3">
      <c r="A353" s="67" t="s">
        <v>369</v>
      </c>
      <c r="B353" s="56" t="s">
        <v>790</v>
      </c>
      <c r="C353" s="49">
        <v>16.07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f t="shared" si="12"/>
        <v>1.2361538461538462</v>
      </c>
    </row>
    <row r="354" spans="1:16" s="57" customFormat="1" ht="12.75" outlineLevel="3">
      <c r="A354" s="67" t="s">
        <v>370</v>
      </c>
      <c r="B354" s="56" t="s">
        <v>665</v>
      </c>
      <c r="C354" s="49">
        <v>0</v>
      </c>
      <c r="D354" s="49">
        <v>0</v>
      </c>
      <c r="E354" s="49">
        <v>0</v>
      </c>
      <c r="F354" s="49">
        <v>0</v>
      </c>
      <c r="G354" s="49">
        <v>2000</v>
      </c>
      <c r="H354" s="49">
        <v>0</v>
      </c>
      <c r="I354" s="49">
        <v>1500</v>
      </c>
      <c r="J354" s="49">
        <v>600</v>
      </c>
      <c r="K354" s="49">
        <v>-17585.84</v>
      </c>
      <c r="L354" s="49">
        <v>-17185.84</v>
      </c>
      <c r="M354" s="49">
        <v>247.17000000000002</v>
      </c>
      <c r="N354" s="49">
        <v>5701.52</v>
      </c>
      <c r="O354" s="49">
        <v>201.52</v>
      </c>
      <c r="P354" s="49">
        <f t="shared" si="12"/>
        <v>-1886.2669230769231</v>
      </c>
    </row>
    <row r="355" spans="1:16" s="57" customFormat="1" ht="12.75" outlineLevel="3">
      <c r="A355" s="67" t="s">
        <v>371</v>
      </c>
      <c r="B355" s="56" t="s">
        <v>791</v>
      </c>
      <c r="C355" s="49">
        <v>0</v>
      </c>
      <c r="D355" s="49">
        <v>0</v>
      </c>
      <c r="E355" s="49">
        <v>1826.67</v>
      </c>
      <c r="F355" s="49">
        <v>2280.11</v>
      </c>
      <c r="G355" s="49">
        <v>14324.24</v>
      </c>
      <c r="H355" s="49">
        <v>16684.08</v>
      </c>
      <c r="I355" s="49">
        <v>17786.29</v>
      </c>
      <c r="J355" s="49">
        <v>19640.18</v>
      </c>
      <c r="K355" s="49">
        <v>19425.93</v>
      </c>
      <c r="L355" s="49">
        <v>20509.55</v>
      </c>
      <c r="M355" s="49">
        <v>18583.88</v>
      </c>
      <c r="N355" s="49">
        <v>10308.130000000001</v>
      </c>
      <c r="O355" s="49">
        <v>6090.16</v>
      </c>
      <c r="P355" s="49">
        <f t="shared" si="12"/>
        <v>11343.016923076922</v>
      </c>
    </row>
    <row r="356" spans="1:16" s="57" customFormat="1" ht="12.75" hidden="1" outlineLevel="3">
      <c r="A356" s="67" t="s">
        <v>372</v>
      </c>
      <c r="B356" s="56" t="s">
        <v>792</v>
      </c>
      <c r="C356" s="49">
        <v>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f t="shared" si="12"/>
        <v>0</v>
      </c>
    </row>
    <row r="357" spans="1:16" s="57" customFormat="1" ht="12.75" outlineLevel="3">
      <c r="A357" s="67" t="s">
        <v>373</v>
      </c>
      <c r="B357" s="56" t="s">
        <v>792</v>
      </c>
      <c r="C357" s="49">
        <v>977817.28</v>
      </c>
      <c r="D357" s="49">
        <v>733362.28</v>
      </c>
      <c r="E357" s="49">
        <v>488907.28</v>
      </c>
      <c r="F357" s="49">
        <v>244452.28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f t="shared" si="12"/>
        <v>188041.47076923074</v>
      </c>
    </row>
    <row r="358" spans="1:16" s="57" customFormat="1" ht="12.75" outlineLevel="3">
      <c r="A358" s="67" t="s">
        <v>374</v>
      </c>
      <c r="B358" s="56" t="s">
        <v>792</v>
      </c>
      <c r="C358" s="49">
        <v>13417411</v>
      </c>
      <c r="D358" s="49">
        <v>12395572</v>
      </c>
      <c r="E358" s="49">
        <v>11373733</v>
      </c>
      <c r="F358" s="49">
        <v>10351894</v>
      </c>
      <c r="G358" s="49">
        <v>9330055</v>
      </c>
      <c r="H358" s="49">
        <v>8002624.98</v>
      </c>
      <c r="I358" s="49">
        <v>6717746.98</v>
      </c>
      <c r="J358" s="49">
        <v>5207869.98</v>
      </c>
      <c r="K358" s="49">
        <v>3997992.98</v>
      </c>
      <c r="L358" s="49">
        <v>2788115.98</v>
      </c>
      <c r="M358" s="49">
        <v>1578234.98</v>
      </c>
      <c r="N358" s="49">
        <v>1315195.98</v>
      </c>
      <c r="O358" s="49">
        <v>1052156.98</v>
      </c>
      <c r="P358" s="49">
        <f t="shared" si="12"/>
        <v>6732969.5261538485</v>
      </c>
    </row>
    <row r="359" spans="1:16" s="57" customFormat="1" ht="12.75" outlineLevel="3">
      <c r="A359" s="67" t="s">
        <v>375</v>
      </c>
      <c r="B359" s="56" t="s">
        <v>792</v>
      </c>
      <c r="C359" s="49">
        <v>0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15200110</v>
      </c>
      <c r="N359" s="49">
        <v>14042343</v>
      </c>
      <c r="O359" s="49">
        <v>13044776</v>
      </c>
      <c r="P359" s="49">
        <f t="shared" si="12"/>
        <v>3252863.769230769</v>
      </c>
    </row>
    <row r="360" spans="1:16" s="57" customFormat="1" ht="12.75" outlineLevel="3">
      <c r="A360" s="67" t="s">
        <v>376</v>
      </c>
      <c r="B360" s="56" t="s">
        <v>793</v>
      </c>
      <c r="C360" s="49">
        <v>-362.42</v>
      </c>
      <c r="D360" s="49">
        <v>0</v>
      </c>
      <c r="E360" s="49">
        <v>-55</v>
      </c>
      <c r="F360" s="49">
        <v>-55</v>
      </c>
      <c r="G360" s="49">
        <v>0</v>
      </c>
      <c r="H360" s="49">
        <v>-220</v>
      </c>
      <c r="I360" s="49">
        <v>-220</v>
      </c>
      <c r="J360" s="49">
        <v>0</v>
      </c>
      <c r="K360" s="49">
        <v>-74.66</v>
      </c>
      <c r="L360" s="49">
        <v>-74.66</v>
      </c>
      <c r="M360" s="49">
        <v>0</v>
      </c>
      <c r="N360" s="49">
        <v>-187.66</v>
      </c>
      <c r="O360" s="49">
        <v>-372.66</v>
      </c>
      <c r="P360" s="49">
        <f t="shared" si="12"/>
        <v>-124.77384615384616</v>
      </c>
    </row>
    <row r="361" spans="1:16" s="57" customFormat="1" ht="12.75" outlineLevel="3">
      <c r="A361" s="67" t="s">
        <v>377</v>
      </c>
      <c r="B361" s="56" t="s">
        <v>794</v>
      </c>
      <c r="C361" s="49">
        <v>86306.927</v>
      </c>
      <c r="D361" s="49">
        <v>164603.747</v>
      </c>
      <c r="E361" s="49">
        <v>172393.597</v>
      </c>
      <c r="F361" s="49">
        <v>350785.677</v>
      </c>
      <c r="G361" s="49">
        <v>247708.557</v>
      </c>
      <c r="H361" s="49">
        <v>173996.067</v>
      </c>
      <c r="I361" s="49">
        <v>102425.097</v>
      </c>
      <c r="J361" s="49">
        <v>53000.257</v>
      </c>
      <c r="K361" s="49">
        <v>527375.507</v>
      </c>
      <c r="L361" s="49">
        <v>576973.787</v>
      </c>
      <c r="M361" s="49">
        <v>55122.017</v>
      </c>
      <c r="N361" s="49">
        <v>25907.357</v>
      </c>
      <c r="O361" s="49">
        <v>-177.723</v>
      </c>
      <c r="P361" s="49">
        <f t="shared" si="12"/>
        <v>195109.29776923076</v>
      </c>
    </row>
    <row r="362" spans="1:16" s="57" customFormat="1" ht="12.75" outlineLevel="3">
      <c r="A362" s="67" t="s">
        <v>378</v>
      </c>
      <c r="B362" s="56" t="s">
        <v>795</v>
      </c>
      <c r="C362" s="49">
        <v>958411.4</v>
      </c>
      <c r="D362" s="49">
        <v>843991.96</v>
      </c>
      <c r="E362" s="49">
        <v>829355.37</v>
      </c>
      <c r="F362" s="49">
        <v>758308.51</v>
      </c>
      <c r="G362" s="49">
        <v>869209.71</v>
      </c>
      <c r="H362" s="49">
        <v>866662.25</v>
      </c>
      <c r="I362" s="49">
        <v>884515.4</v>
      </c>
      <c r="J362" s="49">
        <v>903592.72</v>
      </c>
      <c r="K362" s="49">
        <v>796303.29</v>
      </c>
      <c r="L362" s="49">
        <v>791250.5700000001</v>
      </c>
      <c r="M362" s="49">
        <v>996379.31</v>
      </c>
      <c r="N362" s="49">
        <v>1059556.84</v>
      </c>
      <c r="O362" s="49">
        <v>982583.5</v>
      </c>
      <c r="P362" s="49">
        <f t="shared" si="12"/>
        <v>887701.6023076923</v>
      </c>
    </row>
    <row r="363" spans="1:16" s="57" customFormat="1" ht="12.75" outlineLevel="3">
      <c r="A363" s="67" t="s">
        <v>379</v>
      </c>
      <c r="B363" s="56" t="s">
        <v>796</v>
      </c>
      <c r="C363" s="49">
        <v>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f t="shared" si="12"/>
        <v>0</v>
      </c>
    </row>
    <row r="364" spans="1:16" s="57" customFormat="1" ht="12.75" outlineLevel="3">
      <c r="A364" s="67" t="s">
        <v>380</v>
      </c>
      <c r="B364" s="56" t="s">
        <v>796</v>
      </c>
      <c r="C364" s="49">
        <v>671</v>
      </c>
      <c r="D364" s="49">
        <v>504</v>
      </c>
      <c r="E364" s="49">
        <v>337</v>
      </c>
      <c r="F364" s="49">
        <v>170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f t="shared" si="12"/>
        <v>129.3846153846154</v>
      </c>
    </row>
    <row r="365" spans="1:16" s="57" customFormat="1" ht="12.75" outlineLevel="3">
      <c r="A365" s="67" t="s">
        <v>381</v>
      </c>
      <c r="B365" s="56" t="s">
        <v>797</v>
      </c>
      <c r="C365" s="49">
        <v>199541</v>
      </c>
      <c r="D365" s="49">
        <v>179587</v>
      </c>
      <c r="E365" s="49">
        <v>159633</v>
      </c>
      <c r="F365" s="49">
        <v>139679</v>
      </c>
      <c r="G365" s="49">
        <v>119725</v>
      </c>
      <c r="H365" s="49">
        <v>99771</v>
      </c>
      <c r="I365" s="49">
        <v>79817</v>
      </c>
      <c r="J365" s="49">
        <v>59863</v>
      </c>
      <c r="K365" s="49">
        <v>39909</v>
      </c>
      <c r="L365" s="49">
        <v>19955</v>
      </c>
      <c r="M365" s="49">
        <v>0</v>
      </c>
      <c r="N365" s="49">
        <v>0</v>
      </c>
      <c r="O365" s="49">
        <v>0</v>
      </c>
      <c r="P365" s="49">
        <f t="shared" si="12"/>
        <v>84421.53846153847</v>
      </c>
    </row>
    <row r="366" spans="1:16" s="57" customFormat="1" ht="12.75" outlineLevel="3">
      <c r="A366" s="67" t="s">
        <v>382</v>
      </c>
      <c r="B366" s="56" t="s">
        <v>797</v>
      </c>
      <c r="C366" s="49">
        <v>0</v>
      </c>
      <c r="D366" s="49">
        <v>0</v>
      </c>
      <c r="E366" s="49">
        <v>0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213854</v>
      </c>
      <c r="O366" s="49">
        <v>194412</v>
      </c>
      <c r="P366" s="49">
        <f t="shared" si="12"/>
        <v>31405.076923076922</v>
      </c>
    </row>
    <row r="367" spans="1:16" s="57" customFormat="1" ht="12.75" outlineLevel="3">
      <c r="A367" s="67" t="s">
        <v>383</v>
      </c>
      <c r="B367" s="56" t="s">
        <v>798</v>
      </c>
      <c r="C367" s="49">
        <v>-245937.72</v>
      </c>
      <c r="D367" s="49">
        <v>0</v>
      </c>
      <c r="E367" s="49">
        <v>-188364.29</v>
      </c>
      <c r="F367" s="49">
        <v>-70604.08</v>
      </c>
      <c r="G367" s="49">
        <v>0</v>
      </c>
      <c r="H367" s="49">
        <v>-120258.5</v>
      </c>
      <c r="I367" s="49">
        <v>23021.39</v>
      </c>
      <c r="J367" s="49">
        <v>0</v>
      </c>
      <c r="K367" s="49">
        <v>-58212.43</v>
      </c>
      <c r="L367" s="49">
        <v>-802111.23</v>
      </c>
      <c r="M367" s="49">
        <v>0</v>
      </c>
      <c r="N367" s="49">
        <v>420594.87</v>
      </c>
      <c r="O367" s="49">
        <v>198455.16</v>
      </c>
      <c r="P367" s="49">
        <f t="shared" si="12"/>
        <v>-64878.2176923077</v>
      </c>
    </row>
    <row r="368" spans="1:16" s="57" customFormat="1" ht="12.75" outlineLevel="3">
      <c r="A368" s="67" t="s">
        <v>384</v>
      </c>
      <c r="B368" s="56" t="s">
        <v>799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f t="shared" si="12"/>
        <v>0</v>
      </c>
    </row>
    <row r="369" spans="1:16" s="57" customFormat="1" ht="12.75" outlineLevel="3">
      <c r="A369" s="67" t="s">
        <v>385</v>
      </c>
      <c r="B369" s="56" t="s">
        <v>800</v>
      </c>
      <c r="C369" s="49">
        <v>275213.09</v>
      </c>
      <c r="D369" s="49">
        <v>262646.46</v>
      </c>
      <c r="E369" s="49">
        <v>250079.83000000002</v>
      </c>
      <c r="F369" s="49">
        <v>240065.88</v>
      </c>
      <c r="G369" s="49">
        <v>455603.88</v>
      </c>
      <c r="H369" s="49">
        <v>447974.37</v>
      </c>
      <c r="I369" s="49">
        <v>441876.87</v>
      </c>
      <c r="J369" s="49">
        <v>433281.92</v>
      </c>
      <c r="K369" s="49">
        <v>424686.97000000003</v>
      </c>
      <c r="L369" s="49">
        <v>416092.02</v>
      </c>
      <c r="M369" s="49">
        <v>407497.07</v>
      </c>
      <c r="N369" s="49">
        <v>391731.68</v>
      </c>
      <c r="O369" s="49">
        <v>399500.2</v>
      </c>
      <c r="P369" s="49">
        <f t="shared" si="12"/>
        <v>372788.48000000004</v>
      </c>
    </row>
    <row r="370" spans="1:16" s="57" customFormat="1" ht="12.75" outlineLevel="3">
      <c r="A370" s="67" t="s">
        <v>386</v>
      </c>
      <c r="B370" s="56" t="s">
        <v>801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128.23</v>
      </c>
      <c r="L370" s="49">
        <v>0</v>
      </c>
      <c r="M370" s="49">
        <v>0</v>
      </c>
      <c r="N370" s="49">
        <v>0</v>
      </c>
      <c r="O370" s="49">
        <v>0</v>
      </c>
      <c r="P370" s="49">
        <f t="shared" si="12"/>
        <v>9.863846153846152</v>
      </c>
    </row>
    <row r="371" spans="1:16" s="57" customFormat="1" ht="12.75" outlineLevel="3">
      <c r="A371" s="67" t="s">
        <v>387</v>
      </c>
      <c r="B371" s="56" t="s">
        <v>802</v>
      </c>
      <c r="C371" s="49">
        <v>153122.27</v>
      </c>
      <c r="D371" s="49">
        <v>0</v>
      </c>
      <c r="E371" s="49">
        <v>0</v>
      </c>
      <c r="F371" s="49">
        <v>0</v>
      </c>
      <c r="G371" s="49">
        <v>0</v>
      </c>
      <c r="H371" s="49">
        <v>0</v>
      </c>
      <c r="I371" s="49">
        <v>0</v>
      </c>
      <c r="J371" s="49">
        <v>4205.88</v>
      </c>
      <c r="K371" s="49">
        <v>4205.88</v>
      </c>
      <c r="L371" s="49">
        <v>0</v>
      </c>
      <c r="M371" s="49">
        <v>42108.96</v>
      </c>
      <c r="N371" s="49">
        <v>4905.2</v>
      </c>
      <c r="O371" s="49">
        <v>0</v>
      </c>
      <c r="P371" s="49">
        <f t="shared" si="12"/>
        <v>16042.168461538462</v>
      </c>
    </row>
    <row r="372" spans="1:16" s="13" customFormat="1" ht="12.75">
      <c r="A372" s="69" t="s">
        <v>17</v>
      </c>
      <c r="B372" s="20" t="s">
        <v>98</v>
      </c>
      <c r="C372" s="49">
        <v>15822209.896999998</v>
      </c>
      <c r="D372" s="49">
        <v>14580267.447</v>
      </c>
      <c r="E372" s="49">
        <v>13087846.456999999</v>
      </c>
      <c r="F372" s="49">
        <v>12016976.377</v>
      </c>
      <c r="G372" s="49">
        <v>11038626.387</v>
      </c>
      <c r="H372" s="49">
        <v>9487234.247</v>
      </c>
      <c r="I372" s="49">
        <v>8268469.027000001</v>
      </c>
      <c r="J372" s="49">
        <v>6682053.937</v>
      </c>
      <c r="K372" s="49">
        <v>5734154.857</v>
      </c>
      <c r="L372" s="49">
        <v>3793525.177</v>
      </c>
      <c r="M372" s="49">
        <v>18298283.387000002</v>
      </c>
      <c r="N372" s="49">
        <v>17489910.917</v>
      </c>
      <c r="O372" s="49">
        <v>15877625.137</v>
      </c>
      <c r="P372" s="49">
        <f t="shared" si="12"/>
        <v>11705937.173153846</v>
      </c>
    </row>
    <row r="373" spans="1:16" s="13" customFormat="1" ht="0.75" customHeight="1" outlineLevel="2">
      <c r="A373" s="69"/>
      <c r="B373" s="20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>
        <f t="shared" si="12"/>
        <v>0</v>
      </c>
    </row>
    <row r="374" spans="1:16" s="13" customFormat="1" ht="12.75">
      <c r="A374" s="69" t="s">
        <v>17</v>
      </c>
      <c r="B374" s="20" t="s">
        <v>99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f t="shared" si="12"/>
        <v>0</v>
      </c>
    </row>
    <row r="375" spans="1:16" s="13" customFormat="1" ht="0.75" customHeight="1" outlineLevel="2">
      <c r="A375" s="69"/>
      <c r="B375" s="20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>
        <f t="shared" si="12"/>
        <v>0</v>
      </c>
    </row>
    <row r="376" spans="1:16" s="13" customFormat="1" ht="12.75">
      <c r="A376" s="69" t="s">
        <v>17</v>
      </c>
      <c r="B376" s="20" t="s">
        <v>100</v>
      </c>
      <c r="C376" s="49">
        <v>0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f t="shared" si="12"/>
        <v>0</v>
      </c>
    </row>
    <row r="377" spans="1:16" s="13" customFormat="1" ht="0.75" customHeight="1" outlineLevel="2">
      <c r="A377" s="69"/>
      <c r="B377" s="20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>
        <f t="shared" si="12"/>
        <v>0</v>
      </c>
    </row>
    <row r="378" spans="1:16" s="57" customFormat="1" ht="12.75" outlineLevel="3">
      <c r="A378" s="67" t="s">
        <v>388</v>
      </c>
      <c r="B378" s="56" t="s">
        <v>803</v>
      </c>
      <c r="C378" s="49">
        <v>563650.35</v>
      </c>
      <c r="D378" s="49">
        <v>560846.12</v>
      </c>
      <c r="E378" s="49">
        <v>558041.89</v>
      </c>
      <c r="F378" s="49">
        <v>555237.66</v>
      </c>
      <c r="G378" s="49">
        <v>552433.43</v>
      </c>
      <c r="H378" s="49">
        <v>549629.2</v>
      </c>
      <c r="I378" s="49">
        <v>546824.97</v>
      </c>
      <c r="J378" s="49">
        <v>544020.74</v>
      </c>
      <c r="K378" s="49">
        <v>541216.51</v>
      </c>
      <c r="L378" s="49">
        <v>538412.28</v>
      </c>
      <c r="M378" s="49">
        <v>535608.05</v>
      </c>
      <c r="N378" s="49">
        <v>532803.8200000001</v>
      </c>
      <c r="O378" s="49">
        <v>529999.59</v>
      </c>
      <c r="P378" s="49">
        <f t="shared" si="12"/>
        <v>546824.97</v>
      </c>
    </row>
    <row r="379" spans="1:16" s="13" customFormat="1" ht="12.75">
      <c r="A379" s="69" t="s">
        <v>17</v>
      </c>
      <c r="B379" s="20" t="s">
        <v>101</v>
      </c>
      <c r="C379" s="49">
        <v>563650.35</v>
      </c>
      <c r="D379" s="49">
        <v>560846.12</v>
      </c>
      <c r="E379" s="49">
        <v>558041.89</v>
      </c>
      <c r="F379" s="49">
        <v>555237.66</v>
      </c>
      <c r="G379" s="49">
        <v>552433.43</v>
      </c>
      <c r="H379" s="49">
        <v>549629.2</v>
      </c>
      <c r="I379" s="49">
        <v>546824.97</v>
      </c>
      <c r="J379" s="49">
        <v>544020.74</v>
      </c>
      <c r="K379" s="49">
        <v>541216.51</v>
      </c>
      <c r="L379" s="49">
        <v>538412.28</v>
      </c>
      <c r="M379" s="49">
        <v>535608.05</v>
      </c>
      <c r="N379" s="49">
        <v>532803.8200000001</v>
      </c>
      <c r="O379" s="49">
        <v>529999.59</v>
      </c>
      <c r="P379" s="49">
        <f t="shared" si="12"/>
        <v>546824.97</v>
      </c>
    </row>
    <row r="380" spans="1:16" s="13" customFormat="1" ht="0.75" customHeight="1" outlineLevel="2">
      <c r="A380" s="69"/>
      <c r="B380" s="20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>
        <f t="shared" si="12"/>
        <v>0</v>
      </c>
    </row>
    <row r="381" spans="1:16" s="57" customFormat="1" ht="12.75" outlineLevel="3">
      <c r="A381" s="67" t="s">
        <v>389</v>
      </c>
      <c r="B381" s="56" t="s">
        <v>804</v>
      </c>
      <c r="C381" s="49">
        <v>1037848.35</v>
      </c>
      <c r="D381" s="49">
        <v>1032599.93</v>
      </c>
      <c r="E381" s="49">
        <v>1032599.93</v>
      </c>
      <c r="F381" s="49">
        <v>1032599.93</v>
      </c>
      <c r="G381" s="49">
        <v>1027351.51</v>
      </c>
      <c r="H381" s="49">
        <v>1027351.51</v>
      </c>
      <c r="I381" s="49">
        <v>1027351.51</v>
      </c>
      <c r="J381" s="49">
        <v>1022103.09</v>
      </c>
      <c r="K381" s="49">
        <v>1022103.09</v>
      </c>
      <c r="L381" s="49">
        <v>1022103.09</v>
      </c>
      <c r="M381" s="49">
        <v>753010.65</v>
      </c>
      <c r="N381" s="49">
        <v>753010.65</v>
      </c>
      <c r="O381" s="49">
        <v>753010.65</v>
      </c>
      <c r="P381" s="49">
        <f t="shared" si="12"/>
        <v>964849.53</v>
      </c>
    </row>
    <row r="382" spans="1:16" s="57" customFormat="1" ht="12.75" outlineLevel="3">
      <c r="A382" s="67" t="s">
        <v>390</v>
      </c>
      <c r="B382" s="56" t="s">
        <v>805</v>
      </c>
      <c r="C382" s="49">
        <v>-206047.97</v>
      </c>
      <c r="D382" s="49">
        <v>-203130.39</v>
      </c>
      <c r="E382" s="49">
        <v>-203130.39</v>
      </c>
      <c r="F382" s="49">
        <v>-203130.39</v>
      </c>
      <c r="G382" s="49">
        <v>-200212.81</v>
      </c>
      <c r="H382" s="49">
        <v>-200212.81</v>
      </c>
      <c r="I382" s="49">
        <v>-200212.81</v>
      </c>
      <c r="J382" s="49">
        <v>-197295.23</v>
      </c>
      <c r="K382" s="49">
        <v>-197295.23</v>
      </c>
      <c r="L382" s="49">
        <v>-197295.23</v>
      </c>
      <c r="M382" s="49">
        <v>-45375.92</v>
      </c>
      <c r="N382" s="49">
        <v>-45375.92</v>
      </c>
      <c r="O382" s="49">
        <v>-45375.92</v>
      </c>
      <c r="P382" s="49">
        <f t="shared" si="12"/>
        <v>-164930.07846153848</v>
      </c>
    </row>
    <row r="383" spans="1:16" s="57" customFormat="1" ht="12.75" outlineLevel="3">
      <c r="A383" s="67" t="s">
        <v>391</v>
      </c>
      <c r="B383" s="56" t="s">
        <v>806</v>
      </c>
      <c r="C383" s="49">
        <v>48801.96</v>
      </c>
      <c r="D383" s="49">
        <v>46090.74</v>
      </c>
      <c r="E383" s="49">
        <v>43379.520000000004</v>
      </c>
      <c r="F383" s="49">
        <v>40668.3</v>
      </c>
      <c r="G383" s="49">
        <v>37957.08</v>
      </c>
      <c r="H383" s="49">
        <v>35245.86</v>
      </c>
      <c r="I383" s="49">
        <v>32534.64</v>
      </c>
      <c r="J383" s="49">
        <v>29823.420000000002</v>
      </c>
      <c r="K383" s="49">
        <v>27112.2</v>
      </c>
      <c r="L383" s="49">
        <v>24400.98</v>
      </c>
      <c r="M383" s="49">
        <v>21689.760000000002</v>
      </c>
      <c r="N383" s="49">
        <v>18978.54</v>
      </c>
      <c r="O383" s="49">
        <v>16267.32</v>
      </c>
      <c r="P383" s="49">
        <f t="shared" si="12"/>
        <v>32534.64</v>
      </c>
    </row>
    <row r="384" spans="1:16" s="57" customFormat="1" ht="12.75" outlineLevel="3">
      <c r="A384" s="67" t="s">
        <v>392</v>
      </c>
      <c r="B384" s="56" t="s">
        <v>807</v>
      </c>
      <c r="C384" s="49">
        <v>27610558.73</v>
      </c>
      <c r="D384" s="49">
        <v>21387259.27</v>
      </c>
      <c r="E384" s="49">
        <v>21322505.29</v>
      </c>
      <c r="F384" s="49">
        <v>21495628.45</v>
      </c>
      <c r="G384" s="49">
        <v>20300445.29</v>
      </c>
      <c r="H384" s="49">
        <v>20002424.5</v>
      </c>
      <c r="I384" s="49">
        <v>19316172.58</v>
      </c>
      <c r="J384" s="49">
        <v>19055594.54</v>
      </c>
      <c r="K384" s="49">
        <v>17904025.81</v>
      </c>
      <c r="L384" s="49">
        <v>18159997.97</v>
      </c>
      <c r="M384" s="49">
        <v>19787103.31</v>
      </c>
      <c r="N384" s="49">
        <v>19899694.03</v>
      </c>
      <c r="O384" s="49">
        <v>19834478.03</v>
      </c>
      <c r="P384" s="49">
        <f t="shared" si="12"/>
        <v>20467375.984615386</v>
      </c>
    </row>
    <row r="385" spans="1:16" s="57" customFormat="1" ht="12.75" outlineLevel="3">
      <c r="A385" s="67" t="s">
        <v>393</v>
      </c>
      <c r="B385" s="56" t="s">
        <v>808</v>
      </c>
      <c r="C385" s="49">
        <v>4844539.17</v>
      </c>
      <c r="D385" s="49">
        <v>4582457.93</v>
      </c>
      <c r="E385" s="49">
        <v>4582457.93</v>
      </c>
      <c r="F385" s="49">
        <v>4582457.93</v>
      </c>
      <c r="G385" s="49">
        <v>4298727.3</v>
      </c>
      <c r="H385" s="49">
        <v>4298727.3</v>
      </c>
      <c r="I385" s="49">
        <v>4298727.3</v>
      </c>
      <c r="J385" s="49">
        <v>4118946.72</v>
      </c>
      <c r="K385" s="49">
        <v>4118946.72</v>
      </c>
      <c r="L385" s="49">
        <v>6343486.55</v>
      </c>
      <c r="M385" s="49">
        <v>5310753.84</v>
      </c>
      <c r="N385" s="49">
        <v>5310753.84</v>
      </c>
      <c r="O385" s="49">
        <v>5310753.84</v>
      </c>
      <c r="P385" s="49">
        <f t="shared" si="12"/>
        <v>4769364.336153846</v>
      </c>
    </row>
    <row r="386" spans="1:16" s="57" customFormat="1" ht="12.75" outlineLevel="3">
      <c r="A386" s="67" t="s">
        <v>394</v>
      </c>
      <c r="B386" s="56" t="s">
        <v>809</v>
      </c>
      <c r="C386" s="49">
        <v>274963.32</v>
      </c>
      <c r="D386" s="49">
        <v>274963.32</v>
      </c>
      <c r="E386" s="49">
        <v>274963.32</v>
      </c>
      <c r="F386" s="49">
        <v>274963.32</v>
      </c>
      <c r="G386" s="49">
        <v>274963.32</v>
      </c>
      <c r="H386" s="49">
        <v>274963.32</v>
      </c>
      <c r="I386" s="49">
        <v>274963.32</v>
      </c>
      <c r="J386" s="49">
        <v>274963.32</v>
      </c>
      <c r="K386" s="49">
        <v>274946.87</v>
      </c>
      <c r="L386" s="49">
        <v>507926.08</v>
      </c>
      <c r="M386" s="49">
        <v>1546403.24</v>
      </c>
      <c r="N386" s="49">
        <v>1546403.24</v>
      </c>
      <c r="O386" s="49">
        <v>149318.4</v>
      </c>
      <c r="P386" s="49">
        <f t="shared" si="12"/>
        <v>478823.41461538465</v>
      </c>
    </row>
    <row r="387" spans="1:16" s="57" customFormat="1" ht="12.75" outlineLevel="3">
      <c r="A387" s="67" t="s">
        <v>395</v>
      </c>
      <c r="B387" s="56" t="s">
        <v>810</v>
      </c>
      <c r="C387" s="49">
        <v>28690169.44</v>
      </c>
      <c r="D387" s="49">
        <v>28966886.84</v>
      </c>
      <c r="E387" s="49">
        <v>28999039.27</v>
      </c>
      <c r="F387" s="49">
        <v>29078039.17</v>
      </c>
      <c r="G387" s="49">
        <v>29102337.94</v>
      </c>
      <c r="H387" s="49">
        <v>29144738.72</v>
      </c>
      <c r="I387" s="49">
        <v>29335388.63</v>
      </c>
      <c r="J387" s="49">
        <v>29438645.46</v>
      </c>
      <c r="K387" s="49">
        <v>29612416.31</v>
      </c>
      <c r="L387" s="49">
        <v>31170651.98</v>
      </c>
      <c r="M387" s="49">
        <v>30990365.99</v>
      </c>
      <c r="N387" s="49">
        <v>30976892.44</v>
      </c>
      <c r="O387" s="49">
        <v>31010071.12</v>
      </c>
      <c r="P387" s="49">
        <f t="shared" si="12"/>
        <v>29731972.562307693</v>
      </c>
    </row>
    <row r="388" spans="1:16" s="57" customFormat="1" ht="12.75" outlineLevel="3">
      <c r="A388" s="67" t="s">
        <v>396</v>
      </c>
      <c r="B388" s="56" t="s">
        <v>811</v>
      </c>
      <c r="C388" s="49">
        <v>240315.36000000002</v>
      </c>
      <c r="D388" s="49">
        <v>239289.06</v>
      </c>
      <c r="E388" s="49">
        <v>238100.14</v>
      </c>
      <c r="F388" s="49">
        <v>236911.21</v>
      </c>
      <c r="G388" s="49">
        <v>235722.29</v>
      </c>
      <c r="H388" s="49">
        <v>234533.38</v>
      </c>
      <c r="I388" s="49">
        <v>233344.46</v>
      </c>
      <c r="J388" s="49">
        <v>232155.52000000002</v>
      </c>
      <c r="K388" s="49">
        <v>230966.61000000002</v>
      </c>
      <c r="L388" s="49">
        <v>263712.61</v>
      </c>
      <c r="M388" s="49">
        <v>262382.06</v>
      </c>
      <c r="N388" s="49">
        <v>261047.22</v>
      </c>
      <c r="O388" s="49">
        <v>259712.36000000002</v>
      </c>
      <c r="P388" s="49">
        <f t="shared" si="12"/>
        <v>243707.09846153844</v>
      </c>
    </row>
    <row r="389" spans="1:16" s="13" customFormat="1" ht="12.75">
      <c r="A389" s="69" t="s">
        <v>17</v>
      </c>
      <c r="B389" s="20" t="s">
        <v>102</v>
      </c>
      <c r="C389" s="49">
        <v>62541148.36</v>
      </c>
      <c r="D389" s="49">
        <v>56326416.7</v>
      </c>
      <c r="E389" s="49">
        <v>56289915.01</v>
      </c>
      <c r="F389" s="49">
        <v>56538137.92</v>
      </c>
      <c r="G389" s="49">
        <v>55077291.92</v>
      </c>
      <c r="H389" s="49">
        <v>54817771.78</v>
      </c>
      <c r="I389" s="49">
        <v>54318269.63</v>
      </c>
      <c r="J389" s="49">
        <v>53974936.84</v>
      </c>
      <c r="K389" s="49">
        <v>52993222.379999995</v>
      </c>
      <c r="L389" s="49">
        <v>57294984.03</v>
      </c>
      <c r="M389" s="49">
        <v>58626332.92999999</v>
      </c>
      <c r="N389" s="49">
        <v>58721404.04</v>
      </c>
      <c r="O389" s="49">
        <v>57288235.8</v>
      </c>
      <c r="P389" s="49">
        <f t="shared" si="12"/>
        <v>56523697.487692304</v>
      </c>
    </row>
    <row r="390" spans="1:16" s="13" customFormat="1" ht="0.75" customHeight="1" outlineLevel="2">
      <c r="A390" s="69"/>
      <c r="B390" s="20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>
        <f t="shared" si="12"/>
        <v>0</v>
      </c>
    </row>
    <row r="391" spans="1:16" s="25" customFormat="1" ht="12.75">
      <c r="A391" s="70" t="s">
        <v>17</v>
      </c>
      <c r="B391" s="27" t="s">
        <v>103</v>
      </c>
      <c r="C391" s="51">
        <v>0</v>
      </c>
      <c r="D391" s="51">
        <v>0</v>
      </c>
      <c r="E391" s="51">
        <v>0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f t="shared" si="12"/>
        <v>0</v>
      </c>
    </row>
    <row r="392" spans="1:16" s="14" customFormat="1" ht="12.75">
      <c r="A392" s="72" t="s">
        <v>17</v>
      </c>
      <c r="B392" s="11" t="s">
        <v>994</v>
      </c>
      <c r="C392" s="53">
        <f aca="true" t="shared" si="13" ref="C392:O392">+C270+C272+C274+C327+C331+C333+C335+C348+C351+C372+C374+C376+C379+C389+C391</f>
        <v>606572010.355</v>
      </c>
      <c r="D392" s="53">
        <f t="shared" si="13"/>
        <v>602454484.595</v>
      </c>
      <c r="E392" s="53">
        <f t="shared" si="13"/>
        <v>602706168.5049998</v>
      </c>
      <c r="F392" s="53">
        <f t="shared" si="13"/>
        <v>604815282.2649999</v>
      </c>
      <c r="G392" s="53">
        <f t="shared" si="13"/>
        <v>602287654.3649999</v>
      </c>
      <c r="H392" s="53">
        <f t="shared" si="13"/>
        <v>601417770.075</v>
      </c>
      <c r="I392" s="53">
        <f t="shared" si="13"/>
        <v>605567166.085</v>
      </c>
      <c r="J392" s="53">
        <f t="shared" si="13"/>
        <v>606646263.3749999</v>
      </c>
      <c r="K392" s="53">
        <f t="shared" si="13"/>
        <v>608275886.9750001</v>
      </c>
      <c r="L392" s="53">
        <f t="shared" si="13"/>
        <v>615966403.6349998</v>
      </c>
      <c r="M392" s="53">
        <f t="shared" si="13"/>
        <v>637791616.4149998</v>
      </c>
      <c r="N392" s="53">
        <f t="shared" si="13"/>
        <v>636271304.6749997</v>
      </c>
      <c r="O392" s="53">
        <f t="shared" si="13"/>
        <v>630723752.1350001</v>
      </c>
      <c r="P392" s="53">
        <f t="shared" si="12"/>
        <v>612422751.035</v>
      </c>
    </row>
    <row r="393" spans="1:16" s="14" customFormat="1" ht="12.75">
      <c r="A393" s="72" t="s">
        <v>17</v>
      </c>
      <c r="B393" s="14" t="s">
        <v>993</v>
      </c>
      <c r="C393" s="53">
        <f aca="true" t="shared" si="14" ref="C393:O393">+C56+C58+C60+C103+C263+C392</f>
        <v>2470720974.4640007</v>
      </c>
      <c r="D393" s="53">
        <f t="shared" si="14"/>
        <v>2476776633.578</v>
      </c>
      <c r="E393" s="53">
        <f t="shared" si="14"/>
        <v>2474301434.034</v>
      </c>
      <c r="F393" s="53">
        <f t="shared" si="14"/>
        <v>2482589163.5319996</v>
      </c>
      <c r="G393" s="53">
        <f t="shared" si="14"/>
        <v>2476006565.985</v>
      </c>
      <c r="H393" s="53">
        <f t="shared" si="14"/>
        <v>2482231703.494</v>
      </c>
      <c r="I393" s="53">
        <f t="shared" si="14"/>
        <v>2484950137.8640003</v>
      </c>
      <c r="J393" s="53">
        <f t="shared" si="14"/>
        <v>2472290581.048</v>
      </c>
      <c r="K393" s="53">
        <f t="shared" si="14"/>
        <v>2474931090.2540007</v>
      </c>
      <c r="L393" s="53">
        <f t="shared" si="14"/>
        <v>2489646625.554</v>
      </c>
      <c r="M393" s="53">
        <f t="shared" si="14"/>
        <v>2521375387.3780003</v>
      </c>
      <c r="N393" s="53">
        <f t="shared" si="14"/>
        <v>2502903122.158</v>
      </c>
      <c r="O393" s="53">
        <f t="shared" si="14"/>
        <v>2490553143.9630003</v>
      </c>
      <c r="P393" s="53">
        <f t="shared" si="12"/>
        <v>2484559735.6389236</v>
      </c>
    </row>
    <row r="394" spans="1:16" s="13" customFormat="1" ht="5.25" customHeight="1">
      <c r="A394" s="6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10"/>
    </row>
    <row r="395" spans="1:16" s="13" customFormat="1" ht="6.75" customHeight="1">
      <c r="A395" s="69"/>
      <c r="B395" s="54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10"/>
    </row>
    <row r="396" spans="1:16" s="32" customFormat="1" ht="12.75">
      <c r="A396" s="71" t="s">
        <v>17</v>
      </c>
      <c r="B396" s="33" t="s">
        <v>104</v>
      </c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1:16" s="13" customFormat="1" ht="9.75" customHeight="1" outlineLevel="2">
      <c r="A397" s="73"/>
      <c r="B397" s="35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10"/>
    </row>
    <row r="398" spans="1:16" s="57" customFormat="1" ht="12.75" outlineLevel="3">
      <c r="A398" s="67" t="s">
        <v>397</v>
      </c>
      <c r="B398" s="56" t="s">
        <v>812</v>
      </c>
      <c r="C398" s="49">
        <v>50450000</v>
      </c>
      <c r="D398" s="49">
        <v>50450000</v>
      </c>
      <c r="E398" s="49">
        <v>50450000</v>
      </c>
      <c r="F398" s="49">
        <v>50450000</v>
      </c>
      <c r="G398" s="49">
        <v>50450000</v>
      </c>
      <c r="H398" s="49">
        <v>50450000</v>
      </c>
      <c r="I398" s="49">
        <v>50450000</v>
      </c>
      <c r="J398" s="49">
        <v>50450000</v>
      </c>
      <c r="K398" s="49">
        <v>50450000</v>
      </c>
      <c r="L398" s="49">
        <v>50450000</v>
      </c>
      <c r="M398" s="49">
        <v>50450000</v>
      </c>
      <c r="N398" s="49">
        <v>50450000</v>
      </c>
      <c r="O398" s="49">
        <v>50450000</v>
      </c>
      <c r="P398" s="49">
        <f aca="true" t="shared" si="15" ref="P398:P433">((SUM(C398:O398))/13)</f>
        <v>50450000</v>
      </c>
    </row>
    <row r="399" spans="1:16" s="13" customFormat="1" ht="12.75">
      <c r="A399" s="69" t="s">
        <v>17</v>
      </c>
      <c r="B399" s="20" t="s">
        <v>105</v>
      </c>
      <c r="C399" s="49">
        <v>50450000</v>
      </c>
      <c r="D399" s="49">
        <v>50450000</v>
      </c>
      <c r="E399" s="49">
        <v>50450000</v>
      </c>
      <c r="F399" s="49">
        <v>50450000</v>
      </c>
      <c r="G399" s="49">
        <v>50450000</v>
      </c>
      <c r="H399" s="49">
        <v>50450000</v>
      </c>
      <c r="I399" s="49">
        <v>50450000</v>
      </c>
      <c r="J399" s="49">
        <v>50450000</v>
      </c>
      <c r="K399" s="49">
        <v>50450000</v>
      </c>
      <c r="L399" s="49">
        <v>50450000</v>
      </c>
      <c r="M399" s="49">
        <v>50450000</v>
      </c>
      <c r="N399" s="49">
        <v>50450000</v>
      </c>
      <c r="O399" s="49">
        <v>50450000</v>
      </c>
      <c r="P399" s="49">
        <f t="shared" si="15"/>
        <v>50450000</v>
      </c>
    </row>
    <row r="400" spans="1:16" s="13" customFormat="1" ht="0.75" customHeight="1" outlineLevel="2">
      <c r="A400" s="69"/>
      <c r="B400" s="20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>
        <f t="shared" si="15"/>
        <v>0</v>
      </c>
    </row>
    <row r="401" spans="1:16" s="13" customFormat="1" ht="12.75">
      <c r="A401" s="69" t="s">
        <v>17</v>
      </c>
      <c r="B401" s="20" t="s">
        <v>106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f t="shared" si="15"/>
        <v>0</v>
      </c>
    </row>
    <row r="402" spans="1:16" s="13" customFormat="1" ht="0.75" customHeight="1" outlineLevel="2">
      <c r="A402" s="69"/>
      <c r="B402" s="20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>
        <f t="shared" si="15"/>
        <v>0</v>
      </c>
    </row>
    <row r="403" spans="1:16" s="13" customFormat="1" ht="12.75" customHeight="1">
      <c r="A403" s="69" t="s">
        <v>17</v>
      </c>
      <c r="B403" s="20" t="s">
        <v>107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f t="shared" si="15"/>
        <v>0</v>
      </c>
    </row>
    <row r="404" spans="1:16" s="13" customFormat="1" ht="0.75" customHeight="1" outlineLevel="2">
      <c r="A404" s="69"/>
      <c r="B404" s="20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>
        <f t="shared" si="15"/>
        <v>0</v>
      </c>
    </row>
    <row r="405" spans="1:16" s="13" customFormat="1" ht="12.75">
      <c r="A405" s="69" t="s">
        <v>17</v>
      </c>
      <c r="B405" s="20" t="s">
        <v>108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f t="shared" si="15"/>
        <v>0</v>
      </c>
    </row>
    <row r="406" spans="1:16" s="13" customFormat="1" ht="0.75" customHeight="1" outlineLevel="2">
      <c r="A406" s="69"/>
      <c r="B406" s="20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>
        <f t="shared" si="15"/>
        <v>0</v>
      </c>
    </row>
    <row r="407" spans="1:16" s="13" customFormat="1" ht="12.75">
      <c r="A407" s="69" t="s">
        <v>17</v>
      </c>
      <c r="B407" s="20" t="s">
        <v>109</v>
      </c>
      <c r="C407" s="49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f t="shared" si="15"/>
        <v>0</v>
      </c>
    </row>
    <row r="408" spans="1:16" s="13" customFormat="1" ht="0.75" customHeight="1" outlineLevel="2">
      <c r="A408" s="69"/>
      <c r="B408" s="20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>
        <f t="shared" si="15"/>
        <v>0</v>
      </c>
    </row>
    <row r="409" spans="1:16" s="57" customFormat="1" ht="12.75" outlineLevel="3">
      <c r="A409" s="67" t="s">
        <v>398</v>
      </c>
      <c r="B409" s="56" t="s">
        <v>813</v>
      </c>
      <c r="C409" s="49">
        <v>524497891.92</v>
      </c>
      <c r="D409" s="49">
        <v>524497891.92</v>
      </c>
      <c r="E409" s="49">
        <v>524497891.92</v>
      </c>
      <c r="F409" s="49">
        <v>524497891.92</v>
      </c>
      <c r="G409" s="49">
        <v>524497891.92</v>
      </c>
      <c r="H409" s="49">
        <v>524497891.92</v>
      </c>
      <c r="I409" s="49">
        <v>524497891.92</v>
      </c>
      <c r="J409" s="49">
        <v>524497891.92</v>
      </c>
      <c r="K409" s="49">
        <v>524497891.92</v>
      </c>
      <c r="L409" s="49">
        <v>524497891.92</v>
      </c>
      <c r="M409" s="49">
        <v>523324094.21</v>
      </c>
      <c r="N409" s="49">
        <v>523324094.21</v>
      </c>
      <c r="O409" s="49">
        <v>523324094.21</v>
      </c>
      <c r="P409" s="49">
        <f t="shared" si="15"/>
        <v>524227015.5253846</v>
      </c>
    </row>
    <row r="410" spans="1:16" s="57" customFormat="1" ht="12.75" outlineLevel="3">
      <c r="A410" s="67" t="s">
        <v>399</v>
      </c>
      <c r="B410" s="56" t="s">
        <v>814</v>
      </c>
      <c r="C410" s="49">
        <v>2811185.08</v>
      </c>
      <c r="D410" s="49">
        <v>2811185.08</v>
      </c>
      <c r="E410" s="49">
        <v>2811185.08</v>
      </c>
      <c r="F410" s="49">
        <v>2811185.08</v>
      </c>
      <c r="G410" s="49">
        <v>2811185.08</v>
      </c>
      <c r="H410" s="49">
        <v>2811185.08</v>
      </c>
      <c r="I410" s="49">
        <v>2811185.08</v>
      </c>
      <c r="J410" s="49">
        <v>2811185.08</v>
      </c>
      <c r="K410" s="49">
        <v>2811185.08</v>
      </c>
      <c r="L410" s="49">
        <v>2811185.08</v>
      </c>
      <c r="M410" s="49">
        <v>2811185.08</v>
      </c>
      <c r="N410" s="49">
        <v>2811185.08</v>
      </c>
      <c r="O410" s="49">
        <v>2811185.08</v>
      </c>
      <c r="P410" s="49">
        <f t="shared" si="15"/>
        <v>2811185.079999999</v>
      </c>
    </row>
    <row r="411" spans="1:16" s="13" customFormat="1" ht="12.75">
      <c r="A411" s="69" t="s">
        <v>17</v>
      </c>
      <c r="B411" s="20" t="s">
        <v>110</v>
      </c>
      <c r="C411" s="49">
        <v>527309077</v>
      </c>
      <c r="D411" s="49">
        <v>527309077</v>
      </c>
      <c r="E411" s="49">
        <v>527309077</v>
      </c>
      <c r="F411" s="49">
        <v>527309077</v>
      </c>
      <c r="G411" s="49">
        <v>527309077</v>
      </c>
      <c r="H411" s="49">
        <v>527309077</v>
      </c>
      <c r="I411" s="49">
        <v>527309077</v>
      </c>
      <c r="J411" s="49">
        <v>527309077</v>
      </c>
      <c r="K411" s="49">
        <v>527309077</v>
      </c>
      <c r="L411" s="49">
        <v>527309077</v>
      </c>
      <c r="M411" s="49">
        <v>526135279.28999996</v>
      </c>
      <c r="N411" s="49">
        <v>526135279.28999996</v>
      </c>
      <c r="O411" s="49">
        <v>526135279.28999996</v>
      </c>
      <c r="P411" s="49">
        <f t="shared" si="15"/>
        <v>527038200.6053846</v>
      </c>
    </row>
    <row r="412" spans="1:16" s="13" customFormat="1" ht="0.75" customHeight="1" outlineLevel="2">
      <c r="A412" s="69"/>
      <c r="B412" s="20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>
        <f t="shared" si="15"/>
        <v>0</v>
      </c>
    </row>
    <row r="413" spans="1:16" s="13" customFormat="1" ht="12.75">
      <c r="A413" s="69" t="s">
        <v>17</v>
      </c>
      <c r="B413" s="20" t="s">
        <v>111</v>
      </c>
      <c r="C413" s="49">
        <v>0</v>
      </c>
      <c r="D413" s="49">
        <v>0</v>
      </c>
      <c r="E413" s="49">
        <v>0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f t="shared" si="15"/>
        <v>0</v>
      </c>
    </row>
    <row r="414" spans="1:16" s="13" customFormat="1" ht="0.75" customHeight="1" outlineLevel="2">
      <c r="A414" s="69"/>
      <c r="B414" s="20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>
        <f t="shared" si="15"/>
        <v>0</v>
      </c>
    </row>
    <row r="415" spans="1:16" s="13" customFormat="1" ht="12.75">
      <c r="A415" s="69" t="s">
        <v>17</v>
      </c>
      <c r="B415" s="20" t="s">
        <v>112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f t="shared" si="15"/>
        <v>0</v>
      </c>
    </row>
    <row r="416" spans="1:16" s="13" customFormat="1" ht="0.75" customHeight="1" outlineLevel="2">
      <c r="A416" s="69"/>
      <c r="B416" s="20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>
        <f t="shared" si="15"/>
        <v>0</v>
      </c>
    </row>
    <row r="417" spans="1:16" s="13" customFormat="1" ht="12.75">
      <c r="A417" s="69" t="s">
        <v>17</v>
      </c>
      <c r="B417" s="20" t="s">
        <v>113</v>
      </c>
      <c r="C417" s="49">
        <v>0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f t="shared" si="15"/>
        <v>0</v>
      </c>
    </row>
    <row r="418" spans="1:16" s="13" customFormat="1" ht="0.75" customHeight="1" outlineLevel="2">
      <c r="A418" s="69"/>
      <c r="B418" s="20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>
        <f t="shared" si="15"/>
        <v>0</v>
      </c>
    </row>
    <row r="419" spans="1:16" s="13" customFormat="1" ht="0.75" customHeight="1" outlineLevel="2">
      <c r="A419" s="69"/>
      <c r="B419" s="20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>
        <f t="shared" si="15"/>
        <v>0</v>
      </c>
    </row>
    <row r="420" spans="1:16" s="13" customFormat="1" ht="12.75" customHeight="1" outlineLevel="2">
      <c r="A420" s="69"/>
      <c r="B420" s="21" t="s">
        <v>175</v>
      </c>
      <c r="C420" s="49">
        <v>93601557.52100004</v>
      </c>
      <c r="D420" s="49">
        <v>95763593.02500013</v>
      </c>
      <c r="E420" s="49">
        <v>98878080.42900008</v>
      </c>
      <c r="F420" s="49">
        <v>91133987.84999998</v>
      </c>
      <c r="G420" s="49">
        <v>93650162.2650002</v>
      </c>
      <c r="H420" s="49">
        <v>98612789.903</v>
      </c>
      <c r="I420" s="49">
        <v>95622295.15900005</v>
      </c>
      <c r="J420" s="49">
        <v>94135134.86900042</v>
      </c>
      <c r="K420" s="49">
        <v>94905030.8810001</v>
      </c>
      <c r="L420" s="49">
        <v>91064245.2410003</v>
      </c>
      <c r="M420" s="49">
        <v>93170609.33900034</v>
      </c>
      <c r="N420" s="49">
        <v>98323192.95500004</v>
      </c>
      <c r="O420" s="49">
        <v>90775273.97700003</v>
      </c>
      <c r="P420" s="49">
        <f t="shared" si="15"/>
        <v>94587381.03184628</v>
      </c>
    </row>
    <row r="421" spans="1:16" s="13" customFormat="1" ht="12.75" customHeight="1" outlineLevel="2">
      <c r="A421" s="69"/>
      <c r="B421" s="21" t="s">
        <v>176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f t="shared" si="15"/>
        <v>0</v>
      </c>
    </row>
    <row r="422" spans="1:16" s="13" customFormat="1" ht="12.75" outlineLevel="1">
      <c r="A422" s="69" t="s">
        <v>17</v>
      </c>
      <c r="B422" s="20" t="s">
        <v>114</v>
      </c>
      <c r="C422" s="49">
        <f aca="true" t="shared" si="16" ref="C422:O422">+C420-C421</f>
        <v>93601557.52100004</v>
      </c>
      <c r="D422" s="49">
        <f t="shared" si="16"/>
        <v>95763593.02500013</v>
      </c>
      <c r="E422" s="49">
        <f t="shared" si="16"/>
        <v>98878080.42900008</v>
      </c>
      <c r="F422" s="49">
        <f t="shared" si="16"/>
        <v>91133987.84999998</v>
      </c>
      <c r="G422" s="49">
        <f t="shared" si="16"/>
        <v>93650162.2650002</v>
      </c>
      <c r="H422" s="49">
        <f t="shared" si="16"/>
        <v>98612789.903</v>
      </c>
      <c r="I422" s="49">
        <f t="shared" si="16"/>
        <v>95622295.15900005</v>
      </c>
      <c r="J422" s="49">
        <f t="shared" si="16"/>
        <v>94135134.86900042</v>
      </c>
      <c r="K422" s="49">
        <f t="shared" si="16"/>
        <v>94905030.8810001</v>
      </c>
      <c r="L422" s="49">
        <f t="shared" si="16"/>
        <v>91064245.2410003</v>
      </c>
      <c r="M422" s="49">
        <f t="shared" si="16"/>
        <v>93170609.33900034</v>
      </c>
      <c r="N422" s="49">
        <f t="shared" si="16"/>
        <v>98323192.95500004</v>
      </c>
      <c r="O422" s="49">
        <f t="shared" si="16"/>
        <v>90775273.97700003</v>
      </c>
      <c r="P422" s="49">
        <f t="shared" si="15"/>
        <v>94587381.03184628</v>
      </c>
    </row>
    <row r="423" spans="1:16" s="13" customFormat="1" ht="0.75" customHeight="1" outlineLevel="2">
      <c r="A423" s="69"/>
      <c r="B423" s="20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>
        <f t="shared" si="15"/>
        <v>0</v>
      </c>
    </row>
    <row r="424" spans="1:16" s="13" customFormat="1" ht="12.75">
      <c r="A424" s="69" t="s">
        <v>17</v>
      </c>
      <c r="B424" s="20" t="s">
        <v>115</v>
      </c>
      <c r="C424" s="49">
        <v>0</v>
      </c>
      <c r="D424" s="49">
        <v>0</v>
      </c>
      <c r="E424" s="49">
        <v>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f t="shared" si="15"/>
        <v>0</v>
      </c>
    </row>
    <row r="425" spans="1:16" s="13" customFormat="1" ht="0.75" customHeight="1" outlineLevel="2">
      <c r="A425" s="69"/>
      <c r="B425" s="20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>
        <f t="shared" si="15"/>
        <v>0</v>
      </c>
    </row>
    <row r="426" spans="1:16" s="13" customFormat="1" ht="12.75">
      <c r="A426" s="69" t="s">
        <v>17</v>
      </c>
      <c r="B426" s="20" t="s">
        <v>116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f t="shared" si="15"/>
        <v>0</v>
      </c>
    </row>
    <row r="427" spans="1:16" s="13" customFormat="1" ht="12.75">
      <c r="A427" s="69" t="s">
        <v>17</v>
      </c>
      <c r="B427" s="20" t="s">
        <v>117</v>
      </c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>
        <f t="shared" si="15"/>
        <v>0</v>
      </c>
    </row>
    <row r="428" spans="1:16" s="13" customFormat="1" ht="0.75" customHeight="1" outlineLevel="2">
      <c r="A428" s="69"/>
      <c r="B428" s="20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>
        <f t="shared" si="15"/>
        <v>0</v>
      </c>
    </row>
    <row r="429" spans="1:16" s="57" customFormat="1" ht="12.75" outlineLevel="3">
      <c r="A429" s="67" t="s">
        <v>400</v>
      </c>
      <c r="B429" s="56" t="s">
        <v>815</v>
      </c>
      <c r="C429" s="49">
        <v>-1927432.65</v>
      </c>
      <c r="D429" s="49">
        <v>-1917685.57</v>
      </c>
      <c r="E429" s="49">
        <v>-1917685.57</v>
      </c>
      <c r="F429" s="49">
        <v>-1917685.57</v>
      </c>
      <c r="G429" s="49">
        <v>-1907938.49</v>
      </c>
      <c r="H429" s="49">
        <v>-1907938.49</v>
      </c>
      <c r="I429" s="49">
        <v>-1907938.49</v>
      </c>
      <c r="J429" s="49">
        <v>-1898191.4100000001</v>
      </c>
      <c r="K429" s="49">
        <v>-1898191.4100000001</v>
      </c>
      <c r="L429" s="49">
        <v>-1898191.4100000001</v>
      </c>
      <c r="M429" s="49">
        <v>-1398448.35</v>
      </c>
      <c r="N429" s="49">
        <v>-1398448.35</v>
      </c>
      <c r="O429" s="49">
        <v>-1398448.35</v>
      </c>
      <c r="P429" s="49">
        <f t="shared" si="15"/>
        <v>-1791863.3930769232</v>
      </c>
    </row>
    <row r="430" spans="1:16" s="57" customFormat="1" ht="12.75" outlineLevel="3">
      <c r="A430" s="67" t="s">
        <v>401</v>
      </c>
      <c r="B430" s="56" t="s">
        <v>816</v>
      </c>
      <c r="C430" s="49">
        <v>382660.53</v>
      </c>
      <c r="D430" s="49">
        <v>377242.12</v>
      </c>
      <c r="E430" s="49">
        <v>377242.12</v>
      </c>
      <c r="F430" s="49">
        <v>377242.12</v>
      </c>
      <c r="G430" s="49">
        <v>371823.71</v>
      </c>
      <c r="H430" s="49">
        <v>371823.71</v>
      </c>
      <c r="I430" s="49">
        <v>371823.71</v>
      </c>
      <c r="J430" s="49">
        <v>366405.3</v>
      </c>
      <c r="K430" s="49">
        <v>366405.3</v>
      </c>
      <c r="L430" s="49">
        <v>366405.3</v>
      </c>
      <c r="M430" s="49">
        <v>84269.57</v>
      </c>
      <c r="N430" s="49">
        <v>84269.57</v>
      </c>
      <c r="O430" s="49">
        <v>84269.57</v>
      </c>
      <c r="P430" s="49">
        <f t="shared" si="15"/>
        <v>306298.66384615377</v>
      </c>
    </row>
    <row r="431" spans="1:16" s="57" customFormat="1" ht="12.75" outlineLevel="3">
      <c r="A431" s="67" t="s">
        <v>402</v>
      </c>
      <c r="B431" s="56" t="s">
        <v>817</v>
      </c>
      <c r="C431" s="49">
        <v>-90632.34</v>
      </c>
      <c r="D431" s="49">
        <v>-85597.21</v>
      </c>
      <c r="E431" s="49">
        <v>-80562.08</v>
      </c>
      <c r="F431" s="49">
        <v>-75526.95</v>
      </c>
      <c r="G431" s="49">
        <v>-70491.82</v>
      </c>
      <c r="H431" s="49">
        <v>-65456.69</v>
      </c>
      <c r="I431" s="49">
        <v>-60421.56</v>
      </c>
      <c r="J431" s="49">
        <v>-55386.43</v>
      </c>
      <c r="K431" s="49">
        <v>-50351.3</v>
      </c>
      <c r="L431" s="49">
        <v>-45316.17</v>
      </c>
      <c r="M431" s="49">
        <v>-40281.04</v>
      </c>
      <c r="N431" s="49">
        <v>-35245.91</v>
      </c>
      <c r="O431" s="49">
        <v>-30210.78</v>
      </c>
      <c r="P431" s="49">
        <f t="shared" si="15"/>
        <v>-60421.56000000002</v>
      </c>
    </row>
    <row r="432" spans="1:16" s="25" customFormat="1" ht="12.75">
      <c r="A432" s="70" t="s">
        <v>17</v>
      </c>
      <c r="B432" s="27" t="s">
        <v>118</v>
      </c>
      <c r="C432" s="51">
        <v>-1635404.46</v>
      </c>
      <c r="D432" s="51">
        <v>-1626040.6600000001</v>
      </c>
      <c r="E432" s="51">
        <v>-1621005.5300000003</v>
      </c>
      <c r="F432" s="51">
        <v>-1615970.4000000001</v>
      </c>
      <c r="G432" s="51">
        <v>-1606606.6</v>
      </c>
      <c r="H432" s="51">
        <v>-1601571.47</v>
      </c>
      <c r="I432" s="51">
        <v>-1596536.34</v>
      </c>
      <c r="J432" s="51">
        <v>-1587172.54</v>
      </c>
      <c r="K432" s="51">
        <v>-1582137.4100000001</v>
      </c>
      <c r="L432" s="51">
        <v>-1577102.28</v>
      </c>
      <c r="M432" s="51">
        <v>-1354459.82</v>
      </c>
      <c r="N432" s="51">
        <v>-1349424.69</v>
      </c>
      <c r="O432" s="51">
        <v>-1344389.56</v>
      </c>
      <c r="P432" s="51">
        <f t="shared" si="15"/>
        <v>-1545986.289230769</v>
      </c>
    </row>
    <row r="433" spans="1:16" s="14" customFormat="1" ht="12.75">
      <c r="A433" s="74" t="s">
        <v>17</v>
      </c>
      <c r="B433" s="11" t="s">
        <v>170</v>
      </c>
      <c r="C433" s="53">
        <f aca="true" t="shared" si="17" ref="C433:O433">+C399+C401+C403+C405+C407+C411+C413-C415-C417+C422+C424-C426+C427+C432</f>
        <v>669725230.061</v>
      </c>
      <c r="D433" s="53">
        <f t="shared" si="17"/>
        <v>671896629.3650001</v>
      </c>
      <c r="E433" s="53">
        <f t="shared" si="17"/>
        <v>675016151.8990002</v>
      </c>
      <c r="F433" s="53">
        <f t="shared" si="17"/>
        <v>667277094.45</v>
      </c>
      <c r="G433" s="53">
        <f t="shared" si="17"/>
        <v>669802632.6650002</v>
      </c>
      <c r="H433" s="53">
        <f t="shared" si="17"/>
        <v>674770295.433</v>
      </c>
      <c r="I433" s="53">
        <f t="shared" si="17"/>
        <v>671784835.819</v>
      </c>
      <c r="J433" s="53">
        <f t="shared" si="17"/>
        <v>670307039.3290005</v>
      </c>
      <c r="K433" s="53">
        <f t="shared" si="17"/>
        <v>671081970.4710001</v>
      </c>
      <c r="L433" s="53">
        <f t="shared" si="17"/>
        <v>667246219.9610003</v>
      </c>
      <c r="M433" s="53">
        <f t="shared" si="17"/>
        <v>668401428.8090003</v>
      </c>
      <c r="N433" s="53">
        <f t="shared" si="17"/>
        <v>673559047.555</v>
      </c>
      <c r="O433" s="53">
        <f t="shared" si="17"/>
        <v>666016163.707</v>
      </c>
      <c r="P433" s="53">
        <f t="shared" si="15"/>
        <v>670529595.3480002</v>
      </c>
    </row>
    <row r="434" spans="1:16" s="13" customFormat="1" ht="12.75">
      <c r="A434" s="66"/>
      <c r="B434" s="34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 spans="1:16" s="32" customFormat="1" ht="12.75">
      <c r="A435" s="71" t="s">
        <v>17</v>
      </c>
      <c r="B435" s="33" t="s">
        <v>119</v>
      </c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1:16" s="13" customFormat="1" ht="0.75" customHeight="1" outlineLevel="2">
      <c r="A436" s="73"/>
      <c r="B436" s="35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10"/>
    </row>
    <row r="437" spans="1:16" s="13" customFormat="1" ht="12.75">
      <c r="A437" s="69" t="s">
        <v>17</v>
      </c>
      <c r="B437" s="20" t="s">
        <v>120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f aca="true" t="shared" si="18" ref="P437:P453">((SUM(C437:O437))/13)</f>
        <v>0</v>
      </c>
    </row>
    <row r="438" spans="1:16" s="13" customFormat="1" ht="0.75" customHeight="1" outlineLevel="2">
      <c r="A438" s="69"/>
      <c r="B438" s="20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>
        <f t="shared" si="18"/>
        <v>0</v>
      </c>
    </row>
    <row r="439" spans="1:16" s="13" customFormat="1" ht="12.75">
      <c r="A439" s="69" t="s">
        <v>17</v>
      </c>
      <c r="B439" s="20" t="s">
        <v>121</v>
      </c>
      <c r="C439" s="49">
        <v>0</v>
      </c>
      <c r="D439" s="49">
        <v>0</v>
      </c>
      <c r="E439" s="49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f t="shared" si="18"/>
        <v>0</v>
      </c>
    </row>
    <row r="440" spans="1:16" s="13" customFormat="1" ht="0.75" customHeight="1" outlineLevel="2">
      <c r="A440" s="69"/>
      <c r="B440" s="20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>
        <f t="shared" si="18"/>
        <v>0</v>
      </c>
    </row>
    <row r="441" spans="1:16" s="13" customFormat="1" ht="12.75">
      <c r="A441" s="69" t="s">
        <v>17</v>
      </c>
      <c r="B441" s="20" t="s">
        <v>122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f t="shared" si="18"/>
        <v>0</v>
      </c>
    </row>
    <row r="442" spans="1:16" s="13" customFormat="1" ht="0.75" customHeight="1" outlineLevel="2">
      <c r="A442" s="69"/>
      <c r="B442" s="20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>
        <f t="shared" si="18"/>
        <v>0</v>
      </c>
    </row>
    <row r="443" spans="1:16" s="57" customFormat="1" ht="12.75" outlineLevel="3">
      <c r="A443" s="67" t="s">
        <v>403</v>
      </c>
      <c r="B443" s="56" t="s">
        <v>818</v>
      </c>
      <c r="C443" s="49">
        <v>75000000</v>
      </c>
      <c r="D443" s="49">
        <v>75000000</v>
      </c>
      <c r="E443" s="49">
        <v>75000000</v>
      </c>
      <c r="F443" s="49">
        <v>75000000</v>
      </c>
      <c r="G443" s="49">
        <v>75000000</v>
      </c>
      <c r="H443" s="49">
        <v>75000000</v>
      </c>
      <c r="I443" s="49">
        <v>75000000</v>
      </c>
      <c r="J443" s="49">
        <v>75000000</v>
      </c>
      <c r="K443" s="49">
        <v>75000000</v>
      </c>
      <c r="L443" s="49">
        <v>75000000</v>
      </c>
      <c r="M443" s="49">
        <v>75000000</v>
      </c>
      <c r="N443" s="49">
        <v>75000000</v>
      </c>
      <c r="O443" s="49">
        <v>75000000</v>
      </c>
      <c r="P443" s="49">
        <f t="shared" si="18"/>
        <v>75000000</v>
      </c>
    </row>
    <row r="444" spans="1:16" s="57" customFormat="1" ht="12.75" outlineLevel="3">
      <c r="A444" s="67" t="s">
        <v>404</v>
      </c>
      <c r="B444" s="56" t="s">
        <v>819</v>
      </c>
      <c r="C444" s="49">
        <v>730000000</v>
      </c>
      <c r="D444" s="49">
        <v>730000000</v>
      </c>
      <c r="E444" s="49">
        <v>730000000</v>
      </c>
      <c r="F444" s="49">
        <v>730000000</v>
      </c>
      <c r="G444" s="49">
        <v>730000000</v>
      </c>
      <c r="H444" s="49">
        <v>730000000</v>
      </c>
      <c r="I444" s="49">
        <v>730000000</v>
      </c>
      <c r="J444" s="49">
        <v>405000000</v>
      </c>
      <c r="K444" s="49">
        <v>405000000</v>
      </c>
      <c r="L444" s="49">
        <v>405000000</v>
      </c>
      <c r="M444" s="49">
        <v>405000000</v>
      </c>
      <c r="N444" s="49">
        <v>405000000</v>
      </c>
      <c r="O444" s="49">
        <v>405000000</v>
      </c>
      <c r="P444" s="49">
        <f t="shared" si="18"/>
        <v>580000000</v>
      </c>
    </row>
    <row r="445" spans="1:16" s="57" customFormat="1" ht="12.75" outlineLevel="3">
      <c r="A445" s="67" t="s">
        <v>405</v>
      </c>
      <c r="B445" s="56" t="s">
        <v>820</v>
      </c>
      <c r="C445" s="49">
        <v>65000000</v>
      </c>
      <c r="D445" s="49">
        <v>65000000</v>
      </c>
      <c r="E445" s="49">
        <v>65000000</v>
      </c>
      <c r="F445" s="49">
        <v>65000000</v>
      </c>
      <c r="G445" s="49">
        <v>65000000</v>
      </c>
      <c r="H445" s="49">
        <v>65000000</v>
      </c>
      <c r="I445" s="49">
        <v>65000000</v>
      </c>
      <c r="J445" s="49">
        <v>65000000</v>
      </c>
      <c r="K445" s="49">
        <v>65000000</v>
      </c>
      <c r="L445" s="49">
        <v>65000000</v>
      </c>
      <c r="M445" s="49">
        <v>65000000</v>
      </c>
      <c r="N445" s="49">
        <v>65000000</v>
      </c>
      <c r="O445" s="49">
        <v>65000000</v>
      </c>
      <c r="P445" s="49">
        <f t="shared" si="18"/>
        <v>65000000</v>
      </c>
    </row>
    <row r="446" spans="1:16" s="57" customFormat="1" ht="12.75" outlineLevel="3">
      <c r="A446" s="67" t="s">
        <v>406</v>
      </c>
      <c r="B446" s="56" t="s">
        <v>821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325000000</v>
      </c>
      <c r="K446" s="49">
        <v>325000000</v>
      </c>
      <c r="L446" s="49">
        <v>325000000</v>
      </c>
      <c r="M446" s="49">
        <v>325000000</v>
      </c>
      <c r="N446" s="49">
        <v>325000000</v>
      </c>
      <c r="O446" s="49">
        <v>325000000</v>
      </c>
      <c r="P446" s="49">
        <f t="shared" si="18"/>
        <v>150000000</v>
      </c>
    </row>
    <row r="447" spans="1:16" s="13" customFormat="1" ht="12.75">
      <c r="A447" s="69" t="s">
        <v>17</v>
      </c>
      <c r="B447" s="20" t="s">
        <v>123</v>
      </c>
      <c r="C447" s="49">
        <v>870000000</v>
      </c>
      <c r="D447" s="49">
        <v>870000000</v>
      </c>
      <c r="E447" s="49">
        <v>870000000</v>
      </c>
      <c r="F447" s="49">
        <v>870000000</v>
      </c>
      <c r="G447" s="49">
        <v>870000000</v>
      </c>
      <c r="H447" s="49">
        <v>870000000</v>
      </c>
      <c r="I447" s="49">
        <v>870000000</v>
      </c>
      <c r="J447" s="49">
        <v>870000000</v>
      </c>
      <c r="K447" s="49">
        <v>870000000</v>
      </c>
      <c r="L447" s="49">
        <v>870000000</v>
      </c>
      <c r="M447" s="49">
        <v>870000000</v>
      </c>
      <c r="N447" s="49">
        <v>870000000</v>
      </c>
      <c r="O447" s="49">
        <v>870000000</v>
      </c>
      <c r="P447" s="49">
        <f t="shared" si="18"/>
        <v>870000000</v>
      </c>
    </row>
    <row r="448" spans="1:16" s="13" customFormat="1" ht="0.75" customHeight="1" outlineLevel="2">
      <c r="A448" s="69"/>
      <c r="B448" s="20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>
        <f t="shared" si="18"/>
        <v>0</v>
      </c>
    </row>
    <row r="449" spans="1:16" s="13" customFormat="1" ht="12.75">
      <c r="A449" s="69" t="s">
        <v>17</v>
      </c>
      <c r="B449" s="20" t="s">
        <v>124</v>
      </c>
      <c r="C449" s="49">
        <v>0</v>
      </c>
      <c r="D449" s="49">
        <v>0</v>
      </c>
      <c r="E449" s="49">
        <v>0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f t="shared" si="18"/>
        <v>0</v>
      </c>
    </row>
    <row r="450" spans="1:16" s="13" customFormat="1" ht="0.75" customHeight="1" outlineLevel="2">
      <c r="A450" s="69"/>
      <c r="B450" s="20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>
        <f t="shared" si="18"/>
        <v>0</v>
      </c>
    </row>
    <row r="451" spans="1:16" s="57" customFormat="1" ht="12.75" outlineLevel="3">
      <c r="A451" s="67" t="s">
        <v>407</v>
      </c>
      <c r="B451" s="56" t="s">
        <v>822</v>
      </c>
      <c r="C451" s="49">
        <v>250087.5</v>
      </c>
      <c r="D451" s="49">
        <v>236193.75</v>
      </c>
      <c r="E451" s="49">
        <v>222300</v>
      </c>
      <c r="F451" s="49">
        <v>208406.25</v>
      </c>
      <c r="G451" s="49">
        <v>194512.5</v>
      </c>
      <c r="H451" s="49">
        <v>180618.75</v>
      </c>
      <c r="I451" s="49">
        <v>166725</v>
      </c>
      <c r="J451" s="49">
        <v>152831.25</v>
      </c>
      <c r="K451" s="49">
        <v>138937.5</v>
      </c>
      <c r="L451" s="49">
        <v>125043.75</v>
      </c>
      <c r="M451" s="49">
        <v>111150</v>
      </c>
      <c r="N451" s="49">
        <v>97256.25</v>
      </c>
      <c r="O451" s="49">
        <v>83362.5</v>
      </c>
      <c r="P451" s="49">
        <f t="shared" si="18"/>
        <v>166725</v>
      </c>
    </row>
    <row r="452" spans="1:16" s="25" customFormat="1" ht="12.75">
      <c r="A452" s="70" t="s">
        <v>17</v>
      </c>
      <c r="B452" s="27" t="s">
        <v>125</v>
      </c>
      <c r="C452" s="51">
        <v>250087.5</v>
      </c>
      <c r="D452" s="51">
        <v>236193.75</v>
      </c>
      <c r="E452" s="51">
        <v>222300</v>
      </c>
      <c r="F452" s="51">
        <v>208406.25</v>
      </c>
      <c r="G452" s="51">
        <v>194512.5</v>
      </c>
      <c r="H452" s="51">
        <v>180618.75</v>
      </c>
      <c r="I452" s="51">
        <v>166725</v>
      </c>
      <c r="J452" s="51">
        <v>152831.25</v>
      </c>
      <c r="K452" s="51">
        <v>138937.5</v>
      </c>
      <c r="L452" s="51">
        <v>125043.75</v>
      </c>
      <c r="M452" s="51">
        <v>111150</v>
      </c>
      <c r="N452" s="51">
        <v>97256.25</v>
      </c>
      <c r="O452" s="51">
        <v>83362.5</v>
      </c>
      <c r="P452" s="51">
        <f t="shared" si="18"/>
        <v>166725</v>
      </c>
    </row>
    <row r="453" spans="1:16" s="14" customFormat="1" ht="12.75">
      <c r="A453" s="72" t="s">
        <v>17</v>
      </c>
      <c r="B453" s="11" t="s">
        <v>171</v>
      </c>
      <c r="C453" s="53">
        <f aca="true" t="shared" si="19" ref="C453:O453">+C437-C439+C441+C447+C449-C452</f>
        <v>869749912.5</v>
      </c>
      <c r="D453" s="53">
        <f t="shared" si="19"/>
        <v>869763806.25</v>
      </c>
      <c r="E453" s="53">
        <f t="shared" si="19"/>
        <v>869777700</v>
      </c>
      <c r="F453" s="53">
        <f t="shared" si="19"/>
        <v>869791593.75</v>
      </c>
      <c r="G453" s="53">
        <f t="shared" si="19"/>
        <v>869805487.5</v>
      </c>
      <c r="H453" s="53">
        <f t="shared" si="19"/>
        <v>869819381.25</v>
      </c>
      <c r="I453" s="53">
        <f t="shared" si="19"/>
        <v>869833275</v>
      </c>
      <c r="J453" s="53">
        <f t="shared" si="19"/>
        <v>869847168.75</v>
      </c>
      <c r="K453" s="53">
        <f t="shared" si="19"/>
        <v>869861062.5</v>
      </c>
      <c r="L453" s="53">
        <f t="shared" si="19"/>
        <v>869874956.25</v>
      </c>
      <c r="M453" s="53">
        <f t="shared" si="19"/>
        <v>869888850</v>
      </c>
      <c r="N453" s="53">
        <f t="shared" si="19"/>
        <v>869902743.75</v>
      </c>
      <c r="O453" s="53">
        <f t="shared" si="19"/>
        <v>869916637.5</v>
      </c>
      <c r="P453" s="53">
        <f t="shared" si="18"/>
        <v>869833275</v>
      </c>
    </row>
    <row r="454" spans="1:16" s="13" customFormat="1" ht="12.75">
      <c r="A454" s="69"/>
      <c r="B454" s="34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 spans="1:16" s="32" customFormat="1" ht="12.75">
      <c r="A455" s="71" t="s">
        <v>17</v>
      </c>
      <c r="B455" s="33" t="s">
        <v>126</v>
      </c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1:16" s="13" customFormat="1" ht="0.75" customHeight="1" outlineLevel="2">
      <c r="A456" s="73"/>
      <c r="B456" s="35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>
        <f aca="true" t="shared" si="20" ref="P456:P491">((SUM(C456:O456))/13)</f>
        <v>0</v>
      </c>
    </row>
    <row r="457" spans="1:16" s="57" customFormat="1" ht="12.75" outlineLevel="3">
      <c r="A457" s="67" t="s">
        <v>408</v>
      </c>
      <c r="B457" s="56" t="s">
        <v>823</v>
      </c>
      <c r="C457" s="49">
        <v>2055688.04</v>
      </c>
      <c r="D457" s="49">
        <v>1982116.31</v>
      </c>
      <c r="E457" s="49">
        <v>2003891.46</v>
      </c>
      <c r="F457" s="49">
        <v>1955216.9</v>
      </c>
      <c r="G457" s="49">
        <v>1942459.4300000002</v>
      </c>
      <c r="H457" s="49">
        <v>1860124.6099999999</v>
      </c>
      <c r="I457" s="49">
        <v>1838543.65</v>
      </c>
      <c r="J457" s="49">
        <v>1770183.1600000001</v>
      </c>
      <c r="K457" s="49">
        <v>1706779.6800000002</v>
      </c>
      <c r="L457" s="49">
        <v>1776261.06</v>
      </c>
      <c r="M457" s="49">
        <v>1740298.38</v>
      </c>
      <c r="N457" s="49">
        <v>1674559.87</v>
      </c>
      <c r="O457" s="49">
        <v>1623018.9300000002</v>
      </c>
      <c r="P457" s="49">
        <f t="shared" si="20"/>
        <v>1840703.1907692307</v>
      </c>
    </row>
    <row r="458" spans="1:16" s="57" customFormat="1" ht="12.75" outlineLevel="3">
      <c r="A458" s="67" t="s">
        <v>409</v>
      </c>
      <c r="B458" s="56" t="s">
        <v>824</v>
      </c>
      <c r="C458" s="49">
        <v>33836.03</v>
      </c>
      <c r="D458" s="49">
        <v>125159.47</v>
      </c>
      <c r="E458" s="49">
        <v>50666.32</v>
      </c>
      <c r="F458" s="49">
        <v>37045.74</v>
      </c>
      <c r="G458" s="49">
        <v>2603.9900000000002</v>
      </c>
      <c r="H458" s="49">
        <v>0</v>
      </c>
      <c r="I458" s="49">
        <v>11689.1</v>
      </c>
      <c r="J458" s="49">
        <v>28434.24</v>
      </c>
      <c r="K458" s="49">
        <v>26074.23</v>
      </c>
      <c r="L458" s="49">
        <v>6878.52</v>
      </c>
      <c r="M458" s="49">
        <v>9045.460000000001</v>
      </c>
      <c r="N458" s="49">
        <v>43446.75</v>
      </c>
      <c r="O458" s="49">
        <v>68576.18000000001</v>
      </c>
      <c r="P458" s="49">
        <f t="shared" si="20"/>
        <v>34112.00230769231</v>
      </c>
    </row>
    <row r="459" spans="1:16" s="13" customFormat="1" ht="12.75" customHeight="1">
      <c r="A459" s="69" t="s">
        <v>17</v>
      </c>
      <c r="B459" s="20" t="s">
        <v>127</v>
      </c>
      <c r="C459" s="49">
        <v>2089524.07</v>
      </c>
      <c r="D459" s="49">
        <v>2107275.7800000003</v>
      </c>
      <c r="E459" s="49">
        <v>2054557.78</v>
      </c>
      <c r="F459" s="49">
        <v>1992262.64</v>
      </c>
      <c r="G459" s="49">
        <v>1945063.4200000002</v>
      </c>
      <c r="H459" s="49">
        <v>1860124.6099999999</v>
      </c>
      <c r="I459" s="49">
        <v>1850232.75</v>
      </c>
      <c r="J459" s="49">
        <v>1798617.4000000001</v>
      </c>
      <c r="K459" s="49">
        <v>1732853.9100000001</v>
      </c>
      <c r="L459" s="49">
        <v>1783139.58</v>
      </c>
      <c r="M459" s="49">
        <v>1749343.8399999999</v>
      </c>
      <c r="N459" s="49">
        <v>1718006.62</v>
      </c>
      <c r="O459" s="49">
        <v>1691595.11</v>
      </c>
      <c r="P459" s="49">
        <f t="shared" si="20"/>
        <v>1874815.193076923</v>
      </c>
    </row>
    <row r="460" spans="1:16" s="13" customFormat="1" ht="0.75" customHeight="1" outlineLevel="2">
      <c r="A460" s="69"/>
      <c r="B460" s="20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>
        <f t="shared" si="20"/>
        <v>0</v>
      </c>
    </row>
    <row r="461" spans="1:16" s="13" customFormat="1" ht="12.75">
      <c r="A461" s="69" t="s">
        <v>17</v>
      </c>
      <c r="B461" s="20" t="s">
        <v>128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f t="shared" si="20"/>
        <v>0</v>
      </c>
    </row>
    <row r="462" spans="1:16" s="13" customFormat="1" ht="0.75" customHeight="1" outlineLevel="2">
      <c r="A462" s="69"/>
      <c r="B462" s="20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>
        <f t="shared" si="20"/>
        <v>0</v>
      </c>
    </row>
    <row r="463" spans="1:16" s="57" customFormat="1" ht="12.75" outlineLevel="3">
      <c r="A463" s="67" t="s">
        <v>410</v>
      </c>
      <c r="B463" s="56" t="s">
        <v>825</v>
      </c>
      <c r="C463" s="49">
        <v>24528.350000000002</v>
      </c>
      <c r="D463" s="49">
        <v>27261.55</v>
      </c>
      <c r="E463" s="49">
        <v>28551.72</v>
      </c>
      <c r="F463" s="49">
        <v>14018.78</v>
      </c>
      <c r="G463" s="49">
        <v>14022.460000000001</v>
      </c>
      <c r="H463" s="49">
        <v>20277.62</v>
      </c>
      <c r="I463" s="49">
        <v>22547.78</v>
      </c>
      <c r="J463" s="49">
        <v>27052.22</v>
      </c>
      <c r="K463" s="49">
        <v>57348.22</v>
      </c>
      <c r="L463" s="49">
        <v>58476.58</v>
      </c>
      <c r="M463" s="49">
        <v>61813.33</v>
      </c>
      <c r="N463" s="49">
        <v>24716.510000000002</v>
      </c>
      <c r="O463" s="49">
        <v>77793.53</v>
      </c>
      <c r="P463" s="49">
        <f t="shared" si="20"/>
        <v>35262.20384615385</v>
      </c>
    </row>
    <row r="464" spans="1:16" s="13" customFormat="1" ht="12.75">
      <c r="A464" s="69" t="s">
        <v>17</v>
      </c>
      <c r="B464" s="20" t="s">
        <v>129</v>
      </c>
      <c r="C464" s="49">
        <v>24528.350000000002</v>
      </c>
      <c r="D464" s="49">
        <v>27261.55</v>
      </c>
      <c r="E464" s="49">
        <v>28551.72</v>
      </c>
      <c r="F464" s="49">
        <v>14018.78</v>
      </c>
      <c r="G464" s="49">
        <v>14022.460000000001</v>
      </c>
      <c r="H464" s="49">
        <v>20277.62</v>
      </c>
      <c r="I464" s="49">
        <v>22547.78</v>
      </c>
      <c r="J464" s="49">
        <v>27052.22</v>
      </c>
      <c r="K464" s="49">
        <v>57348.22</v>
      </c>
      <c r="L464" s="49">
        <v>58476.58</v>
      </c>
      <c r="M464" s="49">
        <v>61813.33</v>
      </c>
      <c r="N464" s="49">
        <v>24716.510000000002</v>
      </c>
      <c r="O464" s="49">
        <v>77793.53</v>
      </c>
      <c r="P464" s="49">
        <f t="shared" si="20"/>
        <v>35262.20384615385</v>
      </c>
    </row>
    <row r="465" spans="1:16" s="13" customFormat="1" ht="0.75" customHeight="1" outlineLevel="2">
      <c r="A465" s="69"/>
      <c r="B465" s="20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>
        <f t="shared" si="20"/>
        <v>0</v>
      </c>
    </row>
    <row r="466" spans="1:16" s="57" customFormat="1" ht="12.75" outlineLevel="3">
      <c r="A466" s="67" t="s">
        <v>411</v>
      </c>
      <c r="B466" s="56" t="s">
        <v>826</v>
      </c>
      <c r="C466" s="49">
        <v>139257.78</v>
      </c>
      <c r="D466" s="49">
        <v>139793.53</v>
      </c>
      <c r="E466" s="49">
        <v>140175.95</v>
      </c>
      <c r="F466" s="49">
        <v>140558.37</v>
      </c>
      <c r="G466" s="49">
        <v>140940.79</v>
      </c>
      <c r="H466" s="49">
        <v>141323.21</v>
      </c>
      <c r="I466" s="49">
        <v>141705.63</v>
      </c>
      <c r="J466" s="49">
        <v>142088.05000000002</v>
      </c>
      <c r="K466" s="49">
        <v>142470.47</v>
      </c>
      <c r="L466" s="49">
        <v>142852.89</v>
      </c>
      <c r="M466" s="49">
        <v>143235.31</v>
      </c>
      <c r="N466" s="49">
        <v>143668.14</v>
      </c>
      <c r="O466" s="49">
        <v>144100.97</v>
      </c>
      <c r="P466" s="49">
        <f t="shared" si="20"/>
        <v>141705.46846153846</v>
      </c>
    </row>
    <row r="467" spans="1:16" s="57" customFormat="1" ht="12.75" outlineLevel="3">
      <c r="A467" s="67" t="s">
        <v>412</v>
      </c>
      <c r="B467" s="56" t="s">
        <v>827</v>
      </c>
      <c r="C467" s="49">
        <v>51124.090000000004</v>
      </c>
      <c r="D467" s="49">
        <v>51573.9</v>
      </c>
      <c r="E467" s="49">
        <v>51573.9</v>
      </c>
      <c r="F467" s="49">
        <v>51573.9</v>
      </c>
      <c r="G467" s="49">
        <v>52057.81</v>
      </c>
      <c r="H467" s="49">
        <v>52057.81</v>
      </c>
      <c r="I467" s="49">
        <v>52057.81</v>
      </c>
      <c r="J467" s="49">
        <v>52622.37</v>
      </c>
      <c r="K467" s="49">
        <v>52622.37</v>
      </c>
      <c r="L467" s="49">
        <v>52622.37</v>
      </c>
      <c r="M467" s="49">
        <v>53999.340000000004</v>
      </c>
      <c r="N467" s="49">
        <v>53999.340000000004</v>
      </c>
      <c r="O467" s="49">
        <v>53999.340000000004</v>
      </c>
      <c r="P467" s="49">
        <f t="shared" si="20"/>
        <v>52452.64230769231</v>
      </c>
    </row>
    <row r="468" spans="1:16" s="57" customFormat="1" ht="12.75" outlineLevel="3">
      <c r="A468" s="67" t="s">
        <v>413</v>
      </c>
      <c r="B468" s="56" t="s">
        <v>603</v>
      </c>
      <c r="C468" s="49">
        <v>5860476.52</v>
      </c>
      <c r="D468" s="49">
        <v>4472943.38</v>
      </c>
      <c r="E468" s="49">
        <v>4472943.38</v>
      </c>
      <c r="F468" s="49">
        <v>4472943.38</v>
      </c>
      <c r="G468" s="49">
        <v>4472943.38</v>
      </c>
      <c r="H468" s="49">
        <v>4472943.38</v>
      </c>
      <c r="I468" s="49">
        <v>4472943.38</v>
      </c>
      <c r="J468" s="49">
        <v>4472943.38</v>
      </c>
      <c r="K468" s="49">
        <v>4472943.38</v>
      </c>
      <c r="L468" s="49">
        <v>4472943.38</v>
      </c>
      <c r="M468" s="49">
        <v>4472943.38</v>
      </c>
      <c r="N468" s="49">
        <v>4472943.38</v>
      </c>
      <c r="O468" s="49">
        <v>4472943.38</v>
      </c>
      <c r="P468" s="49">
        <f t="shared" si="20"/>
        <v>4579676.698461539</v>
      </c>
    </row>
    <row r="469" spans="1:16" s="57" customFormat="1" ht="12.75" outlineLevel="3">
      <c r="A469" s="67" t="s">
        <v>414</v>
      </c>
      <c r="B469" s="56" t="s">
        <v>828</v>
      </c>
      <c r="C469" s="49">
        <v>500854.82</v>
      </c>
      <c r="D469" s="49">
        <v>701767.25</v>
      </c>
      <c r="E469" s="49">
        <v>935689.67</v>
      </c>
      <c r="F469" s="49">
        <v>1169612.09</v>
      </c>
      <c r="G469" s="49">
        <v>-105465.49</v>
      </c>
      <c r="H469" s="49">
        <v>128456.93000000001</v>
      </c>
      <c r="I469" s="49">
        <v>362379.35000000003</v>
      </c>
      <c r="J469" s="49">
        <v>596301.77</v>
      </c>
      <c r="K469" s="49">
        <v>830224.1900000001</v>
      </c>
      <c r="L469" s="49">
        <v>1064146.61</v>
      </c>
      <c r="M469" s="49">
        <v>0</v>
      </c>
      <c r="N469" s="49">
        <v>224610.74</v>
      </c>
      <c r="O469" s="49">
        <v>449221.48</v>
      </c>
      <c r="P469" s="49">
        <f t="shared" si="20"/>
        <v>527523.0315384617</v>
      </c>
    </row>
    <row r="470" spans="1:16" s="57" customFormat="1" ht="12.75" outlineLevel="3">
      <c r="A470" s="67" t="s">
        <v>415</v>
      </c>
      <c r="B470" s="56" t="s">
        <v>829</v>
      </c>
      <c r="C470" s="49">
        <v>472465.72000000003</v>
      </c>
      <c r="D470" s="49">
        <v>296674.77</v>
      </c>
      <c r="E470" s="49">
        <v>652165.86</v>
      </c>
      <c r="F470" s="49">
        <v>657276.05</v>
      </c>
      <c r="G470" s="49">
        <v>366110.01</v>
      </c>
      <c r="H470" s="49">
        <v>718196.03</v>
      </c>
      <c r="I470" s="49">
        <v>744686.04</v>
      </c>
      <c r="J470" s="49">
        <v>418713.05</v>
      </c>
      <c r="K470" s="49">
        <v>783355.99</v>
      </c>
      <c r="L470" s="49">
        <v>801656.1</v>
      </c>
      <c r="M470" s="49">
        <v>491733.18</v>
      </c>
      <c r="N470" s="49">
        <v>884881.18</v>
      </c>
      <c r="O470" s="49">
        <v>543891.14</v>
      </c>
      <c r="P470" s="49">
        <f t="shared" si="20"/>
        <v>602446.5476923076</v>
      </c>
    </row>
    <row r="471" spans="1:16" s="57" customFormat="1" ht="12.75" outlineLevel="3">
      <c r="A471" s="67" t="s">
        <v>416</v>
      </c>
      <c r="B471" s="56" t="s">
        <v>830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4539.09</v>
      </c>
      <c r="P471" s="49">
        <f t="shared" si="20"/>
        <v>349.16076923076923</v>
      </c>
    </row>
    <row r="472" spans="1:16" s="57" customFormat="1" ht="12.75" outlineLevel="3">
      <c r="A472" s="67" t="s">
        <v>417</v>
      </c>
      <c r="B472" s="56" t="s">
        <v>831</v>
      </c>
      <c r="C472" s="49">
        <v>-124140</v>
      </c>
      <c r="D472" s="49">
        <v>-124195</v>
      </c>
      <c r="E472" s="49">
        <v>-124195</v>
      </c>
      <c r="F472" s="49">
        <v>-124195</v>
      </c>
      <c r="G472" s="49">
        <v>-124195</v>
      </c>
      <c r="H472" s="49">
        <v>-124195</v>
      </c>
      <c r="I472" s="49">
        <v>-124195</v>
      </c>
      <c r="J472" s="49">
        <v>-124195</v>
      </c>
      <c r="K472" s="49">
        <v>-124195</v>
      </c>
      <c r="L472" s="49">
        <v>-124195</v>
      </c>
      <c r="M472" s="49">
        <v>-130167</v>
      </c>
      <c r="N472" s="49">
        <v>-130167</v>
      </c>
      <c r="O472" s="49">
        <v>-130167</v>
      </c>
      <c r="P472" s="49">
        <f t="shared" si="20"/>
        <v>-125568.92307692308</v>
      </c>
    </row>
    <row r="473" spans="1:16" s="57" customFormat="1" ht="12.75" outlineLevel="3">
      <c r="A473" s="67" t="s">
        <v>418</v>
      </c>
      <c r="B473" s="56" t="s">
        <v>832</v>
      </c>
      <c r="C473" s="49">
        <v>4692937.3</v>
      </c>
      <c r="D473" s="49">
        <v>3944495.55</v>
      </c>
      <c r="E473" s="49">
        <v>3944495.55</v>
      </c>
      <c r="F473" s="49">
        <v>3944495.55</v>
      </c>
      <c r="G473" s="49">
        <v>3196053.8</v>
      </c>
      <c r="H473" s="49">
        <v>3196053.8</v>
      </c>
      <c r="I473" s="49">
        <v>3196053.8</v>
      </c>
      <c r="J473" s="49">
        <v>2447612.05</v>
      </c>
      <c r="K473" s="49">
        <v>2447612.05</v>
      </c>
      <c r="L473" s="49">
        <v>2447612.05</v>
      </c>
      <c r="M473" s="49">
        <v>6675655.33</v>
      </c>
      <c r="N473" s="49">
        <v>6675655.33</v>
      </c>
      <c r="O473" s="49">
        <v>6675655.33</v>
      </c>
      <c r="P473" s="49">
        <f t="shared" si="20"/>
        <v>4114183.6530769235</v>
      </c>
    </row>
    <row r="474" spans="1:16" s="13" customFormat="1" ht="12.75">
      <c r="A474" s="69" t="s">
        <v>17</v>
      </c>
      <c r="B474" s="20" t="s">
        <v>130</v>
      </c>
      <c r="C474" s="49">
        <v>11592976.23</v>
      </c>
      <c r="D474" s="49">
        <v>9483053.379999999</v>
      </c>
      <c r="E474" s="49">
        <v>10072849.309999999</v>
      </c>
      <c r="F474" s="49">
        <v>10312264.34</v>
      </c>
      <c r="G474" s="49">
        <v>7998445.299999999</v>
      </c>
      <c r="H474" s="49">
        <v>8584836.16</v>
      </c>
      <c r="I474" s="49">
        <v>8845631.01</v>
      </c>
      <c r="J474" s="49">
        <v>8006085.67</v>
      </c>
      <c r="K474" s="49">
        <v>8605033.45</v>
      </c>
      <c r="L474" s="49">
        <v>8857638.399999999</v>
      </c>
      <c r="M474" s="49">
        <v>11707399.54</v>
      </c>
      <c r="N474" s="49">
        <v>12325591.11</v>
      </c>
      <c r="O474" s="49">
        <v>12214183.73</v>
      </c>
      <c r="P474" s="49">
        <f t="shared" si="20"/>
        <v>9892768.27923077</v>
      </c>
    </row>
    <row r="475" spans="1:16" s="13" customFormat="1" ht="0.75" customHeight="1" outlineLevel="2">
      <c r="A475" s="69"/>
      <c r="B475" s="20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>
        <f t="shared" si="20"/>
        <v>0</v>
      </c>
    </row>
    <row r="476" spans="1:16" s="57" customFormat="1" ht="12.75" outlineLevel="3">
      <c r="A476" s="67" t="s">
        <v>419</v>
      </c>
      <c r="B476" s="56" t="s">
        <v>833</v>
      </c>
      <c r="C476" s="49">
        <v>466000</v>
      </c>
      <c r="D476" s="49">
        <v>407750</v>
      </c>
      <c r="E476" s="49">
        <v>407750</v>
      </c>
      <c r="F476" s="49">
        <v>407750</v>
      </c>
      <c r="G476" s="49">
        <v>349500</v>
      </c>
      <c r="H476" s="49">
        <v>349500</v>
      </c>
      <c r="I476" s="49">
        <v>349500</v>
      </c>
      <c r="J476" s="49">
        <v>164850</v>
      </c>
      <c r="K476" s="49">
        <v>164850</v>
      </c>
      <c r="L476" s="49">
        <v>164850</v>
      </c>
      <c r="M476" s="49">
        <v>174737</v>
      </c>
      <c r="N476" s="49">
        <v>155320</v>
      </c>
      <c r="O476" s="49">
        <v>135903</v>
      </c>
      <c r="P476" s="49">
        <f t="shared" si="20"/>
        <v>284481.53846153844</v>
      </c>
    </row>
    <row r="477" spans="1:16" s="13" customFormat="1" ht="12.75">
      <c r="A477" s="69" t="s">
        <v>17</v>
      </c>
      <c r="B477" s="20" t="s">
        <v>131</v>
      </c>
      <c r="C477" s="49">
        <v>466000</v>
      </c>
      <c r="D477" s="49">
        <v>407750</v>
      </c>
      <c r="E477" s="49">
        <v>407750</v>
      </c>
      <c r="F477" s="49">
        <v>407750</v>
      </c>
      <c r="G477" s="49">
        <v>349500</v>
      </c>
      <c r="H477" s="49">
        <v>349500</v>
      </c>
      <c r="I477" s="49">
        <v>349500</v>
      </c>
      <c r="J477" s="49">
        <v>164850</v>
      </c>
      <c r="K477" s="49">
        <v>164850</v>
      </c>
      <c r="L477" s="49">
        <v>164850</v>
      </c>
      <c r="M477" s="49">
        <v>174737</v>
      </c>
      <c r="N477" s="49">
        <v>155320</v>
      </c>
      <c r="O477" s="49">
        <v>135903</v>
      </c>
      <c r="P477" s="49">
        <f t="shared" si="20"/>
        <v>284481.53846153844</v>
      </c>
    </row>
    <row r="478" spans="1:16" s="13" customFormat="1" ht="0.75" customHeight="1" outlineLevel="2">
      <c r="A478" s="69"/>
      <c r="B478" s="20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>
        <f t="shared" si="20"/>
        <v>0</v>
      </c>
    </row>
    <row r="479" spans="1:16" s="57" customFormat="1" ht="12.75" outlineLevel="3">
      <c r="A479" s="67" t="s">
        <v>420</v>
      </c>
      <c r="B479" s="56" t="s">
        <v>834</v>
      </c>
      <c r="C479" s="49">
        <v>0</v>
      </c>
      <c r="D479" s="49">
        <v>0</v>
      </c>
      <c r="E479" s="49">
        <v>0</v>
      </c>
      <c r="F479" s="49">
        <v>0</v>
      </c>
      <c r="G479" s="49">
        <v>153073.85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391157</v>
      </c>
      <c r="N479" s="49">
        <v>577587.41</v>
      </c>
      <c r="O479" s="49">
        <v>745976.17</v>
      </c>
      <c r="P479" s="49">
        <f t="shared" si="20"/>
        <v>143676.49461538464</v>
      </c>
    </row>
    <row r="480" spans="1:16" s="13" customFormat="1" ht="12.75">
      <c r="A480" s="69" t="s">
        <v>17</v>
      </c>
      <c r="B480" s="20" t="s">
        <v>132</v>
      </c>
      <c r="C480" s="49">
        <v>0</v>
      </c>
      <c r="D480" s="49">
        <v>0</v>
      </c>
      <c r="E480" s="49">
        <v>0</v>
      </c>
      <c r="F480" s="49">
        <v>0</v>
      </c>
      <c r="G480" s="49">
        <v>153073.85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391157</v>
      </c>
      <c r="N480" s="49">
        <v>577587.41</v>
      </c>
      <c r="O480" s="49">
        <v>745976.17</v>
      </c>
      <c r="P480" s="49">
        <f t="shared" si="20"/>
        <v>143676.49461538464</v>
      </c>
    </row>
    <row r="481" spans="1:16" s="13" customFormat="1" ht="0.75" customHeight="1" outlineLevel="2">
      <c r="A481" s="69"/>
      <c r="B481" s="20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>
        <f t="shared" si="20"/>
        <v>0</v>
      </c>
    </row>
    <row r="482" spans="1:16" s="57" customFormat="1" ht="12.75" outlineLevel="3">
      <c r="A482" s="67" t="s">
        <v>421</v>
      </c>
      <c r="B482" s="56" t="s">
        <v>835</v>
      </c>
      <c r="C482" s="49">
        <v>6142.900000000001</v>
      </c>
      <c r="D482" s="49">
        <v>31307.13</v>
      </c>
      <c r="E482" s="49">
        <v>47251.58</v>
      </c>
      <c r="F482" s="49">
        <v>17817.98</v>
      </c>
      <c r="G482" s="49">
        <v>47131.950000000004</v>
      </c>
      <c r="H482" s="49">
        <v>32047.64</v>
      </c>
      <c r="I482" s="49">
        <v>58603.340000000004</v>
      </c>
      <c r="J482" s="49">
        <v>60634.65</v>
      </c>
      <c r="K482" s="49">
        <v>122576.79000000001</v>
      </c>
      <c r="L482" s="49">
        <v>537097.6900000001</v>
      </c>
      <c r="M482" s="49">
        <v>316221.86</v>
      </c>
      <c r="N482" s="49">
        <v>69249.1</v>
      </c>
      <c r="O482" s="49">
        <v>67891.6</v>
      </c>
      <c r="P482" s="49">
        <f t="shared" si="20"/>
        <v>108767.24692307693</v>
      </c>
    </row>
    <row r="483" spans="1:16" s="57" customFormat="1" ht="12.75" outlineLevel="3">
      <c r="A483" s="67" t="s">
        <v>422</v>
      </c>
      <c r="B483" s="56" t="s">
        <v>836</v>
      </c>
      <c r="C483" s="49">
        <v>0</v>
      </c>
      <c r="D483" s="49">
        <v>-212</v>
      </c>
      <c r="E483" s="49">
        <v>0</v>
      </c>
      <c r="F483" s="49">
        <v>0</v>
      </c>
      <c r="G483" s="49">
        <v>0</v>
      </c>
      <c r="H483" s="49">
        <v>0</v>
      </c>
      <c r="I483" s="49">
        <v>-283</v>
      </c>
      <c r="J483" s="49">
        <v>0</v>
      </c>
      <c r="K483" s="49">
        <v>-54388</v>
      </c>
      <c r="L483" s="49">
        <v>-10889</v>
      </c>
      <c r="M483" s="49">
        <v>-3428</v>
      </c>
      <c r="N483" s="49">
        <v>-39405</v>
      </c>
      <c r="O483" s="49">
        <v>-174011</v>
      </c>
      <c r="P483" s="49">
        <f t="shared" si="20"/>
        <v>-21739.69230769231</v>
      </c>
    </row>
    <row r="484" spans="1:16" s="13" customFormat="1" ht="12.75">
      <c r="A484" s="69" t="s">
        <v>17</v>
      </c>
      <c r="B484" s="20" t="s">
        <v>133</v>
      </c>
      <c r="C484" s="49">
        <v>6142.900000000001</v>
      </c>
      <c r="D484" s="49">
        <v>31095.13</v>
      </c>
      <c r="E484" s="49">
        <v>47251.58</v>
      </c>
      <c r="F484" s="49">
        <v>17817.98</v>
      </c>
      <c r="G484" s="49">
        <v>47131.950000000004</v>
      </c>
      <c r="H484" s="49">
        <v>32047.64</v>
      </c>
      <c r="I484" s="49">
        <v>58320.340000000004</v>
      </c>
      <c r="J484" s="49">
        <v>60634.65</v>
      </c>
      <c r="K484" s="49">
        <v>68188.79000000001</v>
      </c>
      <c r="L484" s="49">
        <v>526208.6900000001</v>
      </c>
      <c r="M484" s="49">
        <v>312793.86</v>
      </c>
      <c r="N484" s="49">
        <v>29844.100000000006</v>
      </c>
      <c r="O484" s="49">
        <v>-106119.4</v>
      </c>
      <c r="P484" s="49">
        <f t="shared" si="20"/>
        <v>87027.55461538464</v>
      </c>
    </row>
    <row r="485" spans="1:16" s="13" customFormat="1" ht="0.75" customHeight="1" outlineLevel="2">
      <c r="A485" s="69"/>
      <c r="B485" s="20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>
        <f t="shared" si="20"/>
        <v>0</v>
      </c>
    </row>
    <row r="486" spans="1:16" s="13" customFormat="1" ht="12.75">
      <c r="A486" s="69" t="s">
        <v>17</v>
      </c>
      <c r="B486" s="20" t="s">
        <v>134</v>
      </c>
      <c r="C486" s="49">
        <v>0</v>
      </c>
      <c r="D486" s="49">
        <v>0</v>
      </c>
      <c r="E486" s="49">
        <v>0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f t="shared" si="20"/>
        <v>0</v>
      </c>
    </row>
    <row r="487" spans="1:16" s="13" customFormat="1" ht="0.75" customHeight="1" outlineLevel="2">
      <c r="A487" s="69"/>
      <c r="B487" s="20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>
        <f t="shared" si="20"/>
        <v>0</v>
      </c>
    </row>
    <row r="488" spans="1:16" s="57" customFormat="1" ht="12.75" outlineLevel="3">
      <c r="A488" s="67" t="s">
        <v>423</v>
      </c>
      <c r="B488" s="56" t="s">
        <v>736</v>
      </c>
      <c r="C488" s="49">
        <v>56826755.61</v>
      </c>
      <c r="D488" s="49">
        <v>56477486.63</v>
      </c>
      <c r="E488" s="49">
        <v>56096683.53</v>
      </c>
      <c r="F488" s="49">
        <v>55936694.77</v>
      </c>
      <c r="G488" s="49">
        <v>54862446.35</v>
      </c>
      <c r="H488" s="49">
        <v>54798699.75</v>
      </c>
      <c r="I488" s="49">
        <v>52969060.22</v>
      </c>
      <c r="J488" s="49">
        <v>51889509.75</v>
      </c>
      <c r="K488" s="49">
        <v>47484959.65</v>
      </c>
      <c r="L488" s="49">
        <v>46410108.16</v>
      </c>
      <c r="M488" s="49">
        <v>46657293.1</v>
      </c>
      <c r="N488" s="49">
        <v>46439789.06</v>
      </c>
      <c r="O488" s="49">
        <v>46105996.32</v>
      </c>
      <c r="P488" s="49">
        <f t="shared" si="20"/>
        <v>51765806.37692308</v>
      </c>
    </row>
    <row r="489" spans="1:16" s="57" customFormat="1" ht="12.75" outlineLevel="3">
      <c r="A489" s="67" t="s">
        <v>424</v>
      </c>
      <c r="B489" s="56" t="s">
        <v>837</v>
      </c>
      <c r="C489" s="49">
        <v>16861479</v>
      </c>
      <c r="D489" s="49">
        <v>16861479</v>
      </c>
      <c r="E489" s="49">
        <v>16861479</v>
      </c>
      <c r="F489" s="49">
        <v>16861479</v>
      </c>
      <c r="G489" s="49">
        <v>16622761</v>
      </c>
      <c r="H489" s="49">
        <v>16622761</v>
      </c>
      <c r="I489" s="49">
        <v>16622761</v>
      </c>
      <c r="J489" s="49">
        <v>16622761</v>
      </c>
      <c r="K489" s="49">
        <v>16622761</v>
      </c>
      <c r="L489" s="49">
        <v>16622761</v>
      </c>
      <c r="M489" s="49">
        <v>16336962</v>
      </c>
      <c r="N489" s="49">
        <v>16336962</v>
      </c>
      <c r="O489" s="49">
        <v>16336962</v>
      </c>
      <c r="P489" s="49">
        <f t="shared" si="20"/>
        <v>16630259.076923076</v>
      </c>
    </row>
    <row r="490" spans="1:16" s="25" customFormat="1" ht="12.75">
      <c r="A490" s="70" t="s">
        <v>17</v>
      </c>
      <c r="B490" s="27" t="s">
        <v>135</v>
      </c>
      <c r="C490" s="51">
        <v>73688234.61</v>
      </c>
      <c r="D490" s="51">
        <v>73338965.63</v>
      </c>
      <c r="E490" s="51">
        <v>72958162.53</v>
      </c>
      <c r="F490" s="51">
        <v>72798173.77000001</v>
      </c>
      <c r="G490" s="51">
        <v>71485207.35</v>
      </c>
      <c r="H490" s="51">
        <v>71421460.75</v>
      </c>
      <c r="I490" s="51">
        <v>69591821.22</v>
      </c>
      <c r="J490" s="51">
        <v>68512270.75</v>
      </c>
      <c r="K490" s="51">
        <v>64107720.65</v>
      </c>
      <c r="L490" s="51">
        <v>63032869.16</v>
      </c>
      <c r="M490" s="51">
        <v>62994255.1</v>
      </c>
      <c r="N490" s="51">
        <v>62776751.06</v>
      </c>
      <c r="O490" s="51">
        <v>62442958.32</v>
      </c>
      <c r="P490" s="51">
        <f t="shared" si="20"/>
        <v>68396065.45384616</v>
      </c>
    </row>
    <row r="491" spans="1:16" s="14" customFormat="1" ht="12.75">
      <c r="A491" s="74" t="s">
        <v>17</v>
      </c>
      <c r="B491" s="11" t="s">
        <v>172</v>
      </c>
      <c r="C491" s="53">
        <f aca="true" t="shared" si="21" ref="C491:O491">+C459+C461+C464+C474+C477+C480+C484+C486+C490</f>
        <v>87867406.16</v>
      </c>
      <c r="D491" s="53">
        <f t="shared" si="21"/>
        <v>85395401.47</v>
      </c>
      <c r="E491" s="53">
        <f t="shared" si="21"/>
        <v>85569122.92</v>
      </c>
      <c r="F491" s="53">
        <f t="shared" si="21"/>
        <v>85542287.51</v>
      </c>
      <c r="G491" s="53">
        <f t="shared" si="21"/>
        <v>81992444.33</v>
      </c>
      <c r="H491" s="53">
        <f t="shared" si="21"/>
        <v>82268246.78</v>
      </c>
      <c r="I491" s="53">
        <f t="shared" si="21"/>
        <v>80718053.1</v>
      </c>
      <c r="J491" s="53">
        <f t="shared" si="21"/>
        <v>78569510.69</v>
      </c>
      <c r="K491" s="53">
        <f t="shared" si="21"/>
        <v>74735995.02</v>
      </c>
      <c r="L491" s="53">
        <f t="shared" si="21"/>
        <v>74423182.41</v>
      </c>
      <c r="M491" s="53">
        <f t="shared" si="21"/>
        <v>77391499.67</v>
      </c>
      <c r="N491" s="53">
        <f t="shared" si="21"/>
        <v>77607816.81</v>
      </c>
      <c r="O491" s="53">
        <f t="shared" si="21"/>
        <v>77202290.46000001</v>
      </c>
      <c r="P491" s="53">
        <f t="shared" si="20"/>
        <v>80714096.7176923</v>
      </c>
    </row>
    <row r="492" spans="1:16" s="13" customFormat="1" ht="12.75">
      <c r="A492" s="66"/>
      <c r="B492" s="34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spans="1:16" s="32" customFormat="1" ht="12.75">
      <c r="A493" s="71" t="s">
        <v>17</v>
      </c>
      <c r="B493" s="33" t="s">
        <v>136</v>
      </c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1:16" s="13" customFormat="1" ht="8.25" customHeight="1" outlineLevel="2">
      <c r="A494" s="73"/>
      <c r="B494" s="35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10"/>
    </row>
    <row r="495" spans="1:16" s="13" customFormat="1" ht="12.75">
      <c r="A495" s="69" t="s">
        <v>17</v>
      </c>
      <c r="B495" s="20" t="s">
        <v>137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</row>
    <row r="496" spans="1:16" s="13" customFormat="1" ht="0.75" customHeight="1" outlineLevel="2">
      <c r="A496" s="69"/>
      <c r="B496" s="20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10"/>
    </row>
    <row r="497" spans="1:16" s="57" customFormat="1" ht="12.75" outlineLevel="3">
      <c r="A497" s="67" t="s">
        <v>425</v>
      </c>
      <c r="B497" s="56" t="s">
        <v>838</v>
      </c>
      <c r="C497" s="49">
        <v>18537955.822</v>
      </c>
      <c r="D497" s="49">
        <v>9420427.672</v>
      </c>
      <c r="E497" s="49">
        <v>14259971.242</v>
      </c>
      <c r="F497" s="49">
        <v>11914440.502</v>
      </c>
      <c r="G497" s="49">
        <v>6878249.582</v>
      </c>
      <c r="H497" s="49">
        <v>14755414.682</v>
      </c>
      <c r="I497" s="49">
        <v>13122195.042</v>
      </c>
      <c r="J497" s="49">
        <v>9332308.722</v>
      </c>
      <c r="K497" s="49">
        <v>16201816.422</v>
      </c>
      <c r="L497" s="49">
        <v>12812706.292</v>
      </c>
      <c r="M497" s="49">
        <v>13830851.162</v>
      </c>
      <c r="N497" s="49">
        <v>10103249.712</v>
      </c>
      <c r="O497" s="49">
        <v>9638384.262</v>
      </c>
      <c r="P497" s="49">
        <f aca="true" t="shared" si="22" ref="P497:P560">((SUM(C497:O497))/13)</f>
        <v>12369843.932000002</v>
      </c>
    </row>
    <row r="498" spans="1:16" s="57" customFormat="1" ht="12.75" outlineLevel="3">
      <c r="A498" s="67" t="s">
        <v>426</v>
      </c>
      <c r="B498" s="56" t="s">
        <v>839</v>
      </c>
      <c r="C498" s="49">
        <v>11014444.56</v>
      </c>
      <c r="D498" s="49">
        <v>14261918.47</v>
      </c>
      <c r="E498" s="49">
        <v>10239197.91</v>
      </c>
      <c r="F498" s="49">
        <v>9801552.21</v>
      </c>
      <c r="G498" s="49">
        <v>9151216.7</v>
      </c>
      <c r="H498" s="49">
        <v>9696719.58</v>
      </c>
      <c r="I498" s="49">
        <v>8929193.25</v>
      </c>
      <c r="J498" s="49">
        <v>8320624.55</v>
      </c>
      <c r="K498" s="49">
        <v>10767483.96</v>
      </c>
      <c r="L498" s="49">
        <v>8914549.13</v>
      </c>
      <c r="M498" s="49">
        <v>8557418.1</v>
      </c>
      <c r="N498" s="49">
        <v>6152298.61</v>
      </c>
      <c r="O498" s="49">
        <v>6366831.87</v>
      </c>
      <c r="P498" s="49">
        <f t="shared" si="22"/>
        <v>9397957.607692307</v>
      </c>
    </row>
    <row r="499" spans="1:16" s="57" customFormat="1" ht="12.75" outlineLevel="3">
      <c r="A499" s="67" t="s">
        <v>427</v>
      </c>
      <c r="B499" s="56" t="s">
        <v>840</v>
      </c>
      <c r="C499" s="49">
        <v>400617.16000000003</v>
      </c>
      <c r="D499" s="49">
        <v>278027.16000000003</v>
      </c>
      <c r="E499" s="49">
        <v>213039.24</v>
      </c>
      <c r="F499" s="49">
        <v>231655.16</v>
      </c>
      <c r="G499" s="49">
        <v>231655.16</v>
      </c>
      <c r="H499" s="49">
        <v>231655.16</v>
      </c>
      <c r="I499" s="49">
        <v>231655.16</v>
      </c>
      <c r="J499" s="49">
        <v>420995.34</v>
      </c>
      <c r="K499" s="49">
        <v>427963.03</v>
      </c>
      <c r="L499" s="49">
        <v>350884.44</v>
      </c>
      <c r="M499" s="49">
        <v>487567.06</v>
      </c>
      <c r="N499" s="49">
        <v>598873.62</v>
      </c>
      <c r="O499" s="49">
        <v>629174.5</v>
      </c>
      <c r="P499" s="49">
        <f t="shared" si="22"/>
        <v>364135.553076923</v>
      </c>
    </row>
    <row r="500" spans="1:16" s="57" customFormat="1" ht="12.75" outlineLevel="3">
      <c r="A500" s="67" t="s">
        <v>428</v>
      </c>
      <c r="B500" s="56" t="s">
        <v>841</v>
      </c>
      <c r="C500" s="49">
        <v>50546.64</v>
      </c>
      <c r="D500" s="49">
        <v>74903.144</v>
      </c>
      <c r="E500" s="49">
        <v>977.49</v>
      </c>
      <c r="F500" s="49">
        <v>51921.07</v>
      </c>
      <c r="G500" s="49">
        <v>3856.0040000000004</v>
      </c>
      <c r="H500" s="49">
        <v>0</v>
      </c>
      <c r="I500" s="49">
        <v>59988.06</v>
      </c>
      <c r="J500" s="49">
        <v>56545.694</v>
      </c>
      <c r="K500" s="49">
        <v>0</v>
      </c>
      <c r="L500" s="49">
        <v>0</v>
      </c>
      <c r="M500" s="49">
        <v>2262384.874</v>
      </c>
      <c r="N500" s="49">
        <v>74089.67</v>
      </c>
      <c r="O500" s="49">
        <v>0</v>
      </c>
      <c r="P500" s="49">
        <f t="shared" si="22"/>
        <v>202708.66507692306</v>
      </c>
    </row>
    <row r="501" spans="1:16" s="57" customFormat="1" ht="12.75" outlineLevel="3">
      <c r="A501" s="67" t="s">
        <v>429</v>
      </c>
      <c r="B501" s="56" t="s">
        <v>842</v>
      </c>
      <c r="C501" s="49">
        <v>4143816.47</v>
      </c>
      <c r="D501" s="49">
        <v>7486929.66</v>
      </c>
      <c r="E501" s="49">
        <v>10497811.44</v>
      </c>
      <c r="F501" s="49">
        <v>7441600.66</v>
      </c>
      <c r="G501" s="49">
        <v>14077205.16</v>
      </c>
      <c r="H501" s="49">
        <v>13640505.92</v>
      </c>
      <c r="I501" s="49">
        <v>15931701.26</v>
      </c>
      <c r="J501" s="49">
        <v>16216518.62</v>
      </c>
      <c r="K501" s="49">
        <v>9141518.16</v>
      </c>
      <c r="L501" s="49">
        <v>18966064.44</v>
      </c>
      <c r="M501" s="49">
        <v>24035068.83</v>
      </c>
      <c r="N501" s="49">
        <v>11225650.78</v>
      </c>
      <c r="O501" s="49">
        <v>6349463.19</v>
      </c>
      <c r="P501" s="49">
        <f t="shared" si="22"/>
        <v>12242604.19923077</v>
      </c>
    </row>
    <row r="502" spans="1:16" s="57" customFormat="1" ht="12.75" outlineLevel="3">
      <c r="A502" s="67" t="s">
        <v>430</v>
      </c>
      <c r="B502" s="56" t="s">
        <v>843</v>
      </c>
      <c r="C502" s="49">
        <v>6061.2390000000005</v>
      </c>
      <c r="D502" s="49">
        <v>40153.499</v>
      </c>
      <c r="E502" s="49">
        <v>62564.129</v>
      </c>
      <c r="F502" s="49">
        <v>37128.829</v>
      </c>
      <c r="G502" s="49">
        <v>32335.959</v>
      </c>
      <c r="H502" s="49">
        <v>24.379</v>
      </c>
      <c r="I502" s="49">
        <v>1595.969</v>
      </c>
      <c r="J502" s="49">
        <v>1072.009</v>
      </c>
      <c r="K502" s="49">
        <v>6895.939</v>
      </c>
      <c r="L502" s="49">
        <v>24.379</v>
      </c>
      <c r="M502" s="49">
        <v>2908.7690000000002</v>
      </c>
      <c r="N502" s="49">
        <v>27386.979</v>
      </c>
      <c r="O502" s="49">
        <v>776.519</v>
      </c>
      <c r="P502" s="49">
        <f t="shared" si="22"/>
        <v>16840.661307692306</v>
      </c>
    </row>
    <row r="503" spans="1:16" s="57" customFormat="1" ht="12.75" outlineLevel="3">
      <c r="A503" s="67" t="s">
        <v>431</v>
      </c>
      <c r="B503" s="56" t="s">
        <v>844</v>
      </c>
      <c r="C503" s="49">
        <v>121504.47</v>
      </c>
      <c r="D503" s="49">
        <v>113274.2</v>
      </c>
      <c r="E503" s="49">
        <v>62671.770000000004</v>
      </c>
      <c r="F503" s="49">
        <v>96736.55</v>
      </c>
      <c r="G503" s="49">
        <v>86216.72</v>
      </c>
      <c r="H503" s="49">
        <v>72957.46</v>
      </c>
      <c r="I503" s="49">
        <v>60714.71</v>
      </c>
      <c r="J503" s="49">
        <v>51052.11</v>
      </c>
      <c r="K503" s="49">
        <v>48649.89</v>
      </c>
      <c r="L503" s="49">
        <v>77198.84</v>
      </c>
      <c r="M503" s="49">
        <v>61353.200000000004</v>
      </c>
      <c r="N503" s="49">
        <v>0</v>
      </c>
      <c r="O503" s="49">
        <v>0</v>
      </c>
      <c r="P503" s="49">
        <f t="shared" si="22"/>
        <v>65563.83999999998</v>
      </c>
    </row>
    <row r="504" spans="1:16" s="57" customFormat="1" ht="12.75" outlineLevel="3">
      <c r="A504" s="67" t="s">
        <v>432</v>
      </c>
      <c r="B504" s="56" t="s">
        <v>657</v>
      </c>
      <c r="C504" s="49">
        <v>-600</v>
      </c>
      <c r="D504" s="49">
        <v>400</v>
      </c>
      <c r="E504" s="49">
        <v>-600</v>
      </c>
      <c r="F504" s="49">
        <v>-600</v>
      </c>
      <c r="G504" s="49">
        <v>1400</v>
      </c>
      <c r="H504" s="49">
        <v>400</v>
      </c>
      <c r="I504" s="49">
        <v>900</v>
      </c>
      <c r="J504" s="49">
        <v>0</v>
      </c>
      <c r="K504" s="49">
        <v>-18132.24</v>
      </c>
      <c r="L504" s="49">
        <v>-17833.010000000002</v>
      </c>
      <c r="M504" s="49">
        <v>30</v>
      </c>
      <c r="N504" s="49">
        <v>-45.65</v>
      </c>
      <c r="O504" s="49">
        <v>-45.65</v>
      </c>
      <c r="P504" s="49">
        <f t="shared" si="22"/>
        <v>-2671.273076923077</v>
      </c>
    </row>
    <row r="505" spans="1:16" s="57" customFormat="1" ht="12.75" outlineLevel="3">
      <c r="A505" s="67" t="s">
        <v>433</v>
      </c>
      <c r="B505" s="56" t="s">
        <v>845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f t="shared" si="22"/>
        <v>0</v>
      </c>
    </row>
    <row r="506" spans="1:16" s="57" customFormat="1" ht="12.75" outlineLevel="3">
      <c r="A506" s="67" t="s">
        <v>434</v>
      </c>
      <c r="B506" s="56" t="s">
        <v>846</v>
      </c>
      <c r="C506" s="49">
        <v>3298.311</v>
      </c>
      <c r="D506" s="49">
        <v>3371.431</v>
      </c>
      <c r="E506" s="49">
        <v>4940.941</v>
      </c>
      <c r="F506" s="49">
        <v>3116.5910000000003</v>
      </c>
      <c r="G506" s="49">
        <v>3295.9610000000002</v>
      </c>
      <c r="H506" s="49">
        <v>5613.571</v>
      </c>
      <c r="I506" s="49">
        <v>5547.001</v>
      </c>
      <c r="J506" s="49">
        <v>6338.841</v>
      </c>
      <c r="K506" s="49">
        <v>6806.991</v>
      </c>
      <c r="L506" s="49">
        <v>11676.411</v>
      </c>
      <c r="M506" s="49">
        <v>9136.601</v>
      </c>
      <c r="N506" s="49">
        <v>7985.261</v>
      </c>
      <c r="O506" s="49">
        <v>6640.501</v>
      </c>
      <c r="P506" s="49">
        <f t="shared" si="22"/>
        <v>5982.1856153846165</v>
      </c>
    </row>
    <row r="507" spans="1:16" s="57" customFormat="1" ht="12.75" outlineLevel="3">
      <c r="A507" s="67" t="s">
        <v>435</v>
      </c>
      <c r="B507" s="56" t="s">
        <v>847</v>
      </c>
      <c r="C507" s="49">
        <v>13021.5</v>
      </c>
      <c r="D507" s="49">
        <v>8583</v>
      </c>
      <c r="E507" s="49">
        <v>39136.53</v>
      </c>
      <c r="F507" s="49">
        <v>40699.32</v>
      </c>
      <c r="G507" s="49">
        <v>40509.15</v>
      </c>
      <c r="H507" s="49">
        <v>22913.05</v>
      </c>
      <c r="I507" s="49">
        <v>51144.32</v>
      </c>
      <c r="J507" s="49">
        <v>43947.41</v>
      </c>
      <c r="K507" s="49">
        <v>38658.22</v>
      </c>
      <c r="L507" s="49">
        <v>38115.68</v>
      </c>
      <c r="M507" s="49">
        <v>48424.9</v>
      </c>
      <c r="N507" s="49">
        <v>-16373.130000000001</v>
      </c>
      <c r="O507" s="49">
        <v>9754.4</v>
      </c>
      <c r="P507" s="49">
        <f t="shared" si="22"/>
        <v>29118.026923076926</v>
      </c>
    </row>
    <row r="508" spans="1:16" s="57" customFormat="1" ht="12.75" outlineLevel="3">
      <c r="A508" s="67" t="s">
        <v>436</v>
      </c>
      <c r="B508" s="56" t="s">
        <v>848</v>
      </c>
      <c r="C508" s="49">
        <v>36271.89</v>
      </c>
      <c r="D508" s="49">
        <v>48668.94</v>
      </c>
      <c r="E508" s="49">
        <v>70445.26</v>
      </c>
      <c r="F508" s="49">
        <v>47961.36</v>
      </c>
      <c r="G508" s="49">
        <v>100738.31</v>
      </c>
      <c r="H508" s="49">
        <v>51952.91</v>
      </c>
      <c r="I508" s="49">
        <v>54506.93</v>
      </c>
      <c r="J508" s="49">
        <v>78596.76</v>
      </c>
      <c r="K508" s="49">
        <v>84711.56</v>
      </c>
      <c r="L508" s="49">
        <v>48617.33</v>
      </c>
      <c r="M508" s="49">
        <v>57908.46</v>
      </c>
      <c r="N508" s="49">
        <v>90185.78</v>
      </c>
      <c r="O508" s="49">
        <v>51932.130000000005</v>
      </c>
      <c r="P508" s="49">
        <f t="shared" si="22"/>
        <v>63269.04769230769</v>
      </c>
    </row>
    <row r="509" spans="1:16" s="57" customFormat="1" ht="12.75" outlineLevel="3">
      <c r="A509" s="67" t="s">
        <v>437</v>
      </c>
      <c r="B509" s="56" t="s">
        <v>849</v>
      </c>
      <c r="C509" s="49">
        <v>807550.76</v>
      </c>
      <c r="D509" s="49">
        <v>800630.78</v>
      </c>
      <c r="E509" s="49">
        <v>734679.03</v>
      </c>
      <c r="F509" s="49">
        <v>510816.74</v>
      </c>
      <c r="G509" s="49">
        <v>647107.27</v>
      </c>
      <c r="H509" s="49">
        <v>902194.54</v>
      </c>
      <c r="I509" s="49">
        <v>793282.8200000001</v>
      </c>
      <c r="J509" s="49">
        <v>1062635.76</v>
      </c>
      <c r="K509" s="49">
        <v>1147510.8</v>
      </c>
      <c r="L509" s="49">
        <v>1010618.49</v>
      </c>
      <c r="M509" s="49">
        <v>1364776.7</v>
      </c>
      <c r="N509" s="49">
        <v>1141344.956</v>
      </c>
      <c r="O509" s="49">
        <v>946317.156</v>
      </c>
      <c r="P509" s="49">
        <f t="shared" si="22"/>
        <v>913035.8309230768</v>
      </c>
    </row>
    <row r="510" spans="1:16" s="57" customFormat="1" ht="12.75" outlineLevel="3">
      <c r="A510" s="67" t="s">
        <v>438</v>
      </c>
      <c r="B510" s="56" t="s">
        <v>850</v>
      </c>
      <c r="C510" s="49">
        <v>0</v>
      </c>
      <c r="D510" s="49">
        <v>0</v>
      </c>
      <c r="E510" s="49">
        <v>0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f t="shared" si="22"/>
        <v>0</v>
      </c>
    </row>
    <row r="511" spans="1:16" s="57" customFormat="1" ht="12.75" outlineLevel="3">
      <c r="A511" s="67" t="s">
        <v>439</v>
      </c>
      <c r="B511" s="56" t="s">
        <v>851</v>
      </c>
      <c r="C511" s="49">
        <v>1193243.44</v>
      </c>
      <c r="D511" s="49">
        <v>755381.77</v>
      </c>
      <c r="E511" s="49">
        <v>1343266.03</v>
      </c>
      <c r="F511" s="49">
        <v>2509189.63</v>
      </c>
      <c r="G511" s="49">
        <v>0</v>
      </c>
      <c r="H511" s="49">
        <v>0</v>
      </c>
      <c r="I511" s="49">
        <v>1049857.91</v>
      </c>
      <c r="J511" s="49">
        <v>957270.28</v>
      </c>
      <c r="K511" s="49">
        <v>0</v>
      </c>
      <c r="L511" s="49">
        <v>0</v>
      </c>
      <c r="M511" s="49">
        <v>1691313.1099999999</v>
      </c>
      <c r="N511" s="49">
        <v>2743076.5</v>
      </c>
      <c r="O511" s="49">
        <v>3073093.69</v>
      </c>
      <c r="P511" s="49">
        <f t="shared" si="22"/>
        <v>1178130.1815384615</v>
      </c>
    </row>
    <row r="512" spans="1:16" s="57" customFormat="1" ht="12.75" outlineLevel="3">
      <c r="A512" s="67" t="s">
        <v>440</v>
      </c>
      <c r="B512" s="56" t="s">
        <v>852</v>
      </c>
      <c r="C512" s="49">
        <v>15187.99</v>
      </c>
      <c r="D512" s="49">
        <v>9754.34</v>
      </c>
      <c r="E512" s="49">
        <v>66305.69</v>
      </c>
      <c r="F512" s="49">
        <v>32563.420000000002</v>
      </c>
      <c r="G512" s="49">
        <v>0</v>
      </c>
      <c r="H512" s="49">
        <v>0</v>
      </c>
      <c r="I512" s="49">
        <v>0</v>
      </c>
      <c r="J512" s="49">
        <v>0</v>
      </c>
      <c r="K512" s="49">
        <v>14533.04</v>
      </c>
      <c r="L512" s="49">
        <v>31939.02</v>
      </c>
      <c r="M512" s="49">
        <v>43483.29</v>
      </c>
      <c r="N512" s="49">
        <v>76940.98</v>
      </c>
      <c r="O512" s="49">
        <v>146624.14</v>
      </c>
      <c r="P512" s="49">
        <f t="shared" si="22"/>
        <v>33640.916153846156</v>
      </c>
    </row>
    <row r="513" spans="1:16" s="57" customFormat="1" ht="12.75" outlineLevel="3">
      <c r="A513" s="67" t="s">
        <v>441</v>
      </c>
      <c r="B513" s="56" t="s">
        <v>853</v>
      </c>
      <c r="C513" s="49">
        <v>96733.08</v>
      </c>
      <c r="D513" s="49">
        <v>53824.4</v>
      </c>
      <c r="E513" s="49">
        <v>52711.42</v>
      </c>
      <c r="F513" s="49">
        <v>62849.92</v>
      </c>
      <c r="G513" s="49">
        <v>59670.15</v>
      </c>
      <c r="H513" s="49">
        <v>119792.63</v>
      </c>
      <c r="I513" s="49">
        <v>62244.520000000004</v>
      </c>
      <c r="J513" s="49">
        <v>72565.33</v>
      </c>
      <c r="K513" s="49">
        <v>74493.13</v>
      </c>
      <c r="L513" s="49">
        <v>59175.25</v>
      </c>
      <c r="M513" s="49">
        <v>81980.77</v>
      </c>
      <c r="N513" s="49">
        <v>30871.95</v>
      </c>
      <c r="O513" s="49">
        <v>21415.53</v>
      </c>
      <c r="P513" s="49">
        <f t="shared" si="22"/>
        <v>65256.00615384616</v>
      </c>
    </row>
    <row r="514" spans="1:16" s="57" customFormat="1" ht="12.75" outlineLevel="3">
      <c r="A514" s="67" t="s">
        <v>442</v>
      </c>
      <c r="B514" s="56" t="s">
        <v>854</v>
      </c>
      <c r="C514" s="49">
        <v>0</v>
      </c>
      <c r="D514" s="49">
        <v>0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3325.08</v>
      </c>
      <c r="N514" s="49">
        <v>0</v>
      </c>
      <c r="O514" s="49">
        <v>40.86</v>
      </c>
      <c r="P514" s="49">
        <f t="shared" si="22"/>
        <v>258.91846153846154</v>
      </c>
    </row>
    <row r="515" spans="1:16" s="57" customFormat="1" ht="12.75" outlineLevel="3">
      <c r="A515" s="67" t="s">
        <v>443</v>
      </c>
      <c r="B515" s="56" t="s">
        <v>855</v>
      </c>
      <c r="C515" s="49">
        <v>23520.010000000002</v>
      </c>
      <c r="D515" s="49">
        <v>34380.62</v>
      </c>
      <c r="E515" s="49">
        <v>39512.21</v>
      </c>
      <c r="F515" s="49">
        <v>44522.15</v>
      </c>
      <c r="G515" s="49">
        <v>47106.14</v>
      </c>
      <c r="H515" s="49">
        <v>49195.24</v>
      </c>
      <c r="I515" s="49">
        <v>55654.46</v>
      </c>
      <c r="J515" s="49">
        <v>57085.880000000005</v>
      </c>
      <c r="K515" s="49">
        <v>61247.090000000004</v>
      </c>
      <c r="L515" s="49">
        <v>62935.64</v>
      </c>
      <c r="M515" s="49">
        <v>63244.99</v>
      </c>
      <c r="N515" s="49">
        <v>65471.37</v>
      </c>
      <c r="O515" s="49">
        <v>66315.1</v>
      </c>
      <c r="P515" s="49">
        <f t="shared" si="22"/>
        <v>51553.14615384616</v>
      </c>
    </row>
    <row r="516" spans="1:16" s="57" customFormat="1" ht="12.75" outlineLevel="3">
      <c r="A516" s="67" t="s">
        <v>444</v>
      </c>
      <c r="B516" s="56" t="s">
        <v>856</v>
      </c>
      <c r="C516" s="49">
        <v>14258.5</v>
      </c>
      <c r="D516" s="49">
        <v>16251.11</v>
      </c>
      <c r="E516" s="49">
        <v>17763.77</v>
      </c>
      <c r="F516" s="49">
        <v>18853.77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f t="shared" si="22"/>
        <v>5163.626923076924</v>
      </c>
    </row>
    <row r="517" spans="1:16" s="13" customFormat="1" ht="12.75">
      <c r="A517" s="69" t="s">
        <v>17</v>
      </c>
      <c r="B517" s="20" t="s">
        <v>138</v>
      </c>
      <c r="C517" s="49">
        <v>36477431.84199999</v>
      </c>
      <c r="D517" s="49">
        <v>33406880.196000006</v>
      </c>
      <c r="E517" s="49">
        <v>37704394.102000006</v>
      </c>
      <c r="F517" s="49">
        <v>32845007.882</v>
      </c>
      <c r="G517" s="49">
        <v>31360562.26599999</v>
      </c>
      <c r="H517" s="49">
        <v>39549339.122</v>
      </c>
      <c r="I517" s="49">
        <v>40410181.412</v>
      </c>
      <c r="J517" s="49">
        <v>36677557.305999994</v>
      </c>
      <c r="K517" s="49">
        <v>38004155.992</v>
      </c>
      <c r="L517" s="49">
        <v>42366672.33200001</v>
      </c>
      <c r="M517" s="49">
        <v>52601175.89600001</v>
      </c>
      <c r="N517" s="49">
        <v>32321007.388000008</v>
      </c>
      <c r="O517" s="49">
        <v>27306718.198000003</v>
      </c>
      <c r="P517" s="49">
        <f t="shared" si="22"/>
        <v>37002391.07184616</v>
      </c>
    </row>
    <row r="518" spans="1:16" s="13" customFormat="1" ht="0.75" customHeight="1" outlineLevel="2">
      <c r="A518" s="69"/>
      <c r="B518" s="20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>
        <f t="shared" si="22"/>
        <v>0</v>
      </c>
    </row>
    <row r="519" spans="1:16" s="57" customFormat="1" ht="12.75" outlineLevel="3">
      <c r="A519" s="67" t="s">
        <v>445</v>
      </c>
      <c r="B519" s="56" t="s">
        <v>857</v>
      </c>
      <c r="C519" s="49">
        <v>25175224.47</v>
      </c>
      <c r="D519" s="49">
        <v>15789997.48</v>
      </c>
      <c r="E519" s="49">
        <v>6327114.19</v>
      </c>
      <c r="F519" s="49">
        <v>15971610.12</v>
      </c>
      <c r="G519" s="49">
        <v>16274466.12</v>
      </c>
      <c r="H519" s="49">
        <v>1318074.13</v>
      </c>
      <c r="I519" s="49">
        <v>1720423.49</v>
      </c>
      <c r="J519" s="49">
        <v>11383796.13</v>
      </c>
      <c r="K519" s="49">
        <v>17177767.74</v>
      </c>
      <c r="L519" s="49">
        <v>13878008.48</v>
      </c>
      <c r="M519" s="49">
        <v>1807118.3599999999</v>
      </c>
      <c r="N519" s="49">
        <v>0</v>
      </c>
      <c r="O519" s="49">
        <v>1022871.62</v>
      </c>
      <c r="P519" s="49">
        <f t="shared" si="22"/>
        <v>9834344.025384614</v>
      </c>
    </row>
    <row r="520" spans="1:16" s="13" customFormat="1" ht="12.75">
      <c r="A520" s="69" t="s">
        <v>17</v>
      </c>
      <c r="B520" s="20" t="s">
        <v>139</v>
      </c>
      <c r="C520" s="49">
        <v>25175224.47</v>
      </c>
      <c r="D520" s="49">
        <v>15789997.48</v>
      </c>
      <c r="E520" s="49">
        <v>6327114.19</v>
      </c>
      <c r="F520" s="49">
        <v>15971610.12</v>
      </c>
      <c r="G520" s="49">
        <v>16274466.12</v>
      </c>
      <c r="H520" s="49">
        <v>1318074.13</v>
      </c>
      <c r="I520" s="49">
        <v>1720423.49</v>
      </c>
      <c r="J520" s="49">
        <v>11383796.13</v>
      </c>
      <c r="K520" s="49">
        <v>17177767.74</v>
      </c>
      <c r="L520" s="49">
        <v>13878008.48</v>
      </c>
      <c r="M520" s="49">
        <v>1807118.3599999999</v>
      </c>
      <c r="N520" s="49">
        <v>0</v>
      </c>
      <c r="O520" s="49">
        <v>1022871.62</v>
      </c>
      <c r="P520" s="49">
        <f t="shared" si="22"/>
        <v>9834344.025384614</v>
      </c>
    </row>
    <row r="521" spans="1:16" s="13" customFormat="1" ht="0.75" customHeight="1" outlineLevel="2">
      <c r="A521" s="69"/>
      <c r="B521" s="20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>
        <f t="shared" si="22"/>
        <v>0</v>
      </c>
    </row>
    <row r="522" spans="1:16" s="57" customFormat="1" ht="12.75" outlineLevel="3">
      <c r="A522" s="67" t="s">
        <v>446</v>
      </c>
      <c r="B522" s="56" t="s">
        <v>858</v>
      </c>
      <c r="C522" s="49">
        <v>17397305.717</v>
      </c>
      <c r="D522" s="49">
        <v>15151799.19</v>
      </c>
      <c r="E522" s="49">
        <v>15078570.7</v>
      </c>
      <c r="F522" s="49">
        <v>15508464.551</v>
      </c>
      <c r="G522" s="49">
        <v>20690741.81</v>
      </c>
      <c r="H522" s="49">
        <v>24699213.923</v>
      </c>
      <c r="I522" s="49">
        <v>23641292.94</v>
      </c>
      <c r="J522" s="49">
        <v>19967683.43</v>
      </c>
      <c r="K522" s="49">
        <v>19319162.88</v>
      </c>
      <c r="L522" s="49">
        <v>18429201.758</v>
      </c>
      <c r="M522" s="49">
        <v>20196799.4</v>
      </c>
      <c r="N522" s="49">
        <v>18485178.682</v>
      </c>
      <c r="O522" s="49">
        <v>15875621.2</v>
      </c>
      <c r="P522" s="49">
        <f t="shared" si="22"/>
        <v>18803156.62930769</v>
      </c>
    </row>
    <row r="523" spans="1:16" s="57" customFormat="1" ht="12.75" outlineLevel="3">
      <c r="A523" s="67" t="s">
        <v>447</v>
      </c>
      <c r="B523" s="56" t="s">
        <v>859</v>
      </c>
      <c r="C523" s="49">
        <v>0</v>
      </c>
      <c r="D523" s="49">
        <v>0</v>
      </c>
      <c r="E523" s="49">
        <v>0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f t="shared" si="22"/>
        <v>0</v>
      </c>
    </row>
    <row r="524" spans="1:16" s="57" customFormat="1" ht="12.75" outlineLevel="3">
      <c r="A524" s="67" t="s">
        <v>448</v>
      </c>
      <c r="B524" s="56" t="s">
        <v>860</v>
      </c>
      <c r="C524" s="49">
        <v>34645.78</v>
      </c>
      <c r="D524" s="49">
        <v>37701.47</v>
      </c>
      <c r="E524" s="49">
        <v>-35555.32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f t="shared" si="22"/>
        <v>2830.1484615384616</v>
      </c>
    </row>
    <row r="525" spans="1:16" s="57" customFormat="1" ht="12.75" outlineLevel="3">
      <c r="A525" s="67" t="s">
        <v>449</v>
      </c>
      <c r="B525" s="56" t="s">
        <v>861</v>
      </c>
      <c r="C525" s="49">
        <v>88606.65000000001</v>
      </c>
      <c r="D525" s="49">
        <v>47089.19</v>
      </c>
      <c r="E525" s="49">
        <v>71881.29000000001</v>
      </c>
      <c r="F525" s="49">
        <v>91744.86</v>
      </c>
      <c r="G525" s="49">
        <v>91156.74</v>
      </c>
      <c r="H525" s="49">
        <v>110270.18000000001</v>
      </c>
      <c r="I525" s="49">
        <v>245514.31</v>
      </c>
      <c r="J525" s="49">
        <v>371174.92</v>
      </c>
      <c r="K525" s="49">
        <v>152413.5</v>
      </c>
      <c r="L525" s="49">
        <v>77603.29000000001</v>
      </c>
      <c r="M525" s="49">
        <v>101812.14</v>
      </c>
      <c r="N525" s="49">
        <v>234253.92</v>
      </c>
      <c r="O525" s="49">
        <v>408356.41000000003</v>
      </c>
      <c r="P525" s="49">
        <f t="shared" si="22"/>
        <v>160913.64615384614</v>
      </c>
    </row>
    <row r="526" spans="1:16" s="57" customFormat="1" ht="12.75" outlineLevel="3">
      <c r="A526" s="67" t="s">
        <v>450</v>
      </c>
      <c r="B526" s="56" t="s">
        <v>862</v>
      </c>
      <c r="C526" s="49">
        <v>296086.49</v>
      </c>
      <c r="D526" s="49">
        <v>164502.74</v>
      </c>
      <c r="E526" s="49">
        <v>207532.2</v>
      </c>
      <c r="F526" s="49">
        <v>106115.42</v>
      </c>
      <c r="G526" s="49">
        <v>161182.14</v>
      </c>
      <c r="H526" s="49">
        <v>138922.94</v>
      </c>
      <c r="I526" s="49">
        <v>660899.99</v>
      </c>
      <c r="J526" s="49">
        <v>-278977.37</v>
      </c>
      <c r="K526" s="49">
        <v>216824.42</v>
      </c>
      <c r="L526" s="49">
        <v>123512.93000000001</v>
      </c>
      <c r="M526" s="49">
        <v>166306.21</v>
      </c>
      <c r="N526" s="49">
        <v>156778.03</v>
      </c>
      <c r="O526" s="49">
        <v>106864.48</v>
      </c>
      <c r="P526" s="49">
        <f t="shared" si="22"/>
        <v>171273.1246153846</v>
      </c>
    </row>
    <row r="527" spans="1:16" s="57" customFormat="1" ht="12.75" outlineLevel="3">
      <c r="A527" s="67" t="s">
        <v>451</v>
      </c>
      <c r="B527" s="56" t="s">
        <v>863</v>
      </c>
      <c r="C527" s="49">
        <v>5732000.54</v>
      </c>
      <c r="D527" s="49">
        <v>5038059.46</v>
      </c>
      <c r="E527" s="49">
        <v>4596766.01</v>
      </c>
      <c r="F527" s="49">
        <v>4466679.97</v>
      </c>
      <c r="G527" s="49">
        <v>4738150.09</v>
      </c>
      <c r="H527" s="49">
        <v>3894051.95</v>
      </c>
      <c r="I527" s="49">
        <v>4310559.69</v>
      </c>
      <c r="J527" s="49">
        <v>4066372.4</v>
      </c>
      <c r="K527" s="49">
        <v>4657193.87</v>
      </c>
      <c r="L527" s="49">
        <v>4984610.34</v>
      </c>
      <c r="M527" s="49">
        <v>8068429.48</v>
      </c>
      <c r="N527" s="49">
        <v>4301009.45</v>
      </c>
      <c r="O527" s="49">
        <v>5151066.92</v>
      </c>
      <c r="P527" s="49">
        <f t="shared" si="22"/>
        <v>4923457.705384616</v>
      </c>
    </row>
    <row r="528" spans="1:16" s="57" customFormat="1" ht="12.75" outlineLevel="3">
      <c r="A528" s="67" t="s">
        <v>452</v>
      </c>
      <c r="B528" s="56" t="s">
        <v>864</v>
      </c>
      <c r="C528" s="49">
        <v>61740.44</v>
      </c>
      <c r="D528" s="49">
        <v>1667.6000000000001</v>
      </c>
      <c r="E528" s="49">
        <v>13188.86</v>
      </c>
      <c r="F528" s="49">
        <v>91097.84</v>
      </c>
      <c r="G528" s="49">
        <v>7222.46</v>
      </c>
      <c r="H528" s="49">
        <v>3099.59</v>
      </c>
      <c r="I528" s="49">
        <v>29610.06</v>
      </c>
      <c r="J528" s="49">
        <v>43321.25</v>
      </c>
      <c r="K528" s="49">
        <v>8790.86</v>
      </c>
      <c r="L528" s="49">
        <v>31654.5</v>
      </c>
      <c r="M528" s="49">
        <v>29674.4</v>
      </c>
      <c r="N528" s="49">
        <v>19536.94</v>
      </c>
      <c r="O528" s="49">
        <v>117658.8</v>
      </c>
      <c r="P528" s="49">
        <f t="shared" si="22"/>
        <v>35251.04615384615</v>
      </c>
    </row>
    <row r="529" spans="1:16" s="57" customFormat="1" ht="12.75" outlineLevel="3">
      <c r="A529" s="67" t="s">
        <v>453</v>
      </c>
      <c r="B529" s="56" t="s">
        <v>865</v>
      </c>
      <c r="C529" s="49">
        <v>535.13</v>
      </c>
      <c r="D529" s="49">
        <v>8618.130000000001</v>
      </c>
      <c r="E529" s="49">
        <v>299.85</v>
      </c>
      <c r="F529" s="49">
        <v>249.87</v>
      </c>
      <c r="G529" s="49">
        <v>0</v>
      </c>
      <c r="H529" s="49">
        <v>1539.72</v>
      </c>
      <c r="I529" s="49">
        <v>396.21000000000004</v>
      </c>
      <c r="J529" s="49">
        <v>0</v>
      </c>
      <c r="K529" s="49">
        <v>0</v>
      </c>
      <c r="L529" s="49">
        <v>0</v>
      </c>
      <c r="M529" s="49">
        <v>119.52</v>
      </c>
      <c r="N529" s="49">
        <v>25.400000000000002</v>
      </c>
      <c r="O529" s="49">
        <v>6646.04</v>
      </c>
      <c r="P529" s="49">
        <f t="shared" si="22"/>
        <v>1417.6823076923076</v>
      </c>
    </row>
    <row r="530" spans="1:16" s="57" customFormat="1" ht="12.75" outlineLevel="3">
      <c r="A530" s="67" t="s">
        <v>454</v>
      </c>
      <c r="B530" s="56" t="s">
        <v>866</v>
      </c>
      <c r="C530" s="49">
        <v>7123.9400000000005</v>
      </c>
      <c r="D530" s="49">
        <v>6191.93</v>
      </c>
      <c r="E530" s="49">
        <v>9586.09</v>
      </c>
      <c r="F530" s="49">
        <v>11453.710000000001</v>
      </c>
      <c r="G530" s="49">
        <v>5691.28</v>
      </c>
      <c r="H530" s="49">
        <v>12816.73</v>
      </c>
      <c r="I530" s="49">
        <v>10929.36</v>
      </c>
      <c r="J530" s="49">
        <v>9783.98</v>
      </c>
      <c r="K530" s="49">
        <v>9360.380000000001</v>
      </c>
      <c r="L530" s="49">
        <v>13228.960000000001</v>
      </c>
      <c r="M530" s="49">
        <v>16011.24</v>
      </c>
      <c r="N530" s="49">
        <v>17303.14</v>
      </c>
      <c r="O530" s="49">
        <v>192214.57</v>
      </c>
      <c r="P530" s="49">
        <f t="shared" si="22"/>
        <v>24745.793076923077</v>
      </c>
    </row>
    <row r="531" spans="1:16" s="13" customFormat="1" ht="12.75">
      <c r="A531" s="69" t="s">
        <v>17</v>
      </c>
      <c r="B531" s="20" t="s">
        <v>140</v>
      </c>
      <c r="C531" s="49">
        <v>23618044.687</v>
      </c>
      <c r="D531" s="49">
        <v>20455629.71</v>
      </c>
      <c r="E531" s="49">
        <v>19942269.679999996</v>
      </c>
      <c r="F531" s="49">
        <v>20275806.221</v>
      </c>
      <c r="G531" s="49">
        <v>25694144.52</v>
      </c>
      <c r="H531" s="49">
        <v>28859915.033</v>
      </c>
      <c r="I531" s="49">
        <v>28899202.56</v>
      </c>
      <c r="J531" s="49">
        <v>24179358.61</v>
      </c>
      <c r="K531" s="49">
        <v>24363745.91</v>
      </c>
      <c r="L531" s="49">
        <v>23659811.778</v>
      </c>
      <c r="M531" s="49">
        <v>28579152.389999997</v>
      </c>
      <c r="N531" s="49">
        <v>23214085.562000003</v>
      </c>
      <c r="O531" s="49">
        <v>21858428.419999998</v>
      </c>
      <c r="P531" s="49">
        <f t="shared" si="22"/>
        <v>24123045.775461536</v>
      </c>
    </row>
    <row r="532" spans="1:16" s="13" customFormat="1" ht="0.75" customHeight="1" outlineLevel="2">
      <c r="A532" s="69"/>
      <c r="B532" s="20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>
        <f t="shared" si="22"/>
        <v>0</v>
      </c>
    </row>
    <row r="533" spans="1:16" s="57" customFormat="1" ht="12.75" outlineLevel="3">
      <c r="A533" s="67" t="s">
        <v>455</v>
      </c>
      <c r="B533" s="56" t="s">
        <v>867</v>
      </c>
      <c r="C533" s="49">
        <v>26681172.89</v>
      </c>
      <c r="D533" s="49">
        <v>26764064.2</v>
      </c>
      <c r="E533" s="49">
        <v>26781234</v>
      </c>
      <c r="F533" s="49">
        <v>26585167.09</v>
      </c>
      <c r="G533" s="49">
        <v>26634010.07</v>
      </c>
      <c r="H533" s="49">
        <v>26645252.24</v>
      </c>
      <c r="I533" s="49">
        <v>26595770.16</v>
      </c>
      <c r="J533" s="49">
        <v>26679994.57</v>
      </c>
      <c r="K533" s="49">
        <v>26758721.55</v>
      </c>
      <c r="L533" s="49">
        <v>26489081.63</v>
      </c>
      <c r="M533" s="49">
        <v>26526906.29</v>
      </c>
      <c r="N533" s="49">
        <v>26743761.16</v>
      </c>
      <c r="O533" s="49">
        <v>26917350.44</v>
      </c>
      <c r="P533" s="49">
        <f t="shared" si="22"/>
        <v>26677114.330000002</v>
      </c>
    </row>
    <row r="534" spans="1:16" s="57" customFormat="1" ht="12.75" outlineLevel="3">
      <c r="A534" s="67" t="s">
        <v>456</v>
      </c>
      <c r="B534" s="56" t="s">
        <v>868</v>
      </c>
      <c r="C534" s="49">
        <v>0</v>
      </c>
      <c r="D534" s="49">
        <v>0</v>
      </c>
      <c r="E534" s="49">
        <v>0</v>
      </c>
      <c r="F534" s="49">
        <v>75867.02</v>
      </c>
      <c r="G534" s="49">
        <v>98289.92</v>
      </c>
      <c r="H534" s="49">
        <v>98289.92</v>
      </c>
      <c r="I534" s="49">
        <v>98289.92</v>
      </c>
      <c r="J534" s="49">
        <v>98289.92</v>
      </c>
      <c r="K534" s="49">
        <v>98289.92</v>
      </c>
      <c r="L534" s="49">
        <v>101104.25</v>
      </c>
      <c r="M534" s="49">
        <v>98289.92</v>
      </c>
      <c r="N534" s="49">
        <v>141347.28</v>
      </c>
      <c r="O534" s="49">
        <v>175794.14</v>
      </c>
      <c r="P534" s="49">
        <f t="shared" si="22"/>
        <v>83373.24692307692</v>
      </c>
    </row>
    <row r="535" spans="1:16" s="13" customFormat="1" ht="12.75">
      <c r="A535" s="69" t="s">
        <v>17</v>
      </c>
      <c r="B535" s="20" t="s">
        <v>141</v>
      </c>
      <c r="C535" s="49">
        <v>26681172.89</v>
      </c>
      <c r="D535" s="49">
        <v>26764064.2</v>
      </c>
      <c r="E535" s="49">
        <v>26781234</v>
      </c>
      <c r="F535" s="49">
        <v>26661034.11</v>
      </c>
      <c r="G535" s="49">
        <v>26732299.990000002</v>
      </c>
      <c r="H535" s="49">
        <v>26743542.16</v>
      </c>
      <c r="I535" s="49">
        <v>26694060.080000002</v>
      </c>
      <c r="J535" s="49">
        <v>26778284.490000002</v>
      </c>
      <c r="K535" s="49">
        <v>26857011.470000003</v>
      </c>
      <c r="L535" s="49">
        <v>26590185.88</v>
      </c>
      <c r="M535" s="49">
        <v>26625196.21</v>
      </c>
      <c r="N535" s="49">
        <v>26885108.44</v>
      </c>
      <c r="O535" s="49">
        <v>27093144.580000002</v>
      </c>
      <c r="P535" s="49">
        <f t="shared" si="22"/>
        <v>26760487.576923076</v>
      </c>
    </row>
    <row r="536" spans="1:16" s="13" customFormat="1" ht="0.75" customHeight="1" outlineLevel="2">
      <c r="A536" s="69"/>
      <c r="B536" s="20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>
        <f t="shared" si="22"/>
        <v>0</v>
      </c>
    </row>
    <row r="537" spans="1:16" s="57" customFormat="1" ht="12.75" outlineLevel="3">
      <c r="A537" s="67" t="s">
        <v>457</v>
      </c>
      <c r="B537" s="56" t="s">
        <v>869</v>
      </c>
      <c r="C537" s="49">
        <v>-43141773.46</v>
      </c>
      <c r="D537" s="49">
        <v>-7682983.96</v>
      </c>
      <c r="E537" s="49">
        <v>-8171519.63</v>
      </c>
      <c r="F537" s="49">
        <v>-8485864.86</v>
      </c>
      <c r="G537" s="49">
        <v>-9368810.15</v>
      </c>
      <c r="H537" s="49">
        <v>-8485254.31</v>
      </c>
      <c r="I537" s="49">
        <v>-8414706.02</v>
      </c>
      <c r="J537" s="49">
        <v>-10755566.98</v>
      </c>
      <c r="K537" s="49">
        <v>-13582480.38</v>
      </c>
      <c r="L537" s="49">
        <v>-8334348.39</v>
      </c>
      <c r="M537" s="49">
        <v>1978196.44</v>
      </c>
      <c r="N537" s="49">
        <v>3732993.7800000003</v>
      </c>
      <c r="O537" s="49">
        <v>3007959.48</v>
      </c>
      <c r="P537" s="49">
        <f t="shared" si="22"/>
        <v>-9054166.033846153</v>
      </c>
    </row>
    <row r="538" spans="1:16" s="57" customFormat="1" ht="12.75" outlineLevel="3">
      <c r="A538" s="67" t="s">
        <v>458</v>
      </c>
      <c r="B538" s="56" t="s">
        <v>870</v>
      </c>
      <c r="C538" s="49">
        <v>-63670</v>
      </c>
      <c r="D538" s="49">
        <v>-63670</v>
      </c>
      <c r="E538" s="49">
        <v>-63670</v>
      </c>
      <c r="F538" s="49">
        <v>-63670</v>
      </c>
      <c r="G538" s="49">
        <v>-63670</v>
      </c>
      <c r="H538" s="49">
        <v>-63670</v>
      </c>
      <c r="I538" s="49">
        <v>-63670</v>
      </c>
      <c r="J538" s="49">
        <v>-63670</v>
      </c>
      <c r="K538" s="49">
        <v>-63670</v>
      </c>
      <c r="L538" s="49">
        <v>-63670</v>
      </c>
      <c r="M538" s="49">
        <v>0</v>
      </c>
      <c r="N538" s="49">
        <v>0</v>
      </c>
      <c r="O538" s="49">
        <v>0</v>
      </c>
      <c r="P538" s="49">
        <f t="shared" si="22"/>
        <v>-48976.92307692308</v>
      </c>
    </row>
    <row r="539" spans="1:16" s="57" customFormat="1" ht="12.75" outlineLevel="3">
      <c r="A539" s="67" t="s">
        <v>459</v>
      </c>
      <c r="B539" s="56" t="s">
        <v>870</v>
      </c>
      <c r="C539" s="49">
        <v>0</v>
      </c>
      <c r="D539" s="49">
        <v>0</v>
      </c>
      <c r="E539" s="49">
        <v>0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f t="shared" si="22"/>
        <v>0</v>
      </c>
    </row>
    <row r="540" spans="1:16" s="57" customFormat="1" ht="12.75" outlineLevel="3">
      <c r="A540" s="67" t="s">
        <v>460</v>
      </c>
      <c r="B540" s="56" t="s">
        <v>870</v>
      </c>
      <c r="C540" s="49">
        <v>-1591963.6099999999</v>
      </c>
      <c r="D540" s="49">
        <v>-1638963.6099999999</v>
      </c>
      <c r="E540" s="49">
        <v>-1648863.6099999999</v>
      </c>
      <c r="F540" s="49">
        <v>-1648863.6099999999</v>
      </c>
      <c r="G540" s="49">
        <v>-1648863.6099999999</v>
      </c>
      <c r="H540" s="49">
        <v>-1648863.6099999999</v>
      </c>
      <c r="I540" s="49">
        <v>-1648863.6099999999</v>
      </c>
      <c r="J540" s="49">
        <v>-1648863.6099999999</v>
      </c>
      <c r="K540" s="49">
        <v>-1647783.6099999999</v>
      </c>
      <c r="L540" s="49">
        <v>-165287.47</v>
      </c>
      <c r="M540" s="49">
        <v>0.04</v>
      </c>
      <c r="N540" s="49">
        <v>0.04</v>
      </c>
      <c r="O540" s="49">
        <v>0.04</v>
      </c>
      <c r="P540" s="49">
        <f t="shared" si="22"/>
        <v>-1149013.833846154</v>
      </c>
    </row>
    <row r="541" spans="1:16" s="57" customFormat="1" ht="12.75" outlineLevel="3">
      <c r="A541" s="67" t="s">
        <v>461</v>
      </c>
      <c r="B541" s="56" t="s">
        <v>870</v>
      </c>
      <c r="C541" s="49">
        <v>917208.59</v>
      </c>
      <c r="D541" s="49">
        <v>112457.33</v>
      </c>
      <c r="E541" s="49">
        <v>271460.5</v>
      </c>
      <c r="F541" s="49">
        <v>369824.32</v>
      </c>
      <c r="G541" s="49">
        <v>128493.25</v>
      </c>
      <c r="H541" s="49">
        <v>472622.29000000004</v>
      </c>
      <c r="I541" s="49">
        <v>667496.9400000001</v>
      </c>
      <c r="J541" s="49">
        <v>229113.21</v>
      </c>
      <c r="K541" s="49">
        <v>-140582.65</v>
      </c>
      <c r="L541" s="49">
        <v>726815.63</v>
      </c>
      <c r="M541" s="49">
        <v>-573624.86</v>
      </c>
      <c r="N541" s="49">
        <v>-577424.86</v>
      </c>
      <c r="O541" s="49">
        <v>-577424.86</v>
      </c>
      <c r="P541" s="49">
        <f t="shared" si="22"/>
        <v>155879.60230769234</v>
      </c>
    </row>
    <row r="542" spans="1:16" s="57" customFormat="1" ht="12.75" outlineLevel="3">
      <c r="A542" s="67" t="s">
        <v>462</v>
      </c>
      <c r="B542" s="56" t="s">
        <v>870</v>
      </c>
      <c r="C542" s="49">
        <v>0</v>
      </c>
      <c r="D542" s="49">
        <v>0</v>
      </c>
      <c r="E542" s="49">
        <v>0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447706.81</v>
      </c>
      <c r="O542" s="49">
        <v>502169.28</v>
      </c>
      <c r="P542" s="49">
        <f t="shared" si="22"/>
        <v>73067.39153846154</v>
      </c>
    </row>
    <row r="543" spans="1:16" s="57" customFormat="1" ht="12.75" outlineLevel="3">
      <c r="A543" s="67" t="s">
        <v>463</v>
      </c>
      <c r="B543" s="56" t="s">
        <v>604</v>
      </c>
      <c r="C543" s="49">
        <v>148482.61000000002</v>
      </c>
      <c r="D543" s="49">
        <v>186519.30000000002</v>
      </c>
      <c r="E543" s="49">
        <v>218859.68</v>
      </c>
      <c r="F543" s="49">
        <v>94114.62</v>
      </c>
      <c r="G543" s="49">
        <v>121603.68000000001</v>
      </c>
      <c r="H543" s="49">
        <v>134493.74</v>
      </c>
      <c r="I543" s="49">
        <v>176385.85</v>
      </c>
      <c r="J543" s="49">
        <v>200296.37</v>
      </c>
      <c r="K543" s="49">
        <v>83946.03</v>
      </c>
      <c r="L543" s="49">
        <v>91799.11</v>
      </c>
      <c r="M543" s="49">
        <v>148502.74</v>
      </c>
      <c r="N543" s="49">
        <v>160537.54</v>
      </c>
      <c r="O543" s="49">
        <v>163384.69</v>
      </c>
      <c r="P543" s="49">
        <f t="shared" si="22"/>
        <v>148378.92</v>
      </c>
    </row>
    <row r="544" spans="1:16" s="57" customFormat="1" ht="12.75" outlineLevel="3">
      <c r="A544" s="67" t="s">
        <v>464</v>
      </c>
      <c r="B544" s="56" t="s">
        <v>605</v>
      </c>
      <c r="C544" s="49">
        <v>23472.78</v>
      </c>
      <c r="D544" s="49">
        <v>23772.99</v>
      </c>
      <c r="E544" s="49">
        <v>294.69</v>
      </c>
      <c r="F544" s="49">
        <v>481.63</v>
      </c>
      <c r="G544" s="49">
        <v>696.28</v>
      </c>
      <c r="H544" s="49">
        <v>766.28</v>
      </c>
      <c r="I544" s="49">
        <v>450.35</v>
      </c>
      <c r="J544" s="49">
        <v>628.44</v>
      </c>
      <c r="K544" s="49">
        <v>75.10000000000001</v>
      </c>
      <c r="L544" s="49">
        <v>219.69</v>
      </c>
      <c r="M544" s="49">
        <v>11730.45</v>
      </c>
      <c r="N544" s="49">
        <v>23301.670000000002</v>
      </c>
      <c r="O544" s="49">
        <v>23573.7</v>
      </c>
      <c r="P544" s="49">
        <f t="shared" si="22"/>
        <v>8420.31153846154</v>
      </c>
    </row>
    <row r="545" spans="1:16" s="57" customFormat="1" ht="12.75" outlineLevel="3">
      <c r="A545" s="67" t="s">
        <v>465</v>
      </c>
      <c r="B545" s="56" t="s">
        <v>608</v>
      </c>
      <c r="C545" s="49">
        <v>83098.29000000001</v>
      </c>
      <c r="D545" s="49">
        <v>84524.93000000001</v>
      </c>
      <c r="E545" s="49">
        <v>693.9</v>
      </c>
      <c r="F545" s="49">
        <v>1282.6200000000001</v>
      </c>
      <c r="G545" s="49">
        <v>2232.27</v>
      </c>
      <c r="H545" s="49">
        <v>708.07</v>
      </c>
      <c r="I545" s="49">
        <v>1478.25</v>
      </c>
      <c r="J545" s="49">
        <v>2187.35</v>
      </c>
      <c r="K545" s="49">
        <v>558.82</v>
      </c>
      <c r="L545" s="49">
        <v>781.15</v>
      </c>
      <c r="M545" s="49">
        <v>22122.13</v>
      </c>
      <c r="N545" s="49">
        <v>59755.48</v>
      </c>
      <c r="O545" s="49">
        <v>65664.6</v>
      </c>
      <c r="P545" s="49">
        <f t="shared" si="22"/>
        <v>25006.758461538466</v>
      </c>
    </row>
    <row r="546" spans="1:16" s="57" customFormat="1" ht="12.75" outlineLevel="3">
      <c r="A546" s="67" t="s">
        <v>466</v>
      </c>
      <c r="B546" s="56" t="s">
        <v>610</v>
      </c>
      <c r="C546" s="49">
        <v>-22631.37</v>
      </c>
      <c r="D546" s="49">
        <v>0</v>
      </c>
      <c r="E546" s="49">
        <v>0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f t="shared" si="22"/>
        <v>-1740.8746153846153</v>
      </c>
    </row>
    <row r="547" spans="1:16" s="57" customFormat="1" ht="12.75" outlineLevel="3">
      <c r="A547" s="67" t="s">
        <v>467</v>
      </c>
      <c r="B547" s="56" t="s">
        <v>610</v>
      </c>
      <c r="C547" s="49">
        <v>88382.37</v>
      </c>
      <c r="D547" s="49">
        <v>96040.73</v>
      </c>
      <c r="E547" s="49">
        <v>99497.01000000001</v>
      </c>
      <c r="F547" s="49">
        <v>78933.85</v>
      </c>
      <c r="G547" s="49">
        <v>81926.40000000001</v>
      </c>
      <c r="H547" s="49">
        <v>50695.46</v>
      </c>
      <c r="I547" s="49">
        <v>67847.82</v>
      </c>
      <c r="J547" s="49">
        <v>61717.19</v>
      </c>
      <c r="K547" s="49">
        <v>74808.65000000001</v>
      </c>
      <c r="L547" s="49">
        <v>82517.96</v>
      </c>
      <c r="M547" s="49">
        <v>110130.93000000001</v>
      </c>
      <c r="N547" s="49">
        <v>0</v>
      </c>
      <c r="O547" s="49">
        <v>0</v>
      </c>
      <c r="P547" s="49">
        <f t="shared" si="22"/>
        <v>68653.72076923077</v>
      </c>
    </row>
    <row r="548" spans="1:16" s="57" customFormat="1" ht="12.75" outlineLevel="3">
      <c r="A548" s="67" t="s">
        <v>468</v>
      </c>
      <c r="B548" s="56" t="s">
        <v>610</v>
      </c>
      <c r="C548" s="49">
        <v>0</v>
      </c>
      <c r="D548" s="49">
        <v>0</v>
      </c>
      <c r="E548" s="49">
        <v>0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70393.24</v>
      </c>
      <c r="O548" s="49">
        <v>68314.59</v>
      </c>
      <c r="P548" s="49">
        <f t="shared" si="22"/>
        <v>10669.833076923078</v>
      </c>
    </row>
    <row r="549" spans="1:16" s="57" customFormat="1" ht="12.75" outlineLevel="3">
      <c r="A549" s="67" t="s">
        <v>469</v>
      </c>
      <c r="B549" s="56" t="s">
        <v>606</v>
      </c>
      <c r="C549" s="49">
        <v>-104083.21</v>
      </c>
      <c r="D549" s="49">
        <v>0</v>
      </c>
      <c r="E549" s="49">
        <v>0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f t="shared" si="22"/>
        <v>-8006.40076923077</v>
      </c>
    </row>
    <row r="550" spans="1:16" s="57" customFormat="1" ht="12.75" outlineLevel="3">
      <c r="A550" s="67" t="s">
        <v>470</v>
      </c>
      <c r="B550" s="56" t="s">
        <v>606</v>
      </c>
      <c r="C550" s="49">
        <v>1986308.6400000001</v>
      </c>
      <c r="D550" s="49">
        <v>1594781.83</v>
      </c>
      <c r="E550" s="49">
        <v>1569823.06</v>
      </c>
      <c r="F550" s="49">
        <v>1555096.47</v>
      </c>
      <c r="G550" s="49">
        <v>1192874.97</v>
      </c>
      <c r="H550" s="49">
        <v>1192874.97</v>
      </c>
      <c r="I550" s="49">
        <v>1173549</v>
      </c>
      <c r="J550" s="49">
        <v>15510.1</v>
      </c>
      <c r="K550" s="49">
        <v>14316.94</v>
      </c>
      <c r="L550" s="49">
        <v>14316.94</v>
      </c>
      <c r="M550" s="49">
        <v>0</v>
      </c>
      <c r="N550" s="49">
        <v>0</v>
      </c>
      <c r="O550" s="49">
        <v>0</v>
      </c>
      <c r="P550" s="49">
        <f t="shared" si="22"/>
        <v>793034.8399999999</v>
      </c>
    </row>
    <row r="551" spans="1:16" s="57" customFormat="1" ht="12.75" outlineLevel="3">
      <c r="A551" s="67" t="s">
        <v>471</v>
      </c>
      <c r="B551" s="56" t="s">
        <v>606</v>
      </c>
      <c r="C551" s="49">
        <v>15722889</v>
      </c>
      <c r="D551" s="49">
        <v>15722889</v>
      </c>
      <c r="E551" s="49">
        <v>15722889</v>
      </c>
      <c r="F551" s="49">
        <v>15722889</v>
      </c>
      <c r="G551" s="49">
        <v>15722889</v>
      </c>
      <c r="H551" s="49">
        <v>15680336.98</v>
      </c>
      <c r="I551" s="49">
        <v>14070136.73</v>
      </c>
      <c r="J551" s="49">
        <v>13170091.01</v>
      </c>
      <c r="K551" s="49">
        <v>9683895.3</v>
      </c>
      <c r="L551" s="49">
        <v>9678629.98</v>
      </c>
      <c r="M551" s="49">
        <v>9678629.98</v>
      </c>
      <c r="N551" s="49">
        <v>6089216.67</v>
      </c>
      <c r="O551" s="49">
        <v>2916813.06</v>
      </c>
      <c r="P551" s="49">
        <f t="shared" si="22"/>
        <v>12275553.439230768</v>
      </c>
    </row>
    <row r="552" spans="1:16" s="57" customFormat="1" ht="12.75" outlineLevel="3">
      <c r="A552" s="67" t="s">
        <v>472</v>
      </c>
      <c r="B552" s="56" t="s">
        <v>606</v>
      </c>
      <c r="C552" s="49">
        <v>0</v>
      </c>
      <c r="D552" s="49">
        <v>0</v>
      </c>
      <c r="E552" s="49">
        <v>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15227210</v>
      </c>
      <c r="N552" s="49">
        <v>15227210</v>
      </c>
      <c r="O552" s="49">
        <v>15227210</v>
      </c>
      <c r="P552" s="49">
        <f t="shared" si="22"/>
        <v>3513971.5384615385</v>
      </c>
    </row>
    <row r="553" spans="1:16" s="57" customFormat="1" ht="12.75" outlineLevel="3">
      <c r="A553" s="67" t="s">
        <v>473</v>
      </c>
      <c r="B553" s="56" t="s">
        <v>609</v>
      </c>
      <c r="C553" s="49">
        <v>0</v>
      </c>
      <c r="D553" s="49">
        <v>0</v>
      </c>
      <c r="E553" s="49">
        <v>0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f t="shared" si="22"/>
        <v>0</v>
      </c>
    </row>
    <row r="554" spans="1:16" s="57" customFormat="1" ht="12.75" outlineLevel="3">
      <c r="A554" s="67" t="s">
        <v>474</v>
      </c>
      <c r="B554" s="56" t="s">
        <v>871</v>
      </c>
      <c r="C554" s="49">
        <v>0</v>
      </c>
      <c r="D554" s="49">
        <v>0</v>
      </c>
      <c r="E554" s="49">
        <v>0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f t="shared" si="22"/>
        <v>0</v>
      </c>
    </row>
    <row r="555" spans="1:16" s="57" customFormat="1" ht="12.75" outlineLevel="3">
      <c r="A555" s="67" t="s">
        <v>475</v>
      </c>
      <c r="B555" s="56" t="s">
        <v>871</v>
      </c>
      <c r="C555" s="49">
        <v>330217.53</v>
      </c>
      <c r="D555" s="49">
        <v>330217.53</v>
      </c>
      <c r="E555" s="49">
        <v>330217.53</v>
      </c>
      <c r="F555" s="49">
        <v>330217.53</v>
      </c>
      <c r="G555" s="49">
        <v>330217.53</v>
      </c>
      <c r="H555" s="49">
        <v>330217.53</v>
      </c>
      <c r="I555" s="49">
        <v>330217.53</v>
      </c>
      <c r="J555" s="49">
        <v>330217.53</v>
      </c>
      <c r="K555" s="49">
        <v>330217.53</v>
      </c>
      <c r="L555" s="49">
        <v>330217.53</v>
      </c>
      <c r="M555" s="49">
        <v>329449.67</v>
      </c>
      <c r="N555" s="49">
        <v>0</v>
      </c>
      <c r="O555" s="49">
        <v>0</v>
      </c>
      <c r="P555" s="49">
        <f t="shared" si="22"/>
        <v>279355.766923077</v>
      </c>
    </row>
    <row r="556" spans="1:16" s="57" customFormat="1" ht="12.75" outlineLevel="3">
      <c r="A556" s="67" t="s">
        <v>476</v>
      </c>
      <c r="B556" s="56" t="s">
        <v>871</v>
      </c>
      <c r="C556" s="49">
        <v>0</v>
      </c>
      <c r="D556" s="49">
        <v>0</v>
      </c>
      <c r="E556" s="49">
        <v>0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483167.53</v>
      </c>
      <c r="O556" s="49">
        <v>483167.53</v>
      </c>
      <c r="P556" s="49">
        <f t="shared" si="22"/>
        <v>74333.46615384615</v>
      </c>
    </row>
    <row r="557" spans="1:16" s="57" customFormat="1" ht="12.75" outlineLevel="3">
      <c r="A557" s="67" t="s">
        <v>477</v>
      </c>
      <c r="B557" s="56" t="s">
        <v>607</v>
      </c>
      <c r="C557" s="49">
        <v>71358.33</v>
      </c>
      <c r="D557" s="49">
        <v>71358.33</v>
      </c>
      <c r="E557" s="49">
        <v>71358.33</v>
      </c>
      <c r="F557" s="49">
        <v>71358.33</v>
      </c>
      <c r="G557" s="49">
        <v>71358.33</v>
      </c>
      <c r="H557" s="49">
        <v>71358.33</v>
      </c>
      <c r="I557" s="49">
        <v>71358.33</v>
      </c>
      <c r="J557" s="49">
        <v>71358.33</v>
      </c>
      <c r="K557" s="49">
        <v>71358.33</v>
      </c>
      <c r="L557" s="49">
        <v>71358.33</v>
      </c>
      <c r="M557" s="49">
        <v>71358.33</v>
      </c>
      <c r="N557" s="49">
        <v>71358.33</v>
      </c>
      <c r="O557" s="49">
        <v>71358.33</v>
      </c>
      <c r="P557" s="49">
        <f t="shared" si="22"/>
        <v>71358.32999999999</v>
      </c>
    </row>
    <row r="558" spans="1:16" s="57" customFormat="1" ht="12.75" outlineLevel="3">
      <c r="A558" s="67" t="s">
        <v>478</v>
      </c>
      <c r="B558" s="56" t="s">
        <v>607</v>
      </c>
      <c r="C558" s="49">
        <v>0</v>
      </c>
      <c r="D558" s="49">
        <v>0</v>
      </c>
      <c r="E558" s="49">
        <v>0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f t="shared" si="22"/>
        <v>0</v>
      </c>
    </row>
    <row r="559" spans="1:16" s="57" customFormat="1" ht="12.75" outlineLevel="3">
      <c r="A559" s="67" t="s">
        <v>479</v>
      </c>
      <c r="B559" s="56" t="s">
        <v>607</v>
      </c>
      <c r="C559" s="49">
        <v>6000</v>
      </c>
      <c r="D559" s="49">
        <v>9000</v>
      </c>
      <c r="E559" s="49">
        <v>12000</v>
      </c>
      <c r="F559" s="49">
        <v>6000</v>
      </c>
      <c r="G559" s="49">
        <v>9000</v>
      </c>
      <c r="H559" s="49">
        <v>12000</v>
      </c>
      <c r="I559" s="49">
        <v>6000</v>
      </c>
      <c r="J559" s="49">
        <v>9000</v>
      </c>
      <c r="K559" s="49">
        <v>12000</v>
      </c>
      <c r="L559" s="49">
        <v>6000</v>
      </c>
      <c r="M559" s="49">
        <v>9000</v>
      </c>
      <c r="N559" s="49">
        <v>9000</v>
      </c>
      <c r="O559" s="49">
        <v>0</v>
      </c>
      <c r="P559" s="49">
        <f t="shared" si="22"/>
        <v>8076.923076923077</v>
      </c>
    </row>
    <row r="560" spans="1:16" s="57" customFormat="1" ht="12.75" outlineLevel="3">
      <c r="A560" s="67" t="s">
        <v>480</v>
      </c>
      <c r="B560" s="56" t="s">
        <v>607</v>
      </c>
      <c r="C560" s="49">
        <v>0</v>
      </c>
      <c r="D560" s="49">
        <v>0</v>
      </c>
      <c r="E560" s="49">
        <v>0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2300</v>
      </c>
      <c r="O560" s="49">
        <v>4600</v>
      </c>
      <c r="P560" s="49">
        <f t="shared" si="22"/>
        <v>530.7692307692307</v>
      </c>
    </row>
    <row r="561" spans="1:16" s="57" customFormat="1" ht="12.75" outlineLevel="3">
      <c r="A561" s="67" t="s">
        <v>481</v>
      </c>
      <c r="B561" s="56" t="s">
        <v>872</v>
      </c>
      <c r="C561" s="49">
        <v>0</v>
      </c>
      <c r="D561" s="49">
        <v>0</v>
      </c>
      <c r="E561" s="49">
        <v>0</v>
      </c>
      <c r="F561" s="49">
        <v>0</v>
      </c>
      <c r="G561" s="49">
        <v>0</v>
      </c>
      <c r="H561" s="49">
        <v>-80</v>
      </c>
      <c r="I561" s="49">
        <v>20</v>
      </c>
      <c r="J561" s="49">
        <v>-25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f aca="true" t="shared" si="23" ref="P561:P624">((SUM(C561:O561))/13)</f>
        <v>-6.538461538461538</v>
      </c>
    </row>
    <row r="562" spans="1:16" s="57" customFormat="1" ht="12.75" outlineLevel="3">
      <c r="A562" s="67" t="s">
        <v>482</v>
      </c>
      <c r="B562" s="56" t="s">
        <v>872</v>
      </c>
      <c r="C562" s="49">
        <v>0</v>
      </c>
      <c r="D562" s="49">
        <v>0</v>
      </c>
      <c r="E562" s="49">
        <v>0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-300</v>
      </c>
      <c r="M562" s="49">
        <v>0</v>
      </c>
      <c r="N562" s="49">
        <v>-100</v>
      </c>
      <c r="O562" s="49">
        <v>0</v>
      </c>
      <c r="P562" s="49">
        <f t="shared" si="23"/>
        <v>-30.76923076923077</v>
      </c>
    </row>
    <row r="563" spans="1:16" s="57" customFormat="1" ht="12.75" outlineLevel="3">
      <c r="A563" s="67" t="s">
        <v>483</v>
      </c>
      <c r="B563" s="56" t="s">
        <v>873</v>
      </c>
      <c r="C563" s="49">
        <v>0</v>
      </c>
      <c r="D563" s="49">
        <v>0</v>
      </c>
      <c r="E563" s="49">
        <v>0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f t="shared" si="23"/>
        <v>0</v>
      </c>
    </row>
    <row r="564" spans="1:16" s="57" customFormat="1" ht="12.75" outlineLevel="3">
      <c r="A564" s="67" t="s">
        <v>484</v>
      </c>
      <c r="B564" s="56" t="s">
        <v>873</v>
      </c>
      <c r="C564" s="49">
        <v>-75221.79000000001</v>
      </c>
      <c r="D564" s="49">
        <v>45330.200000000004</v>
      </c>
      <c r="E564" s="49">
        <v>44869.340000000004</v>
      </c>
      <c r="F564" s="49">
        <v>44869.340000000004</v>
      </c>
      <c r="G564" s="49">
        <v>43751.67</v>
      </c>
      <c r="H564" s="49">
        <v>43751.67</v>
      </c>
      <c r="I564" s="49">
        <v>41511.15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f t="shared" si="23"/>
        <v>14527.813846153846</v>
      </c>
    </row>
    <row r="565" spans="1:16" s="57" customFormat="1" ht="12.75" outlineLevel="3">
      <c r="A565" s="67" t="s">
        <v>485</v>
      </c>
      <c r="B565" s="56" t="s">
        <v>873</v>
      </c>
      <c r="C565" s="49">
        <v>239449</v>
      </c>
      <c r="D565" s="49">
        <v>239449</v>
      </c>
      <c r="E565" s="49">
        <v>239449</v>
      </c>
      <c r="F565" s="49">
        <v>239449</v>
      </c>
      <c r="G565" s="49">
        <v>239449</v>
      </c>
      <c r="H565" s="49">
        <v>241456</v>
      </c>
      <c r="I565" s="49">
        <v>241456</v>
      </c>
      <c r="J565" s="49">
        <v>244549</v>
      </c>
      <c r="K565" s="49">
        <v>244549</v>
      </c>
      <c r="L565" s="49">
        <v>244549</v>
      </c>
      <c r="M565" s="49">
        <v>244549</v>
      </c>
      <c r="N565" s="49">
        <v>237405.02000000002</v>
      </c>
      <c r="O565" s="49">
        <v>191905.91</v>
      </c>
      <c r="P565" s="49">
        <f t="shared" si="23"/>
        <v>237512.61000000002</v>
      </c>
    </row>
    <row r="566" spans="1:16" s="57" customFormat="1" ht="12.75" outlineLevel="3">
      <c r="A566" s="67" t="s">
        <v>486</v>
      </c>
      <c r="B566" s="56" t="s">
        <v>873</v>
      </c>
      <c r="C566" s="49">
        <v>0</v>
      </c>
      <c r="D566" s="49">
        <v>0</v>
      </c>
      <c r="E566" s="49">
        <v>0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233296</v>
      </c>
      <c r="O566" s="49">
        <v>233296</v>
      </c>
      <c r="P566" s="49">
        <f t="shared" si="23"/>
        <v>35891.692307692305</v>
      </c>
    </row>
    <row r="567" spans="1:16" s="57" customFormat="1" ht="12.75" outlineLevel="3">
      <c r="A567" s="67" t="s">
        <v>487</v>
      </c>
      <c r="B567" s="56" t="s">
        <v>611</v>
      </c>
      <c r="C567" s="49">
        <v>0</v>
      </c>
      <c r="D567" s="49">
        <v>0</v>
      </c>
      <c r="E567" s="49">
        <v>0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f t="shared" si="23"/>
        <v>0</v>
      </c>
    </row>
    <row r="568" spans="1:16" s="57" customFormat="1" ht="12.75" outlineLevel="3">
      <c r="A568" s="67" t="s">
        <v>488</v>
      </c>
      <c r="B568" s="56" t="s">
        <v>611</v>
      </c>
      <c r="C568" s="49">
        <v>7199.17</v>
      </c>
      <c r="D568" s="49">
        <v>7199.17</v>
      </c>
      <c r="E568" s="49">
        <v>2540.05</v>
      </c>
      <c r="F568" s="49">
        <v>2540.05</v>
      </c>
      <c r="G568" s="49">
        <v>2540.05</v>
      </c>
      <c r="H568" s="49">
        <v>2540.05</v>
      </c>
      <c r="I568" s="49">
        <v>2540.05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f t="shared" si="23"/>
        <v>2084.5069230769227</v>
      </c>
    </row>
    <row r="569" spans="1:16" s="57" customFormat="1" ht="12.75" outlineLevel="3">
      <c r="A569" s="67" t="s">
        <v>489</v>
      </c>
      <c r="B569" s="56" t="s">
        <v>611</v>
      </c>
      <c r="C569" s="49">
        <v>4250</v>
      </c>
      <c r="D569" s="49">
        <v>6375</v>
      </c>
      <c r="E569" s="49">
        <v>8500</v>
      </c>
      <c r="F569" s="49">
        <v>10625</v>
      </c>
      <c r="G569" s="49">
        <v>12750</v>
      </c>
      <c r="H569" s="49">
        <v>14875</v>
      </c>
      <c r="I569" s="49">
        <v>17000</v>
      </c>
      <c r="J569" s="49">
        <v>16144.44</v>
      </c>
      <c r="K569" s="49">
        <v>8570.630000000001</v>
      </c>
      <c r="L569" s="49">
        <v>10695.630000000001</v>
      </c>
      <c r="M569" s="49">
        <v>12820.630000000001</v>
      </c>
      <c r="N569" s="49">
        <v>12820.630000000001</v>
      </c>
      <c r="O569" s="49">
        <v>12820.630000000001</v>
      </c>
      <c r="P569" s="49">
        <f t="shared" si="23"/>
        <v>11403.660769230772</v>
      </c>
    </row>
    <row r="570" spans="1:16" s="57" customFormat="1" ht="12.75" outlineLevel="3">
      <c r="A570" s="67" t="s">
        <v>490</v>
      </c>
      <c r="B570" s="56" t="s">
        <v>611</v>
      </c>
      <c r="C570" s="49">
        <v>0</v>
      </c>
      <c r="D570" s="49">
        <v>0</v>
      </c>
      <c r="E570" s="49">
        <v>0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2000</v>
      </c>
      <c r="O570" s="49">
        <v>4000</v>
      </c>
      <c r="P570" s="49">
        <f t="shared" si="23"/>
        <v>461.53846153846155</v>
      </c>
    </row>
    <row r="571" spans="1:16" s="57" customFormat="1" ht="12.75" outlineLevel="3">
      <c r="A571" s="67" t="s">
        <v>491</v>
      </c>
      <c r="B571" s="56" t="s">
        <v>874</v>
      </c>
      <c r="C571" s="49">
        <v>523476.094</v>
      </c>
      <c r="D571" s="49">
        <v>73132.121</v>
      </c>
      <c r="E571" s="49">
        <v>96488.351</v>
      </c>
      <c r="F571" s="49">
        <v>120360.411</v>
      </c>
      <c r="G571" s="49">
        <v>145757.001</v>
      </c>
      <c r="H571" s="49">
        <v>169965.071</v>
      </c>
      <c r="I571" s="49">
        <v>194187.34100000001</v>
      </c>
      <c r="J571" s="49">
        <v>241593.841</v>
      </c>
      <c r="K571" s="49">
        <v>273534.101</v>
      </c>
      <c r="L571" s="49">
        <v>305474.371</v>
      </c>
      <c r="M571" s="49">
        <v>483536.781</v>
      </c>
      <c r="N571" s="49">
        <v>508143.411</v>
      </c>
      <c r="O571" s="49">
        <v>525828.241</v>
      </c>
      <c r="P571" s="49">
        <f t="shared" si="23"/>
        <v>281652.0873846153</v>
      </c>
    </row>
    <row r="572" spans="1:16" s="57" customFormat="1" ht="12.75" outlineLevel="3">
      <c r="A572" s="67" t="s">
        <v>492</v>
      </c>
      <c r="B572" s="56" t="s">
        <v>875</v>
      </c>
      <c r="C572" s="49">
        <v>47542.38</v>
      </c>
      <c r="D572" s="49">
        <v>38104.4</v>
      </c>
      <c r="E572" s="49">
        <v>36872.06</v>
      </c>
      <c r="F572" s="49">
        <v>36050.5</v>
      </c>
      <c r="G572" s="49">
        <v>27914.41</v>
      </c>
      <c r="H572" s="49">
        <v>23214.4</v>
      </c>
      <c r="I572" s="49">
        <v>22392.84</v>
      </c>
      <c r="J572" s="49">
        <v>22712.2</v>
      </c>
      <c r="K572" s="49">
        <v>24219.12</v>
      </c>
      <c r="L572" s="49">
        <v>24219.12</v>
      </c>
      <c r="M572" s="49">
        <v>24219.12</v>
      </c>
      <c r="N572" s="49">
        <v>20870.31</v>
      </c>
      <c r="O572" s="49">
        <v>20870.31</v>
      </c>
      <c r="P572" s="49">
        <f t="shared" si="23"/>
        <v>28400.09</v>
      </c>
    </row>
    <row r="573" spans="1:16" s="57" customFormat="1" ht="12.75" outlineLevel="3">
      <c r="A573" s="67" t="s">
        <v>493</v>
      </c>
      <c r="B573" s="56" t="s">
        <v>876</v>
      </c>
      <c r="C573" s="49">
        <v>0</v>
      </c>
      <c r="D573" s="49">
        <v>0</v>
      </c>
      <c r="E573" s="49">
        <v>0</v>
      </c>
      <c r="F573" s="49">
        <v>0</v>
      </c>
      <c r="G573" s="49">
        <v>28304</v>
      </c>
      <c r="H573" s="49">
        <v>28304</v>
      </c>
      <c r="I573" s="49">
        <v>28304</v>
      </c>
      <c r="J573" s="49">
        <v>27936</v>
      </c>
      <c r="K573" s="49">
        <v>27936</v>
      </c>
      <c r="L573" s="49">
        <v>27936</v>
      </c>
      <c r="M573" s="49">
        <v>27936</v>
      </c>
      <c r="N573" s="49">
        <v>27936</v>
      </c>
      <c r="O573" s="49">
        <v>27936</v>
      </c>
      <c r="P573" s="49">
        <f t="shared" si="23"/>
        <v>19425.23076923077</v>
      </c>
    </row>
    <row r="574" spans="1:16" s="57" customFormat="1" ht="12.75" outlineLevel="3">
      <c r="A574" s="67" t="s">
        <v>494</v>
      </c>
      <c r="B574" s="56" t="s">
        <v>877</v>
      </c>
      <c r="C574" s="49">
        <v>0</v>
      </c>
      <c r="D574" s="49">
        <v>0</v>
      </c>
      <c r="E574" s="49">
        <v>0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-49710</v>
      </c>
      <c r="M574" s="49">
        <v>-117451</v>
      </c>
      <c r="N574" s="49">
        <v>-117451</v>
      </c>
      <c r="O574" s="49">
        <v>-117451</v>
      </c>
      <c r="P574" s="49">
        <f t="shared" si="23"/>
        <v>-30927.923076923078</v>
      </c>
    </row>
    <row r="575" spans="1:16" s="57" customFormat="1" ht="12.75" outlineLevel="3">
      <c r="A575" s="67" t="s">
        <v>495</v>
      </c>
      <c r="B575" s="56" t="s">
        <v>878</v>
      </c>
      <c r="C575" s="49">
        <v>0</v>
      </c>
      <c r="D575" s="49">
        <v>76394</v>
      </c>
      <c r="E575" s="49">
        <v>76394</v>
      </c>
      <c r="F575" s="49">
        <v>1808697</v>
      </c>
      <c r="G575" s="49">
        <v>34849</v>
      </c>
      <c r="H575" s="49">
        <v>34849</v>
      </c>
      <c r="I575" s="49">
        <v>34848</v>
      </c>
      <c r="J575" s="49">
        <v>34849</v>
      </c>
      <c r="K575" s="49">
        <v>34849</v>
      </c>
      <c r="L575" s="49">
        <v>34980.15</v>
      </c>
      <c r="M575" s="49">
        <v>34849</v>
      </c>
      <c r="N575" s="49">
        <v>34849</v>
      </c>
      <c r="O575" s="49">
        <v>34849</v>
      </c>
      <c r="P575" s="49">
        <f t="shared" si="23"/>
        <v>175019.70384615383</v>
      </c>
    </row>
    <row r="576" spans="1:16" s="57" customFormat="1" ht="12.75" outlineLevel="3">
      <c r="A576" s="67" t="s">
        <v>496</v>
      </c>
      <c r="B576" s="56" t="s">
        <v>879</v>
      </c>
      <c r="C576" s="49">
        <v>0</v>
      </c>
      <c r="D576" s="49">
        <v>-75772</v>
      </c>
      <c r="E576" s="49">
        <v>-75772</v>
      </c>
      <c r="F576" s="49">
        <v>-75772</v>
      </c>
      <c r="G576" s="49">
        <v>-66116</v>
      </c>
      <c r="H576" s="49">
        <v>-66116</v>
      </c>
      <c r="I576" s="49">
        <v>-66116</v>
      </c>
      <c r="J576" s="49">
        <v>-65382</v>
      </c>
      <c r="K576" s="49">
        <v>-65382</v>
      </c>
      <c r="L576" s="49">
        <v>-65382</v>
      </c>
      <c r="M576" s="49">
        <v>-68373</v>
      </c>
      <c r="N576" s="49">
        <v>-68373</v>
      </c>
      <c r="O576" s="49">
        <v>-68373</v>
      </c>
      <c r="P576" s="49">
        <f t="shared" si="23"/>
        <v>-63609.92307692308</v>
      </c>
    </row>
    <row r="577" spans="1:16" s="57" customFormat="1" ht="12.75" outlineLevel="3">
      <c r="A577" s="67" t="s">
        <v>497</v>
      </c>
      <c r="B577" s="56" t="s">
        <v>880</v>
      </c>
      <c r="C577" s="49">
        <v>386802.07</v>
      </c>
      <c r="D577" s="49">
        <v>491476.07</v>
      </c>
      <c r="E577" s="49">
        <v>491476.07</v>
      </c>
      <c r="F577" s="49">
        <v>491476.07</v>
      </c>
      <c r="G577" s="49">
        <v>491476.07</v>
      </c>
      <c r="H577" s="49">
        <v>491476.07</v>
      </c>
      <c r="I577" s="49">
        <v>491476.07</v>
      </c>
      <c r="J577" s="49">
        <v>491476.07</v>
      </c>
      <c r="K577" s="49">
        <v>491476.07</v>
      </c>
      <c r="L577" s="49">
        <v>491476.07</v>
      </c>
      <c r="M577" s="49">
        <v>491476.07</v>
      </c>
      <c r="N577" s="49">
        <v>491476.07</v>
      </c>
      <c r="O577" s="49">
        <v>491476.07</v>
      </c>
      <c r="P577" s="49">
        <f t="shared" si="23"/>
        <v>483424.22384615394</v>
      </c>
    </row>
    <row r="578" spans="1:16" s="57" customFormat="1" ht="12.75" outlineLevel="3">
      <c r="A578" s="67" t="s">
        <v>498</v>
      </c>
      <c r="B578" s="56" t="s">
        <v>881</v>
      </c>
      <c r="C578" s="49">
        <v>-386802.07</v>
      </c>
      <c r="D578" s="49">
        <v>-472740.07</v>
      </c>
      <c r="E578" s="49">
        <v>-472740.07</v>
      </c>
      <c r="F578" s="49">
        <v>-472740.07</v>
      </c>
      <c r="G578" s="49">
        <v>-472740.07</v>
      </c>
      <c r="H578" s="49">
        <v>-472740.07</v>
      </c>
      <c r="I578" s="49">
        <v>-472740.07</v>
      </c>
      <c r="J578" s="49">
        <v>-472740.07</v>
      </c>
      <c r="K578" s="49">
        <v>-472740.07</v>
      </c>
      <c r="L578" s="49">
        <v>-472740.07</v>
      </c>
      <c r="M578" s="49">
        <v>-472740.07</v>
      </c>
      <c r="N578" s="49">
        <v>-472740.07</v>
      </c>
      <c r="O578" s="49">
        <v>-472740.07</v>
      </c>
      <c r="P578" s="49">
        <f t="shared" si="23"/>
        <v>-466129.45461538463</v>
      </c>
    </row>
    <row r="579" spans="1:16" s="13" customFormat="1" ht="12.75">
      <c r="A579" s="69" t="s">
        <v>17</v>
      </c>
      <c r="B579" s="20" t="s">
        <v>142</v>
      </c>
      <c r="C579" s="49">
        <v>-24800008.655999996</v>
      </c>
      <c r="D579" s="49">
        <v>9274892.291</v>
      </c>
      <c r="E579" s="49">
        <v>8861117.261</v>
      </c>
      <c r="F579" s="49">
        <v>10237355.201</v>
      </c>
      <c r="G579" s="49">
        <v>7067883.081</v>
      </c>
      <c r="H579" s="49">
        <v>8259780.921000002</v>
      </c>
      <c r="I579" s="49">
        <v>6972560.551000001</v>
      </c>
      <c r="J579" s="49">
        <v>2163132.420999998</v>
      </c>
      <c r="K579" s="49">
        <v>-4596328.089000001</v>
      </c>
      <c r="L579" s="49">
        <v>2990548.7310000006</v>
      </c>
      <c r="M579" s="49">
        <v>27673528.381</v>
      </c>
      <c r="N579" s="49">
        <v>26709648.600999996</v>
      </c>
      <c r="O579" s="49">
        <v>22841208.530999996</v>
      </c>
      <c r="P579" s="49">
        <f t="shared" si="23"/>
        <v>7973486.094307691</v>
      </c>
    </row>
    <row r="580" spans="1:16" s="13" customFormat="1" ht="0.75" customHeight="1" outlineLevel="2">
      <c r="A580" s="69"/>
      <c r="B580" s="20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>
        <f t="shared" si="23"/>
        <v>0</v>
      </c>
    </row>
    <row r="581" spans="1:16" s="57" customFormat="1" ht="12.75" outlineLevel="3">
      <c r="A581" s="67" t="s">
        <v>499</v>
      </c>
      <c r="B581" s="56" t="s">
        <v>882</v>
      </c>
      <c r="C581" s="49">
        <v>1030.05</v>
      </c>
      <c r="D581" s="49">
        <v>8542.35</v>
      </c>
      <c r="E581" s="49">
        <v>22785.52</v>
      </c>
      <c r="F581" s="49">
        <v>22181.69</v>
      </c>
      <c r="G581" s="49">
        <v>22377.05</v>
      </c>
      <c r="H581" s="49">
        <v>23336.07</v>
      </c>
      <c r="I581" s="49">
        <v>27385.25</v>
      </c>
      <c r="J581" s="49">
        <v>38402.1</v>
      </c>
      <c r="K581" s="49">
        <v>41095.63</v>
      </c>
      <c r="L581" s="49">
        <v>30244.54</v>
      </c>
      <c r="M581" s="49">
        <v>36229.51</v>
      </c>
      <c r="N581" s="49">
        <v>36969.86</v>
      </c>
      <c r="O581" s="49">
        <v>34619.18</v>
      </c>
      <c r="P581" s="49">
        <f t="shared" si="23"/>
        <v>26553.753846153846</v>
      </c>
    </row>
    <row r="582" spans="1:16" s="57" customFormat="1" ht="12.75" outlineLevel="3">
      <c r="A582" s="67" t="s">
        <v>500</v>
      </c>
      <c r="B582" s="56" t="s">
        <v>883</v>
      </c>
      <c r="C582" s="49">
        <v>194902.79</v>
      </c>
      <c r="D582" s="49">
        <v>198576.39</v>
      </c>
      <c r="E582" s="49">
        <v>191027.77</v>
      </c>
      <c r="F582" s="49">
        <v>120875</v>
      </c>
      <c r="G582" s="49">
        <v>254625</v>
      </c>
      <c r="H582" s="49">
        <v>392833.34</v>
      </c>
      <c r="I582" s="49">
        <v>128750</v>
      </c>
      <c r="J582" s="49">
        <v>271250</v>
      </c>
      <c r="K582" s="49">
        <v>418500</v>
      </c>
      <c r="L582" s="49">
        <v>120000</v>
      </c>
      <c r="M582" s="49">
        <v>274354.16000000003</v>
      </c>
      <c r="N582" s="49">
        <v>428708.32</v>
      </c>
      <c r="O582" s="49">
        <v>111187.49</v>
      </c>
      <c r="P582" s="49">
        <f t="shared" si="23"/>
        <v>238891.5584615385</v>
      </c>
    </row>
    <row r="583" spans="1:16" s="57" customFormat="1" ht="12.75" outlineLevel="3">
      <c r="A583" s="67" t="s">
        <v>501</v>
      </c>
      <c r="B583" s="56" t="s">
        <v>884</v>
      </c>
      <c r="C583" s="49">
        <v>14789007.23</v>
      </c>
      <c r="D583" s="49">
        <v>6063153.07</v>
      </c>
      <c r="E583" s="49">
        <v>9595298.91</v>
      </c>
      <c r="F583" s="49">
        <v>13127444.75</v>
      </c>
      <c r="G583" s="49">
        <v>7724715.59</v>
      </c>
      <c r="H583" s="49">
        <v>11256861.43</v>
      </c>
      <c r="I583" s="49">
        <v>14789007.27</v>
      </c>
      <c r="J583" s="49">
        <v>6063153.11</v>
      </c>
      <c r="K583" s="49">
        <v>9595298.95</v>
      </c>
      <c r="L583" s="49">
        <v>13127444.79</v>
      </c>
      <c r="M583" s="49">
        <v>7724715.63</v>
      </c>
      <c r="N583" s="49">
        <v>11256861.47</v>
      </c>
      <c r="O583" s="49">
        <v>14789007.31</v>
      </c>
      <c r="P583" s="49">
        <f t="shared" si="23"/>
        <v>10761689.962307692</v>
      </c>
    </row>
    <row r="584" spans="1:16" s="57" customFormat="1" ht="12.75" outlineLevel="3">
      <c r="A584" s="67" t="s">
        <v>502</v>
      </c>
      <c r="B584" s="56" t="s">
        <v>885</v>
      </c>
      <c r="C584" s="49">
        <v>12889.2</v>
      </c>
      <c r="D584" s="49">
        <v>20980.09</v>
      </c>
      <c r="E584" s="49">
        <v>28713.940000000002</v>
      </c>
      <c r="F584" s="49">
        <v>36574.73</v>
      </c>
      <c r="G584" s="49">
        <v>43937.21</v>
      </c>
      <c r="H584" s="49">
        <v>51782.23</v>
      </c>
      <c r="I584" s="49">
        <v>59159.64</v>
      </c>
      <c r="J584" s="49">
        <v>66259.51</v>
      </c>
      <c r="K584" s="49">
        <v>73827.04000000001</v>
      </c>
      <c r="L584" s="49">
        <v>80670.88</v>
      </c>
      <c r="M584" s="49">
        <v>87496.73</v>
      </c>
      <c r="N584" s="49">
        <v>10943.66</v>
      </c>
      <c r="O584" s="49">
        <v>24405.39</v>
      </c>
      <c r="P584" s="49">
        <f t="shared" si="23"/>
        <v>45972.32692307693</v>
      </c>
    </row>
    <row r="585" spans="1:16" s="57" customFormat="1" ht="12.75" outlineLevel="3">
      <c r="A585" s="67" t="s">
        <v>503</v>
      </c>
      <c r="B585" s="56" t="s">
        <v>886</v>
      </c>
      <c r="C585" s="49">
        <v>885.354</v>
      </c>
      <c r="D585" s="49">
        <v>963.4340000000001</v>
      </c>
      <c r="E585" s="49">
        <v>1039.684</v>
      </c>
      <c r="F585" s="49">
        <v>1118.464</v>
      </c>
      <c r="G585" s="49">
        <v>1197.294</v>
      </c>
      <c r="H585" s="49">
        <v>1281.5240000000001</v>
      </c>
      <c r="I585" s="49">
        <v>1366.854</v>
      </c>
      <c r="J585" s="49">
        <v>1449.354</v>
      </c>
      <c r="K585" s="49">
        <v>1534.7540000000001</v>
      </c>
      <c r="L585" s="49">
        <v>-9.286</v>
      </c>
      <c r="M585" s="49">
        <v>0.004</v>
      </c>
      <c r="N585" s="49">
        <v>0.004</v>
      </c>
      <c r="O585" s="49">
        <v>0.004</v>
      </c>
      <c r="P585" s="49">
        <f t="shared" si="23"/>
        <v>832.880153846154</v>
      </c>
    </row>
    <row r="586" spans="1:16" s="57" customFormat="1" ht="12.75" outlineLevel="3">
      <c r="A586" s="67" t="s">
        <v>504</v>
      </c>
      <c r="B586" s="56" t="s">
        <v>887</v>
      </c>
      <c r="C586" s="49">
        <v>84201</v>
      </c>
      <c r="D586" s="49">
        <v>90023</v>
      </c>
      <c r="E586" s="49">
        <v>90023</v>
      </c>
      <c r="F586" s="49">
        <v>92414</v>
      </c>
      <c r="G586" s="49">
        <v>92414</v>
      </c>
      <c r="H586" s="49">
        <v>92414</v>
      </c>
      <c r="I586" s="49">
        <v>94460</v>
      </c>
      <c r="J586" s="49">
        <v>94460</v>
      </c>
      <c r="K586" s="49">
        <v>94460</v>
      </c>
      <c r="L586" s="49">
        <v>94143</v>
      </c>
      <c r="M586" s="49">
        <v>94143</v>
      </c>
      <c r="N586" s="49">
        <v>94143</v>
      </c>
      <c r="O586" s="49">
        <v>94143</v>
      </c>
      <c r="P586" s="49">
        <f t="shared" si="23"/>
        <v>92418.53846153847</v>
      </c>
    </row>
    <row r="587" spans="1:16" s="57" customFormat="1" ht="12.75" outlineLevel="3">
      <c r="A587" s="67" t="s">
        <v>505</v>
      </c>
      <c r="B587" s="56" t="s">
        <v>888</v>
      </c>
      <c r="C587" s="49">
        <v>0</v>
      </c>
      <c r="D587" s="49">
        <v>6566</v>
      </c>
      <c r="E587" s="49">
        <v>6566</v>
      </c>
      <c r="F587" s="49">
        <v>93181.15000000001</v>
      </c>
      <c r="G587" s="49">
        <v>1855</v>
      </c>
      <c r="H587" s="49">
        <v>1855</v>
      </c>
      <c r="I587" s="49">
        <v>1855</v>
      </c>
      <c r="J587" s="49">
        <v>2244</v>
      </c>
      <c r="K587" s="49">
        <v>2244</v>
      </c>
      <c r="L587" s="49">
        <v>-84371.15000000001</v>
      </c>
      <c r="M587" s="49">
        <v>2632</v>
      </c>
      <c r="N587" s="49">
        <v>2632</v>
      </c>
      <c r="O587" s="49">
        <v>2632</v>
      </c>
      <c r="P587" s="49">
        <f t="shared" si="23"/>
        <v>3068.5384615384614</v>
      </c>
    </row>
    <row r="588" spans="1:16" s="57" customFormat="1" ht="12.75" outlineLevel="3">
      <c r="A588" s="67" t="s">
        <v>506</v>
      </c>
      <c r="B588" s="56" t="s">
        <v>889</v>
      </c>
      <c r="C588" s="49">
        <v>0</v>
      </c>
      <c r="D588" s="49">
        <v>0</v>
      </c>
      <c r="E588" s="49">
        <v>0</v>
      </c>
      <c r="F588" s="49">
        <v>0</v>
      </c>
      <c r="G588" s="49">
        <v>3406</v>
      </c>
      <c r="H588" s="49">
        <v>3406</v>
      </c>
      <c r="I588" s="49">
        <v>3406</v>
      </c>
      <c r="J588" s="49">
        <v>3762</v>
      </c>
      <c r="K588" s="49">
        <v>3762</v>
      </c>
      <c r="L588" s="49">
        <v>3762</v>
      </c>
      <c r="M588" s="49">
        <v>4147</v>
      </c>
      <c r="N588" s="49">
        <v>4147</v>
      </c>
      <c r="O588" s="49">
        <v>4147</v>
      </c>
      <c r="P588" s="49">
        <f t="shared" si="23"/>
        <v>2611.153846153846</v>
      </c>
    </row>
    <row r="589" spans="1:16" s="13" customFormat="1" ht="12.75">
      <c r="A589" s="69" t="s">
        <v>17</v>
      </c>
      <c r="B589" s="20" t="s">
        <v>143</v>
      </c>
      <c r="C589" s="49">
        <v>15082915.624</v>
      </c>
      <c r="D589" s="49">
        <v>6388804.334000001</v>
      </c>
      <c r="E589" s="49">
        <v>9935454.824</v>
      </c>
      <c r="F589" s="49">
        <v>13493789.784</v>
      </c>
      <c r="G589" s="49">
        <v>8144527.143999999</v>
      </c>
      <c r="H589" s="49">
        <v>11823769.594</v>
      </c>
      <c r="I589" s="49">
        <v>15105390.014</v>
      </c>
      <c r="J589" s="49">
        <v>6540980.074</v>
      </c>
      <c r="K589" s="49">
        <v>10230722.374</v>
      </c>
      <c r="L589" s="49">
        <v>13371884.773999998</v>
      </c>
      <c r="M589" s="49">
        <v>8223718.034</v>
      </c>
      <c r="N589" s="49">
        <v>11834405.314000001</v>
      </c>
      <c r="O589" s="49">
        <v>15060141.374000002</v>
      </c>
      <c r="P589" s="49">
        <f t="shared" si="23"/>
        <v>11172038.712461539</v>
      </c>
    </row>
    <row r="590" spans="1:16" s="13" customFormat="1" ht="0.75" customHeight="1" outlineLevel="2">
      <c r="A590" s="69"/>
      <c r="B590" s="20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>
        <f t="shared" si="23"/>
        <v>0</v>
      </c>
    </row>
    <row r="591" spans="1:16" s="13" customFormat="1" ht="12.75">
      <c r="A591" s="69" t="s">
        <v>17</v>
      </c>
      <c r="B591" s="20" t="s">
        <v>144</v>
      </c>
      <c r="C591" s="49">
        <v>0</v>
      </c>
      <c r="D591" s="49">
        <v>0</v>
      </c>
      <c r="E591" s="49">
        <v>0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f t="shared" si="23"/>
        <v>0</v>
      </c>
    </row>
    <row r="592" spans="1:16" s="13" customFormat="1" ht="0.75" customHeight="1" outlineLevel="2">
      <c r="A592" s="69"/>
      <c r="B592" s="20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>
        <f t="shared" si="23"/>
        <v>0</v>
      </c>
    </row>
    <row r="593" spans="1:16" s="13" customFormat="1" ht="12.75">
      <c r="A593" s="69" t="s">
        <v>17</v>
      </c>
      <c r="B593" s="20" t="s">
        <v>145</v>
      </c>
      <c r="C593" s="49">
        <v>0</v>
      </c>
      <c r="D593" s="49">
        <v>0</v>
      </c>
      <c r="E593" s="49">
        <v>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f t="shared" si="23"/>
        <v>0</v>
      </c>
    </row>
    <row r="594" spans="1:16" s="13" customFormat="1" ht="0.75" customHeight="1" outlineLevel="2">
      <c r="A594" s="69"/>
      <c r="B594" s="20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>
        <f t="shared" si="23"/>
        <v>0</v>
      </c>
    </row>
    <row r="595" spans="1:16" s="13" customFormat="1" ht="12.75">
      <c r="A595" s="69" t="s">
        <v>17</v>
      </c>
      <c r="B595" s="20" t="s">
        <v>146</v>
      </c>
      <c r="C595" s="49">
        <v>0</v>
      </c>
      <c r="D595" s="49">
        <v>0</v>
      </c>
      <c r="E595" s="49">
        <v>0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f t="shared" si="23"/>
        <v>0</v>
      </c>
    </row>
    <row r="596" spans="1:16" s="13" customFormat="1" ht="0.75" customHeight="1" outlineLevel="2">
      <c r="A596" s="69"/>
      <c r="B596" s="20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>
        <f t="shared" si="23"/>
        <v>0</v>
      </c>
    </row>
    <row r="597" spans="1:16" s="57" customFormat="1" ht="12.75" outlineLevel="3">
      <c r="A597" s="67" t="s">
        <v>507</v>
      </c>
      <c r="B597" s="56" t="s">
        <v>890</v>
      </c>
      <c r="C597" s="49">
        <v>0</v>
      </c>
      <c r="D597" s="49">
        <v>0</v>
      </c>
      <c r="E597" s="49">
        <v>281249.87</v>
      </c>
      <c r="F597" s="49">
        <v>0</v>
      </c>
      <c r="G597" s="49">
        <v>0</v>
      </c>
      <c r="H597" s="49">
        <v>0</v>
      </c>
      <c r="I597" s="49">
        <v>0</v>
      </c>
      <c r="J597" s="49">
        <v>264941.01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f t="shared" si="23"/>
        <v>42014.68307692308</v>
      </c>
    </row>
    <row r="598" spans="1:16" s="57" customFormat="1" ht="12.75" outlineLevel="3">
      <c r="A598" s="67" t="s">
        <v>508</v>
      </c>
      <c r="B598" s="56" t="s">
        <v>891</v>
      </c>
      <c r="C598" s="49">
        <v>117722.32</v>
      </c>
      <c r="D598" s="49">
        <v>273001.9</v>
      </c>
      <c r="E598" s="49">
        <v>167623.73</v>
      </c>
      <c r="F598" s="49">
        <v>121048.99</v>
      </c>
      <c r="G598" s="49">
        <v>100467.11</v>
      </c>
      <c r="H598" s="49">
        <v>133783.44</v>
      </c>
      <c r="I598" s="49">
        <v>122812.75</v>
      </c>
      <c r="J598" s="49">
        <v>213511.07</v>
      </c>
      <c r="K598" s="49">
        <v>137793.98</v>
      </c>
      <c r="L598" s="49">
        <v>119139.01000000001</v>
      </c>
      <c r="M598" s="49">
        <v>127982.78</v>
      </c>
      <c r="N598" s="49">
        <v>130742.97</v>
      </c>
      <c r="O598" s="49">
        <v>119694.71</v>
      </c>
      <c r="P598" s="49">
        <f t="shared" si="23"/>
        <v>145024.98153846155</v>
      </c>
    </row>
    <row r="599" spans="1:16" s="57" customFormat="1" ht="12.75" outlineLevel="3">
      <c r="A599" s="67" t="s">
        <v>509</v>
      </c>
      <c r="B599" s="56" t="s">
        <v>892</v>
      </c>
      <c r="C599" s="49">
        <v>21295.010000000002</v>
      </c>
      <c r="D599" s="49">
        <v>51090.89</v>
      </c>
      <c r="E599" s="49">
        <v>15141.51</v>
      </c>
      <c r="F599" s="49">
        <v>26409.87</v>
      </c>
      <c r="G599" s="49">
        <v>36874.28</v>
      </c>
      <c r="H599" s="49">
        <v>11788.27</v>
      </c>
      <c r="I599" s="49">
        <v>22157.72</v>
      </c>
      <c r="J599" s="49">
        <v>36841.18</v>
      </c>
      <c r="K599" s="49">
        <v>10988</v>
      </c>
      <c r="L599" s="49">
        <v>20452.2</v>
      </c>
      <c r="M599" s="49">
        <v>30857.54</v>
      </c>
      <c r="N599" s="49">
        <v>10646.72</v>
      </c>
      <c r="O599" s="49">
        <v>24909.440000000002</v>
      </c>
      <c r="P599" s="49">
        <f t="shared" si="23"/>
        <v>24573.279230769225</v>
      </c>
    </row>
    <row r="600" spans="1:16" s="57" customFormat="1" ht="12.75" outlineLevel="3">
      <c r="A600" s="67" t="s">
        <v>510</v>
      </c>
      <c r="B600" s="56" t="s">
        <v>893</v>
      </c>
      <c r="C600" s="49">
        <v>770611.5</v>
      </c>
      <c r="D600" s="49">
        <v>718399.72</v>
      </c>
      <c r="E600" s="49">
        <v>651887.61</v>
      </c>
      <c r="F600" s="49">
        <v>638330.09</v>
      </c>
      <c r="G600" s="49">
        <v>708051.5700000001</v>
      </c>
      <c r="H600" s="49">
        <v>717095.31</v>
      </c>
      <c r="I600" s="49">
        <v>715865.79</v>
      </c>
      <c r="J600" s="49">
        <v>701754.56</v>
      </c>
      <c r="K600" s="49">
        <v>653610.71</v>
      </c>
      <c r="L600" s="49">
        <v>639574.73</v>
      </c>
      <c r="M600" s="49">
        <v>747830.99</v>
      </c>
      <c r="N600" s="49">
        <v>764299.58</v>
      </c>
      <c r="O600" s="49">
        <v>720218.78</v>
      </c>
      <c r="P600" s="49">
        <f t="shared" si="23"/>
        <v>703656.2261538461</v>
      </c>
    </row>
    <row r="601" spans="1:16" s="57" customFormat="1" ht="12.75" outlineLevel="3">
      <c r="A601" s="67" t="s">
        <v>511</v>
      </c>
      <c r="B601" s="56" t="s">
        <v>894</v>
      </c>
      <c r="C601" s="49">
        <v>0</v>
      </c>
      <c r="D601" s="49">
        <v>0</v>
      </c>
      <c r="E601" s="49">
        <v>146309.4</v>
      </c>
      <c r="F601" s="49">
        <v>0</v>
      </c>
      <c r="G601" s="49">
        <v>0</v>
      </c>
      <c r="H601" s="49">
        <v>0</v>
      </c>
      <c r="I601" s="49">
        <v>0</v>
      </c>
      <c r="J601" s="49">
        <v>133578.94</v>
      </c>
      <c r="K601" s="49">
        <v>0</v>
      </c>
      <c r="L601" s="49">
        <v>0</v>
      </c>
      <c r="M601" s="49">
        <v>0</v>
      </c>
      <c r="N601" s="49">
        <v>0</v>
      </c>
      <c r="O601" s="49">
        <v>0</v>
      </c>
      <c r="P601" s="49">
        <f t="shared" si="23"/>
        <v>21529.872307692305</v>
      </c>
    </row>
    <row r="602" spans="1:16" s="57" customFormat="1" ht="12.75" outlineLevel="3">
      <c r="A602" s="67" t="s">
        <v>512</v>
      </c>
      <c r="B602" s="56" t="s">
        <v>895</v>
      </c>
      <c r="C602" s="49">
        <v>70.06</v>
      </c>
      <c r="D602" s="49">
        <v>155.53</v>
      </c>
      <c r="E602" s="49">
        <v>121.33</v>
      </c>
      <c r="F602" s="49">
        <v>0</v>
      </c>
      <c r="G602" s="49">
        <v>0</v>
      </c>
      <c r="H602" s="49">
        <v>57.050000000000004</v>
      </c>
      <c r="I602" s="49">
        <v>0</v>
      </c>
      <c r="J602" s="49">
        <v>99.61</v>
      </c>
      <c r="K602" s="49">
        <v>0</v>
      </c>
      <c r="L602" s="49">
        <v>64.54</v>
      </c>
      <c r="M602" s="49">
        <v>64.06</v>
      </c>
      <c r="N602" s="49">
        <v>69.07000000000001</v>
      </c>
      <c r="O602" s="49">
        <v>63.13</v>
      </c>
      <c r="P602" s="49">
        <f t="shared" si="23"/>
        <v>58.798461538461545</v>
      </c>
    </row>
    <row r="603" spans="1:16" s="57" customFormat="1" ht="12.75" outlineLevel="3">
      <c r="A603" s="67" t="s">
        <v>513</v>
      </c>
      <c r="B603" s="56" t="s">
        <v>896</v>
      </c>
      <c r="C603" s="49">
        <v>380039.91000000003</v>
      </c>
      <c r="D603" s="49">
        <v>512477.76</v>
      </c>
      <c r="E603" s="49">
        <v>170032.74</v>
      </c>
      <c r="F603" s="49">
        <v>297740.15</v>
      </c>
      <c r="G603" s="49">
        <v>461807.09</v>
      </c>
      <c r="H603" s="49">
        <v>232726.11000000002</v>
      </c>
      <c r="I603" s="49">
        <v>411056.28</v>
      </c>
      <c r="J603" s="49">
        <v>585017.9500000001</v>
      </c>
      <c r="K603" s="49">
        <v>195558.84</v>
      </c>
      <c r="L603" s="49">
        <v>322576.73</v>
      </c>
      <c r="M603" s="49">
        <v>501858.54000000004</v>
      </c>
      <c r="N603" s="49">
        <v>243084.62</v>
      </c>
      <c r="O603" s="49">
        <v>384764.76</v>
      </c>
      <c r="P603" s="49">
        <f t="shared" si="23"/>
        <v>361441.6523076923</v>
      </c>
    </row>
    <row r="604" spans="1:16" s="57" customFormat="1" ht="12.75" outlineLevel="3">
      <c r="A604" s="67" t="s">
        <v>514</v>
      </c>
      <c r="B604" s="56" t="s">
        <v>897</v>
      </c>
      <c r="C604" s="49">
        <v>1273004.4</v>
      </c>
      <c r="D604" s="49">
        <v>1036908.49</v>
      </c>
      <c r="E604" s="49">
        <v>861953.67</v>
      </c>
      <c r="F604" s="49">
        <v>790978.22</v>
      </c>
      <c r="G604" s="49">
        <v>930029.53</v>
      </c>
      <c r="H604" s="49">
        <v>1012875.61</v>
      </c>
      <c r="I604" s="49">
        <v>1043435.69</v>
      </c>
      <c r="J604" s="49">
        <v>1004974.15</v>
      </c>
      <c r="K604" s="49">
        <v>843456.99</v>
      </c>
      <c r="L604" s="49">
        <v>843580.92</v>
      </c>
      <c r="M604" s="49">
        <v>1194295.3900000001</v>
      </c>
      <c r="N604" s="49">
        <v>1279635.49</v>
      </c>
      <c r="O604" s="49">
        <v>1113570.17</v>
      </c>
      <c r="P604" s="49">
        <f t="shared" si="23"/>
        <v>1017592.2092307693</v>
      </c>
    </row>
    <row r="605" spans="1:16" s="13" customFormat="1" ht="12.75">
      <c r="A605" s="69" t="s">
        <v>17</v>
      </c>
      <c r="B605" s="20" t="s">
        <v>147</v>
      </c>
      <c r="C605" s="49">
        <v>2562743.2</v>
      </c>
      <c r="D605" s="49">
        <v>2592034.29</v>
      </c>
      <c r="E605" s="49">
        <v>2294319.86</v>
      </c>
      <c r="F605" s="49">
        <v>1874507.32</v>
      </c>
      <c r="G605" s="49">
        <v>2237229.58</v>
      </c>
      <c r="H605" s="49">
        <v>2108325.79</v>
      </c>
      <c r="I605" s="49">
        <v>2315328.23</v>
      </c>
      <c r="J605" s="49">
        <v>2940718.47</v>
      </c>
      <c r="K605" s="49">
        <v>1841408.52</v>
      </c>
      <c r="L605" s="49">
        <v>1945388.13</v>
      </c>
      <c r="M605" s="49">
        <v>2602889.3000000003</v>
      </c>
      <c r="N605" s="49">
        <v>2428478.45</v>
      </c>
      <c r="O605" s="49">
        <v>2363220.99</v>
      </c>
      <c r="P605" s="49">
        <f t="shared" si="23"/>
        <v>2315891.702307692</v>
      </c>
    </row>
    <row r="606" spans="1:16" s="13" customFormat="1" ht="0.75" customHeight="1" outlineLevel="2">
      <c r="A606" s="69"/>
      <c r="B606" s="20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>
        <f t="shared" si="23"/>
        <v>0</v>
      </c>
    </row>
    <row r="607" spans="1:16" s="57" customFormat="1" ht="12.75" outlineLevel="3">
      <c r="A607" s="67" t="s">
        <v>515</v>
      </c>
      <c r="B607" s="56" t="s">
        <v>898</v>
      </c>
      <c r="C607" s="49">
        <v>123727.81</v>
      </c>
      <c r="D607" s="49">
        <v>132241.22</v>
      </c>
      <c r="E607" s="49">
        <v>126492.72</v>
      </c>
      <c r="F607" s="49">
        <v>128742.17</v>
      </c>
      <c r="G607" s="49">
        <v>127636.73</v>
      </c>
      <c r="H607" s="49">
        <v>126299.2</v>
      </c>
      <c r="I607" s="49">
        <v>127928.99</v>
      </c>
      <c r="J607" s="49">
        <v>0</v>
      </c>
      <c r="K607" s="49">
        <v>125436.14</v>
      </c>
      <c r="L607" s="49">
        <v>125274.53</v>
      </c>
      <c r="M607" s="49">
        <v>124630.02</v>
      </c>
      <c r="N607" s="49">
        <v>136453.55</v>
      </c>
      <c r="O607" s="49">
        <v>135458.38</v>
      </c>
      <c r="P607" s="49">
        <f t="shared" si="23"/>
        <v>118486.26615384615</v>
      </c>
    </row>
    <row r="608" spans="1:16" s="57" customFormat="1" ht="12.75" outlineLevel="3">
      <c r="A608" s="67" t="s">
        <v>516</v>
      </c>
      <c r="B608" s="56" t="s">
        <v>899</v>
      </c>
      <c r="C608" s="49">
        <v>14190.460000000001</v>
      </c>
      <c r="D608" s="49">
        <v>15033.34</v>
      </c>
      <c r="E608" s="49">
        <v>14560.53</v>
      </c>
      <c r="F608" s="49">
        <v>14791.54</v>
      </c>
      <c r="G608" s="49">
        <v>14658.74</v>
      </c>
      <c r="H608" s="49">
        <v>14589.29</v>
      </c>
      <c r="I608" s="49">
        <v>14700.73</v>
      </c>
      <c r="J608" s="49">
        <v>0</v>
      </c>
      <c r="K608" s="49">
        <v>14322.2</v>
      </c>
      <c r="L608" s="49">
        <v>14582.19</v>
      </c>
      <c r="M608" s="49">
        <v>14588.380000000001</v>
      </c>
      <c r="N608" s="49">
        <v>15286.460000000001</v>
      </c>
      <c r="O608" s="49">
        <v>15228.54</v>
      </c>
      <c r="P608" s="49">
        <f t="shared" si="23"/>
        <v>13579.415384615384</v>
      </c>
    </row>
    <row r="609" spans="1:16" s="57" customFormat="1" ht="12.75" outlineLevel="3">
      <c r="A609" s="67" t="s">
        <v>517</v>
      </c>
      <c r="B609" s="56" t="s">
        <v>900</v>
      </c>
      <c r="C609" s="49">
        <v>0</v>
      </c>
      <c r="D609" s="49">
        <v>0</v>
      </c>
      <c r="E609" s="49">
        <v>0</v>
      </c>
      <c r="F609" s="49">
        <v>0</v>
      </c>
      <c r="G609" s="49">
        <v>0</v>
      </c>
      <c r="H609" s="49">
        <v>0</v>
      </c>
      <c r="I609" s="49">
        <v>0</v>
      </c>
      <c r="J609" s="49">
        <v>0</v>
      </c>
      <c r="K609" s="49">
        <v>0</v>
      </c>
      <c r="L609" s="49">
        <v>0</v>
      </c>
      <c r="M609" s="49">
        <v>0</v>
      </c>
      <c r="N609" s="49">
        <v>0</v>
      </c>
      <c r="O609" s="49">
        <v>0</v>
      </c>
      <c r="P609" s="49">
        <f t="shared" si="23"/>
        <v>0</v>
      </c>
    </row>
    <row r="610" spans="1:16" s="57" customFormat="1" ht="12.75" outlineLevel="3">
      <c r="A610" s="67" t="s">
        <v>518</v>
      </c>
      <c r="B610" s="56" t="s">
        <v>901</v>
      </c>
      <c r="C610" s="49">
        <v>0</v>
      </c>
      <c r="D610" s="49">
        <v>0</v>
      </c>
      <c r="E610" s="49">
        <v>0</v>
      </c>
      <c r="F610" s="49">
        <v>0</v>
      </c>
      <c r="G610" s="49">
        <v>0</v>
      </c>
      <c r="H610" s="49">
        <v>0</v>
      </c>
      <c r="I610" s="49">
        <v>0</v>
      </c>
      <c r="J610" s="49">
        <v>0</v>
      </c>
      <c r="K610" s="49">
        <v>0</v>
      </c>
      <c r="L610" s="49">
        <v>0</v>
      </c>
      <c r="M610" s="49">
        <v>0</v>
      </c>
      <c r="N610" s="49">
        <v>0</v>
      </c>
      <c r="O610" s="49">
        <v>0</v>
      </c>
      <c r="P610" s="49">
        <f t="shared" si="23"/>
        <v>0</v>
      </c>
    </row>
    <row r="611" spans="1:16" s="57" customFormat="1" ht="12.75" outlineLevel="3">
      <c r="A611" s="67" t="s">
        <v>519</v>
      </c>
      <c r="B611" s="56" t="s">
        <v>902</v>
      </c>
      <c r="C611" s="49">
        <v>1549.93</v>
      </c>
      <c r="D611" s="49">
        <v>1559.8600000000001</v>
      </c>
      <c r="E611" s="49">
        <v>1589.27</v>
      </c>
      <c r="F611" s="49">
        <v>1644.92</v>
      </c>
      <c r="G611" s="49">
        <v>1638.25</v>
      </c>
      <c r="H611" s="49">
        <v>1613.47</v>
      </c>
      <c r="I611" s="49">
        <v>1606.07</v>
      </c>
      <c r="J611" s="49">
        <v>0</v>
      </c>
      <c r="K611" s="49">
        <v>1604.53</v>
      </c>
      <c r="L611" s="49">
        <v>1611.44</v>
      </c>
      <c r="M611" s="49">
        <v>1618.69</v>
      </c>
      <c r="N611" s="49">
        <v>1492.6000000000001</v>
      </c>
      <c r="O611" s="49">
        <v>1472.6200000000001</v>
      </c>
      <c r="P611" s="49">
        <f t="shared" si="23"/>
        <v>1461.6653846153845</v>
      </c>
    </row>
    <row r="612" spans="1:16" s="57" customFormat="1" ht="12.75" outlineLevel="3">
      <c r="A612" s="67" t="s">
        <v>520</v>
      </c>
      <c r="B612" s="56" t="s">
        <v>903</v>
      </c>
      <c r="C612" s="49">
        <v>0</v>
      </c>
      <c r="D612" s="49">
        <v>0</v>
      </c>
      <c r="E612" s="49">
        <v>0</v>
      </c>
      <c r="F612" s="49">
        <v>0</v>
      </c>
      <c r="G612" s="49">
        <v>0</v>
      </c>
      <c r="H612" s="49">
        <v>0</v>
      </c>
      <c r="I612" s="49">
        <v>0</v>
      </c>
      <c r="J612" s="49">
        <v>0</v>
      </c>
      <c r="K612" s="49">
        <v>0</v>
      </c>
      <c r="L612" s="49">
        <v>0</v>
      </c>
      <c r="M612" s="49">
        <v>0</v>
      </c>
      <c r="N612" s="49">
        <v>0</v>
      </c>
      <c r="O612" s="49">
        <v>0</v>
      </c>
      <c r="P612" s="49">
        <f t="shared" si="23"/>
        <v>0</v>
      </c>
    </row>
    <row r="613" spans="1:16" s="57" customFormat="1" ht="12.75" outlineLevel="3">
      <c r="A613" s="67" t="s">
        <v>521</v>
      </c>
      <c r="B613" s="56" t="s">
        <v>904</v>
      </c>
      <c r="C613" s="49">
        <v>0</v>
      </c>
      <c r="D613" s="49">
        <v>0</v>
      </c>
      <c r="E613" s="49">
        <v>0</v>
      </c>
      <c r="F613" s="49">
        <v>0</v>
      </c>
      <c r="G613" s="49">
        <v>0</v>
      </c>
      <c r="H613" s="49">
        <v>0</v>
      </c>
      <c r="I613" s="49">
        <v>0</v>
      </c>
      <c r="J613" s="49">
        <v>0</v>
      </c>
      <c r="K613" s="49">
        <v>0</v>
      </c>
      <c r="L613" s="49">
        <v>0</v>
      </c>
      <c r="M613" s="49">
        <v>0</v>
      </c>
      <c r="N613" s="49">
        <v>0</v>
      </c>
      <c r="O613" s="49">
        <v>0</v>
      </c>
      <c r="P613" s="49">
        <f t="shared" si="23"/>
        <v>0</v>
      </c>
    </row>
    <row r="614" spans="1:16" s="57" customFormat="1" ht="12.75" outlineLevel="3">
      <c r="A614" s="67" t="s">
        <v>522</v>
      </c>
      <c r="B614" s="56" t="s">
        <v>905</v>
      </c>
      <c r="C614" s="49">
        <v>4318553.919</v>
      </c>
      <c r="D614" s="49">
        <v>4171590.858</v>
      </c>
      <c r="E614" s="49">
        <v>3963803.928</v>
      </c>
      <c r="F614" s="49">
        <v>3639779.058</v>
      </c>
      <c r="G614" s="49">
        <v>3197621.316</v>
      </c>
      <c r="H614" s="49">
        <v>2727151.096</v>
      </c>
      <c r="I614" s="49">
        <v>2356700.056</v>
      </c>
      <c r="J614" s="49">
        <v>1983216.206</v>
      </c>
      <c r="K614" s="49">
        <v>1706866.558</v>
      </c>
      <c r="L614" s="49">
        <v>1372503.808</v>
      </c>
      <c r="M614" s="49">
        <v>0</v>
      </c>
      <c r="N614" s="49">
        <v>4448213.631</v>
      </c>
      <c r="O614" s="49">
        <v>4342153.624</v>
      </c>
      <c r="P614" s="49">
        <f t="shared" si="23"/>
        <v>2940627.2352307686</v>
      </c>
    </row>
    <row r="615" spans="1:16" s="57" customFormat="1" ht="12.75" outlineLevel="3">
      <c r="A615" s="67" t="s">
        <v>523</v>
      </c>
      <c r="B615" s="56" t="s">
        <v>906</v>
      </c>
      <c r="C615" s="49">
        <v>642178.829</v>
      </c>
      <c r="D615" s="49">
        <v>948806.779</v>
      </c>
      <c r="E615" s="49">
        <v>1250808.359</v>
      </c>
      <c r="F615" s="49">
        <v>1554066.675</v>
      </c>
      <c r="G615" s="49">
        <v>1875415.374</v>
      </c>
      <c r="H615" s="49">
        <v>2148150.414</v>
      </c>
      <c r="I615" s="49">
        <v>2487531.761</v>
      </c>
      <c r="J615" s="49">
        <v>2769857.711</v>
      </c>
      <c r="K615" s="49">
        <v>3111812.492</v>
      </c>
      <c r="L615" s="49">
        <v>3447562.796</v>
      </c>
      <c r="M615" s="49">
        <v>4639326.074</v>
      </c>
      <c r="N615" s="49">
        <v>422724.17</v>
      </c>
      <c r="O615" s="49">
        <v>693938.034</v>
      </c>
      <c r="P615" s="49">
        <f t="shared" si="23"/>
        <v>1999398.4206153848</v>
      </c>
    </row>
    <row r="616" spans="1:16" s="57" customFormat="1" ht="12.75" outlineLevel="3">
      <c r="A616" s="67" t="s">
        <v>524</v>
      </c>
      <c r="B616" s="56" t="s">
        <v>907</v>
      </c>
      <c r="C616" s="49">
        <v>1082815</v>
      </c>
      <c r="D616" s="49">
        <v>792493</v>
      </c>
      <c r="E616" s="49">
        <v>792493</v>
      </c>
      <c r="F616" s="49">
        <v>792493</v>
      </c>
      <c r="G616" s="49">
        <v>792493</v>
      </c>
      <c r="H616" s="49">
        <v>792493</v>
      </c>
      <c r="I616" s="49">
        <v>792493</v>
      </c>
      <c r="J616" s="49">
        <v>792493</v>
      </c>
      <c r="K616" s="49">
        <v>792493</v>
      </c>
      <c r="L616" s="49">
        <v>792493</v>
      </c>
      <c r="M616" s="49">
        <v>792493</v>
      </c>
      <c r="N616" s="49">
        <v>792493</v>
      </c>
      <c r="O616" s="49">
        <v>792493</v>
      </c>
      <c r="P616" s="49">
        <f t="shared" si="23"/>
        <v>814825.4615384615</v>
      </c>
    </row>
    <row r="617" spans="1:16" s="57" customFormat="1" ht="12.75" outlineLevel="3">
      <c r="A617" s="67" t="s">
        <v>525</v>
      </c>
      <c r="B617" s="56" t="s">
        <v>908</v>
      </c>
      <c r="C617" s="49">
        <v>81</v>
      </c>
      <c r="D617" s="49">
        <v>81</v>
      </c>
      <c r="E617" s="49">
        <v>81</v>
      </c>
      <c r="F617" s="49">
        <v>81</v>
      </c>
      <c r="G617" s="49">
        <v>81</v>
      </c>
      <c r="H617" s="49">
        <v>81</v>
      </c>
      <c r="I617" s="49">
        <v>81</v>
      </c>
      <c r="J617" s="49">
        <v>81</v>
      </c>
      <c r="K617" s="49">
        <v>81</v>
      </c>
      <c r="L617" s="49">
        <v>81</v>
      </c>
      <c r="M617" s="49">
        <v>143</v>
      </c>
      <c r="N617" s="49">
        <v>143</v>
      </c>
      <c r="O617" s="49">
        <v>143</v>
      </c>
      <c r="P617" s="49">
        <f t="shared" si="23"/>
        <v>95.3076923076923</v>
      </c>
    </row>
    <row r="618" spans="1:16" s="57" customFormat="1" ht="12.75" outlineLevel="3">
      <c r="A618" s="67" t="s">
        <v>526</v>
      </c>
      <c r="B618" s="56" t="s">
        <v>909</v>
      </c>
      <c r="C618" s="49">
        <v>3086.474</v>
      </c>
      <c r="D618" s="49">
        <v>348.974</v>
      </c>
      <c r="E618" s="49">
        <v>31294.194</v>
      </c>
      <c r="F618" s="49">
        <v>-9461.906</v>
      </c>
      <c r="G618" s="49">
        <v>135765.172</v>
      </c>
      <c r="H618" s="49">
        <v>100389.264</v>
      </c>
      <c r="I618" s="49">
        <v>253816.214</v>
      </c>
      <c r="J618" s="49">
        <v>264781.194</v>
      </c>
      <c r="K618" s="49">
        <v>488951.849</v>
      </c>
      <c r="L618" s="49">
        <v>317023.997</v>
      </c>
      <c r="M618" s="49">
        <v>214226.607</v>
      </c>
      <c r="N618" s="49">
        <v>106299.76000000001</v>
      </c>
      <c r="O618" s="49">
        <v>205749.028</v>
      </c>
      <c r="P618" s="49">
        <f t="shared" si="23"/>
        <v>162482.37084615385</v>
      </c>
    </row>
    <row r="619" spans="1:16" s="57" customFormat="1" ht="12.75" outlineLevel="3">
      <c r="A619" s="67" t="s">
        <v>527</v>
      </c>
      <c r="B619" s="56" t="s">
        <v>829</v>
      </c>
      <c r="C619" s="49">
        <v>0</v>
      </c>
      <c r="D619" s="49">
        <v>303571</v>
      </c>
      <c r="E619" s="49">
        <v>0</v>
      </c>
      <c r="F619" s="49">
        <v>0</v>
      </c>
      <c r="G619" s="49">
        <v>301876</v>
      </c>
      <c r="H619" s="49">
        <v>0</v>
      </c>
      <c r="I619" s="49">
        <v>0</v>
      </c>
      <c r="J619" s="49">
        <v>333273</v>
      </c>
      <c r="K619" s="49">
        <v>0</v>
      </c>
      <c r="L619" s="49">
        <v>0</v>
      </c>
      <c r="M619" s="49">
        <v>356683</v>
      </c>
      <c r="N619" s="49">
        <v>0</v>
      </c>
      <c r="O619" s="49">
        <v>0</v>
      </c>
      <c r="P619" s="49">
        <f t="shared" si="23"/>
        <v>99646.38461538461</v>
      </c>
    </row>
    <row r="620" spans="1:16" s="57" customFormat="1" ht="12.75" outlineLevel="3">
      <c r="A620" s="67" t="s">
        <v>528</v>
      </c>
      <c r="B620" s="56" t="s">
        <v>910</v>
      </c>
      <c r="C620" s="49">
        <v>5562.74</v>
      </c>
      <c r="D620" s="49">
        <v>5562.07</v>
      </c>
      <c r="E620" s="49">
        <v>5571.9400000000005</v>
      </c>
      <c r="F620" s="49">
        <v>5609.81</v>
      </c>
      <c r="G620" s="49">
        <v>5565.87</v>
      </c>
      <c r="H620" s="49">
        <v>5533.5</v>
      </c>
      <c r="I620" s="49">
        <v>5571.68</v>
      </c>
      <c r="J620" s="49">
        <v>5565.84</v>
      </c>
      <c r="K620" s="49">
        <v>5509.04</v>
      </c>
      <c r="L620" s="49">
        <v>5505.63</v>
      </c>
      <c r="M620" s="49">
        <v>5522.64</v>
      </c>
      <c r="N620" s="49">
        <v>5771.82</v>
      </c>
      <c r="O620" s="49">
        <v>5741.91</v>
      </c>
      <c r="P620" s="49">
        <f t="shared" si="23"/>
        <v>5584.191538461538</v>
      </c>
    </row>
    <row r="621" spans="1:16" s="57" customFormat="1" ht="12.75" outlineLevel="3">
      <c r="A621" s="67" t="s">
        <v>529</v>
      </c>
      <c r="B621" s="56" t="s">
        <v>911</v>
      </c>
      <c r="C621" s="49">
        <v>-260.29</v>
      </c>
      <c r="D621" s="49">
        <v>342.32</v>
      </c>
      <c r="E621" s="49">
        <v>0</v>
      </c>
      <c r="F621" s="49">
        <v>0</v>
      </c>
      <c r="G621" s="49">
        <v>0</v>
      </c>
      <c r="H621" s="49">
        <v>0</v>
      </c>
      <c r="I621" s="49">
        <v>0</v>
      </c>
      <c r="J621" s="49">
        <v>0</v>
      </c>
      <c r="K621" s="49">
        <v>0</v>
      </c>
      <c r="L621" s="49">
        <v>188.72</v>
      </c>
      <c r="M621" s="49">
        <v>0</v>
      </c>
      <c r="N621" s="49">
        <v>0</v>
      </c>
      <c r="O621" s="49">
        <v>0</v>
      </c>
      <c r="P621" s="49">
        <f t="shared" si="23"/>
        <v>20.826923076923077</v>
      </c>
    </row>
    <row r="622" spans="1:16" s="57" customFormat="1" ht="12.75" outlineLevel="3">
      <c r="A622" s="67" t="s">
        <v>530</v>
      </c>
      <c r="B622" s="56" t="s">
        <v>912</v>
      </c>
      <c r="C622" s="49">
        <v>289595.16000000003</v>
      </c>
      <c r="D622" s="49">
        <v>40494.677</v>
      </c>
      <c r="E622" s="49">
        <v>53529.477</v>
      </c>
      <c r="F622" s="49">
        <v>66854.887</v>
      </c>
      <c r="G622" s="49">
        <v>81032.487</v>
      </c>
      <c r="H622" s="49">
        <v>94544.997</v>
      </c>
      <c r="I622" s="49">
        <v>108065.37700000001</v>
      </c>
      <c r="J622" s="49">
        <v>134523.537</v>
      </c>
      <c r="K622" s="49">
        <v>152350.907</v>
      </c>
      <c r="L622" s="49">
        <v>170178.267</v>
      </c>
      <c r="M622" s="49">
        <v>269720.997</v>
      </c>
      <c r="N622" s="49">
        <v>283458.117</v>
      </c>
      <c r="O622" s="49">
        <v>293407.957</v>
      </c>
      <c r="P622" s="49">
        <f t="shared" si="23"/>
        <v>156750.52646153845</v>
      </c>
    </row>
    <row r="623" spans="1:16" s="57" customFormat="1" ht="12.75" outlineLevel="3">
      <c r="A623" s="67" t="s">
        <v>531</v>
      </c>
      <c r="B623" s="56" t="s">
        <v>913</v>
      </c>
      <c r="C623" s="49">
        <v>0</v>
      </c>
      <c r="D623" s="49">
        <v>0</v>
      </c>
      <c r="E623" s="49">
        <v>0</v>
      </c>
      <c r="F623" s="49">
        <v>0</v>
      </c>
      <c r="G623" s="49">
        <v>0</v>
      </c>
      <c r="H623" s="49">
        <v>0</v>
      </c>
      <c r="I623" s="49">
        <v>-53.230000000000004</v>
      </c>
      <c r="J623" s="49">
        <v>0</v>
      </c>
      <c r="K623" s="49">
        <v>0</v>
      </c>
      <c r="L623" s="49">
        <v>0</v>
      </c>
      <c r="M623" s="49">
        <v>0</v>
      </c>
      <c r="N623" s="49">
        <v>0</v>
      </c>
      <c r="O623" s="49">
        <v>0</v>
      </c>
      <c r="P623" s="49">
        <f t="shared" si="23"/>
        <v>-4.094615384615385</v>
      </c>
    </row>
    <row r="624" spans="1:16" s="57" customFormat="1" ht="12.75" outlineLevel="3">
      <c r="A624" s="67" t="s">
        <v>532</v>
      </c>
      <c r="B624" s="56" t="s">
        <v>914</v>
      </c>
      <c r="C624" s="49">
        <v>0</v>
      </c>
      <c r="D624" s="49">
        <v>0</v>
      </c>
      <c r="E624" s="49">
        <v>0</v>
      </c>
      <c r="F624" s="49">
        <v>0</v>
      </c>
      <c r="G624" s="49">
        <v>0</v>
      </c>
      <c r="H624" s="49">
        <v>0</v>
      </c>
      <c r="I624" s="49">
        <v>0</v>
      </c>
      <c r="J624" s="49">
        <v>0</v>
      </c>
      <c r="K624" s="49">
        <v>0</v>
      </c>
      <c r="L624" s="49">
        <v>0</v>
      </c>
      <c r="M624" s="49">
        <v>0</v>
      </c>
      <c r="N624" s="49">
        <v>0</v>
      </c>
      <c r="O624" s="49">
        <v>0</v>
      </c>
      <c r="P624" s="49">
        <f t="shared" si="23"/>
        <v>0</v>
      </c>
    </row>
    <row r="625" spans="1:16" s="57" customFormat="1" ht="12.75" outlineLevel="3">
      <c r="A625" s="67" t="s">
        <v>533</v>
      </c>
      <c r="B625" s="56" t="s">
        <v>915</v>
      </c>
      <c r="C625" s="49">
        <v>521037.52</v>
      </c>
      <c r="D625" s="49">
        <v>548290.45</v>
      </c>
      <c r="E625" s="49">
        <v>574746.76</v>
      </c>
      <c r="F625" s="49">
        <v>550325.8200000001</v>
      </c>
      <c r="G625" s="49">
        <v>496326.3</v>
      </c>
      <c r="H625" s="49">
        <v>335890.5</v>
      </c>
      <c r="I625" s="49">
        <v>321325.8</v>
      </c>
      <c r="J625" s="49">
        <v>456534.5</v>
      </c>
      <c r="K625" s="49">
        <v>406917.8</v>
      </c>
      <c r="L625" s="49">
        <v>507253</v>
      </c>
      <c r="M625" s="49">
        <v>547781.14</v>
      </c>
      <c r="N625" s="49">
        <v>617706.18</v>
      </c>
      <c r="O625" s="49">
        <v>687505.92</v>
      </c>
      <c r="P625" s="49">
        <f aca="true" t="shared" si="24" ref="P625:P669">((SUM(C625:O625))/13)</f>
        <v>505510.89923076914</v>
      </c>
    </row>
    <row r="626" spans="1:16" s="57" customFormat="1" ht="12.75" outlineLevel="3">
      <c r="A626" s="67" t="s">
        <v>534</v>
      </c>
      <c r="B626" s="56" t="s">
        <v>916</v>
      </c>
      <c r="C626" s="49">
        <v>-3086.41</v>
      </c>
      <c r="D626" s="49">
        <v>0</v>
      </c>
      <c r="E626" s="49">
        <v>-1792.91</v>
      </c>
      <c r="F626" s="49">
        <v>-1493.54</v>
      </c>
      <c r="G626" s="49">
        <v>0</v>
      </c>
      <c r="H626" s="49">
        <v>-1786.8500000000001</v>
      </c>
      <c r="I626" s="49">
        <v>393.29</v>
      </c>
      <c r="J626" s="49">
        <v>0</v>
      </c>
      <c r="K626" s="49">
        <v>-2915.82</v>
      </c>
      <c r="L626" s="49">
        <v>-10695.81</v>
      </c>
      <c r="M626" s="49">
        <v>0</v>
      </c>
      <c r="N626" s="49">
        <v>-17919.73</v>
      </c>
      <c r="O626" s="49">
        <v>-15888.54</v>
      </c>
      <c r="P626" s="49">
        <f t="shared" si="24"/>
        <v>-4245.101538461538</v>
      </c>
    </row>
    <row r="627" spans="1:16" s="57" customFormat="1" ht="12.75" outlineLevel="3">
      <c r="A627" s="67" t="s">
        <v>535</v>
      </c>
      <c r="B627" s="56" t="s">
        <v>917</v>
      </c>
      <c r="C627" s="49">
        <v>1253303.262</v>
      </c>
      <c r="D627" s="49">
        <v>2944408.132</v>
      </c>
      <c r="E627" s="49">
        <v>1701624.912</v>
      </c>
      <c r="F627" s="49">
        <v>3422715.672</v>
      </c>
      <c r="G627" s="49">
        <v>3377205.102</v>
      </c>
      <c r="H627" s="49">
        <v>1882744.732</v>
      </c>
      <c r="I627" s="49">
        <v>718496.342</v>
      </c>
      <c r="J627" s="49">
        <v>1077185.392</v>
      </c>
      <c r="K627" s="49">
        <v>763531.042</v>
      </c>
      <c r="L627" s="49">
        <v>819981.812</v>
      </c>
      <c r="M627" s="49">
        <v>3142377.242</v>
      </c>
      <c r="N627" s="49">
        <v>3472422.672</v>
      </c>
      <c r="O627" s="49">
        <v>4129766.402</v>
      </c>
      <c r="P627" s="49">
        <f t="shared" si="24"/>
        <v>2208135.5935384613</v>
      </c>
    </row>
    <row r="628" spans="1:16" s="57" customFormat="1" ht="12.75" outlineLevel="3">
      <c r="A628" s="67" t="s">
        <v>536</v>
      </c>
      <c r="B628" s="56" t="s">
        <v>918</v>
      </c>
      <c r="C628" s="49">
        <v>4359.224</v>
      </c>
      <c r="D628" s="49">
        <v>4686.644</v>
      </c>
      <c r="E628" s="49">
        <v>4686.64</v>
      </c>
      <c r="F628" s="49">
        <v>4569.9800000000005</v>
      </c>
      <c r="G628" s="49">
        <v>4604.9800000000005</v>
      </c>
      <c r="H628" s="49">
        <v>68675.19</v>
      </c>
      <c r="I628" s="49">
        <v>63024.24</v>
      </c>
      <c r="J628" s="49">
        <v>59807.31</v>
      </c>
      <c r="K628" s="49">
        <v>5080.400000000001</v>
      </c>
      <c r="L628" s="49">
        <v>5080.400000000001</v>
      </c>
      <c r="M628" s="49">
        <v>5200.400000000001</v>
      </c>
      <c r="N628" s="49">
        <v>5200.400000000001</v>
      </c>
      <c r="O628" s="49">
        <v>5200.400000000001</v>
      </c>
      <c r="P628" s="49">
        <f t="shared" si="24"/>
        <v>18475.092923076918</v>
      </c>
    </row>
    <row r="629" spans="1:16" s="57" customFormat="1" ht="12.75" outlineLevel="3">
      <c r="A629" s="67" t="s">
        <v>537</v>
      </c>
      <c r="B629" s="56" t="s">
        <v>919</v>
      </c>
      <c r="C629" s="49">
        <v>1141087.91</v>
      </c>
      <c r="D629" s="49">
        <v>1135711.13</v>
      </c>
      <c r="E629" s="49">
        <v>1130335.62</v>
      </c>
      <c r="F629" s="49">
        <v>1337737.22</v>
      </c>
      <c r="G629" s="49">
        <v>1396213.9</v>
      </c>
      <c r="H629" s="49">
        <v>1531211.1400000001</v>
      </c>
      <c r="I629" s="49">
        <v>1513134.51</v>
      </c>
      <c r="J629" s="49">
        <v>1495057.9</v>
      </c>
      <c r="K629" s="49">
        <v>1476981.28</v>
      </c>
      <c r="L629" s="49">
        <v>1458904.6600000001</v>
      </c>
      <c r="M629" s="49">
        <v>1440828.05</v>
      </c>
      <c r="N629" s="49">
        <v>1422751.43</v>
      </c>
      <c r="O629" s="49">
        <v>1401653.71</v>
      </c>
      <c r="P629" s="49">
        <f t="shared" si="24"/>
        <v>1375508.3430769232</v>
      </c>
    </row>
    <row r="630" spans="1:16" s="57" customFormat="1" ht="12.75" outlineLevel="3">
      <c r="A630" s="67" t="s">
        <v>538</v>
      </c>
      <c r="B630" s="56" t="s">
        <v>920</v>
      </c>
      <c r="C630" s="49">
        <v>0</v>
      </c>
      <c r="D630" s="49">
        <v>0</v>
      </c>
      <c r="E630" s="49">
        <v>0</v>
      </c>
      <c r="F630" s="49">
        <v>0</v>
      </c>
      <c r="G630" s="49">
        <v>0</v>
      </c>
      <c r="H630" s="49">
        <v>0</v>
      </c>
      <c r="I630" s="49">
        <v>0</v>
      </c>
      <c r="J630" s="49">
        <v>0</v>
      </c>
      <c r="K630" s="49">
        <v>0</v>
      </c>
      <c r="L630" s="49">
        <v>0</v>
      </c>
      <c r="M630" s="49">
        <v>146000</v>
      </c>
      <c r="N630" s="49">
        <v>142875</v>
      </c>
      <c r="O630" s="49">
        <v>139375</v>
      </c>
      <c r="P630" s="49">
        <f t="shared" si="24"/>
        <v>32942.307692307695</v>
      </c>
    </row>
    <row r="631" spans="1:16" s="57" customFormat="1" ht="12.75" outlineLevel="3">
      <c r="A631" s="67" t="s">
        <v>539</v>
      </c>
      <c r="B631" s="56" t="s">
        <v>921</v>
      </c>
      <c r="C631" s="49">
        <v>227034.91</v>
      </c>
      <c r="D631" s="49">
        <v>210109.72</v>
      </c>
      <c r="E631" s="49">
        <v>228932.77000000002</v>
      </c>
      <c r="F631" s="49">
        <v>213879.51</v>
      </c>
      <c r="G631" s="49">
        <v>207133.30000000002</v>
      </c>
      <c r="H631" s="49">
        <v>207617.18</v>
      </c>
      <c r="I631" s="49">
        <v>235258.28</v>
      </c>
      <c r="J631" s="49">
        <v>262651.99</v>
      </c>
      <c r="K631" s="49">
        <v>285244.06</v>
      </c>
      <c r="L631" s="49">
        <v>270635.85</v>
      </c>
      <c r="M631" s="49">
        <v>239022.27000000002</v>
      </c>
      <c r="N631" s="49">
        <v>241355.64</v>
      </c>
      <c r="O631" s="49">
        <v>234157.33000000002</v>
      </c>
      <c r="P631" s="49">
        <f t="shared" si="24"/>
        <v>235617.90846153846</v>
      </c>
    </row>
    <row r="632" spans="1:16" s="57" customFormat="1" ht="12.75" outlineLevel="3">
      <c r="A632" s="67" t="s">
        <v>540</v>
      </c>
      <c r="B632" s="56" t="s">
        <v>922</v>
      </c>
      <c r="C632" s="49">
        <v>81450.73</v>
      </c>
      <c r="D632" s="49">
        <v>91786.24</v>
      </c>
      <c r="E632" s="49">
        <v>85026.61</v>
      </c>
      <c r="F632" s="49">
        <v>93519.07</v>
      </c>
      <c r="G632" s="49">
        <v>81945.56</v>
      </c>
      <c r="H632" s="49">
        <v>59255.37</v>
      </c>
      <c r="I632" s="49">
        <v>53876.81</v>
      </c>
      <c r="J632" s="49">
        <v>64802.15</v>
      </c>
      <c r="K632" s="49">
        <v>57676.770000000004</v>
      </c>
      <c r="L632" s="49">
        <v>69623.86</v>
      </c>
      <c r="M632" s="49">
        <v>79529.33</v>
      </c>
      <c r="N632" s="49">
        <v>73474.18000000001</v>
      </c>
      <c r="O632" s="49">
        <v>85144.63</v>
      </c>
      <c r="P632" s="49">
        <f t="shared" si="24"/>
        <v>75162.40846153846</v>
      </c>
    </row>
    <row r="633" spans="1:16" s="57" customFormat="1" ht="12.75" outlineLevel="3">
      <c r="A633" s="67" t="s">
        <v>541</v>
      </c>
      <c r="B633" s="56" t="s">
        <v>923</v>
      </c>
      <c r="C633" s="49">
        <v>0</v>
      </c>
      <c r="D633" s="49">
        <v>0</v>
      </c>
      <c r="E633" s="49">
        <v>0</v>
      </c>
      <c r="F633" s="49">
        <v>0</v>
      </c>
      <c r="G633" s="49">
        <v>0</v>
      </c>
      <c r="H633" s="49">
        <v>0</v>
      </c>
      <c r="I633" s="49">
        <v>0</v>
      </c>
      <c r="J633" s="49">
        <v>0</v>
      </c>
      <c r="K633" s="49">
        <v>0</v>
      </c>
      <c r="L633" s="49">
        <v>0</v>
      </c>
      <c r="M633" s="49">
        <v>0</v>
      </c>
      <c r="N633" s="49">
        <v>0</v>
      </c>
      <c r="O633" s="49">
        <v>0</v>
      </c>
      <c r="P633" s="49">
        <f t="shared" si="24"/>
        <v>0</v>
      </c>
    </row>
    <row r="634" spans="1:16" s="57" customFormat="1" ht="12.75" outlineLevel="3">
      <c r="A634" s="67" t="s">
        <v>542</v>
      </c>
      <c r="B634" s="56" t="s">
        <v>924</v>
      </c>
      <c r="C634" s="49">
        <v>2840372.17</v>
      </c>
      <c r="D634" s="49">
        <v>2835340</v>
      </c>
      <c r="E634" s="49">
        <v>2787515.66</v>
      </c>
      <c r="F634" s="49">
        <v>2720192.04</v>
      </c>
      <c r="G634" s="49">
        <v>2713796</v>
      </c>
      <c r="H634" s="49">
        <v>2720710.67</v>
      </c>
      <c r="I634" s="49">
        <v>2686153.9699999997</v>
      </c>
      <c r="J634" s="49">
        <v>2713073.56</v>
      </c>
      <c r="K634" s="49">
        <v>2765433.14</v>
      </c>
      <c r="L634" s="49">
        <v>2717496.73</v>
      </c>
      <c r="M634" s="49">
        <v>2746397.67</v>
      </c>
      <c r="N634" s="49">
        <v>2714289.64</v>
      </c>
      <c r="O634" s="49">
        <v>2813056.15</v>
      </c>
      <c r="P634" s="49">
        <f t="shared" si="24"/>
        <v>2751832.876923077</v>
      </c>
    </row>
    <row r="635" spans="1:16" s="57" customFormat="1" ht="12.75" outlineLevel="3">
      <c r="A635" s="67" t="s">
        <v>543</v>
      </c>
      <c r="B635" s="56" t="s">
        <v>925</v>
      </c>
      <c r="C635" s="49">
        <v>0</v>
      </c>
      <c r="D635" s="49">
        <v>0</v>
      </c>
      <c r="E635" s="49">
        <v>0</v>
      </c>
      <c r="F635" s="49">
        <v>0</v>
      </c>
      <c r="G635" s="49">
        <v>0</v>
      </c>
      <c r="H635" s="49">
        <v>0</v>
      </c>
      <c r="I635" s="49">
        <v>0</v>
      </c>
      <c r="J635" s="49">
        <v>0</v>
      </c>
      <c r="K635" s="49">
        <v>0</v>
      </c>
      <c r="L635" s="49">
        <v>0</v>
      </c>
      <c r="M635" s="49">
        <v>0</v>
      </c>
      <c r="N635" s="49">
        <v>0</v>
      </c>
      <c r="O635" s="49">
        <v>0</v>
      </c>
      <c r="P635" s="49">
        <f t="shared" si="24"/>
        <v>0</v>
      </c>
    </row>
    <row r="636" spans="1:16" s="57" customFormat="1" ht="12.75" outlineLevel="3">
      <c r="A636" s="67" t="s">
        <v>544</v>
      </c>
      <c r="B636" s="56" t="s">
        <v>925</v>
      </c>
      <c r="C636" s="49">
        <v>101.4</v>
      </c>
      <c r="D636" s="49">
        <v>101.4</v>
      </c>
      <c r="E636" s="49">
        <v>701.16</v>
      </c>
      <c r="F636" s="49">
        <v>10404.630000000001</v>
      </c>
      <c r="G636" s="49">
        <v>101.4</v>
      </c>
      <c r="H636" s="49">
        <v>101.4</v>
      </c>
      <c r="I636" s="49">
        <v>101.4</v>
      </c>
      <c r="J636" s="49">
        <v>267.89</v>
      </c>
      <c r="K636" s="49">
        <v>1402.6200000000001</v>
      </c>
      <c r="L636" s="49">
        <v>3714.13</v>
      </c>
      <c r="M636" s="49">
        <v>60.9</v>
      </c>
      <c r="N636" s="49">
        <v>0</v>
      </c>
      <c r="O636" s="49">
        <v>0</v>
      </c>
      <c r="P636" s="49">
        <f t="shared" si="24"/>
        <v>1312.1792307692308</v>
      </c>
    </row>
    <row r="637" spans="1:16" s="57" customFormat="1" ht="12.75" outlineLevel="3">
      <c r="A637" s="67" t="s">
        <v>545</v>
      </c>
      <c r="B637" s="56" t="s">
        <v>925</v>
      </c>
      <c r="C637" s="49">
        <v>0</v>
      </c>
      <c r="D637" s="49">
        <v>0</v>
      </c>
      <c r="E637" s="49">
        <v>0</v>
      </c>
      <c r="F637" s="49">
        <v>0</v>
      </c>
      <c r="G637" s="49">
        <v>0</v>
      </c>
      <c r="H637" s="49">
        <v>0</v>
      </c>
      <c r="I637" s="49">
        <v>0</v>
      </c>
      <c r="J637" s="49">
        <v>0</v>
      </c>
      <c r="K637" s="49">
        <v>0</v>
      </c>
      <c r="L637" s="49">
        <v>0</v>
      </c>
      <c r="M637" s="49">
        <v>0</v>
      </c>
      <c r="N637" s="49">
        <v>958.78</v>
      </c>
      <c r="O637" s="49">
        <v>7946.04</v>
      </c>
      <c r="P637" s="49">
        <f t="shared" si="24"/>
        <v>684.9861538461538</v>
      </c>
    </row>
    <row r="638" spans="1:16" s="57" customFormat="1" ht="12.75" outlineLevel="3">
      <c r="A638" s="67" t="s">
        <v>546</v>
      </c>
      <c r="B638" s="56" t="s">
        <v>926</v>
      </c>
      <c r="C638" s="49">
        <v>0</v>
      </c>
      <c r="D638" s="49">
        <v>0</v>
      </c>
      <c r="E638" s="49">
        <v>0</v>
      </c>
      <c r="F638" s="49">
        <v>0</v>
      </c>
      <c r="G638" s="49">
        <v>0</v>
      </c>
      <c r="H638" s="49">
        <v>0</v>
      </c>
      <c r="I638" s="49">
        <v>0</v>
      </c>
      <c r="J638" s="49">
        <v>0</v>
      </c>
      <c r="K638" s="49">
        <v>0</v>
      </c>
      <c r="L638" s="49">
        <v>0</v>
      </c>
      <c r="M638" s="49">
        <v>0</v>
      </c>
      <c r="N638" s="49">
        <v>0</v>
      </c>
      <c r="O638" s="49">
        <v>0</v>
      </c>
      <c r="P638" s="49">
        <f t="shared" si="24"/>
        <v>0</v>
      </c>
    </row>
    <row r="639" spans="1:16" s="57" customFormat="1" ht="12.75" outlineLevel="3">
      <c r="A639" s="67" t="s">
        <v>547</v>
      </c>
      <c r="B639" s="56" t="s">
        <v>927</v>
      </c>
      <c r="C639" s="49">
        <v>1741771.8599999999</v>
      </c>
      <c r="D639" s="49">
        <v>2179172.38</v>
      </c>
      <c r="E639" s="49">
        <v>811481.9500000001</v>
      </c>
      <c r="F639" s="49">
        <v>1143745.33</v>
      </c>
      <c r="G639" s="49">
        <v>1483787.69</v>
      </c>
      <c r="H639" s="49">
        <v>1632588.4500000002</v>
      </c>
      <c r="I639" s="49">
        <v>2123941.44</v>
      </c>
      <c r="J639" s="49">
        <v>820343.3300000001</v>
      </c>
      <c r="K639" s="49">
        <v>972789.24</v>
      </c>
      <c r="L639" s="49">
        <v>1318116.8599999999</v>
      </c>
      <c r="M639" s="49">
        <v>1660383.81</v>
      </c>
      <c r="N639" s="49">
        <v>1998084.33</v>
      </c>
      <c r="O639" s="49">
        <v>1999763.38</v>
      </c>
      <c r="P639" s="49">
        <f t="shared" si="24"/>
        <v>1529690.0038461538</v>
      </c>
    </row>
    <row r="640" spans="1:16" s="57" customFormat="1" ht="12.75" outlineLevel="3">
      <c r="A640" s="67" t="s">
        <v>548</v>
      </c>
      <c r="B640" s="56" t="s">
        <v>928</v>
      </c>
      <c r="C640" s="49">
        <v>2737999.99</v>
      </c>
      <c r="D640" s="49">
        <v>410329.26</v>
      </c>
      <c r="E640" s="49">
        <v>537420.3200000001</v>
      </c>
      <c r="F640" s="49">
        <v>671778.4</v>
      </c>
      <c r="G640" s="49">
        <v>821953.59</v>
      </c>
      <c r="H640" s="49">
        <v>959161.65</v>
      </c>
      <c r="I640" s="49">
        <v>1096369.68</v>
      </c>
      <c r="J640" s="49">
        <v>1361157.71</v>
      </c>
      <c r="K640" s="49">
        <v>1540883.81</v>
      </c>
      <c r="L640" s="49">
        <v>1720609.9</v>
      </c>
      <c r="M640" s="49">
        <v>2954894</v>
      </c>
      <c r="N640" s="49">
        <v>3097078.94</v>
      </c>
      <c r="O640" s="49">
        <v>3315245.96</v>
      </c>
      <c r="P640" s="49">
        <f t="shared" si="24"/>
        <v>1632683.3238461541</v>
      </c>
    </row>
    <row r="641" spans="1:16" s="57" customFormat="1" ht="12.75" outlineLevel="3">
      <c r="A641" s="67" t="s">
        <v>549</v>
      </c>
      <c r="B641" s="56" t="s">
        <v>929</v>
      </c>
      <c r="C641" s="49">
        <v>510035.17</v>
      </c>
      <c r="D641" s="49">
        <v>64098.200000000004</v>
      </c>
      <c r="E641" s="49">
        <v>85464.2</v>
      </c>
      <c r="F641" s="49">
        <v>106830.2</v>
      </c>
      <c r="G641" s="49">
        <v>125667.2</v>
      </c>
      <c r="H641" s="49">
        <v>146191.2</v>
      </c>
      <c r="I641" s="49">
        <v>166715.2</v>
      </c>
      <c r="J641" s="49">
        <v>203513.2</v>
      </c>
      <c r="K641" s="49">
        <v>229461.2</v>
      </c>
      <c r="L641" s="49">
        <v>255409.2</v>
      </c>
      <c r="M641" s="49">
        <v>405634.01</v>
      </c>
      <c r="N641" s="49">
        <v>426126.2</v>
      </c>
      <c r="O641" s="49">
        <v>448073.2</v>
      </c>
      <c r="P641" s="49">
        <f t="shared" si="24"/>
        <v>244093.72153846154</v>
      </c>
    </row>
    <row r="642" spans="1:16" s="57" customFormat="1" ht="12.75" outlineLevel="3">
      <c r="A642" s="67" t="s">
        <v>550</v>
      </c>
      <c r="B642" s="56" t="s">
        <v>930</v>
      </c>
      <c r="C642" s="49">
        <v>3799649.67</v>
      </c>
      <c r="D642" s="49">
        <v>519006.55</v>
      </c>
      <c r="E642" s="49">
        <v>692010.55</v>
      </c>
      <c r="F642" s="49">
        <v>865012.55</v>
      </c>
      <c r="G642" s="49">
        <v>1045881.55</v>
      </c>
      <c r="H642" s="49">
        <v>1221315.79</v>
      </c>
      <c r="I642" s="49">
        <v>1397133.79</v>
      </c>
      <c r="J642" s="49">
        <v>1748163.79</v>
      </c>
      <c r="K642" s="49">
        <v>1982257.79</v>
      </c>
      <c r="L642" s="49">
        <v>2216351.79</v>
      </c>
      <c r="M642" s="49">
        <v>3293051</v>
      </c>
      <c r="N642" s="49">
        <v>3469344.79</v>
      </c>
      <c r="O642" s="49">
        <v>3477743.79</v>
      </c>
      <c r="P642" s="49">
        <f t="shared" si="24"/>
        <v>1978994.1076923073</v>
      </c>
    </row>
    <row r="643" spans="1:16" s="57" customFormat="1" ht="12.75" outlineLevel="3">
      <c r="A643" s="67" t="s">
        <v>551</v>
      </c>
      <c r="B643" s="56" t="s">
        <v>931</v>
      </c>
      <c r="C643" s="49">
        <v>71433.508</v>
      </c>
      <c r="D643" s="49">
        <v>106241.568</v>
      </c>
      <c r="E643" s="49">
        <v>144163.458</v>
      </c>
      <c r="F643" s="49">
        <v>-35277.502</v>
      </c>
      <c r="G643" s="49">
        <v>337.928</v>
      </c>
      <c r="H643" s="49">
        <v>36732.668</v>
      </c>
      <c r="I643" s="49">
        <v>73127.408</v>
      </c>
      <c r="J643" s="49">
        <v>108742.838</v>
      </c>
      <c r="K643" s="49">
        <v>-71477.432</v>
      </c>
      <c r="L643" s="49">
        <v>-35082.692</v>
      </c>
      <c r="M643" s="49">
        <v>143.078</v>
      </c>
      <c r="N643" s="49">
        <v>36537.818</v>
      </c>
      <c r="O643" s="49">
        <v>72932.558</v>
      </c>
      <c r="P643" s="49">
        <f t="shared" si="24"/>
        <v>39119.631076923084</v>
      </c>
    </row>
    <row r="644" spans="1:16" s="57" customFormat="1" ht="12.75" outlineLevel="3">
      <c r="A644" s="67" t="s">
        <v>552</v>
      </c>
      <c r="B644" s="56" t="s">
        <v>932</v>
      </c>
      <c r="C644" s="49">
        <v>1220075.12</v>
      </c>
      <c r="D644" s="49">
        <v>1278216.15</v>
      </c>
      <c r="E644" s="49">
        <v>1262107.35</v>
      </c>
      <c r="F644" s="49">
        <v>1251368.15</v>
      </c>
      <c r="G644" s="49">
        <v>1045769.07</v>
      </c>
      <c r="H644" s="49">
        <v>950788.27</v>
      </c>
      <c r="I644" s="49">
        <v>940049.0700000001</v>
      </c>
      <c r="J644" s="49">
        <v>861759.47</v>
      </c>
      <c r="K644" s="49">
        <v>813438.67</v>
      </c>
      <c r="L644" s="49">
        <v>813438.67</v>
      </c>
      <c r="M644" s="49">
        <v>813438.67</v>
      </c>
      <c r="N644" s="49">
        <v>712285.09</v>
      </c>
      <c r="O644" s="49">
        <v>712285.09</v>
      </c>
      <c r="P644" s="49">
        <f t="shared" si="24"/>
        <v>975001.4492307692</v>
      </c>
    </row>
    <row r="645" spans="1:16" s="57" customFormat="1" ht="12.75" outlineLevel="3">
      <c r="A645" s="67" t="s">
        <v>553</v>
      </c>
      <c r="B645" s="56" t="s">
        <v>933</v>
      </c>
      <c r="C645" s="49">
        <v>0</v>
      </c>
      <c r="D645" s="49">
        <v>0</v>
      </c>
      <c r="E645" s="49">
        <v>0</v>
      </c>
      <c r="F645" s="49">
        <v>0</v>
      </c>
      <c r="G645" s="49">
        <v>0</v>
      </c>
      <c r="H645" s="49">
        <v>0</v>
      </c>
      <c r="I645" s="49">
        <v>0</v>
      </c>
      <c r="J645" s="49">
        <v>0</v>
      </c>
      <c r="K645" s="49">
        <v>0</v>
      </c>
      <c r="L645" s="49">
        <v>0</v>
      </c>
      <c r="M645" s="49">
        <v>0</v>
      </c>
      <c r="N645" s="49">
        <v>0</v>
      </c>
      <c r="O645" s="49">
        <v>0</v>
      </c>
      <c r="P645" s="49">
        <f t="shared" si="24"/>
        <v>0</v>
      </c>
    </row>
    <row r="646" spans="1:16" s="57" customFormat="1" ht="12.75" outlineLevel="3">
      <c r="A646" s="67" t="s">
        <v>554</v>
      </c>
      <c r="B646" s="56" t="s">
        <v>934</v>
      </c>
      <c r="C646" s="49">
        <v>554326.18</v>
      </c>
      <c r="D646" s="49">
        <v>554326.18</v>
      </c>
      <c r="E646" s="49">
        <v>554326.18</v>
      </c>
      <c r="F646" s="49">
        <v>554326.18</v>
      </c>
      <c r="G646" s="49">
        <v>554326.18</v>
      </c>
      <c r="H646" s="49">
        <v>554326.18</v>
      </c>
      <c r="I646" s="49">
        <v>554326.18</v>
      </c>
      <c r="J646" s="49">
        <v>554326.18</v>
      </c>
      <c r="K646" s="49">
        <v>554326.18</v>
      </c>
      <c r="L646" s="49">
        <v>554326.18</v>
      </c>
      <c r="M646" s="49">
        <v>554326.18</v>
      </c>
      <c r="N646" s="49">
        <v>554326.18</v>
      </c>
      <c r="O646" s="49">
        <v>554326.18</v>
      </c>
      <c r="P646" s="49">
        <f t="shared" si="24"/>
        <v>554326.1799999999</v>
      </c>
    </row>
    <row r="647" spans="1:16" s="57" customFormat="1" ht="12.75" outlineLevel="3">
      <c r="A647" s="67" t="s">
        <v>555</v>
      </c>
      <c r="B647" s="56" t="s">
        <v>935</v>
      </c>
      <c r="C647" s="49">
        <v>0</v>
      </c>
      <c r="D647" s="49">
        <v>0</v>
      </c>
      <c r="E647" s="49">
        <v>0</v>
      </c>
      <c r="F647" s="49">
        <v>0</v>
      </c>
      <c r="G647" s="49">
        <v>0</v>
      </c>
      <c r="H647" s="49">
        <v>0</v>
      </c>
      <c r="I647" s="49">
        <v>0</v>
      </c>
      <c r="J647" s="49">
        <v>0</v>
      </c>
      <c r="K647" s="49">
        <v>0</v>
      </c>
      <c r="L647" s="49">
        <v>0</v>
      </c>
      <c r="M647" s="49">
        <v>0</v>
      </c>
      <c r="N647" s="49">
        <v>0</v>
      </c>
      <c r="O647" s="49">
        <v>0</v>
      </c>
      <c r="P647" s="49">
        <f t="shared" si="24"/>
        <v>0</v>
      </c>
    </row>
    <row r="648" spans="1:16" s="57" customFormat="1" ht="12.75" outlineLevel="3">
      <c r="A648" s="67" t="s">
        <v>556</v>
      </c>
      <c r="B648" s="56" t="s">
        <v>936</v>
      </c>
      <c r="C648" s="49">
        <v>0</v>
      </c>
      <c r="D648" s="49">
        <v>0</v>
      </c>
      <c r="E648" s="49">
        <v>0</v>
      </c>
      <c r="F648" s="49">
        <v>0</v>
      </c>
      <c r="G648" s="49">
        <v>0</v>
      </c>
      <c r="H648" s="49">
        <v>0</v>
      </c>
      <c r="I648" s="49">
        <v>0</v>
      </c>
      <c r="J648" s="49">
        <v>0</v>
      </c>
      <c r="K648" s="49">
        <v>0</v>
      </c>
      <c r="L648" s="49">
        <v>0</v>
      </c>
      <c r="M648" s="49">
        <v>0</v>
      </c>
      <c r="N648" s="49">
        <v>0</v>
      </c>
      <c r="O648" s="49">
        <v>0</v>
      </c>
      <c r="P648" s="49">
        <f t="shared" si="24"/>
        <v>0</v>
      </c>
    </row>
    <row r="649" spans="1:16" s="57" customFormat="1" ht="12.75" outlineLevel="3">
      <c r="A649" s="67" t="s">
        <v>557</v>
      </c>
      <c r="B649" s="56" t="s">
        <v>937</v>
      </c>
      <c r="C649" s="49">
        <v>0</v>
      </c>
      <c r="D649" s="49">
        <v>0</v>
      </c>
      <c r="E649" s="49">
        <v>0</v>
      </c>
      <c r="F649" s="49">
        <v>0</v>
      </c>
      <c r="G649" s="49">
        <v>0</v>
      </c>
      <c r="H649" s="49">
        <v>0</v>
      </c>
      <c r="I649" s="49">
        <v>0</v>
      </c>
      <c r="J649" s="49">
        <v>0</v>
      </c>
      <c r="K649" s="49">
        <v>0</v>
      </c>
      <c r="L649" s="49">
        <v>0</v>
      </c>
      <c r="M649" s="49">
        <v>8626.39</v>
      </c>
      <c r="N649" s="49">
        <v>8626.39</v>
      </c>
      <c r="O649" s="49">
        <v>8626.39</v>
      </c>
      <c r="P649" s="49">
        <f t="shared" si="24"/>
        <v>1990.7053846153844</v>
      </c>
    </row>
    <row r="650" spans="1:16" s="13" customFormat="1" ht="12.75">
      <c r="A650" s="69" t="s">
        <v>17</v>
      </c>
      <c r="B650" s="20" t="s">
        <v>148</v>
      </c>
      <c r="C650" s="49">
        <v>23182033.246000003</v>
      </c>
      <c r="D650" s="49">
        <v>19293949.102</v>
      </c>
      <c r="E650" s="49">
        <v>16838975.648000002</v>
      </c>
      <c r="F650" s="49">
        <v>19104234.863999996</v>
      </c>
      <c r="G650" s="49">
        <v>19888833.689000003</v>
      </c>
      <c r="H650" s="49">
        <v>18316368.771</v>
      </c>
      <c r="I650" s="49">
        <v>18091869.058</v>
      </c>
      <c r="J650" s="49">
        <v>18071178.698</v>
      </c>
      <c r="K650" s="49">
        <v>18180458.466000002</v>
      </c>
      <c r="L650" s="49">
        <v>18932169.918</v>
      </c>
      <c r="M650" s="49">
        <v>24456646.548000004</v>
      </c>
      <c r="N650" s="49">
        <v>25187860.038</v>
      </c>
      <c r="O650" s="49">
        <v>26562699.683</v>
      </c>
      <c r="P650" s="49">
        <f t="shared" si="24"/>
        <v>20469790.594538458</v>
      </c>
    </row>
    <row r="651" spans="1:16" s="13" customFormat="1" ht="0.75" customHeight="1" outlineLevel="2">
      <c r="A651" s="69"/>
      <c r="B651" s="20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>
        <f t="shared" si="24"/>
        <v>0</v>
      </c>
    </row>
    <row r="652" spans="1:16" s="57" customFormat="1" ht="12.75" outlineLevel="3">
      <c r="A652" s="67" t="s">
        <v>558</v>
      </c>
      <c r="B652" s="56" t="s">
        <v>938</v>
      </c>
      <c r="C652" s="49">
        <v>901486.77</v>
      </c>
      <c r="D652" s="49">
        <v>900116.9</v>
      </c>
      <c r="E652" s="49">
        <v>957623.8</v>
      </c>
      <c r="F652" s="49">
        <v>959480.1900000001</v>
      </c>
      <c r="G652" s="49">
        <v>970961.24</v>
      </c>
      <c r="H652" s="49">
        <v>961739.14</v>
      </c>
      <c r="I652" s="49">
        <v>958507.49</v>
      </c>
      <c r="J652" s="49">
        <v>953976.97</v>
      </c>
      <c r="K652" s="49">
        <v>946895.66</v>
      </c>
      <c r="L652" s="49">
        <v>946811.63</v>
      </c>
      <c r="M652" s="49">
        <v>936461.8</v>
      </c>
      <c r="N652" s="49">
        <v>916402.93</v>
      </c>
      <c r="O652" s="49">
        <v>905657.97</v>
      </c>
      <c r="P652" s="49">
        <f t="shared" si="24"/>
        <v>939701.73</v>
      </c>
    </row>
    <row r="653" spans="1:16" s="57" customFormat="1" ht="12.75" outlineLevel="3">
      <c r="A653" s="67" t="s">
        <v>559</v>
      </c>
      <c r="B653" s="56" t="s">
        <v>939</v>
      </c>
      <c r="C653" s="49">
        <v>8459</v>
      </c>
      <c r="D653" s="49">
        <v>69570.43000000001</v>
      </c>
      <c r="E653" s="49">
        <v>12666.59</v>
      </c>
      <c r="F653" s="49">
        <v>8239.130000000001</v>
      </c>
      <c r="G653" s="49">
        <v>651</v>
      </c>
      <c r="H653" s="49">
        <v>0</v>
      </c>
      <c r="I653" s="49">
        <v>2922.28</v>
      </c>
      <c r="J653" s="49">
        <v>7108.56</v>
      </c>
      <c r="K653" s="49">
        <v>6518.54</v>
      </c>
      <c r="L653" s="49">
        <v>1919.98</v>
      </c>
      <c r="M653" s="49">
        <v>2261.37</v>
      </c>
      <c r="N653" s="49">
        <v>16471.010000000002</v>
      </c>
      <c r="O653" s="49">
        <v>23240.44</v>
      </c>
      <c r="P653" s="49">
        <f t="shared" si="24"/>
        <v>12309.871538461537</v>
      </c>
    </row>
    <row r="654" spans="1:16" s="13" customFormat="1" ht="12.75">
      <c r="A654" s="69" t="s">
        <v>17</v>
      </c>
      <c r="B654" s="20" t="s">
        <v>149</v>
      </c>
      <c r="C654" s="49">
        <v>909945.77</v>
      </c>
      <c r="D654" s="49">
        <v>969687.3300000001</v>
      </c>
      <c r="E654" s="49">
        <v>970290.39</v>
      </c>
      <c r="F654" s="49">
        <v>967719.3200000001</v>
      </c>
      <c r="G654" s="49">
        <v>971612.24</v>
      </c>
      <c r="H654" s="49">
        <v>961739.14</v>
      </c>
      <c r="I654" s="49">
        <v>961429.77</v>
      </c>
      <c r="J654" s="49">
        <v>961085.53</v>
      </c>
      <c r="K654" s="49">
        <v>953414.2000000001</v>
      </c>
      <c r="L654" s="49">
        <v>948731.61</v>
      </c>
      <c r="M654" s="49">
        <v>938723.17</v>
      </c>
      <c r="N654" s="49">
        <v>932873.9400000001</v>
      </c>
      <c r="O654" s="49">
        <v>928898.4099999999</v>
      </c>
      <c r="P654" s="49">
        <f t="shared" si="24"/>
        <v>952011.6015384615</v>
      </c>
    </row>
    <row r="655" spans="1:16" s="13" customFormat="1" ht="0.75" customHeight="1" outlineLevel="2">
      <c r="A655" s="69"/>
      <c r="B655" s="20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>
        <f t="shared" si="24"/>
        <v>0</v>
      </c>
    </row>
    <row r="656" spans="1:16" s="57" customFormat="1" ht="12.75" outlineLevel="3">
      <c r="A656" s="67" t="s">
        <v>560</v>
      </c>
      <c r="B656" s="56" t="s">
        <v>940</v>
      </c>
      <c r="C656" s="49">
        <v>2167504.63</v>
      </c>
      <c r="D656" s="49">
        <v>1242260.1400000001</v>
      </c>
      <c r="E656" s="49">
        <v>953310.17</v>
      </c>
      <c r="F656" s="49">
        <v>937670.51</v>
      </c>
      <c r="G656" s="49">
        <v>1105237.81</v>
      </c>
      <c r="H656" s="49">
        <v>1435355.17</v>
      </c>
      <c r="I656" s="49">
        <v>1883908.5899999999</v>
      </c>
      <c r="J656" s="49">
        <v>1190170.08</v>
      </c>
      <c r="K656" s="49">
        <v>633184.24</v>
      </c>
      <c r="L656" s="49">
        <v>242094.95</v>
      </c>
      <c r="M656" s="49">
        <v>184189.87</v>
      </c>
      <c r="N656" s="49">
        <v>246336.5</v>
      </c>
      <c r="O656" s="49">
        <v>212642.45</v>
      </c>
      <c r="P656" s="49">
        <f t="shared" si="24"/>
        <v>956451.1623076921</v>
      </c>
    </row>
    <row r="657" spans="1:16" s="57" customFormat="1" ht="12.75" outlineLevel="3">
      <c r="A657" s="67" t="s">
        <v>421</v>
      </c>
      <c r="B657" s="56" t="s">
        <v>835</v>
      </c>
      <c r="C657" s="49">
        <v>6142.900000000001</v>
      </c>
      <c r="D657" s="49">
        <v>31307.13</v>
      </c>
      <c r="E657" s="49">
        <v>47251.58</v>
      </c>
      <c r="F657" s="49">
        <v>17817.98</v>
      </c>
      <c r="G657" s="49">
        <v>47131.950000000004</v>
      </c>
      <c r="H657" s="49">
        <v>32047.64</v>
      </c>
      <c r="I657" s="49">
        <v>58603.340000000004</v>
      </c>
      <c r="J657" s="49">
        <v>60634.65</v>
      </c>
      <c r="K657" s="49">
        <v>122576.79000000001</v>
      </c>
      <c r="L657" s="49">
        <v>537097.6900000001</v>
      </c>
      <c r="M657" s="49">
        <v>316221.86</v>
      </c>
      <c r="N657" s="49">
        <v>69249.1</v>
      </c>
      <c r="O657" s="49">
        <v>67891.6</v>
      </c>
      <c r="P657" s="49">
        <f t="shared" si="24"/>
        <v>108767.24692307693</v>
      </c>
    </row>
    <row r="658" spans="1:16" s="57" customFormat="1" ht="12.75" outlineLevel="3">
      <c r="A658" s="67" t="s">
        <v>561</v>
      </c>
      <c r="B658" s="56" t="s">
        <v>941</v>
      </c>
      <c r="C658" s="49">
        <v>0</v>
      </c>
      <c r="D658" s="49">
        <v>-53554</v>
      </c>
      <c r="E658" s="49">
        <v>-215561.54</v>
      </c>
      <c r="F658" s="49">
        <v>-124828.63</v>
      </c>
      <c r="G658" s="49">
        <v>-208848.19</v>
      </c>
      <c r="H658" s="49">
        <v>-208848.19</v>
      </c>
      <c r="I658" s="49">
        <v>-274545</v>
      </c>
      <c r="J658" s="49">
        <v>-29769</v>
      </c>
      <c r="K658" s="49">
        <v>-86710</v>
      </c>
      <c r="L658" s="49">
        <v>-92546</v>
      </c>
      <c r="M658" s="49">
        <v>-131417</v>
      </c>
      <c r="N658" s="49">
        <v>-176000</v>
      </c>
      <c r="O658" s="49">
        <v>0</v>
      </c>
      <c r="P658" s="49">
        <f t="shared" si="24"/>
        <v>-123279.04230769232</v>
      </c>
    </row>
    <row r="659" spans="1:16" s="57" customFormat="1" ht="12.75" outlineLevel="3">
      <c r="A659" s="67" t="s">
        <v>422</v>
      </c>
      <c r="B659" s="56" t="s">
        <v>836</v>
      </c>
      <c r="C659" s="49">
        <v>0</v>
      </c>
      <c r="D659" s="49">
        <v>-212</v>
      </c>
      <c r="E659" s="49">
        <v>0</v>
      </c>
      <c r="F659" s="49">
        <v>0</v>
      </c>
      <c r="G659" s="49">
        <v>0</v>
      </c>
      <c r="H659" s="49">
        <v>0</v>
      </c>
      <c r="I659" s="49">
        <v>-283</v>
      </c>
      <c r="J659" s="49">
        <v>0</v>
      </c>
      <c r="K659" s="49">
        <v>-54388</v>
      </c>
      <c r="L659" s="49">
        <v>-10889</v>
      </c>
      <c r="M659" s="49">
        <v>-3428</v>
      </c>
      <c r="N659" s="49">
        <v>-39405</v>
      </c>
      <c r="O659" s="49">
        <v>-174011</v>
      </c>
      <c r="P659" s="49">
        <f t="shared" si="24"/>
        <v>-21739.69230769231</v>
      </c>
    </row>
    <row r="660" spans="1:16" s="13" customFormat="1" ht="12.75">
      <c r="A660" s="69" t="s">
        <v>17</v>
      </c>
      <c r="B660" s="20" t="s">
        <v>150</v>
      </c>
      <c r="C660" s="49">
        <v>2173647.53</v>
      </c>
      <c r="D660" s="49">
        <v>1219801.27</v>
      </c>
      <c r="E660" s="49">
        <v>785000.21</v>
      </c>
      <c r="F660" s="49">
        <v>830659.86</v>
      </c>
      <c r="G660" s="49">
        <v>943521.5700000001</v>
      </c>
      <c r="H660" s="49">
        <v>1258554.6199999999</v>
      </c>
      <c r="I660" s="49">
        <v>1667683.93</v>
      </c>
      <c r="J660" s="49">
        <v>1221035.73</v>
      </c>
      <c r="K660" s="49">
        <v>614663.03</v>
      </c>
      <c r="L660" s="49">
        <v>675757.6400000001</v>
      </c>
      <c r="M660" s="49">
        <v>365566.73</v>
      </c>
      <c r="N660" s="49">
        <v>100180.59999999998</v>
      </c>
      <c r="O660" s="49">
        <v>106523.05000000005</v>
      </c>
      <c r="P660" s="49">
        <f t="shared" si="24"/>
        <v>920199.6746153848</v>
      </c>
    </row>
    <row r="661" spans="1:16" s="13" customFormat="1" ht="0.75" customHeight="1" outlineLevel="2">
      <c r="A661" s="69"/>
      <c r="B661" s="20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>
        <f t="shared" si="24"/>
        <v>0</v>
      </c>
    </row>
    <row r="662" spans="1:16" s="57" customFormat="1" ht="12.75" outlineLevel="3">
      <c r="A662" s="67" t="s">
        <v>421</v>
      </c>
      <c r="B662" s="56" t="s">
        <v>835</v>
      </c>
      <c r="C662" s="49">
        <v>6142.900000000001</v>
      </c>
      <c r="D662" s="49">
        <v>31307.13</v>
      </c>
      <c r="E662" s="49">
        <v>47251.58</v>
      </c>
      <c r="F662" s="49">
        <v>17817.98</v>
      </c>
      <c r="G662" s="49">
        <v>47131.950000000004</v>
      </c>
      <c r="H662" s="49">
        <v>32047.64</v>
      </c>
      <c r="I662" s="49">
        <v>58603.340000000004</v>
      </c>
      <c r="J662" s="49">
        <v>60634.65</v>
      </c>
      <c r="K662" s="49">
        <v>122576.79000000001</v>
      </c>
      <c r="L662" s="49">
        <v>537097.6900000001</v>
      </c>
      <c r="M662" s="49">
        <v>316221.86</v>
      </c>
      <c r="N662" s="49">
        <v>69249.1</v>
      </c>
      <c r="O662" s="49">
        <v>67891.6</v>
      </c>
      <c r="P662" s="49">
        <f t="shared" si="24"/>
        <v>108767.24692307693</v>
      </c>
    </row>
    <row r="663" spans="1:16" s="57" customFormat="1" ht="12.75" outlineLevel="3">
      <c r="A663" s="67" t="s">
        <v>422</v>
      </c>
      <c r="B663" s="56" t="s">
        <v>836</v>
      </c>
      <c r="C663" s="49">
        <v>0</v>
      </c>
      <c r="D663" s="49">
        <v>-212</v>
      </c>
      <c r="E663" s="49">
        <v>0</v>
      </c>
      <c r="F663" s="49">
        <v>0</v>
      </c>
      <c r="G663" s="49">
        <v>0</v>
      </c>
      <c r="H663" s="49">
        <v>0</v>
      </c>
      <c r="I663" s="49">
        <v>-283</v>
      </c>
      <c r="J663" s="49">
        <v>0</v>
      </c>
      <c r="K663" s="49">
        <v>-54388</v>
      </c>
      <c r="L663" s="49">
        <v>-10889</v>
      </c>
      <c r="M663" s="49">
        <v>-3428</v>
      </c>
      <c r="N663" s="49">
        <v>-39405</v>
      </c>
      <c r="O663" s="49">
        <v>-174011</v>
      </c>
      <c r="P663" s="49">
        <f t="shared" si="24"/>
        <v>-21739.69230769231</v>
      </c>
    </row>
    <row r="664" spans="1:16" s="13" customFormat="1" ht="12.75" customHeight="1">
      <c r="A664" s="69" t="s">
        <v>17</v>
      </c>
      <c r="B664" s="20" t="s">
        <v>151</v>
      </c>
      <c r="C664" s="49">
        <v>6142.900000000001</v>
      </c>
      <c r="D664" s="49">
        <v>31095.13</v>
      </c>
      <c r="E664" s="49">
        <v>47251.58</v>
      </c>
      <c r="F664" s="49">
        <v>17817.98</v>
      </c>
      <c r="G664" s="49">
        <v>47131.950000000004</v>
      </c>
      <c r="H664" s="49">
        <v>32047.64</v>
      </c>
      <c r="I664" s="49">
        <v>58320.340000000004</v>
      </c>
      <c r="J664" s="49">
        <v>60634.65</v>
      </c>
      <c r="K664" s="49">
        <v>68188.79000000001</v>
      </c>
      <c r="L664" s="49">
        <v>526208.6900000001</v>
      </c>
      <c r="M664" s="49">
        <v>312793.86</v>
      </c>
      <c r="N664" s="49">
        <v>29844.100000000006</v>
      </c>
      <c r="O664" s="49">
        <v>-106119.4</v>
      </c>
      <c r="P664" s="49">
        <f t="shared" si="24"/>
        <v>87027.55461538464</v>
      </c>
    </row>
    <row r="665" spans="1:16" s="13" customFormat="1" ht="0.75" customHeight="1" outlineLevel="2">
      <c r="A665" s="69"/>
      <c r="B665" s="20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>
        <f t="shared" si="24"/>
        <v>0</v>
      </c>
    </row>
    <row r="666" spans="1:16" s="13" customFormat="1" ht="12.75">
      <c r="A666" s="69" t="s">
        <v>17</v>
      </c>
      <c r="B666" s="20" t="s">
        <v>152</v>
      </c>
      <c r="C666" s="49">
        <v>0</v>
      </c>
      <c r="D666" s="49">
        <v>0</v>
      </c>
      <c r="E666" s="49">
        <v>0</v>
      </c>
      <c r="F666" s="49">
        <v>0</v>
      </c>
      <c r="G666" s="49">
        <v>0</v>
      </c>
      <c r="H666" s="49">
        <v>0</v>
      </c>
      <c r="I666" s="49">
        <v>0</v>
      </c>
      <c r="J666" s="49">
        <v>0</v>
      </c>
      <c r="K666" s="49">
        <v>0</v>
      </c>
      <c r="L666" s="49">
        <v>0</v>
      </c>
      <c r="M666" s="49">
        <v>0</v>
      </c>
      <c r="N666" s="49">
        <v>0</v>
      </c>
      <c r="O666" s="49">
        <v>0</v>
      </c>
      <c r="P666" s="49">
        <f t="shared" si="24"/>
        <v>0</v>
      </c>
    </row>
    <row r="667" spans="1:16" s="13" customFormat="1" ht="0.75" customHeight="1" outlineLevel="2">
      <c r="A667" s="69"/>
      <c r="B667" s="20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>
        <f t="shared" si="24"/>
        <v>0</v>
      </c>
    </row>
    <row r="668" spans="1:16" s="25" customFormat="1" ht="12.75">
      <c r="A668" s="70" t="s">
        <v>17</v>
      </c>
      <c r="B668" s="27" t="s">
        <v>153</v>
      </c>
      <c r="C668" s="51">
        <v>0</v>
      </c>
      <c r="D668" s="51">
        <v>0</v>
      </c>
      <c r="E668" s="51">
        <v>0</v>
      </c>
      <c r="F668" s="51">
        <v>0</v>
      </c>
      <c r="G668" s="51">
        <v>0</v>
      </c>
      <c r="H668" s="51">
        <v>0</v>
      </c>
      <c r="I668" s="51">
        <v>0</v>
      </c>
      <c r="J668" s="51">
        <v>0</v>
      </c>
      <c r="K668" s="51">
        <v>0</v>
      </c>
      <c r="L668" s="51">
        <v>0</v>
      </c>
      <c r="M668" s="51">
        <v>0</v>
      </c>
      <c r="N668" s="51">
        <v>0</v>
      </c>
      <c r="O668" s="51">
        <v>0</v>
      </c>
      <c r="P668" s="51">
        <f t="shared" si="24"/>
        <v>0</v>
      </c>
    </row>
    <row r="669" spans="1:16" s="14" customFormat="1" ht="12.75">
      <c r="A669" s="74" t="s">
        <v>17</v>
      </c>
      <c r="B669" s="23" t="s">
        <v>992</v>
      </c>
      <c r="C669" s="53">
        <f aca="true" t="shared" si="25" ref="C669:O669">+C495+C517+C520+C531+C535+C579+C589+C591+C593+C595+C605+C650+C654+C660-C664+C666-C668</f>
        <v>131057007.70299998</v>
      </c>
      <c r="D669" s="53">
        <f t="shared" si="25"/>
        <v>136124645.07300004</v>
      </c>
      <c r="E669" s="53">
        <f t="shared" si="25"/>
        <v>130392918.58500001</v>
      </c>
      <c r="F669" s="53">
        <f t="shared" si="25"/>
        <v>142243906.702</v>
      </c>
      <c r="G669" s="53">
        <f t="shared" si="25"/>
        <v>139267948.25</v>
      </c>
      <c r="H669" s="53">
        <f t="shared" si="25"/>
        <v>139167361.641</v>
      </c>
      <c r="I669" s="53">
        <f t="shared" si="25"/>
        <v>142779808.755</v>
      </c>
      <c r="J669" s="53">
        <f t="shared" si="25"/>
        <v>130856492.80900002</v>
      </c>
      <c r="K669" s="53">
        <f t="shared" si="25"/>
        <v>133558830.82299998</v>
      </c>
      <c r="L669" s="53">
        <f t="shared" si="25"/>
        <v>144832950.583</v>
      </c>
      <c r="M669" s="53">
        <f t="shared" si="25"/>
        <v>173560921.159</v>
      </c>
      <c r="N669" s="53">
        <f>+N495+N517+N520+N531+N535+N579+N589+N591+N593+N595+N605+N650+N654+N660-N664+N666-N668</f>
        <v>149583804.233</v>
      </c>
      <c r="O669" s="53">
        <f t="shared" si="25"/>
        <v>145249974.256</v>
      </c>
      <c r="P669" s="55">
        <f t="shared" si="24"/>
        <v>141436659.27476925</v>
      </c>
    </row>
    <row r="670" spans="1:16" s="13" customFormat="1" ht="12.75">
      <c r="A670" s="66"/>
      <c r="B670" s="36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</row>
    <row r="671" spans="1:16" s="32" customFormat="1" ht="12.75">
      <c r="A671" s="71" t="s">
        <v>19</v>
      </c>
      <c r="B671" s="33" t="s">
        <v>154</v>
      </c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</row>
    <row r="672" spans="1:16" s="13" customFormat="1" ht="15" customHeight="1" outlineLevel="2">
      <c r="A672" s="73"/>
      <c r="B672" s="35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</row>
    <row r="673" spans="1:16" s="57" customFormat="1" ht="12.75" outlineLevel="3">
      <c r="A673" s="67" t="s">
        <v>562</v>
      </c>
      <c r="B673" s="56" t="s">
        <v>942</v>
      </c>
      <c r="C673" s="49">
        <v>163141.13</v>
      </c>
      <c r="D673" s="49">
        <v>162839</v>
      </c>
      <c r="E673" s="49">
        <v>162499.7</v>
      </c>
      <c r="F673" s="49">
        <v>161380.45</v>
      </c>
      <c r="G673" s="49">
        <v>161530.45</v>
      </c>
      <c r="H673" s="49">
        <v>161430.45</v>
      </c>
      <c r="I673" s="49">
        <v>160911.99</v>
      </c>
      <c r="J673" s="49">
        <v>160320.23</v>
      </c>
      <c r="K673" s="49">
        <v>158139.2</v>
      </c>
      <c r="L673" s="49">
        <v>158239.2</v>
      </c>
      <c r="M673" s="49">
        <v>158189.2</v>
      </c>
      <c r="N673" s="49">
        <v>159475.68</v>
      </c>
      <c r="O673" s="49">
        <v>159525.68</v>
      </c>
      <c r="P673" s="49">
        <f aca="true" t="shared" si="26" ref="P673:P732">((SUM(C673:O673))/13)</f>
        <v>160586.33538461535</v>
      </c>
    </row>
    <row r="674" spans="1:16" s="13" customFormat="1" ht="12.75">
      <c r="A674" s="69" t="s">
        <v>17</v>
      </c>
      <c r="B674" s="20" t="s">
        <v>155</v>
      </c>
      <c r="C674" s="49">
        <v>163141.13</v>
      </c>
      <c r="D674" s="49">
        <v>162839</v>
      </c>
      <c r="E674" s="49">
        <v>162499.7</v>
      </c>
      <c r="F674" s="49">
        <v>161380.45</v>
      </c>
      <c r="G674" s="49">
        <v>161530.45</v>
      </c>
      <c r="H674" s="49">
        <v>161430.45</v>
      </c>
      <c r="I674" s="49">
        <v>160911.99</v>
      </c>
      <c r="J674" s="49">
        <v>160320.23</v>
      </c>
      <c r="K674" s="49">
        <v>158139.2</v>
      </c>
      <c r="L674" s="49">
        <v>158239.2</v>
      </c>
      <c r="M674" s="49">
        <v>158189.2</v>
      </c>
      <c r="N674" s="49">
        <v>159475.68</v>
      </c>
      <c r="O674" s="49">
        <v>159525.68</v>
      </c>
      <c r="P674" s="49">
        <f t="shared" si="26"/>
        <v>160586.33538461535</v>
      </c>
    </row>
    <row r="675" spans="1:16" s="13" customFormat="1" ht="0.75" customHeight="1" outlineLevel="2">
      <c r="A675" s="69"/>
      <c r="B675" s="20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>
        <f t="shared" si="26"/>
        <v>0</v>
      </c>
    </row>
    <row r="676" spans="1:16" s="57" customFormat="1" ht="12.75" outlineLevel="3">
      <c r="A676" s="67" t="s">
        <v>563</v>
      </c>
      <c r="B676" s="56" t="s">
        <v>943</v>
      </c>
      <c r="C676" s="49">
        <v>3612.2000000000003</v>
      </c>
      <c r="D676" s="49">
        <v>3393.2000000000003</v>
      </c>
      <c r="E676" s="49">
        <v>3174.2000000000003</v>
      </c>
      <c r="F676" s="49">
        <v>2955.2000000000003</v>
      </c>
      <c r="G676" s="49">
        <v>2736.2000000000003</v>
      </c>
      <c r="H676" s="49">
        <v>2517.2000000000003</v>
      </c>
      <c r="I676" s="49">
        <v>2298.2000000000003</v>
      </c>
      <c r="J676" s="49">
        <v>2079.2</v>
      </c>
      <c r="K676" s="49">
        <v>1860.2</v>
      </c>
      <c r="L676" s="49">
        <v>1641.2</v>
      </c>
      <c r="M676" s="49">
        <v>1420.2</v>
      </c>
      <c r="N676" s="49">
        <v>1335.2</v>
      </c>
      <c r="O676" s="49">
        <v>1250.2</v>
      </c>
      <c r="P676" s="49">
        <f t="shared" si="26"/>
        <v>2328.661538461539</v>
      </c>
    </row>
    <row r="677" spans="1:16" s="13" customFormat="1" ht="12.75">
      <c r="A677" s="69" t="s">
        <v>17</v>
      </c>
      <c r="B677" s="20" t="s">
        <v>156</v>
      </c>
      <c r="C677" s="49">
        <v>3612.2000000000003</v>
      </c>
      <c r="D677" s="49">
        <v>3393.2000000000003</v>
      </c>
      <c r="E677" s="49">
        <v>3174.2000000000003</v>
      </c>
      <c r="F677" s="49">
        <v>2955.2000000000003</v>
      </c>
      <c r="G677" s="49">
        <v>2736.2000000000003</v>
      </c>
      <c r="H677" s="49">
        <v>2517.2000000000003</v>
      </c>
      <c r="I677" s="49">
        <v>2298.2000000000003</v>
      </c>
      <c r="J677" s="49">
        <v>2079.2</v>
      </c>
      <c r="K677" s="49">
        <v>1860.2</v>
      </c>
      <c r="L677" s="49">
        <v>1641.2</v>
      </c>
      <c r="M677" s="49">
        <v>1420.2</v>
      </c>
      <c r="N677" s="49">
        <v>1335.2</v>
      </c>
      <c r="O677" s="49">
        <v>1250.2</v>
      </c>
      <c r="P677" s="49">
        <f t="shared" si="26"/>
        <v>2328.661538461539</v>
      </c>
    </row>
    <row r="678" spans="1:16" s="13" customFormat="1" ht="0.75" customHeight="1" outlineLevel="2">
      <c r="A678" s="69"/>
      <c r="B678" s="20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>
        <f t="shared" si="26"/>
        <v>0</v>
      </c>
    </row>
    <row r="679" spans="1:16" s="13" customFormat="1" ht="12.75">
      <c r="A679" s="69" t="s">
        <v>17</v>
      </c>
      <c r="B679" s="20" t="s">
        <v>157</v>
      </c>
      <c r="C679" s="49">
        <v>0</v>
      </c>
      <c r="D679" s="49">
        <v>0</v>
      </c>
      <c r="E679" s="49">
        <v>0</v>
      </c>
      <c r="F679" s="49">
        <v>0</v>
      </c>
      <c r="G679" s="49">
        <v>0</v>
      </c>
      <c r="H679" s="49">
        <v>0</v>
      </c>
      <c r="I679" s="49">
        <v>0</v>
      </c>
      <c r="J679" s="49">
        <v>0</v>
      </c>
      <c r="K679" s="49">
        <v>0</v>
      </c>
      <c r="L679" s="49">
        <v>0</v>
      </c>
      <c r="M679" s="49">
        <v>0</v>
      </c>
      <c r="N679" s="49">
        <v>0</v>
      </c>
      <c r="O679" s="49">
        <v>0</v>
      </c>
      <c r="P679" s="49">
        <f t="shared" si="26"/>
        <v>0</v>
      </c>
    </row>
    <row r="680" spans="1:16" s="13" customFormat="1" ht="0.75" customHeight="1" outlineLevel="2">
      <c r="A680" s="69"/>
      <c r="B680" s="20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>
        <f t="shared" si="26"/>
        <v>0</v>
      </c>
    </row>
    <row r="681" spans="1:16" s="57" customFormat="1" ht="12.75" outlineLevel="3">
      <c r="A681" s="67" t="s">
        <v>564</v>
      </c>
      <c r="B681" s="56" t="s">
        <v>944</v>
      </c>
      <c r="C681" s="49">
        <v>0</v>
      </c>
      <c r="D681" s="49">
        <v>0</v>
      </c>
      <c r="E681" s="49">
        <v>0</v>
      </c>
      <c r="F681" s="49">
        <v>0</v>
      </c>
      <c r="G681" s="49">
        <v>0</v>
      </c>
      <c r="H681" s="49">
        <v>0</v>
      </c>
      <c r="I681" s="49">
        <v>0</v>
      </c>
      <c r="J681" s="49">
        <v>0</v>
      </c>
      <c r="K681" s="49">
        <v>0</v>
      </c>
      <c r="L681" s="49">
        <v>0</v>
      </c>
      <c r="M681" s="49">
        <v>14035.53</v>
      </c>
      <c r="N681" s="49">
        <v>14035.53</v>
      </c>
      <c r="O681" s="49">
        <v>14035.53</v>
      </c>
      <c r="P681" s="49">
        <f t="shared" si="26"/>
        <v>3238.9684615384617</v>
      </c>
    </row>
    <row r="682" spans="1:16" s="57" customFormat="1" ht="12.75" outlineLevel="3">
      <c r="A682" s="67" t="s">
        <v>565</v>
      </c>
      <c r="B682" s="56" t="s">
        <v>945</v>
      </c>
      <c r="C682" s="49">
        <v>0</v>
      </c>
      <c r="D682" s="49">
        <v>0</v>
      </c>
      <c r="E682" s="49">
        <v>0</v>
      </c>
      <c r="F682" s="49">
        <v>0</v>
      </c>
      <c r="G682" s="49">
        <v>0</v>
      </c>
      <c r="H682" s="49">
        <v>0</v>
      </c>
      <c r="I682" s="49">
        <v>0</v>
      </c>
      <c r="J682" s="49">
        <v>0</v>
      </c>
      <c r="K682" s="49">
        <v>0</v>
      </c>
      <c r="L682" s="49">
        <v>0</v>
      </c>
      <c r="M682" s="49">
        <v>0</v>
      </c>
      <c r="N682" s="49">
        <v>0</v>
      </c>
      <c r="O682" s="49">
        <v>0</v>
      </c>
      <c r="P682" s="49">
        <f t="shared" si="26"/>
        <v>0</v>
      </c>
    </row>
    <row r="683" spans="1:16" s="57" customFormat="1" ht="12.75" outlineLevel="3">
      <c r="A683" s="67" t="s">
        <v>566</v>
      </c>
      <c r="B683" s="56" t="s">
        <v>665</v>
      </c>
      <c r="C683" s="49">
        <v>0</v>
      </c>
      <c r="D683" s="49">
        <v>0</v>
      </c>
      <c r="E683" s="49">
        <v>0</v>
      </c>
      <c r="F683" s="49">
        <v>0</v>
      </c>
      <c r="G683" s="49">
        <v>0</v>
      </c>
      <c r="H683" s="49">
        <v>0</v>
      </c>
      <c r="I683" s="49">
        <v>0</v>
      </c>
      <c r="J683" s="49">
        <v>0</v>
      </c>
      <c r="K683" s="49">
        <v>0</v>
      </c>
      <c r="L683" s="49">
        <v>6483.91</v>
      </c>
      <c r="M683" s="49">
        <v>983.91</v>
      </c>
      <c r="N683" s="49">
        <v>6483.91</v>
      </c>
      <c r="O683" s="49">
        <v>6483.91</v>
      </c>
      <c r="P683" s="49">
        <f t="shared" si="26"/>
        <v>1571.9723076923076</v>
      </c>
    </row>
    <row r="684" spans="1:16" s="57" customFormat="1" ht="12.75" outlineLevel="3">
      <c r="A684" s="67" t="s">
        <v>567</v>
      </c>
      <c r="B684" s="56" t="s">
        <v>946</v>
      </c>
      <c r="C684" s="49">
        <v>1987742.13</v>
      </c>
      <c r="D684" s="49">
        <v>1903070.1800000002</v>
      </c>
      <c r="E684" s="49">
        <v>1641853</v>
      </c>
      <c r="F684" s="49">
        <v>2099077.71</v>
      </c>
      <c r="G684" s="49">
        <v>1993310.9500000002</v>
      </c>
      <c r="H684" s="49">
        <v>1964766.01</v>
      </c>
      <c r="I684" s="49">
        <v>1494571.15</v>
      </c>
      <c r="J684" s="49">
        <v>1612598.3599999999</v>
      </c>
      <c r="K684" s="49">
        <v>1616669.73</v>
      </c>
      <c r="L684" s="49">
        <v>1956028.54</v>
      </c>
      <c r="M684" s="49">
        <v>1620542.1099999999</v>
      </c>
      <c r="N684" s="49">
        <v>1587187.6400000001</v>
      </c>
      <c r="O684" s="49">
        <v>1722174.6600000001</v>
      </c>
      <c r="P684" s="49">
        <f t="shared" si="26"/>
        <v>1784584.0130769233</v>
      </c>
    </row>
    <row r="685" spans="1:16" s="57" customFormat="1" ht="12.75" outlineLevel="3">
      <c r="A685" s="67" t="s">
        <v>568</v>
      </c>
      <c r="B685" s="56" t="s">
        <v>947</v>
      </c>
      <c r="C685" s="49">
        <v>231577.57</v>
      </c>
      <c r="D685" s="49">
        <v>183486.71</v>
      </c>
      <c r="E685" s="49">
        <v>135395.85</v>
      </c>
      <c r="F685" s="49">
        <v>87304.99</v>
      </c>
      <c r="G685" s="49">
        <v>39214.13</v>
      </c>
      <c r="H685" s="49">
        <v>80823.1</v>
      </c>
      <c r="I685" s="49">
        <v>269426.25</v>
      </c>
      <c r="J685" s="49">
        <v>222888.56</v>
      </c>
      <c r="K685" s="49">
        <v>176350.87</v>
      </c>
      <c r="L685" s="49">
        <v>129813.18000000001</v>
      </c>
      <c r="M685" s="49">
        <v>83275.49</v>
      </c>
      <c r="N685" s="49">
        <v>36737.8</v>
      </c>
      <c r="O685" s="49">
        <v>-9059.36</v>
      </c>
      <c r="P685" s="49">
        <f t="shared" si="26"/>
        <v>128248.85692307689</v>
      </c>
    </row>
    <row r="686" spans="1:16" s="57" customFormat="1" ht="12.75" outlineLevel="3">
      <c r="A686" s="67" t="s">
        <v>569</v>
      </c>
      <c r="B686" s="56" t="s">
        <v>948</v>
      </c>
      <c r="C686" s="49">
        <v>288373.29</v>
      </c>
      <c r="D686" s="49">
        <v>289140.06</v>
      </c>
      <c r="E686" s="49">
        <v>289978.57</v>
      </c>
      <c r="F686" s="49">
        <v>290819.51</v>
      </c>
      <c r="G686" s="49">
        <v>291627.46</v>
      </c>
      <c r="H686" s="49">
        <v>292502.34</v>
      </c>
      <c r="I686" s="49">
        <v>293379.85000000003</v>
      </c>
      <c r="J686" s="49">
        <v>294193.14</v>
      </c>
      <c r="K686" s="49">
        <v>295075.72000000003</v>
      </c>
      <c r="L686" s="49">
        <v>295931.44</v>
      </c>
      <c r="M686" s="49">
        <v>296781.4</v>
      </c>
      <c r="N686" s="49">
        <v>297671.74</v>
      </c>
      <c r="O686" s="49">
        <v>298475.45</v>
      </c>
      <c r="P686" s="49">
        <f t="shared" si="26"/>
        <v>293380.766923077</v>
      </c>
    </row>
    <row r="687" spans="1:16" s="57" customFormat="1" ht="12.75" outlineLevel="3">
      <c r="A687" s="67" t="s">
        <v>570</v>
      </c>
      <c r="B687" s="56" t="s">
        <v>949</v>
      </c>
      <c r="C687" s="49">
        <v>141735</v>
      </c>
      <c r="D687" s="49">
        <v>141039</v>
      </c>
      <c r="E687" s="49">
        <v>140343</v>
      </c>
      <c r="F687" s="49">
        <v>139647</v>
      </c>
      <c r="G687" s="49">
        <v>138951</v>
      </c>
      <c r="H687" s="49">
        <v>138255</v>
      </c>
      <c r="I687" s="49">
        <v>137559</v>
      </c>
      <c r="J687" s="49">
        <v>136863</v>
      </c>
      <c r="K687" s="49">
        <v>136167</v>
      </c>
      <c r="L687" s="49">
        <v>135471</v>
      </c>
      <c r="M687" s="49">
        <v>134775</v>
      </c>
      <c r="N687" s="49">
        <v>133980</v>
      </c>
      <c r="O687" s="49">
        <v>133189</v>
      </c>
      <c r="P687" s="49">
        <f t="shared" si="26"/>
        <v>137536.46153846153</v>
      </c>
    </row>
    <row r="688" spans="1:16" s="57" customFormat="1" ht="12.75" outlineLevel="3">
      <c r="A688" s="67" t="s">
        <v>571</v>
      </c>
      <c r="B688" s="56" t="s">
        <v>950</v>
      </c>
      <c r="C688" s="49">
        <v>0</v>
      </c>
      <c r="D688" s="49">
        <v>35</v>
      </c>
      <c r="E688" s="49">
        <v>0</v>
      </c>
      <c r="F688" s="49">
        <v>0</v>
      </c>
      <c r="G688" s="49">
        <v>220</v>
      </c>
      <c r="H688" s="49">
        <v>0</v>
      </c>
      <c r="I688" s="49">
        <v>0</v>
      </c>
      <c r="J688" s="49">
        <v>120</v>
      </c>
      <c r="K688" s="49">
        <v>120</v>
      </c>
      <c r="L688" s="49">
        <v>120</v>
      </c>
      <c r="M688" s="49">
        <v>187.66</v>
      </c>
      <c r="N688" s="49">
        <v>0</v>
      </c>
      <c r="O688" s="49">
        <v>0</v>
      </c>
      <c r="P688" s="49">
        <f t="shared" si="26"/>
        <v>61.74307692307692</v>
      </c>
    </row>
    <row r="689" spans="1:16" s="57" customFormat="1" ht="12.75" outlineLevel="3">
      <c r="A689" s="67" t="s">
        <v>572</v>
      </c>
      <c r="B689" s="56" t="s">
        <v>951</v>
      </c>
      <c r="C689" s="49">
        <v>221616.17</v>
      </c>
      <c r="D689" s="49">
        <v>308753.09</v>
      </c>
      <c r="E689" s="49">
        <v>221616.17</v>
      </c>
      <c r="F689" s="49">
        <v>221616.17</v>
      </c>
      <c r="G689" s="49">
        <v>76511.33</v>
      </c>
      <c r="H689" s="49">
        <v>0</v>
      </c>
      <c r="I689" s="49">
        <v>0</v>
      </c>
      <c r="J689" s="49">
        <v>105293.7</v>
      </c>
      <c r="K689" s="49">
        <v>0</v>
      </c>
      <c r="L689" s="49">
        <v>0</v>
      </c>
      <c r="M689" s="49">
        <v>500341.79000000004</v>
      </c>
      <c r="N689" s="49">
        <v>0</v>
      </c>
      <c r="O689" s="49">
        <v>4130.76</v>
      </c>
      <c r="P689" s="49">
        <f t="shared" si="26"/>
        <v>127683.01384615386</v>
      </c>
    </row>
    <row r="690" spans="1:16" s="57" customFormat="1" ht="12.75" outlineLevel="3">
      <c r="A690" s="67" t="s">
        <v>573</v>
      </c>
      <c r="B690" s="56" t="s">
        <v>952</v>
      </c>
      <c r="C690" s="49">
        <v>1110643.65</v>
      </c>
      <c r="D690" s="49">
        <v>1110643.65</v>
      </c>
      <c r="E690" s="49">
        <v>1110643.65</v>
      </c>
      <c r="F690" s="49">
        <v>1110643.65</v>
      </c>
      <c r="G690" s="49">
        <v>1110643.65</v>
      </c>
      <c r="H690" s="49">
        <v>1110643.65</v>
      </c>
      <c r="I690" s="49">
        <v>1110643.65</v>
      </c>
      <c r="J690" s="49">
        <v>1110643.65</v>
      </c>
      <c r="K690" s="49">
        <v>1110643.65</v>
      </c>
      <c r="L690" s="49">
        <v>1110643.65</v>
      </c>
      <c r="M690" s="49">
        <v>1110643.65</v>
      </c>
      <c r="N690" s="49">
        <v>1110643.65</v>
      </c>
      <c r="O690" s="49">
        <v>1110643.65</v>
      </c>
      <c r="P690" s="49">
        <f t="shared" si="26"/>
        <v>1110643.6500000001</v>
      </c>
    </row>
    <row r="691" spans="1:16" s="57" customFormat="1" ht="12.75" outlineLevel="3">
      <c r="A691" s="67" t="s">
        <v>574</v>
      </c>
      <c r="B691" s="56" t="s">
        <v>953</v>
      </c>
      <c r="C691" s="49">
        <v>31537.77</v>
      </c>
      <c r="D691" s="49">
        <v>52704.67</v>
      </c>
      <c r="E691" s="49">
        <v>55301.71</v>
      </c>
      <c r="F691" s="49">
        <v>97844.61</v>
      </c>
      <c r="G691" s="49">
        <v>70091.81</v>
      </c>
      <c r="H691" s="49">
        <v>72398.98</v>
      </c>
      <c r="I691" s="49">
        <v>63870.04</v>
      </c>
      <c r="J691" s="49">
        <v>65502.44</v>
      </c>
      <c r="K691" s="49">
        <v>70600.87</v>
      </c>
      <c r="L691" s="49">
        <v>59628.51</v>
      </c>
      <c r="M691" s="49">
        <v>76872.52</v>
      </c>
      <c r="N691" s="49">
        <v>88019.7</v>
      </c>
      <c r="O691" s="49">
        <v>98373.52</v>
      </c>
      <c r="P691" s="49">
        <f t="shared" si="26"/>
        <v>69442.08846153846</v>
      </c>
    </row>
    <row r="692" spans="1:16" s="57" customFormat="1" ht="12.75" outlineLevel="3">
      <c r="A692" s="67" t="s">
        <v>575</v>
      </c>
      <c r="B692" s="56" t="s">
        <v>954</v>
      </c>
      <c r="C692" s="49">
        <v>73802.72</v>
      </c>
      <c r="D692" s="49">
        <v>72673.07</v>
      </c>
      <c r="E692" s="49">
        <v>71543.42</v>
      </c>
      <c r="F692" s="49">
        <v>70413.77</v>
      </c>
      <c r="G692" s="49">
        <v>69284.12</v>
      </c>
      <c r="H692" s="49">
        <v>68154.47</v>
      </c>
      <c r="I692" s="49">
        <v>67024.82</v>
      </c>
      <c r="J692" s="49">
        <v>65895.17</v>
      </c>
      <c r="K692" s="49">
        <v>64765.520000000004</v>
      </c>
      <c r="L692" s="49">
        <v>63635.87</v>
      </c>
      <c r="M692" s="49">
        <v>62506.22</v>
      </c>
      <c r="N692" s="49">
        <v>61376.57</v>
      </c>
      <c r="O692" s="49">
        <v>60246.92</v>
      </c>
      <c r="P692" s="49">
        <f t="shared" si="26"/>
        <v>67024.82</v>
      </c>
    </row>
    <row r="693" spans="1:16" s="57" customFormat="1" ht="12.75" outlineLevel="3">
      <c r="A693" s="67" t="s">
        <v>576</v>
      </c>
      <c r="B693" s="56" t="s">
        <v>955</v>
      </c>
      <c r="C693" s="49">
        <v>431564.12</v>
      </c>
      <c r="D693" s="49">
        <v>431564.12</v>
      </c>
      <c r="E693" s="49">
        <v>431564.12</v>
      </c>
      <c r="F693" s="49">
        <v>431564.12</v>
      </c>
      <c r="G693" s="49">
        <v>431564.12</v>
      </c>
      <c r="H693" s="49">
        <v>431564.12</v>
      </c>
      <c r="I693" s="49">
        <v>431564.12</v>
      </c>
      <c r="J693" s="49">
        <v>431564.12</v>
      </c>
      <c r="K693" s="49">
        <v>431564.12</v>
      </c>
      <c r="L693" s="49">
        <v>431564.12</v>
      </c>
      <c r="M693" s="49">
        <v>431564.12</v>
      </c>
      <c r="N693" s="49">
        <v>431564.12</v>
      </c>
      <c r="O693" s="49">
        <v>431564.12</v>
      </c>
      <c r="P693" s="49">
        <f t="shared" si="26"/>
        <v>431564.12000000005</v>
      </c>
    </row>
    <row r="694" spans="1:16" s="57" customFormat="1" ht="12.75" outlineLevel="3">
      <c r="A694" s="67" t="s">
        <v>577</v>
      </c>
      <c r="B694" s="56" t="s">
        <v>956</v>
      </c>
      <c r="C694" s="49">
        <v>935055.74</v>
      </c>
      <c r="D694" s="49">
        <v>899092.0700000001</v>
      </c>
      <c r="E694" s="49">
        <v>863128.4</v>
      </c>
      <c r="F694" s="49">
        <v>827164.73</v>
      </c>
      <c r="G694" s="49">
        <v>791201.06</v>
      </c>
      <c r="H694" s="49">
        <v>755237.39</v>
      </c>
      <c r="I694" s="49">
        <v>719273.72</v>
      </c>
      <c r="J694" s="49">
        <v>683310.05</v>
      </c>
      <c r="K694" s="49">
        <v>647346.38</v>
      </c>
      <c r="L694" s="49">
        <v>611382.71</v>
      </c>
      <c r="M694" s="49">
        <v>575419.04</v>
      </c>
      <c r="N694" s="49">
        <v>539455.37</v>
      </c>
      <c r="O694" s="49">
        <v>503491.7</v>
      </c>
      <c r="P694" s="49">
        <f t="shared" si="26"/>
        <v>719273.7199999999</v>
      </c>
    </row>
    <row r="695" spans="1:16" s="57" customFormat="1" ht="12.75" outlineLevel="3">
      <c r="A695" s="67" t="s">
        <v>578</v>
      </c>
      <c r="B695" s="56" t="s">
        <v>957</v>
      </c>
      <c r="C695" s="49">
        <v>4139.34</v>
      </c>
      <c r="D695" s="49">
        <v>6750.34</v>
      </c>
      <c r="E695" s="49">
        <v>0</v>
      </c>
      <c r="F695" s="49">
        <v>0</v>
      </c>
      <c r="G695" s="49">
        <v>0</v>
      </c>
      <c r="H695" s="49">
        <v>0</v>
      </c>
      <c r="I695" s="49">
        <v>0</v>
      </c>
      <c r="J695" s="49">
        <v>0</v>
      </c>
      <c r="K695" s="49">
        <v>0</v>
      </c>
      <c r="L695" s="49">
        <v>0</v>
      </c>
      <c r="M695" s="49">
        <v>0</v>
      </c>
      <c r="N695" s="49">
        <v>0</v>
      </c>
      <c r="O695" s="49">
        <v>0</v>
      </c>
      <c r="P695" s="49">
        <f t="shared" si="26"/>
        <v>837.6676923076923</v>
      </c>
    </row>
    <row r="696" spans="1:16" s="13" customFormat="1" ht="12.75">
      <c r="A696" s="69" t="s">
        <v>17</v>
      </c>
      <c r="B696" s="20" t="s">
        <v>158</v>
      </c>
      <c r="C696" s="49">
        <v>5457787.5</v>
      </c>
      <c r="D696" s="49">
        <v>5398951.96</v>
      </c>
      <c r="E696" s="49">
        <v>4961367.89</v>
      </c>
      <c r="F696" s="49">
        <v>5376096.26</v>
      </c>
      <c r="G696" s="49">
        <v>5012619.630000001</v>
      </c>
      <c r="H696" s="49">
        <v>4914345.0600000005</v>
      </c>
      <c r="I696" s="49">
        <v>4587312.6</v>
      </c>
      <c r="J696" s="49">
        <v>4728872.19</v>
      </c>
      <c r="K696" s="49">
        <v>4549303.86</v>
      </c>
      <c r="L696" s="49">
        <v>4800702.93</v>
      </c>
      <c r="M696" s="49">
        <v>4907928.44</v>
      </c>
      <c r="N696" s="49">
        <v>4307156.03</v>
      </c>
      <c r="O696" s="49">
        <v>4373749.859999999</v>
      </c>
      <c r="P696" s="49">
        <f t="shared" si="26"/>
        <v>4875091.862307692</v>
      </c>
    </row>
    <row r="697" spans="1:16" s="13" customFormat="1" ht="0.75" customHeight="1" outlineLevel="2">
      <c r="A697" s="69"/>
      <c r="B697" s="20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>
        <f t="shared" si="26"/>
        <v>0</v>
      </c>
    </row>
    <row r="698" spans="1:16" s="57" customFormat="1" ht="12.75" outlineLevel="3">
      <c r="A698" s="67" t="s">
        <v>579</v>
      </c>
      <c r="B698" s="56" t="s">
        <v>958</v>
      </c>
      <c r="C698" s="49">
        <v>0</v>
      </c>
      <c r="D698" s="49">
        <v>0</v>
      </c>
      <c r="E698" s="49">
        <v>0</v>
      </c>
      <c r="F698" s="49">
        <v>0</v>
      </c>
      <c r="G698" s="49">
        <v>0</v>
      </c>
      <c r="H698" s="49">
        <v>0</v>
      </c>
      <c r="I698" s="49">
        <v>0</v>
      </c>
      <c r="J698" s="49">
        <v>0</v>
      </c>
      <c r="K698" s="49">
        <v>0</v>
      </c>
      <c r="L698" s="49">
        <v>0</v>
      </c>
      <c r="M698" s="49">
        <v>0</v>
      </c>
      <c r="N698" s="49">
        <v>0</v>
      </c>
      <c r="O698" s="49">
        <v>0</v>
      </c>
      <c r="P698" s="49">
        <f t="shared" si="26"/>
        <v>0</v>
      </c>
    </row>
    <row r="699" spans="1:16" s="57" customFormat="1" ht="12.75" outlineLevel="3">
      <c r="A699" s="67" t="s">
        <v>580</v>
      </c>
      <c r="B699" s="56" t="s">
        <v>959</v>
      </c>
      <c r="C699" s="49">
        <v>0</v>
      </c>
      <c r="D699" s="49">
        <v>380719.99</v>
      </c>
      <c r="E699" s="49">
        <v>0</v>
      </c>
      <c r="F699" s="49">
        <v>698573.52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f t="shared" si="26"/>
        <v>83022.57769230769</v>
      </c>
    </row>
    <row r="700" spans="1:16" s="57" customFormat="1" ht="12.75" outlineLevel="3">
      <c r="A700" s="67" t="s">
        <v>581</v>
      </c>
      <c r="B700" s="56" t="s">
        <v>960</v>
      </c>
      <c r="C700" s="49">
        <v>650108.75</v>
      </c>
      <c r="D700" s="49">
        <v>1377160.8900000001</v>
      </c>
      <c r="E700" s="49">
        <v>919978.88</v>
      </c>
      <c r="F700" s="49">
        <v>1201703.68</v>
      </c>
      <c r="G700" s="49">
        <v>34045.11</v>
      </c>
      <c r="H700" s="49">
        <v>0</v>
      </c>
      <c r="I700" s="49">
        <v>0</v>
      </c>
      <c r="J700" s="49">
        <v>11223</v>
      </c>
      <c r="K700" s="49">
        <v>11326</v>
      </c>
      <c r="L700" s="49">
        <v>1155700.17</v>
      </c>
      <c r="M700" s="49">
        <v>89281</v>
      </c>
      <c r="N700" s="49">
        <v>179941.7</v>
      </c>
      <c r="O700" s="49">
        <v>84738.88</v>
      </c>
      <c r="P700" s="49">
        <f t="shared" si="26"/>
        <v>439631.38923076924</v>
      </c>
    </row>
    <row r="701" spans="1:16" s="57" customFormat="1" ht="12.75" outlineLevel="3">
      <c r="A701" s="67" t="s">
        <v>582</v>
      </c>
      <c r="B701" s="56" t="s">
        <v>961</v>
      </c>
      <c r="C701" s="49">
        <v>521195</v>
      </c>
      <c r="D701" s="49">
        <v>89216</v>
      </c>
      <c r="E701" s="49">
        <v>0</v>
      </c>
      <c r="F701" s="49">
        <v>273931</v>
      </c>
      <c r="G701" s="49">
        <v>0</v>
      </c>
      <c r="H701" s="49">
        <v>2221</v>
      </c>
      <c r="I701" s="49">
        <v>0</v>
      </c>
      <c r="J701" s="49">
        <v>0</v>
      </c>
      <c r="K701" s="49">
        <v>0</v>
      </c>
      <c r="L701" s="49">
        <v>0</v>
      </c>
      <c r="M701" s="49">
        <v>0</v>
      </c>
      <c r="N701" s="49">
        <v>36127</v>
      </c>
      <c r="O701" s="49">
        <v>36296</v>
      </c>
      <c r="P701" s="49">
        <f t="shared" si="26"/>
        <v>73768.15384615384</v>
      </c>
    </row>
    <row r="702" spans="1:16" s="57" customFormat="1" ht="12.75" outlineLevel="3">
      <c r="A702" s="67" t="s">
        <v>583</v>
      </c>
      <c r="B702" s="56" t="s">
        <v>962</v>
      </c>
      <c r="C702" s="49">
        <v>14339.16</v>
      </c>
      <c r="D702" s="49">
        <v>0</v>
      </c>
      <c r="E702" s="49">
        <v>40467.340000000004</v>
      </c>
      <c r="F702" s="49">
        <v>68646.24</v>
      </c>
      <c r="G702" s="49">
        <v>109765.78</v>
      </c>
      <c r="H702" s="49">
        <v>96740.14</v>
      </c>
      <c r="I702" s="49">
        <v>84522.90000000001</v>
      </c>
      <c r="J702" s="49">
        <v>73000.96</v>
      </c>
      <c r="K702" s="49">
        <v>107593.2</v>
      </c>
      <c r="L702" s="49">
        <v>148574.2</v>
      </c>
      <c r="M702" s="49">
        <v>154808.88</v>
      </c>
      <c r="N702" s="49">
        <v>124338.34</v>
      </c>
      <c r="O702" s="49">
        <v>77636.94</v>
      </c>
      <c r="P702" s="49">
        <f t="shared" si="26"/>
        <v>84648.7753846154</v>
      </c>
    </row>
    <row r="703" spans="1:16" s="57" customFormat="1" ht="12.75" outlineLevel="3">
      <c r="A703" s="67" t="s">
        <v>584</v>
      </c>
      <c r="B703" s="56" t="s">
        <v>963</v>
      </c>
      <c r="C703" s="49">
        <v>754</v>
      </c>
      <c r="D703" s="49">
        <v>754</v>
      </c>
      <c r="E703" s="49">
        <v>754</v>
      </c>
      <c r="F703" s="49">
        <v>754</v>
      </c>
      <c r="G703" s="49">
        <v>754</v>
      </c>
      <c r="H703" s="49">
        <v>754</v>
      </c>
      <c r="I703" s="49">
        <v>760</v>
      </c>
      <c r="J703" s="49">
        <v>770</v>
      </c>
      <c r="K703" s="49">
        <v>780</v>
      </c>
      <c r="L703" s="49">
        <v>788</v>
      </c>
      <c r="M703" s="49">
        <v>796</v>
      </c>
      <c r="N703" s="49">
        <v>804</v>
      </c>
      <c r="O703" s="49">
        <v>814</v>
      </c>
      <c r="P703" s="49">
        <f t="shared" si="26"/>
        <v>772</v>
      </c>
    </row>
    <row r="704" spans="1:16" s="57" customFormat="1" ht="12.75" outlineLevel="3">
      <c r="A704" s="67" t="s">
        <v>585</v>
      </c>
      <c r="B704" s="56" t="s">
        <v>964</v>
      </c>
      <c r="C704" s="49">
        <v>0</v>
      </c>
      <c r="D704" s="49">
        <v>0</v>
      </c>
      <c r="E704" s="49">
        <v>0</v>
      </c>
      <c r="F704" s="49">
        <v>0</v>
      </c>
      <c r="G704" s="49">
        <v>0</v>
      </c>
      <c r="H704" s="49">
        <v>0</v>
      </c>
      <c r="I704" s="49">
        <v>0</v>
      </c>
      <c r="J704" s="49">
        <v>0</v>
      </c>
      <c r="K704" s="49">
        <v>0</v>
      </c>
      <c r="L704" s="49">
        <v>0</v>
      </c>
      <c r="M704" s="49">
        <v>0</v>
      </c>
      <c r="N704" s="49">
        <v>0</v>
      </c>
      <c r="O704" s="49">
        <v>0</v>
      </c>
      <c r="P704" s="49">
        <f t="shared" si="26"/>
        <v>0</v>
      </c>
    </row>
    <row r="705" spans="1:16" s="57" customFormat="1" ht="12.75" outlineLevel="3">
      <c r="A705" s="67" t="s">
        <v>586</v>
      </c>
      <c r="B705" s="56" t="s">
        <v>965</v>
      </c>
      <c r="C705" s="49">
        <v>0</v>
      </c>
      <c r="D705" s="49">
        <v>0</v>
      </c>
      <c r="E705" s="49">
        <v>0</v>
      </c>
      <c r="F705" s="49">
        <v>0</v>
      </c>
      <c r="G705" s="49">
        <v>0</v>
      </c>
      <c r="H705" s="49">
        <v>0</v>
      </c>
      <c r="I705" s="49">
        <v>1251</v>
      </c>
      <c r="J705" s="49">
        <v>0</v>
      </c>
      <c r="K705" s="49">
        <v>0</v>
      </c>
      <c r="L705" s="49">
        <v>0</v>
      </c>
      <c r="M705" s="49">
        <v>0</v>
      </c>
      <c r="N705" s="49">
        <v>0</v>
      </c>
      <c r="O705" s="49">
        <v>0</v>
      </c>
      <c r="P705" s="49">
        <f t="shared" si="26"/>
        <v>96.23076923076923</v>
      </c>
    </row>
    <row r="706" spans="1:16" s="57" customFormat="1" ht="12.75" outlineLevel="3">
      <c r="A706" s="67" t="s">
        <v>587</v>
      </c>
      <c r="B706" s="56" t="s">
        <v>768</v>
      </c>
      <c r="C706" s="49">
        <v>0</v>
      </c>
      <c r="D706" s="49">
        <v>0</v>
      </c>
      <c r="E706" s="49">
        <v>0</v>
      </c>
      <c r="F706" s="49">
        <v>0</v>
      </c>
      <c r="G706" s="49">
        <v>0</v>
      </c>
      <c r="H706" s="49">
        <v>0</v>
      </c>
      <c r="I706" s="49">
        <v>0</v>
      </c>
      <c r="J706" s="49">
        <v>0</v>
      </c>
      <c r="K706" s="49">
        <v>0</v>
      </c>
      <c r="L706" s="49">
        <v>0</v>
      </c>
      <c r="M706" s="49">
        <v>0</v>
      </c>
      <c r="N706" s="49">
        <v>0</v>
      </c>
      <c r="O706" s="49">
        <v>0</v>
      </c>
      <c r="P706" s="49">
        <f t="shared" si="26"/>
        <v>0</v>
      </c>
    </row>
    <row r="707" spans="1:16" s="57" customFormat="1" ht="12.75" outlineLevel="3">
      <c r="A707" s="67" t="s">
        <v>588</v>
      </c>
      <c r="B707" s="56" t="s">
        <v>966</v>
      </c>
      <c r="C707" s="49">
        <v>1945.05</v>
      </c>
      <c r="D707" s="49">
        <v>1827.13</v>
      </c>
      <c r="E707" s="49">
        <v>1709.19</v>
      </c>
      <c r="F707" s="49">
        <v>1591.28</v>
      </c>
      <c r="G707" s="49">
        <v>1473.3500000000001</v>
      </c>
      <c r="H707" s="49">
        <v>1355.43</v>
      </c>
      <c r="I707" s="49">
        <v>1237.5</v>
      </c>
      <c r="J707" s="49">
        <v>1119.58</v>
      </c>
      <c r="K707" s="49">
        <v>1001.66</v>
      </c>
      <c r="L707" s="49">
        <v>883.74</v>
      </c>
      <c r="M707" s="49">
        <v>764.74</v>
      </c>
      <c r="N707" s="49">
        <v>718.96</v>
      </c>
      <c r="O707" s="49">
        <v>673.19</v>
      </c>
      <c r="P707" s="49">
        <f t="shared" si="26"/>
        <v>1253.9076923076923</v>
      </c>
    </row>
    <row r="708" spans="1:16" s="57" customFormat="1" ht="12.75" outlineLevel="3">
      <c r="A708" s="67" t="s">
        <v>589</v>
      </c>
      <c r="B708" s="56" t="s">
        <v>967</v>
      </c>
      <c r="C708" s="49">
        <v>0</v>
      </c>
      <c r="D708" s="49">
        <v>0</v>
      </c>
      <c r="E708" s="49">
        <v>0</v>
      </c>
      <c r="F708" s="49">
        <v>0</v>
      </c>
      <c r="G708" s="49">
        <v>0</v>
      </c>
      <c r="H708" s="49">
        <v>0</v>
      </c>
      <c r="I708" s="49">
        <v>18573.3</v>
      </c>
      <c r="J708" s="49">
        <v>0</v>
      </c>
      <c r="K708" s="49">
        <v>0</v>
      </c>
      <c r="L708" s="49">
        <v>0</v>
      </c>
      <c r="M708" s="49">
        <v>0</v>
      </c>
      <c r="N708" s="49">
        <v>0</v>
      </c>
      <c r="O708" s="49">
        <v>0</v>
      </c>
      <c r="P708" s="49">
        <f t="shared" si="26"/>
        <v>1428.7153846153847</v>
      </c>
    </row>
    <row r="709" spans="1:16" s="57" customFormat="1" ht="12.75" outlineLevel="3">
      <c r="A709" s="67" t="s">
        <v>590</v>
      </c>
      <c r="B709" s="56" t="s">
        <v>745</v>
      </c>
      <c r="C709" s="49">
        <v>0</v>
      </c>
      <c r="D709" s="49">
        <v>0</v>
      </c>
      <c r="E709" s="49">
        <v>0</v>
      </c>
      <c r="F709" s="49">
        <v>0</v>
      </c>
      <c r="G709" s="49">
        <v>0</v>
      </c>
      <c r="H709" s="49">
        <v>0</v>
      </c>
      <c r="I709" s="49">
        <v>0</v>
      </c>
      <c r="J709" s="49">
        <v>0</v>
      </c>
      <c r="K709" s="49">
        <v>0</v>
      </c>
      <c r="L709" s="49">
        <v>0</v>
      </c>
      <c r="M709" s="49">
        <v>0</v>
      </c>
      <c r="N709" s="49">
        <v>0</v>
      </c>
      <c r="O709" s="49">
        <v>0</v>
      </c>
      <c r="P709" s="49">
        <f t="shared" si="26"/>
        <v>0</v>
      </c>
    </row>
    <row r="710" spans="1:16" s="57" customFormat="1" ht="12.75" outlineLevel="3">
      <c r="A710" s="67" t="s">
        <v>591</v>
      </c>
      <c r="B710" s="56" t="s">
        <v>968</v>
      </c>
      <c r="C710" s="49">
        <v>686615.36</v>
      </c>
      <c r="D710" s="49">
        <v>683683.06</v>
      </c>
      <c r="E710" s="49">
        <v>680286.14</v>
      </c>
      <c r="F710" s="49">
        <v>676889.21</v>
      </c>
      <c r="G710" s="49">
        <v>673492.29</v>
      </c>
      <c r="H710" s="49">
        <v>670095.38</v>
      </c>
      <c r="I710" s="49">
        <v>666698.46</v>
      </c>
      <c r="J710" s="49">
        <v>663301.52</v>
      </c>
      <c r="K710" s="49">
        <v>659904.61</v>
      </c>
      <c r="L710" s="49">
        <v>753464.61</v>
      </c>
      <c r="M710" s="49">
        <v>749663.06</v>
      </c>
      <c r="N710" s="49">
        <v>745849.22</v>
      </c>
      <c r="O710" s="49">
        <v>742035.36</v>
      </c>
      <c r="P710" s="49">
        <f t="shared" si="26"/>
        <v>696306.0215384617</v>
      </c>
    </row>
    <row r="711" spans="1:16" s="13" customFormat="1" ht="12.75">
      <c r="A711" s="69" t="s">
        <v>17</v>
      </c>
      <c r="B711" s="20" t="s">
        <v>159</v>
      </c>
      <c r="C711" s="49">
        <v>1874957.3199999998</v>
      </c>
      <c r="D711" s="49">
        <v>2533361.0700000003</v>
      </c>
      <c r="E711" s="49">
        <v>1643195.5499999998</v>
      </c>
      <c r="F711" s="49">
        <v>2922088.93</v>
      </c>
      <c r="G711" s="49">
        <v>819530.53</v>
      </c>
      <c r="H711" s="49">
        <v>771165.95</v>
      </c>
      <c r="I711" s="49">
        <v>773043.1599999999</v>
      </c>
      <c r="J711" s="49">
        <v>749415.06</v>
      </c>
      <c r="K711" s="49">
        <v>780605.47</v>
      </c>
      <c r="L711" s="49">
        <v>2059410.7199999997</v>
      </c>
      <c r="M711" s="49">
        <v>995313.68</v>
      </c>
      <c r="N711" s="49">
        <v>1087779.22</v>
      </c>
      <c r="O711" s="49">
        <v>942194.37</v>
      </c>
      <c r="P711" s="49">
        <f t="shared" si="26"/>
        <v>1380927.7715384616</v>
      </c>
    </row>
    <row r="712" spans="1:16" s="13" customFormat="1" ht="0.75" customHeight="1" outlineLevel="2">
      <c r="A712" s="69"/>
      <c r="B712" s="20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>
        <f t="shared" si="26"/>
        <v>0</v>
      </c>
    </row>
    <row r="713" spans="1:16" s="13" customFormat="1" ht="12.75">
      <c r="A713" s="69" t="s">
        <v>17</v>
      </c>
      <c r="B713" s="20" t="s">
        <v>160</v>
      </c>
      <c r="C713" s="49">
        <v>0</v>
      </c>
      <c r="D713" s="49">
        <v>0</v>
      </c>
      <c r="E713" s="49">
        <v>0</v>
      </c>
      <c r="F713" s="49">
        <v>0</v>
      </c>
      <c r="G713" s="49">
        <v>0</v>
      </c>
      <c r="H713" s="49">
        <v>0</v>
      </c>
      <c r="I713" s="49">
        <v>0</v>
      </c>
      <c r="J713" s="49">
        <v>0</v>
      </c>
      <c r="K713" s="49">
        <v>0</v>
      </c>
      <c r="L713" s="49">
        <v>0</v>
      </c>
      <c r="M713" s="49">
        <v>0</v>
      </c>
      <c r="N713" s="49">
        <v>0</v>
      </c>
      <c r="O713" s="49">
        <v>0</v>
      </c>
      <c r="P713" s="49">
        <f t="shared" si="26"/>
        <v>0</v>
      </c>
    </row>
    <row r="714" spans="1:16" s="13" customFormat="1" ht="0.75" customHeight="1" outlineLevel="2">
      <c r="A714" s="69"/>
      <c r="B714" s="20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>
        <f t="shared" si="26"/>
        <v>0</v>
      </c>
    </row>
    <row r="715" spans="1:16" s="57" customFormat="1" ht="12.75" outlineLevel="3">
      <c r="A715" s="67" t="s">
        <v>592</v>
      </c>
      <c r="B715" s="56" t="s">
        <v>969</v>
      </c>
      <c r="C715" s="49">
        <v>60385805.9</v>
      </c>
      <c r="D715" s="49">
        <v>60009555.9</v>
      </c>
      <c r="E715" s="49">
        <v>59700505.9</v>
      </c>
      <c r="F715" s="49">
        <v>59391455.9</v>
      </c>
      <c r="G715" s="49">
        <v>59082405.9</v>
      </c>
      <c r="H715" s="49">
        <v>58773355.9</v>
      </c>
      <c r="I715" s="49">
        <v>58464305.9</v>
      </c>
      <c r="J715" s="49">
        <v>58155255.9</v>
      </c>
      <c r="K715" s="49">
        <v>57846205.9</v>
      </c>
      <c r="L715" s="49">
        <v>57629520.9</v>
      </c>
      <c r="M715" s="49">
        <v>58282270.9</v>
      </c>
      <c r="N715" s="49">
        <v>58053370.9</v>
      </c>
      <c r="O715" s="49">
        <v>57824470.9</v>
      </c>
      <c r="P715" s="49">
        <f t="shared" si="26"/>
        <v>58738345.130769216</v>
      </c>
    </row>
    <row r="716" spans="1:16" s="13" customFormat="1" ht="12.75">
      <c r="A716" s="69" t="s">
        <v>17</v>
      </c>
      <c r="B716" s="20" t="s">
        <v>161</v>
      </c>
      <c r="C716" s="49">
        <v>60385805.9</v>
      </c>
      <c r="D716" s="49">
        <v>60009555.9</v>
      </c>
      <c r="E716" s="49">
        <v>59700505.9</v>
      </c>
      <c r="F716" s="49">
        <v>59391455.9</v>
      </c>
      <c r="G716" s="49">
        <v>59082405.9</v>
      </c>
      <c r="H716" s="49">
        <v>58773355.9</v>
      </c>
      <c r="I716" s="49">
        <v>58464305.9</v>
      </c>
      <c r="J716" s="49">
        <v>58155255.9</v>
      </c>
      <c r="K716" s="49">
        <v>57846205.9</v>
      </c>
      <c r="L716" s="49">
        <v>57629520.9</v>
      </c>
      <c r="M716" s="49">
        <v>58282270.9</v>
      </c>
      <c r="N716" s="49">
        <v>58053370.9</v>
      </c>
      <c r="O716" s="49">
        <v>57824470.9</v>
      </c>
      <c r="P716" s="49">
        <f t="shared" si="26"/>
        <v>58738345.130769216</v>
      </c>
    </row>
    <row r="717" spans="1:16" s="13" customFormat="1" ht="0.75" customHeight="1" outlineLevel="2">
      <c r="A717" s="69"/>
      <c r="B717" s="20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>
        <f t="shared" si="26"/>
        <v>0</v>
      </c>
    </row>
    <row r="718" spans="1:16" s="57" customFormat="1" ht="12.75" outlineLevel="3">
      <c r="A718" s="67" t="s">
        <v>593</v>
      </c>
      <c r="B718" s="56" t="s">
        <v>970</v>
      </c>
      <c r="C718" s="49">
        <v>332453842.86</v>
      </c>
      <c r="D718" s="49">
        <v>334606639.59</v>
      </c>
      <c r="E718" s="49">
        <v>335651983.06</v>
      </c>
      <c r="F718" s="49">
        <v>337123898.32</v>
      </c>
      <c r="G718" s="49">
        <v>337650033.62</v>
      </c>
      <c r="H718" s="49">
        <v>339219026.49</v>
      </c>
      <c r="I718" s="49">
        <v>341032579.08</v>
      </c>
      <c r="J718" s="49">
        <v>342314756.98</v>
      </c>
      <c r="K718" s="49">
        <v>343864212.24</v>
      </c>
      <c r="L718" s="49">
        <v>340745041.62</v>
      </c>
      <c r="M718" s="49">
        <v>340485494.87</v>
      </c>
      <c r="N718" s="49">
        <v>341766755.91</v>
      </c>
      <c r="O718" s="49">
        <v>343025691.29</v>
      </c>
      <c r="P718" s="49">
        <f t="shared" si="26"/>
        <v>339226150.4561538</v>
      </c>
    </row>
    <row r="719" spans="1:16" s="57" customFormat="1" ht="12.75" outlineLevel="3">
      <c r="A719" s="67" t="s">
        <v>594</v>
      </c>
      <c r="B719" s="56" t="s">
        <v>971</v>
      </c>
      <c r="C719" s="49">
        <v>51635206.37</v>
      </c>
      <c r="D719" s="49">
        <v>52130980.8</v>
      </c>
      <c r="E719" s="49">
        <v>52212934.28</v>
      </c>
      <c r="F719" s="49">
        <v>52283771.63</v>
      </c>
      <c r="G719" s="49">
        <v>52348475.8</v>
      </c>
      <c r="H719" s="49">
        <v>52346872.41</v>
      </c>
      <c r="I719" s="49">
        <v>52351923.92</v>
      </c>
      <c r="J719" s="49">
        <v>52456371.34</v>
      </c>
      <c r="K719" s="49">
        <v>52463113.81</v>
      </c>
      <c r="L719" s="49">
        <v>54611613.89</v>
      </c>
      <c r="M719" s="49">
        <v>55061402.34</v>
      </c>
      <c r="N719" s="49">
        <v>55102027.75</v>
      </c>
      <c r="O719" s="49">
        <v>55120441.47</v>
      </c>
      <c r="P719" s="49">
        <f t="shared" si="26"/>
        <v>53086548.90846153</v>
      </c>
    </row>
    <row r="720" spans="1:16" s="57" customFormat="1" ht="12.75" outlineLevel="3">
      <c r="A720" s="67" t="s">
        <v>595</v>
      </c>
      <c r="B720" s="56" t="s">
        <v>972</v>
      </c>
      <c r="C720" s="49">
        <v>-446300</v>
      </c>
      <c r="D720" s="49">
        <v>-444394</v>
      </c>
      <c r="E720" s="49">
        <v>-442186</v>
      </c>
      <c r="F720" s="49">
        <v>-439978</v>
      </c>
      <c r="G720" s="49">
        <v>-437770</v>
      </c>
      <c r="H720" s="49">
        <v>-435562</v>
      </c>
      <c r="I720" s="49">
        <v>-433354</v>
      </c>
      <c r="J720" s="49">
        <v>-431146</v>
      </c>
      <c r="K720" s="49">
        <v>-428938</v>
      </c>
      <c r="L720" s="49">
        <v>-489752</v>
      </c>
      <c r="M720" s="49">
        <v>-487281</v>
      </c>
      <c r="N720" s="49">
        <v>-484802</v>
      </c>
      <c r="O720" s="49">
        <v>-482323</v>
      </c>
      <c r="P720" s="49">
        <f t="shared" si="26"/>
        <v>-452598.92307692306</v>
      </c>
    </row>
    <row r="721" spans="1:16" s="13" customFormat="1" ht="12.75">
      <c r="A721" s="69" t="s">
        <v>17</v>
      </c>
      <c r="B721" s="20" t="s">
        <v>162</v>
      </c>
      <c r="C721" s="49">
        <v>383642749.23</v>
      </c>
      <c r="D721" s="49">
        <v>386293226.39</v>
      </c>
      <c r="E721" s="49">
        <v>387422731.34000003</v>
      </c>
      <c r="F721" s="49">
        <v>388967691.95</v>
      </c>
      <c r="G721" s="49">
        <v>389560739.42</v>
      </c>
      <c r="H721" s="49">
        <v>391130336.9</v>
      </c>
      <c r="I721" s="49">
        <v>392951149</v>
      </c>
      <c r="J721" s="49">
        <v>394339982.32000005</v>
      </c>
      <c r="K721" s="49">
        <v>395898388.05</v>
      </c>
      <c r="L721" s="49">
        <v>394866903.51</v>
      </c>
      <c r="M721" s="49">
        <v>395059616.21000004</v>
      </c>
      <c r="N721" s="49">
        <v>396383981.66</v>
      </c>
      <c r="O721" s="49">
        <v>397663809.76</v>
      </c>
      <c r="P721" s="49">
        <f t="shared" si="26"/>
        <v>391860100.4415385</v>
      </c>
    </row>
    <row r="722" spans="1:16" s="13" customFormat="1" ht="0.75" customHeight="1" outlineLevel="2">
      <c r="A722" s="69"/>
      <c r="B722" s="20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>
        <f t="shared" si="26"/>
        <v>0</v>
      </c>
    </row>
    <row r="723" spans="1:16" s="57" customFormat="1" ht="12.75" outlineLevel="3">
      <c r="A723" s="67" t="s">
        <v>596</v>
      </c>
      <c r="B723" s="56" t="s">
        <v>807</v>
      </c>
      <c r="C723" s="49">
        <v>113262183.29</v>
      </c>
      <c r="D723" s="49">
        <v>110497597.94</v>
      </c>
      <c r="E723" s="49">
        <v>110954944.31</v>
      </c>
      <c r="F723" s="49">
        <v>112040882.94</v>
      </c>
      <c r="G723" s="49">
        <v>111666446.53</v>
      </c>
      <c r="H723" s="49">
        <v>111626789.31</v>
      </c>
      <c r="I723" s="49">
        <v>113498832.18</v>
      </c>
      <c r="J723" s="49">
        <v>114891864.67</v>
      </c>
      <c r="K723" s="49">
        <v>116270508.81</v>
      </c>
      <c r="L723" s="49">
        <v>116565705</v>
      </c>
      <c r="M723" s="49">
        <v>116162196.83</v>
      </c>
      <c r="N723" s="49">
        <v>115889353.68</v>
      </c>
      <c r="O723" s="49">
        <v>114866330.61</v>
      </c>
      <c r="P723" s="49">
        <f t="shared" si="26"/>
        <v>113707202.77692308</v>
      </c>
    </row>
    <row r="724" spans="1:16" s="57" customFormat="1" ht="12.75" outlineLevel="3">
      <c r="A724" s="67" t="s">
        <v>597</v>
      </c>
      <c r="B724" s="56" t="s">
        <v>808</v>
      </c>
      <c r="C724" s="49">
        <v>0</v>
      </c>
      <c r="D724" s="49">
        <v>0</v>
      </c>
      <c r="E724" s="49">
        <v>0</v>
      </c>
      <c r="F724" s="49">
        <v>0</v>
      </c>
      <c r="G724" s="49">
        <v>0</v>
      </c>
      <c r="H724" s="49">
        <v>0</v>
      </c>
      <c r="I724" s="49">
        <v>0</v>
      </c>
      <c r="J724" s="49">
        <v>0</v>
      </c>
      <c r="K724" s="49">
        <v>0</v>
      </c>
      <c r="L724" s="49">
        <v>0</v>
      </c>
      <c r="M724" s="49">
        <v>0</v>
      </c>
      <c r="N724" s="49">
        <v>0</v>
      </c>
      <c r="O724" s="49">
        <v>0</v>
      </c>
      <c r="P724" s="49">
        <f t="shared" si="26"/>
        <v>0</v>
      </c>
    </row>
    <row r="725" spans="1:16" s="57" customFormat="1" ht="12.75" outlineLevel="3">
      <c r="A725" s="67" t="s">
        <v>598</v>
      </c>
      <c r="B725" s="56" t="s">
        <v>973</v>
      </c>
      <c r="C725" s="49">
        <v>5229259</v>
      </c>
      <c r="D725" s="49">
        <v>5191406</v>
      </c>
      <c r="E725" s="49">
        <v>5153553</v>
      </c>
      <c r="F725" s="49">
        <v>5115700</v>
      </c>
      <c r="G725" s="49">
        <v>5077847</v>
      </c>
      <c r="H725" s="49">
        <v>5039994</v>
      </c>
      <c r="I725" s="49">
        <v>5002141</v>
      </c>
      <c r="J725" s="49">
        <v>4964288</v>
      </c>
      <c r="K725" s="49">
        <v>4926435</v>
      </c>
      <c r="L725" s="49">
        <v>4888582</v>
      </c>
      <c r="M725" s="49">
        <v>4850729</v>
      </c>
      <c r="N725" s="49">
        <v>4813003</v>
      </c>
      <c r="O725" s="49">
        <v>4775277</v>
      </c>
      <c r="P725" s="49">
        <f t="shared" si="26"/>
        <v>5002170.307692308</v>
      </c>
    </row>
    <row r="726" spans="1:16" s="57" customFormat="1" ht="12.75" outlineLevel="3">
      <c r="A726" s="67" t="s">
        <v>599</v>
      </c>
      <c r="B726" s="56" t="s">
        <v>974</v>
      </c>
      <c r="C726" s="49">
        <v>3674117.24</v>
      </c>
      <c r="D726" s="49">
        <v>3542898.77</v>
      </c>
      <c r="E726" s="49">
        <v>3411680.3</v>
      </c>
      <c r="F726" s="49">
        <v>3280461.83</v>
      </c>
      <c r="G726" s="49">
        <v>3149243.36</v>
      </c>
      <c r="H726" s="49">
        <v>3018024.89</v>
      </c>
      <c r="I726" s="49">
        <v>2886806.42</v>
      </c>
      <c r="J726" s="49">
        <v>2755587.95</v>
      </c>
      <c r="K726" s="49">
        <v>2624369.48</v>
      </c>
      <c r="L726" s="49">
        <v>2493151.01</v>
      </c>
      <c r="M726" s="49">
        <v>2361932.54</v>
      </c>
      <c r="N726" s="49">
        <v>2230714.07</v>
      </c>
      <c r="O726" s="49">
        <v>2099495.6</v>
      </c>
      <c r="P726" s="49">
        <f t="shared" si="26"/>
        <v>2886806.42</v>
      </c>
    </row>
    <row r="727" spans="1:16" s="57" customFormat="1" ht="12.75" outlineLevel="3">
      <c r="A727" s="67" t="s">
        <v>600</v>
      </c>
      <c r="B727" s="56" t="s">
        <v>975</v>
      </c>
      <c r="C727" s="49">
        <v>142645.1</v>
      </c>
      <c r="D727" s="49">
        <v>143012.25</v>
      </c>
      <c r="E727" s="49">
        <v>143379.4</v>
      </c>
      <c r="F727" s="49">
        <v>143746.55000000002</v>
      </c>
      <c r="G727" s="49">
        <v>144113.7</v>
      </c>
      <c r="H727" s="49">
        <v>144480.85</v>
      </c>
      <c r="I727" s="49">
        <v>144848</v>
      </c>
      <c r="J727" s="49">
        <v>145215.15</v>
      </c>
      <c r="K727" s="49">
        <v>145582.30000000002</v>
      </c>
      <c r="L727" s="49">
        <v>145949.45</v>
      </c>
      <c r="M727" s="49">
        <v>146316.6</v>
      </c>
      <c r="N727" s="49">
        <v>146683.75</v>
      </c>
      <c r="O727" s="49">
        <v>147050.9</v>
      </c>
      <c r="P727" s="49">
        <f t="shared" si="26"/>
        <v>144848</v>
      </c>
    </row>
    <row r="728" spans="1:16" s="57" customFormat="1" ht="12.75" outlineLevel="3">
      <c r="A728" s="67" t="s">
        <v>601</v>
      </c>
      <c r="B728" s="56" t="s">
        <v>976</v>
      </c>
      <c r="C728" s="49">
        <v>56501249.8</v>
      </c>
      <c r="D728" s="49">
        <v>57045040.61</v>
      </c>
      <c r="E728" s="49">
        <v>57121439.71</v>
      </c>
      <c r="F728" s="49">
        <v>57238700.78</v>
      </c>
      <c r="G728" s="49">
        <v>57297958.19</v>
      </c>
      <c r="H728" s="49">
        <v>57339613.55</v>
      </c>
      <c r="I728" s="49">
        <v>57533101.41</v>
      </c>
      <c r="J728" s="49">
        <v>57692717.09</v>
      </c>
      <c r="K728" s="49">
        <v>57870236.46</v>
      </c>
      <c r="L728" s="49">
        <v>60585474.72</v>
      </c>
      <c r="M728" s="49">
        <v>60647501.43</v>
      </c>
      <c r="N728" s="49">
        <v>60655948.91</v>
      </c>
      <c r="O728" s="49">
        <v>60699088.45</v>
      </c>
      <c r="P728" s="49">
        <f t="shared" si="26"/>
        <v>58325236.23923077</v>
      </c>
    </row>
    <row r="729" spans="1:16" s="57" customFormat="1" ht="12.75" outlineLevel="3">
      <c r="A729" s="67" t="s">
        <v>602</v>
      </c>
      <c r="B729" s="56" t="s">
        <v>977</v>
      </c>
      <c r="C729" s="49">
        <v>81983910.34</v>
      </c>
      <c r="D729" s="49">
        <v>82774868.34</v>
      </c>
      <c r="E729" s="49">
        <v>82867069.34</v>
      </c>
      <c r="F729" s="49">
        <v>83093120.34</v>
      </c>
      <c r="G729" s="49">
        <v>83162882.34</v>
      </c>
      <c r="H729" s="49">
        <v>83284364.34</v>
      </c>
      <c r="I729" s="49">
        <v>83829415.34</v>
      </c>
      <c r="J729" s="49">
        <v>84124771.72</v>
      </c>
      <c r="K729" s="49">
        <v>84621596.72</v>
      </c>
      <c r="L729" s="49">
        <v>89074035.72</v>
      </c>
      <c r="M729" s="49">
        <v>88559272.72</v>
      </c>
      <c r="N729" s="49">
        <v>88520907.72</v>
      </c>
      <c r="O729" s="49">
        <v>88615834.72</v>
      </c>
      <c r="P729" s="49">
        <f t="shared" si="26"/>
        <v>84962465.36153848</v>
      </c>
    </row>
    <row r="730" spans="1:16" s="25" customFormat="1" ht="12.75">
      <c r="A730" s="70" t="s">
        <v>17</v>
      </c>
      <c r="B730" s="27" t="s">
        <v>163</v>
      </c>
      <c r="C730" s="51">
        <v>260793364.77</v>
      </c>
      <c r="D730" s="51">
        <v>259194823.91</v>
      </c>
      <c r="E730" s="51">
        <v>259652066.06</v>
      </c>
      <c r="F730" s="51">
        <v>260912612.44</v>
      </c>
      <c r="G730" s="51">
        <v>260498491.12</v>
      </c>
      <c r="H730" s="51">
        <v>260453266.94</v>
      </c>
      <c r="I730" s="51">
        <v>262895144.35</v>
      </c>
      <c r="J730" s="51">
        <v>264574444.58</v>
      </c>
      <c r="K730" s="51">
        <v>266458728.77</v>
      </c>
      <c r="L730" s="51">
        <v>273752897.9</v>
      </c>
      <c r="M730" s="51">
        <v>272727949.12</v>
      </c>
      <c r="N730" s="51">
        <v>272256611.13</v>
      </c>
      <c r="O730" s="51">
        <v>271203077.28</v>
      </c>
      <c r="P730" s="51">
        <f t="shared" si="26"/>
        <v>265028729.10538462</v>
      </c>
    </row>
    <row r="731" spans="1:16" s="14" customFormat="1" ht="12.75">
      <c r="A731" s="74" t="s">
        <v>17</v>
      </c>
      <c r="B731" s="23" t="s">
        <v>174</v>
      </c>
      <c r="C731" s="53">
        <f aca="true" t="shared" si="27" ref="C731:O731">+C674+C677+C679+C696+C711+C713+C716+C721+C730</f>
        <v>712321418.0500001</v>
      </c>
      <c r="D731" s="53">
        <f t="shared" si="27"/>
        <v>713596151.43</v>
      </c>
      <c r="E731" s="53">
        <f t="shared" si="27"/>
        <v>713545540.6400001</v>
      </c>
      <c r="F731" s="53">
        <f t="shared" si="27"/>
        <v>717734281.13</v>
      </c>
      <c r="G731" s="53">
        <f t="shared" si="27"/>
        <v>715138053.25</v>
      </c>
      <c r="H731" s="53">
        <f t="shared" si="27"/>
        <v>716206418.4</v>
      </c>
      <c r="I731" s="53">
        <f t="shared" si="27"/>
        <v>719834165.2</v>
      </c>
      <c r="J731" s="53">
        <f t="shared" si="27"/>
        <v>722710369.48</v>
      </c>
      <c r="K731" s="53">
        <f t="shared" si="27"/>
        <v>725693231.45</v>
      </c>
      <c r="L731" s="53">
        <f t="shared" si="27"/>
        <v>733269316.3599999</v>
      </c>
      <c r="M731" s="53">
        <f t="shared" si="27"/>
        <v>732132687.75</v>
      </c>
      <c r="N731" s="53">
        <f t="shared" si="27"/>
        <v>732249709.82</v>
      </c>
      <c r="O731" s="53">
        <f t="shared" si="27"/>
        <v>732168078.05</v>
      </c>
      <c r="P731" s="53">
        <f t="shared" si="26"/>
        <v>722046109.3084614</v>
      </c>
    </row>
    <row r="732" spans="1:16" s="14" customFormat="1" ht="12.75">
      <c r="A732" s="74" t="s">
        <v>17</v>
      </c>
      <c r="B732" s="7" t="s">
        <v>173</v>
      </c>
      <c r="C732" s="53">
        <f aca="true" t="shared" si="28" ref="C732:O732">SUM(C433,C453,C491,C669,C731)</f>
        <v>2470720974.474</v>
      </c>
      <c r="D732" s="53">
        <f t="shared" si="28"/>
        <v>2476776633.5880003</v>
      </c>
      <c r="E732" s="53">
        <f t="shared" si="28"/>
        <v>2474301434.0440006</v>
      </c>
      <c r="F732" s="53">
        <f t="shared" si="28"/>
        <v>2482589163.542</v>
      </c>
      <c r="G732" s="53">
        <f t="shared" si="28"/>
        <v>2476006565.995</v>
      </c>
      <c r="H732" s="53">
        <f t="shared" si="28"/>
        <v>2482231703.504</v>
      </c>
      <c r="I732" s="53">
        <f t="shared" si="28"/>
        <v>2484950137.8739996</v>
      </c>
      <c r="J732" s="53">
        <f t="shared" si="28"/>
        <v>2472290581.0580006</v>
      </c>
      <c r="K732" s="53">
        <f t="shared" si="28"/>
        <v>2474931090.264</v>
      </c>
      <c r="L732" s="53">
        <f t="shared" si="28"/>
        <v>2489646625.564</v>
      </c>
      <c r="M732" s="53">
        <f t="shared" si="28"/>
        <v>2521375387.3880005</v>
      </c>
      <c r="N732" s="53">
        <f t="shared" si="28"/>
        <v>2502903122.1679997</v>
      </c>
      <c r="O732" s="53">
        <f t="shared" si="28"/>
        <v>2490553143.973</v>
      </c>
      <c r="P732" s="53">
        <f t="shared" si="26"/>
        <v>2484559735.648923</v>
      </c>
    </row>
    <row r="733" spans="1:16" s="13" customFormat="1" ht="12.75">
      <c r="A733" s="66"/>
      <c r="B733" s="7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</row>
  </sheetData>
  <sheetProtection/>
  <printOptions/>
  <pageMargins left="0.3" right="0.3" top="0.5" bottom="0.5" header="0.4" footer="0.3"/>
  <pageSetup fitToHeight="0" horizontalDpi="600" verticalDpi="600" orientation="landscape" scale="54" r:id="rId1"/>
  <headerFooter>
    <oddHeader>&amp;RKPSC Case No. 2017-00179
Staff 1-14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KYP Corp   FERC Financial Statements</dc:title>
  <dc:subject/>
  <dc:creator>Financial Reporting / Neal Hartley</dc:creator>
  <cp:keywords/>
  <dc:description>Acct:   PRPT_ACCOUNT
BU:     Scope-based
Sunset: 12/4/2011 1:00:00 AM</dc:description>
  <cp:lastModifiedBy>Dan Holmes</cp:lastModifiedBy>
  <cp:lastPrinted>2017-06-28T20:07:23Z</cp:lastPrinted>
  <dcterms:created xsi:type="dcterms:W3CDTF">1997-11-19T15:48:19Z</dcterms:created>
  <dcterms:modified xsi:type="dcterms:W3CDTF">2017-06-28T20:08:48Z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GL_FERC_ACCT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lpwstr/>
  </property>
  <property fmtid="{D5CDD505-2E9C-101B-9397-08002B2CF9AE}" pid="7" name="Report Description" linkTarget="Report_Description">
    <vt:lpwstr>IS, BS, O&amp;M, and Trial Bal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Reporting Package</vt:lpwstr>
  </property>
</Properties>
</file>