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16 CASES\1645 Kentucky Utilities - LG&amp;E\KU\GAW Work\CCOSS with Updated forecasted hourly loads\"/>
    </mc:Choice>
  </mc:AlternateContent>
  <bookViews>
    <workbookView xWindow="0" yWindow="0" windowWidth="11490" windowHeight="4350" firstSheet="4" activeTab="6"/>
  </bookViews>
  <sheets>
    <sheet name="Notes" sheetId="17" r:id="rId1"/>
    <sheet name="ROR Summary" sheetId="15" r:id="rId2"/>
    <sheet name="Cost Summary" sheetId="16" r:id="rId3"/>
    <sheet name="Class Allocation" sheetId="10" r:id="rId4"/>
    <sheet name="Function-Classif" sheetId="1" r:id="rId5"/>
    <sheet name="Classification Factors" sheetId="9" r:id="rId6"/>
    <sheet name="Alloc amt" sheetId="12" r:id="rId7"/>
    <sheet name="Alloc Pct" sheetId="14" r:id="rId8"/>
  </sheets>
  <definedNames>
    <definedName name="_xlnm._FilterDatabase" localSheetId="3" hidden="1">'Class Allocation'!$E$11:$E$460</definedName>
    <definedName name="Alloc">'Alloc Pct'!$D$12:$BF$606</definedName>
    <definedName name="classify">'Classification Factors'!$D$13:$Q$99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7" i="15" l="1"/>
  <c r="S77" i="15"/>
  <c r="R77" i="15"/>
  <c r="Q77" i="15"/>
  <c r="P77" i="15"/>
  <c r="O77" i="15"/>
  <c r="N77" i="15"/>
  <c r="M77" i="15"/>
  <c r="L77" i="15"/>
  <c r="K77" i="15"/>
  <c r="J77" i="15"/>
  <c r="I77" i="15"/>
  <c r="V89" i="15"/>
  <c r="H88" i="15"/>
  <c r="V87" i="15"/>
  <c r="V85" i="15"/>
  <c r="V83" i="15"/>
  <c r="V81" i="15"/>
  <c r="H80" i="15"/>
  <c r="V79" i="15"/>
  <c r="T78" i="15"/>
  <c r="S78" i="15"/>
  <c r="R78" i="15"/>
  <c r="Q78" i="15"/>
  <c r="P78" i="15"/>
  <c r="O78" i="15"/>
  <c r="N78" i="15"/>
  <c r="M78" i="15"/>
  <c r="L78" i="15"/>
  <c r="K78" i="15"/>
  <c r="J78" i="15"/>
  <c r="I78" i="15"/>
  <c r="V78" i="15" s="1"/>
  <c r="V76" i="15"/>
  <c r="H75" i="15"/>
  <c r="H84" i="15" s="1"/>
  <c r="V74" i="15"/>
  <c r="H73" i="15"/>
  <c r="H86" i="15" s="1"/>
  <c r="V72" i="15"/>
  <c r="T71" i="15"/>
  <c r="S71" i="15"/>
  <c r="R71" i="15"/>
  <c r="Q71" i="15"/>
  <c r="P71" i="15"/>
  <c r="O71" i="15"/>
  <c r="N71" i="15"/>
  <c r="M71" i="15"/>
  <c r="L71" i="15"/>
  <c r="K71" i="15"/>
  <c r="J71" i="15"/>
  <c r="I71" i="15"/>
  <c r="V71" i="15" s="1"/>
  <c r="V69" i="15"/>
  <c r="H68" i="15"/>
  <c r="V67" i="15"/>
  <c r="V77" i="15" l="1"/>
  <c r="H90" i="15"/>
  <c r="D24" i="1"/>
  <c r="G38" i="9"/>
  <c r="D140" i="1"/>
  <c r="D139" i="1"/>
  <c r="I61" i="12" l="1"/>
  <c r="H61" i="12"/>
  <c r="G61" i="12"/>
  <c r="AT61" i="12"/>
  <c r="AP61" i="12"/>
  <c r="AL61" i="12"/>
  <c r="AH61" i="12"/>
  <c r="AD61" i="12"/>
  <c r="Z61" i="12"/>
  <c r="V61" i="12"/>
  <c r="R61" i="12"/>
  <c r="N61" i="12"/>
  <c r="J61" i="12" s="1"/>
  <c r="H40" i="15" l="1"/>
  <c r="G460" i="10"/>
  <c r="T104" i="15"/>
  <c r="T24" i="15" s="1"/>
  <c r="S104" i="15"/>
  <c r="S24" i="15" s="1"/>
  <c r="R104" i="15"/>
  <c r="R24" i="15" s="1"/>
  <c r="Q104" i="15"/>
  <c r="Q24" i="15" s="1"/>
  <c r="P104" i="15"/>
  <c r="P24" i="15" s="1"/>
  <c r="O104" i="15"/>
  <c r="O24" i="15" s="1"/>
  <c r="N104" i="15"/>
  <c r="N24" i="15" s="1"/>
  <c r="M104" i="15"/>
  <c r="M24" i="15" s="1"/>
  <c r="L104" i="15"/>
  <c r="L24" i="15" s="1"/>
  <c r="K104" i="15"/>
  <c r="K24" i="15" s="1"/>
  <c r="J104" i="15"/>
  <c r="J24" i="15" s="1"/>
  <c r="I104" i="15"/>
  <c r="I24" i="15" s="1"/>
  <c r="V61" i="15"/>
  <c r="V57" i="15"/>
  <c r="V56" i="15"/>
  <c r="V51" i="15"/>
  <c r="V50" i="15"/>
  <c r="V45" i="15"/>
  <c r="V44" i="15"/>
  <c r="V43" i="15"/>
  <c r="V39" i="15"/>
  <c r="V37" i="15"/>
  <c r="V35" i="15"/>
  <c r="V33" i="15"/>
  <c r="V27" i="15"/>
  <c r="V25" i="15"/>
  <c r="V23" i="15"/>
  <c r="F100" i="15"/>
  <c r="T98" i="15"/>
  <c r="T21" i="15" s="1"/>
  <c r="S98" i="15"/>
  <c r="S21" i="15" s="1"/>
  <c r="R98" i="15"/>
  <c r="R21" i="15" s="1"/>
  <c r="Q98" i="15"/>
  <c r="Q19" i="15" s="1"/>
  <c r="P98" i="15"/>
  <c r="P21" i="15" s="1"/>
  <c r="O98" i="15"/>
  <c r="O21" i="15" s="1"/>
  <c r="N98" i="15"/>
  <c r="N21" i="15" s="1"/>
  <c r="M98" i="15"/>
  <c r="M21" i="15" s="1"/>
  <c r="L98" i="15"/>
  <c r="L21" i="15" s="1"/>
  <c r="K98" i="15"/>
  <c r="J98" i="15"/>
  <c r="J21" i="15" s="1"/>
  <c r="I98" i="15"/>
  <c r="I19" i="15" s="1"/>
  <c r="T95" i="15"/>
  <c r="T18" i="15" s="1"/>
  <c r="S95" i="15"/>
  <c r="S18" i="15" s="1"/>
  <c r="R95" i="15"/>
  <c r="R18" i="15" s="1"/>
  <c r="Q95" i="15"/>
  <c r="Q18" i="15" s="1"/>
  <c r="P95" i="15"/>
  <c r="P18" i="15" s="1"/>
  <c r="O95" i="15"/>
  <c r="O18" i="15" s="1"/>
  <c r="N95" i="15"/>
  <c r="N18" i="15" s="1"/>
  <c r="M95" i="15"/>
  <c r="M18" i="15" s="1"/>
  <c r="L95" i="15"/>
  <c r="L18" i="15" s="1"/>
  <c r="K95" i="15"/>
  <c r="K18" i="15" s="1"/>
  <c r="J95" i="15"/>
  <c r="J18" i="15" s="1"/>
  <c r="I95" i="15"/>
  <c r="I18" i="15" s="1"/>
  <c r="V15" i="15"/>
  <c r="M19" i="15" l="1"/>
  <c r="Q21" i="15"/>
  <c r="I21" i="15"/>
  <c r="V18" i="15"/>
  <c r="V24" i="15"/>
  <c r="H98" i="15"/>
  <c r="J19" i="15"/>
  <c r="N19" i="15"/>
  <c r="R19" i="15"/>
  <c r="K19" i="15"/>
  <c r="O19" i="15"/>
  <c r="S19" i="15"/>
  <c r="K21" i="15"/>
  <c r="V21" i="15" s="1"/>
  <c r="H104" i="15"/>
  <c r="H95" i="15"/>
  <c r="L19" i="15"/>
  <c r="P19" i="15"/>
  <c r="T19" i="15"/>
  <c r="H60" i="15"/>
  <c r="H54" i="15"/>
  <c r="H53" i="15"/>
  <c r="H52" i="15"/>
  <c r="H30" i="15"/>
  <c r="V207" i="16"/>
  <c r="V203" i="16"/>
  <c r="V202" i="16"/>
  <c r="V195" i="16"/>
  <c r="V194" i="16"/>
  <c r="V193" i="16"/>
  <c r="V185" i="16"/>
  <c r="V184" i="16"/>
  <c r="V182" i="16"/>
  <c r="V178" i="16"/>
  <c r="V173" i="16"/>
  <c r="V172" i="16"/>
  <c r="V170" i="16"/>
  <c r="V163" i="16"/>
  <c r="V162" i="16"/>
  <c r="V156" i="16"/>
  <c r="V155" i="16"/>
  <c r="V147" i="16"/>
  <c r="V146" i="16"/>
  <c r="V145" i="16"/>
  <c r="V144" i="16"/>
  <c r="V143" i="16"/>
  <c r="V142" i="16"/>
  <c r="V140" i="16"/>
  <c r="V136" i="16"/>
  <c r="V135" i="16"/>
  <c r="V128" i="16"/>
  <c r="V127" i="16"/>
  <c r="V126" i="16"/>
  <c r="V118" i="16"/>
  <c r="V117" i="16"/>
  <c r="V115" i="16"/>
  <c r="V111" i="16"/>
  <c r="V106" i="16"/>
  <c r="V105" i="16"/>
  <c r="V103" i="16"/>
  <c r="V96" i="16"/>
  <c r="V95" i="16"/>
  <c r="V89" i="16"/>
  <c r="V88" i="16"/>
  <c r="V80" i="16"/>
  <c r="V79" i="16"/>
  <c r="V78" i="16"/>
  <c r="V77" i="16"/>
  <c r="V76" i="16"/>
  <c r="V74" i="16"/>
  <c r="V70" i="16"/>
  <c r="V69" i="16"/>
  <c r="V62" i="16"/>
  <c r="V61" i="16"/>
  <c r="V60" i="16"/>
  <c r="V52" i="16"/>
  <c r="V51" i="16"/>
  <c r="V49" i="16"/>
  <c r="V45" i="16"/>
  <c r="V40" i="16"/>
  <c r="V38" i="16"/>
  <c r="V37" i="16"/>
  <c r="V30" i="16"/>
  <c r="V29" i="16"/>
  <c r="V23" i="16"/>
  <c r="V22" i="16"/>
  <c r="V19" i="15" l="1"/>
  <c r="H55" i="15"/>
  <c r="H22" i="15"/>
  <c r="H26" i="15" l="1"/>
  <c r="D23" i="14"/>
  <c r="D22" i="14"/>
  <c r="D21" i="14"/>
  <c r="D20" i="14"/>
  <c r="D19" i="14"/>
  <c r="D18" i="14"/>
  <c r="D17" i="14"/>
  <c r="D16" i="14"/>
  <c r="D15" i="14"/>
  <c r="D14" i="14"/>
  <c r="D13" i="14"/>
  <c r="D138" i="10" s="1"/>
  <c r="D12" i="14"/>
  <c r="D307" i="10" l="1"/>
  <c r="D306" i="10"/>
  <c r="D305" i="10"/>
  <c r="D295" i="10"/>
  <c r="D177" i="10"/>
  <c r="D170" i="10"/>
  <c r="D169" i="10"/>
  <c r="D151" i="10"/>
  <c r="D150" i="10"/>
  <c r="D149" i="10"/>
  <c r="D57" i="10"/>
  <c r="D54" i="10"/>
  <c r="D50" i="10"/>
  <c r="D47" i="10"/>
  <c r="D42" i="10"/>
  <c r="D39" i="10"/>
  <c r="BC50" i="12" l="1"/>
  <c r="AY50" i="12"/>
  <c r="AU50" i="12"/>
  <c r="AQ50" i="12"/>
  <c r="AM50" i="12"/>
  <c r="AI50" i="12"/>
  <c r="AE50" i="12"/>
  <c r="AA50" i="12"/>
  <c r="W50" i="12"/>
  <c r="S50" i="12"/>
  <c r="O50" i="12"/>
  <c r="BC49" i="12"/>
  <c r="AY49" i="12"/>
  <c r="AU49" i="12"/>
  <c r="AQ49" i="12"/>
  <c r="AM49" i="12"/>
  <c r="AI49" i="12"/>
  <c r="AE49" i="12"/>
  <c r="AA49" i="12"/>
  <c r="W49" i="12"/>
  <c r="S49" i="12"/>
  <c r="O49" i="12"/>
  <c r="BC47" i="12"/>
  <c r="AY47" i="12"/>
  <c r="AU47" i="12"/>
  <c r="AQ47" i="12"/>
  <c r="AM47" i="12"/>
  <c r="AI47" i="12"/>
  <c r="AE47" i="12"/>
  <c r="AA47" i="12"/>
  <c r="W47" i="12"/>
  <c r="S47" i="12"/>
  <c r="O47" i="12"/>
  <c r="BC56" i="12"/>
  <c r="AY56" i="12"/>
  <c r="AU56" i="12"/>
  <c r="AQ56" i="12"/>
  <c r="AM56" i="12"/>
  <c r="AI56" i="12"/>
  <c r="AE56" i="12"/>
  <c r="AA56" i="12"/>
  <c r="W56" i="12"/>
  <c r="S56" i="12"/>
  <c r="O56" i="12"/>
  <c r="BC54" i="12"/>
  <c r="AY54" i="12"/>
  <c r="AU54" i="12"/>
  <c r="AQ54" i="12"/>
  <c r="AM54" i="12"/>
  <c r="AI54" i="12"/>
  <c r="AE54" i="12"/>
  <c r="AA54" i="12"/>
  <c r="W54" i="12"/>
  <c r="S54" i="12"/>
  <c r="O54" i="12"/>
  <c r="BC53" i="12"/>
  <c r="AY53" i="12"/>
  <c r="AU53" i="12"/>
  <c r="AQ53" i="12"/>
  <c r="AM53" i="12"/>
  <c r="AI53" i="12"/>
  <c r="AE53" i="12"/>
  <c r="AA53" i="12"/>
  <c r="W53" i="12"/>
  <c r="S53" i="12"/>
  <c r="O53" i="12"/>
  <c r="BC446" i="10"/>
  <c r="AY446" i="10"/>
  <c r="AU446" i="10"/>
  <c r="AQ446" i="10"/>
  <c r="AM446" i="10"/>
  <c r="AI446" i="10"/>
  <c r="AE446" i="10"/>
  <c r="AA446" i="10"/>
  <c r="W446" i="10"/>
  <c r="S446" i="10"/>
  <c r="O446" i="10"/>
  <c r="BC433" i="10"/>
  <c r="AY433" i="10"/>
  <c r="AU433" i="10"/>
  <c r="AQ433" i="10"/>
  <c r="AM433" i="10"/>
  <c r="AI433" i="10"/>
  <c r="AE433" i="10"/>
  <c r="AA433" i="10"/>
  <c r="W433" i="10"/>
  <c r="S433" i="10"/>
  <c r="O433" i="10"/>
  <c r="BC416" i="10"/>
  <c r="AY416" i="10"/>
  <c r="AU416" i="10"/>
  <c r="AQ416" i="10"/>
  <c r="AM416" i="10"/>
  <c r="AI416" i="10"/>
  <c r="AE416" i="10"/>
  <c r="AA416" i="10"/>
  <c r="W416" i="10"/>
  <c r="S416" i="10"/>
  <c r="O416" i="10"/>
  <c r="BC403" i="10"/>
  <c r="AY403" i="10"/>
  <c r="AU403" i="10"/>
  <c r="AQ403" i="10"/>
  <c r="AM403" i="10"/>
  <c r="AI403" i="10"/>
  <c r="AE403" i="10"/>
  <c r="AA403" i="10"/>
  <c r="W403" i="10"/>
  <c r="S403" i="10"/>
  <c r="O403" i="10"/>
  <c r="BC393" i="10"/>
  <c r="BC52" i="12" s="1"/>
  <c r="AY393" i="10"/>
  <c r="AY52" i="12" s="1"/>
  <c r="AU393" i="10"/>
  <c r="AU52" i="12" s="1"/>
  <c r="AQ393" i="10"/>
  <c r="AQ52" i="12" s="1"/>
  <c r="AM393" i="10"/>
  <c r="AM52" i="12" s="1"/>
  <c r="AI393" i="10"/>
  <c r="AI52" i="12" s="1"/>
  <c r="AE393" i="10"/>
  <c r="AE52" i="12" s="1"/>
  <c r="AA393" i="10"/>
  <c r="AA52" i="12" s="1"/>
  <c r="W393" i="10"/>
  <c r="W52" i="12" s="1"/>
  <c r="S393" i="10"/>
  <c r="S52" i="12" s="1"/>
  <c r="O393" i="10"/>
  <c r="O52" i="12" s="1"/>
  <c r="BC381" i="10"/>
  <c r="BC395" i="10" s="1"/>
  <c r="AY381" i="10"/>
  <c r="AU381" i="10"/>
  <c r="AQ381" i="10"/>
  <c r="AM381" i="10"/>
  <c r="AM395" i="10" s="1"/>
  <c r="AI381" i="10"/>
  <c r="AE381" i="10"/>
  <c r="AA381" i="10"/>
  <c r="W381" i="10"/>
  <c r="W395" i="10" s="1"/>
  <c r="S381" i="10"/>
  <c r="O381" i="10"/>
  <c r="BC367" i="10"/>
  <c r="AY367" i="10"/>
  <c r="AU367" i="10"/>
  <c r="AQ367" i="10"/>
  <c r="AM367" i="10"/>
  <c r="AI367" i="10"/>
  <c r="AE367" i="10"/>
  <c r="AA367" i="10"/>
  <c r="W367" i="10"/>
  <c r="S367" i="10"/>
  <c r="O367" i="10"/>
  <c r="BC354" i="10"/>
  <c r="AY354" i="10"/>
  <c r="AU354" i="10"/>
  <c r="AQ354" i="10"/>
  <c r="AM354" i="10"/>
  <c r="AI354" i="10"/>
  <c r="AE354" i="10"/>
  <c r="AA354" i="10"/>
  <c r="W354" i="10"/>
  <c r="S354" i="10"/>
  <c r="O354" i="10"/>
  <c r="BC344" i="10"/>
  <c r="AY344" i="10"/>
  <c r="AU344" i="10"/>
  <c r="AQ344" i="10"/>
  <c r="AM344" i="10"/>
  <c r="AI344" i="10"/>
  <c r="AE344" i="10"/>
  <c r="AA344" i="10"/>
  <c r="W344" i="10"/>
  <c r="S344" i="10"/>
  <c r="O344" i="10"/>
  <c r="BC337" i="10"/>
  <c r="AY337" i="10"/>
  <c r="AU337" i="10"/>
  <c r="AQ337" i="10"/>
  <c r="AM337" i="10"/>
  <c r="AI337" i="10"/>
  <c r="AE337" i="10"/>
  <c r="AA337" i="10"/>
  <c r="W337" i="10"/>
  <c r="S337" i="10"/>
  <c r="O337" i="10"/>
  <c r="BC327" i="10"/>
  <c r="BC329" i="10" s="1"/>
  <c r="AY327" i="10"/>
  <c r="AU327" i="10"/>
  <c r="AQ327" i="10"/>
  <c r="AM327" i="10"/>
  <c r="AM329" i="10" s="1"/>
  <c r="AI327" i="10"/>
  <c r="AE327" i="10"/>
  <c r="AA327" i="10"/>
  <c r="W327" i="10"/>
  <c r="W329" i="10" s="1"/>
  <c r="S327" i="10"/>
  <c r="O327" i="10"/>
  <c r="BF319" i="10"/>
  <c r="BE319" i="10"/>
  <c r="BD319" i="10"/>
  <c r="BC319" i="10"/>
  <c r="BB319" i="10"/>
  <c r="BA319" i="10"/>
  <c r="AZ319" i="10"/>
  <c r="AY319" i="10"/>
  <c r="AX319" i="10"/>
  <c r="AW319" i="10"/>
  <c r="AV319" i="10"/>
  <c r="AU319" i="10"/>
  <c r="AT319" i="10"/>
  <c r="AS319" i="10"/>
  <c r="AR319" i="10"/>
  <c r="AQ319" i="10"/>
  <c r="AP319" i="10"/>
  <c r="AO319" i="10"/>
  <c r="AN319" i="10"/>
  <c r="AM319" i="10"/>
  <c r="AL319" i="10"/>
  <c r="AK319" i="10"/>
  <c r="AJ319" i="10"/>
  <c r="AI319" i="10"/>
  <c r="AH319" i="10"/>
  <c r="AG319" i="10"/>
  <c r="AF319" i="10"/>
  <c r="AE319" i="10"/>
  <c r="AD319" i="10"/>
  <c r="AC319" i="10"/>
  <c r="AB319" i="10"/>
  <c r="AA319" i="10"/>
  <c r="Z319" i="10"/>
  <c r="Y319" i="10"/>
  <c r="X319" i="10"/>
  <c r="W319" i="10"/>
  <c r="V319" i="10"/>
  <c r="U319" i="10"/>
  <c r="T319" i="10"/>
  <c r="S319" i="10"/>
  <c r="R319" i="10"/>
  <c r="Q319" i="10"/>
  <c r="P319" i="10"/>
  <c r="O319" i="10"/>
  <c r="N319" i="10"/>
  <c r="M319" i="10"/>
  <c r="L319" i="10"/>
  <c r="BC308" i="10"/>
  <c r="BC48" i="12" s="1"/>
  <c r="AY308" i="10"/>
  <c r="AU308" i="10"/>
  <c r="AQ308" i="10"/>
  <c r="AQ48" i="12" s="1"/>
  <c r="AM308" i="10"/>
  <c r="AM48" i="12" s="1"/>
  <c r="AI308" i="10"/>
  <c r="AE308" i="10"/>
  <c r="AA308" i="10"/>
  <c r="AA48" i="12" s="1"/>
  <c r="W308" i="10"/>
  <c r="W48" i="12" s="1"/>
  <c r="S308" i="10"/>
  <c r="O308" i="10"/>
  <c r="BC300" i="10"/>
  <c r="BC310" i="10" s="1"/>
  <c r="AY300" i="10"/>
  <c r="AU300" i="10"/>
  <c r="AQ300" i="10"/>
  <c r="AM300" i="10"/>
  <c r="AM310" i="10" s="1"/>
  <c r="AI300" i="10"/>
  <c r="AE300" i="10"/>
  <c r="AA300" i="10"/>
  <c r="W300" i="10"/>
  <c r="W310" i="10" s="1"/>
  <c r="S300" i="10"/>
  <c r="O300" i="10"/>
  <c r="O346" i="10" l="1"/>
  <c r="AE346" i="10"/>
  <c r="AU346" i="10"/>
  <c r="AA310" i="10"/>
  <c r="AQ310" i="10"/>
  <c r="AQ395" i="10"/>
  <c r="S395" i="10"/>
  <c r="AI395" i="10"/>
  <c r="AY395" i="10"/>
  <c r="O310" i="10"/>
  <c r="O48" i="12"/>
  <c r="AE310" i="10"/>
  <c r="AE348" i="10" s="1"/>
  <c r="AE435" i="10" s="1"/>
  <c r="AE48" i="12"/>
  <c r="AU310" i="10"/>
  <c r="AU48" i="12"/>
  <c r="AA395" i="10"/>
  <c r="AA51" i="12"/>
  <c r="AQ51" i="12"/>
  <c r="S310" i="10"/>
  <c r="S48" i="12"/>
  <c r="AI310" i="10"/>
  <c r="AI48" i="12"/>
  <c r="AY310" i="10"/>
  <c r="AY48" i="12"/>
  <c r="AA329" i="10"/>
  <c r="AQ329" i="10"/>
  <c r="S346" i="10"/>
  <c r="AI346" i="10"/>
  <c r="AY346" i="10"/>
  <c r="O395" i="10"/>
  <c r="AE395" i="10"/>
  <c r="AU395" i="10"/>
  <c r="O329" i="10"/>
  <c r="AE329" i="10"/>
  <c r="AU329" i="10"/>
  <c r="W346" i="10"/>
  <c r="W348" i="10" s="1"/>
  <c r="W435" i="10" s="1"/>
  <c r="AM346" i="10"/>
  <c r="AM348" i="10" s="1"/>
  <c r="BC346" i="10"/>
  <c r="S329" i="10"/>
  <c r="AI329" i="10"/>
  <c r="AY329" i="10"/>
  <c r="AA346" i="10"/>
  <c r="AQ346" i="10"/>
  <c r="AQ348" i="10" s="1"/>
  <c r="AQ435" i="10" s="1"/>
  <c r="O51" i="12"/>
  <c r="AE51" i="12"/>
  <c r="AU51" i="12"/>
  <c r="S51" i="12"/>
  <c r="AI51" i="12"/>
  <c r="AY51" i="12"/>
  <c r="W51" i="12"/>
  <c r="AM51" i="12"/>
  <c r="BC51" i="12"/>
  <c r="BC348" i="10"/>
  <c r="BC435" i="10" s="1"/>
  <c r="AU348" i="10"/>
  <c r="AU435" i="10" s="1"/>
  <c r="BC285" i="10"/>
  <c r="AY285" i="10"/>
  <c r="AU285" i="10"/>
  <c r="AQ285" i="10"/>
  <c r="AM285" i="10"/>
  <c r="AI285" i="10"/>
  <c r="AE285" i="10"/>
  <c r="AA285" i="10"/>
  <c r="W285" i="10"/>
  <c r="S285" i="10"/>
  <c r="O285" i="10"/>
  <c r="BC270" i="10"/>
  <c r="AY270" i="10"/>
  <c r="AU270" i="10"/>
  <c r="AQ270" i="10"/>
  <c r="AM270" i="10"/>
  <c r="AI270" i="10"/>
  <c r="AE270" i="10"/>
  <c r="AA270" i="10"/>
  <c r="W270" i="10"/>
  <c r="S270" i="10"/>
  <c r="O270" i="10"/>
  <c r="BF74" i="14"/>
  <c r="BE74" i="14"/>
  <c r="BD74" i="14"/>
  <c r="BB74" i="14"/>
  <c r="BA74" i="14"/>
  <c r="AZ74" i="14"/>
  <c r="AX74" i="14"/>
  <c r="AW74" i="14"/>
  <c r="AV74" i="14"/>
  <c r="AT74" i="14"/>
  <c r="AS74" i="14"/>
  <c r="AR74" i="14"/>
  <c r="AP74" i="14"/>
  <c r="AO74" i="14"/>
  <c r="AN74" i="14"/>
  <c r="AL74" i="14"/>
  <c r="AK74" i="14"/>
  <c r="AJ74" i="14"/>
  <c r="AH74" i="14"/>
  <c r="AG74" i="14"/>
  <c r="AF74" i="14"/>
  <c r="AD74" i="14"/>
  <c r="AC74" i="14"/>
  <c r="AB74" i="14"/>
  <c r="Z74" i="14"/>
  <c r="Y74" i="14"/>
  <c r="X74" i="14"/>
  <c r="V74" i="14"/>
  <c r="U74" i="14"/>
  <c r="T74" i="14"/>
  <c r="R74" i="14"/>
  <c r="Q74" i="14"/>
  <c r="P74" i="14"/>
  <c r="N74" i="14"/>
  <c r="M74" i="14"/>
  <c r="L74" i="14"/>
  <c r="J74" i="14"/>
  <c r="I74" i="14"/>
  <c r="H74" i="14"/>
  <c r="G74" i="14"/>
  <c r="BF73" i="14"/>
  <c r="BE73" i="14"/>
  <c r="BD73" i="14"/>
  <c r="BB73" i="14"/>
  <c r="BA73" i="14"/>
  <c r="AZ73" i="14"/>
  <c r="AX73" i="14"/>
  <c r="AW73" i="14"/>
  <c r="AV73" i="14"/>
  <c r="AT73" i="14"/>
  <c r="AS73" i="14"/>
  <c r="AR73" i="14"/>
  <c r="AP73" i="14"/>
  <c r="AO73" i="14"/>
  <c r="AN73" i="14"/>
  <c r="AL73" i="14"/>
  <c r="AK73" i="14"/>
  <c r="AJ73" i="14"/>
  <c r="AH73" i="14"/>
  <c r="AG73" i="14"/>
  <c r="AF73" i="14"/>
  <c r="AD73" i="14"/>
  <c r="AC73" i="14"/>
  <c r="AB73" i="14"/>
  <c r="Z73" i="14"/>
  <c r="Y73" i="14"/>
  <c r="X73" i="14"/>
  <c r="V73" i="14"/>
  <c r="U73" i="14"/>
  <c r="T73" i="14"/>
  <c r="R73" i="14"/>
  <c r="Q73" i="14"/>
  <c r="P73" i="14"/>
  <c r="N73" i="14"/>
  <c r="M73" i="14"/>
  <c r="L73" i="14"/>
  <c r="G73" i="14" s="1"/>
  <c r="I73" i="14"/>
  <c r="H73" i="14"/>
  <c r="BF69" i="14"/>
  <c r="BE69" i="14"/>
  <c r="BD69" i="14"/>
  <c r="BB69" i="14"/>
  <c r="BA69" i="14"/>
  <c r="AZ69" i="14"/>
  <c r="AX69" i="14"/>
  <c r="AW69" i="14"/>
  <c r="AV69" i="14"/>
  <c r="AT69" i="14"/>
  <c r="AS69" i="14"/>
  <c r="AR69" i="14"/>
  <c r="AP69" i="14"/>
  <c r="AO69" i="14"/>
  <c r="AN69" i="14"/>
  <c r="AL69" i="14"/>
  <c r="AK69" i="14"/>
  <c r="AJ69" i="14"/>
  <c r="AH69" i="14"/>
  <c r="AG69" i="14"/>
  <c r="AF69" i="14"/>
  <c r="AD69" i="14"/>
  <c r="AC69" i="14"/>
  <c r="AB69" i="14"/>
  <c r="Z69" i="14"/>
  <c r="Y69" i="14"/>
  <c r="X69" i="14"/>
  <c r="V69" i="14"/>
  <c r="U69" i="14"/>
  <c r="T69" i="14"/>
  <c r="R69" i="14"/>
  <c r="Q69" i="14"/>
  <c r="P69" i="14"/>
  <c r="N69" i="14"/>
  <c r="M69" i="14"/>
  <c r="L69" i="14"/>
  <c r="G69" i="14" s="1"/>
  <c r="J69" i="14"/>
  <c r="I69" i="14"/>
  <c r="H69" i="14"/>
  <c r="BF68" i="14"/>
  <c r="BE68" i="14"/>
  <c r="BD68" i="14"/>
  <c r="BB68" i="14"/>
  <c r="BA68" i="14"/>
  <c r="AZ68" i="14"/>
  <c r="AX68" i="14"/>
  <c r="AW68" i="14"/>
  <c r="AV68" i="14"/>
  <c r="AT68" i="14"/>
  <c r="AS68" i="14"/>
  <c r="AR68" i="14"/>
  <c r="AP68" i="14"/>
  <c r="AO68" i="14"/>
  <c r="AN68" i="14"/>
  <c r="AL68" i="14"/>
  <c r="AK68" i="14"/>
  <c r="AJ68" i="14"/>
  <c r="AH68" i="14"/>
  <c r="AG68" i="14"/>
  <c r="AF68" i="14"/>
  <c r="AD68" i="14"/>
  <c r="AC68" i="14"/>
  <c r="AB68" i="14"/>
  <c r="Z68" i="14"/>
  <c r="Y68" i="14"/>
  <c r="X68" i="14"/>
  <c r="V68" i="14"/>
  <c r="U68" i="14"/>
  <c r="T68" i="14"/>
  <c r="R68" i="14"/>
  <c r="Q68" i="14"/>
  <c r="P68" i="14"/>
  <c r="N68" i="14"/>
  <c r="M68" i="14"/>
  <c r="L68" i="14"/>
  <c r="G68" i="14" s="1"/>
  <c r="I68" i="14"/>
  <c r="H68" i="14"/>
  <c r="BF64" i="14"/>
  <c r="BE64" i="14"/>
  <c r="BD64" i="14"/>
  <c r="BB64" i="14"/>
  <c r="BA64" i="14"/>
  <c r="AZ64" i="14"/>
  <c r="AX64" i="14"/>
  <c r="AW64" i="14"/>
  <c r="AV64" i="14"/>
  <c r="AT64" i="14"/>
  <c r="AS64" i="14"/>
  <c r="AR64" i="14"/>
  <c r="AP64" i="14"/>
  <c r="AO64" i="14"/>
  <c r="AN64" i="14"/>
  <c r="AL64" i="14"/>
  <c r="AK64" i="14"/>
  <c r="AJ64" i="14"/>
  <c r="AH64" i="14"/>
  <c r="AG64" i="14"/>
  <c r="AF64" i="14"/>
  <c r="AD64" i="14"/>
  <c r="AC64" i="14"/>
  <c r="AB64" i="14"/>
  <c r="Z64" i="14"/>
  <c r="Y64" i="14"/>
  <c r="X64" i="14"/>
  <c r="V64" i="14"/>
  <c r="U64" i="14"/>
  <c r="T64" i="14"/>
  <c r="R64" i="14"/>
  <c r="Q64" i="14"/>
  <c r="P64" i="14"/>
  <c r="N64" i="14"/>
  <c r="M64" i="14"/>
  <c r="L64" i="14"/>
  <c r="G64" i="14" s="1"/>
  <c r="J64" i="14"/>
  <c r="I64" i="14"/>
  <c r="H64" i="14"/>
  <c r="BF63" i="14"/>
  <c r="BE63" i="14"/>
  <c r="BD63" i="14"/>
  <c r="BB63" i="14"/>
  <c r="BA63" i="14"/>
  <c r="AZ63" i="14"/>
  <c r="AX63" i="14"/>
  <c r="AW63" i="14"/>
  <c r="AV63" i="14"/>
  <c r="AT63" i="14"/>
  <c r="AS63" i="14"/>
  <c r="AR63" i="14"/>
  <c r="AP63" i="14"/>
  <c r="AO63" i="14"/>
  <c r="AN63" i="14"/>
  <c r="AL63" i="14"/>
  <c r="AK63" i="14"/>
  <c r="AJ63" i="14"/>
  <c r="AH63" i="14"/>
  <c r="AG63" i="14"/>
  <c r="AF63" i="14"/>
  <c r="AD63" i="14"/>
  <c r="AC63" i="14"/>
  <c r="AB63" i="14"/>
  <c r="Z63" i="14"/>
  <c r="Y63" i="14"/>
  <c r="X63" i="14"/>
  <c r="V63" i="14"/>
  <c r="U63" i="14"/>
  <c r="T63" i="14"/>
  <c r="R63" i="14"/>
  <c r="Q63" i="14"/>
  <c r="P63" i="14"/>
  <c r="N63" i="14"/>
  <c r="M63" i="14"/>
  <c r="L63" i="14"/>
  <c r="G63" i="14" s="1"/>
  <c r="J63" i="14"/>
  <c r="I63" i="14"/>
  <c r="H63" i="14"/>
  <c r="BF62" i="14"/>
  <c r="BE62" i="14"/>
  <c r="BD62" i="14"/>
  <c r="BB62" i="14"/>
  <c r="BA62" i="14"/>
  <c r="AZ62" i="14"/>
  <c r="AX62" i="14"/>
  <c r="AW62" i="14"/>
  <c r="AV62" i="14"/>
  <c r="AT62" i="14"/>
  <c r="AS62" i="14"/>
  <c r="AR62" i="14"/>
  <c r="AP62" i="14"/>
  <c r="AO62" i="14"/>
  <c r="AN62" i="14"/>
  <c r="AL62" i="14"/>
  <c r="AK62" i="14"/>
  <c r="AJ62" i="14"/>
  <c r="AH62" i="14"/>
  <c r="AG62" i="14"/>
  <c r="AF62" i="14"/>
  <c r="AD62" i="14"/>
  <c r="AC62" i="14"/>
  <c r="AB62" i="14"/>
  <c r="Z62" i="14"/>
  <c r="Y62" i="14"/>
  <c r="X62" i="14"/>
  <c r="V62" i="14"/>
  <c r="U62" i="14"/>
  <c r="T62" i="14"/>
  <c r="R62" i="14"/>
  <c r="Q62" i="14"/>
  <c r="P62" i="14"/>
  <c r="N62" i="14"/>
  <c r="M62" i="14"/>
  <c r="L62" i="14"/>
  <c r="G62" i="14" s="1"/>
  <c r="J62" i="14"/>
  <c r="I62" i="14"/>
  <c r="H62" i="14"/>
  <c r="BF61" i="14"/>
  <c r="BE61" i="14"/>
  <c r="BD61" i="14"/>
  <c r="BB61" i="14"/>
  <c r="BA61" i="14"/>
  <c r="AZ61" i="14"/>
  <c r="AX61" i="14"/>
  <c r="AW61" i="14"/>
  <c r="AV61" i="14"/>
  <c r="AT61" i="14"/>
  <c r="AS61" i="14"/>
  <c r="AR61" i="14"/>
  <c r="AP61" i="14"/>
  <c r="AO61" i="14"/>
  <c r="AN61" i="14"/>
  <c r="AL61" i="14"/>
  <c r="AK61" i="14"/>
  <c r="AJ61" i="14"/>
  <c r="AH61" i="14"/>
  <c r="AG61" i="14"/>
  <c r="AF61" i="14"/>
  <c r="AD61" i="14"/>
  <c r="AC61" i="14"/>
  <c r="AB61" i="14"/>
  <c r="Z61" i="14"/>
  <c r="Y61" i="14"/>
  <c r="X61" i="14"/>
  <c r="V61" i="14"/>
  <c r="U61" i="14"/>
  <c r="T61" i="14"/>
  <c r="R61" i="14"/>
  <c r="Q61" i="14"/>
  <c r="P61" i="14"/>
  <c r="N61" i="14"/>
  <c r="M61" i="14"/>
  <c r="L61" i="14"/>
  <c r="J61" i="14"/>
  <c r="I61" i="14"/>
  <c r="H61" i="14"/>
  <c r="BF55" i="14"/>
  <c r="BE55" i="14"/>
  <c r="BD55" i="14"/>
  <c r="BB55" i="14"/>
  <c r="BA55" i="14"/>
  <c r="AZ55" i="14"/>
  <c r="AX55" i="14"/>
  <c r="AW55" i="14"/>
  <c r="AV55" i="14"/>
  <c r="AT55" i="14"/>
  <c r="AS55" i="14"/>
  <c r="AR55" i="14"/>
  <c r="AP55" i="14"/>
  <c r="AO55" i="14"/>
  <c r="AN55" i="14"/>
  <c r="AL55" i="14"/>
  <c r="AK55" i="14"/>
  <c r="AJ55" i="14"/>
  <c r="AH55" i="14"/>
  <c r="AG55" i="14"/>
  <c r="AF55" i="14"/>
  <c r="AD55" i="14"/>
  <c r="AC55" i="14"/>
  <c r="AB55" i="14"/>
  <c r="Z55" i="14"/>
  <c r="Y55" i="14"/>
  <c r="X55" i="14"/>
  <c r="V55" i="14"/>
  <c r="U55" i="14"/>
  <c r="T55" i="14"/>
  <c r="R55" i="14"/>
  <c r="Q55" i="14"/>
  <c r="P55" i="14"/>
  <c r="N55" i="14"/>
  <c r="M55" i="14"/>
  <c r="L55" i="14"/>
  <c r="G55" i="14" s="1"/>
  <c r="J55" i="14"/>
  <c r="I55" i="14"/>
  <c r="H55" i="14"/>
  <c r="BC257" i="10"/>
  <c r="AY257" i="10"/>
  <c r="AU257" i="10"/>
  <c r="AQ257" i="10"/>
  <c r="AM257" i="10"/>
  <c r="AI257" i="10"/>
  <c r="AE257" i="10"/>
  <c r="AA257" i="10"/>
  <c r="W257" i="10"/>
  <c r="S257" i="10"/>
  <c r="O257" i="10"/>
  <c r="J44" i="12"/>
  <c r="I44" i="12"/>
  <c r="H44" i="12"/>
  <c r="G44" i="12"/>
  <c r="AO44" i="14" s="1"/>
  <c r="G61" i="14" l="1"/>
  <c r="S348" i="10"/>
  <c r="AI348" i="10"/>
  <c r="AQ418" i="10"/>
  <c r="AQ46" i="12" s="1"/>
  <c r="W418" i="10"/>
  <c r="W46" i="12" s="1"/>
  <c r="O348" i="10"/>
  <c r="O435" i="10" s="1"/>
  <c r="AA348" i="10"/>
  <c r="I44" i="14"/>
  <c r="T44" i="14"/>
  <c r="AM435" i="10"/>
  <c r="AM418" i="10"/>
  <c r="AM46" i="12" s="1"/>
  <c r="AY348" i="10"/>
  <c r="BD44" i="14"/>
  <c r="AX44" i="14"/>
  <c r="R31" i="15" s="1"/>
  <c r="AS44" i="14"/>
  <c r="AN44" i="14"/>
  <c r="AH44" i="14"/>
  <c r="N31" i="15" s="1"/>
  <c r="AC44" i="14"/>
  <c r="X44" i="14"/>
  <c r="R44" i="14"/>
  <c r="J31" i="15" s="1"/>
  <c r="M44" i="14"/>
  <c r="BB44" i="14"/>
  <c r="S31" i="15" s="1"/>
  <c r="AW44" i="14"/>
  <c r="AR44" i="14"/>
  <c r="AL44" i="14"/>
  <c r="O31" i="15" s="1"/>
  <c r="AG44" i="14"/>
  <c r="AB44" i="14"/>
  <c r="V44" i="14"/>
  <c r="K31" i="15" s="1"/>
  <c r="Q44" i="14"/>
  <c r="L44" i="14"/>
  <c r="BF44" i="14"/>
  <c r="T31" i="15" s="1"/>
  <c r="BA44" i="14"/>
  <c r="AV44" i="14"/>
  <c r="AP44" i="14"/>
  <c r="P31" i="15" s="1"/>
  <c r="AK44" i="14"/>
  <c r="AF44" i="14"/>
  <c r="Z44" i="14"/>
  <c r="L31" i="15" s="1"/>
  <c r="U44" i="14"/>
  <c r="P44" i="14"/>
  <c r="BE44" i="14"/>
  <c r="AJ44" i="14"/>
  <c r="N44" i="14"/>
  <c r="I31" i="15" s="1"/>
  <c r="AZ44" i="14"/>
  <c r="AD44" i="14"/>
  <c r="M31" i="15" s="1"/>
  <c r="AT44" i="14"/>
  <c r="Q31" i="15" s="1"/>
  <c r="Y44" i="14"/>
  <c r="AI435" i="10"/>
  <c r="AI418" i="10"/>
  <c r="AI46" i="12" s="1"/>
  <c r="H44" i="14"/>
  <c r="J44" i="14"/>
  <c r="S435" i="10"/>
  <c r="S418" i="10"/>
  <c r="S46" i="12" s="1"/>
  <c r="AU418" i="10"/>
  <c r="AU46" i="12" s="1"/>
  <c r="O418" i="10"/>
  <c r="O46" i="12" s="1"/>
  <c r="BC418" i="10"/>
  <c r="BC46" i="12" s="1"/>
  <c r="AE418" i="10"/>
  <c r="AE46" i="12" s="1"/>
  <c r="BC247" i="10"/>
  <c r="AY247" i="10"/>
  <c r="AU247" i="10"/>
  <c r="AQ247" i="10"/>
  <c r="AM247" i="10"/>
  <c r="AI247" i="10"/>
  <c r="AE247" i="10"/>
  <c r="AA247" i="10"/>
  <c r="W247" i="10"/>
  <c r="S247" i="10"/>
  <c r="O247" i="10"/>
  <c r="BC43" i="12"/>
  <c r="AY43" i="12"/>
  <c r="AU43" i="12"/>
  <c r="AQ43" i="12"/>
  <c r="AM43" i="12"/>
  <c r="AI43" i="12"/>
  <c r="AE43" i="12"/>
  <c r="AA43" i="12"/>
  <c r="W43" i="12"/>
  <c r="S43" i="12"/>
  <c r="O43" i="12"/>
  <c r="BC42" i="12"/>
  <c r="AY42" i="12"/>
  <c r="AU42" i="12"/>
  <c r="AQ42" i="12"/>
  <c r="AM42" i="12"/>
  <c r="AI42" i="12"/>
  <c r="AE42" i="12"/>
  <c r="AA42" i="12"/>
  <c r="W42" i="12"/>
  <c r="S42" i="12"/>
  <c r="O42" i="12"/>
  <c r="BC235" i="10"/>
  <c r="AY235" i="10"/>
  <c r="AU235" i="10"/>
  <c r="AQ235" i="10"/>
  <c r="AM235" i="10"/>
  <c r="AI235" i="10"/>
  <c r="AE235" i="10"/>
  <c r="AA235" i="10"/>
  <c r="W235" i="10"/>
  <c r="S235" i="10"/>
  <c r="O235" i="10"/>
  <c r="BC40" i="12"/>
  <c r="AY40" i="12"/>
  <c r="AU40" i="12"/>
  <c r="AQ40" i="12"/>
  <c r="AM40" i="12"/>
  <c r="AI40" i="12"/>
  <c r="AE40" i="12"/>
  <c r="AA40" i="12"/>
  <c r="W40" i="12"/>
  <c r="S40" i="12"/>
  <c r="O40" i="12"/>
  <c r="BC220" i="10"/>
  <c r="AY220" i="10"/>
  <c r="AU220" i="10"/>
  <c r="AQ220" i="10"/>
  <c r="AM220" i="10"/>
  <c r="AI220" i="10"/>
  <c r="AE220" i="10"/>
  <c r="AA220" i="10"/>
  <c r="W220" i="10"/>
  <c r="S220" i="10"/>
  <c r="O220" i="10"/>
  <c r="BC201" i="10"/>
  <c r="AY201" i="10"/>
  <c r="AU201" i="10"/>
  <c r="AQ201" i="10"/>
  <c r="AM201" i="10"/>
  <c r="AI201" i="10"/>
  <c r="AE201" i="10"/>
  <c r="AA201" i="10"/>
  <c r="W201" i="10"/>
  <c r="S201" i="10"/>
  <c r="O201" i="10"/>
  <c r="BC188" i="10"/>
  <c r="AY188" i="10"/>
  <c r="AU188" i="10"/>
  <c r="AQ188" i="10"/>
  <c r="AM188" i="10"/>
  <c r="AI188" i="10"/>
  <c r="AE188" i="10"/>
  <c r="AA188" i="10"/>
  <c r="W188" i="10"/>
  <c r="S188" i="10"/>
  <c r="O188" i="10"/>
  <c r="BC181" i="10"/>
  <c r="AY181" i="10"/>
  <c r="AU181" i="10"/>
  <c r="AQ181" i="10"/>
  <c r="AM181" i="10"/>
  <c r="AI181" i="10"/>
  <c r="AE181" i="10"/>
  <c r="AA181" i="10"/>
  <c r="W181" i="10"/>
  <c r="S181" i="10"/>
  <c r="O181" i="10"/>
  <c r="BC171" i="10"/>
  <c r="AY171" i="10"/>
  <c r="AU171" i="10"/>
  <c r="AQ171" i="10"/>
  <c r="AM171" i="10"/>
  <c r="AI171" i="10"/>
  <c r="AE171" i="10"/>
  <c r="AA171" i="10"/>
  <c r="W171" i="10"/>
  <c r="S171" i="10"/>
  <c r="O171" i="10"/>
  <c r="BC163" i="10"/>
  <c r="AY163" i="10"/>
  <c r="AU163" i="10"/>
  <c r="AQ163" i="10"/>
  <c r="AM163" i="10"/>
  <c r="AI163" i="10"/>
  <c r="AE163" i="10"/>
  <c r="AA163" i="10"/>
  <c r="W163" i="10"/>
  <c r="S163" i="10"/>
  <c r="O163" i="10"/>
  <c r="O173" i="10" l="1"/>
  <c r="AE173" i="10"/>
  <c r="AU173" i="10"/>
  <c r="S249" i="10"/>
  <c r="AI249" i="10"/>
  <c r="AY249" i="10"/>
  <c r="V31" i="15"/>
  <c r="G44" i="14"/>
  <c r="AA435" i="10"/>
  <c r="AA418" i="10"/>
  <c r="AA46" i="12" s="1"/>
  <c r="AA190" i="10"/>
  <c r="AQ190" i="10"/>
  <c r="AA173" i="10"/>
  <c r="AQ173" i="10"/>
  <c r="O190" i="10"/>
  <c r="AE190" i="10"/>
  <c r="AU190" i="10"/>
  <c r="S190" i="10"/>
  <c r="AI190" i="10"/>
  <c r="AY190" i="10"/>
  <c r="S173" i="10"/>
  <c r="AI173" i="10"/>
  <c r="AY173" i="10"/>
  <c r="W190" i="10"/>
  <c r="AM190" i="10"/>
  <c r="BC190" i="10"/>
  <c r="W173" i="10"/>
  <c r="AM173" i="10"/>
  <c r="BC173" i="10"/>
  <c r="AY435" i="10"/>
  <c r="AY418" i="10"/>
  <c r="AY46" i="12" s="1"/>
  <c r="W249" i="10"/>
  <c r="AM249" i="10"/>
  <c r="BC249" i="10"/>
  <c r="AA249" i="10"/>
  <c r="AQ249" i="10"/>
  <c r="O249" i="10"/>
  <c r="AE249" i="10"/>
  <c r="AU249" i="10"/>
  <c r="BC152" i="10"/>
  <c r="AY152" i="10"/>
  <c r="AU152" i="10"/>
  <c r="AQ152" i="10"/>
  <c r="AM152" i="10"/>
  <c r="AI152" i="10"/>
  <c r="AE152" i="10"/>
  <c r="AA152" i="10"/>
  <c r="W152" i="10"/>
  <c r="S152" i="10"/>
  <c r="O152" i="10"/>
  <c r="BC144" i="10"/>
  <c r="AY144" i="10"/>
  <c r="AU144" i="10"/>
  <c r="AQ144" i="10"/>
  <c r="AM144" i="10"/>
  <c r="AI144" i="10"/>
  <c r="AE144" i="10"/>
  <c r="AA144" i="10"/>
  <c r="W144" i="10"/>
  <c r="S144" i="10"/>
  <c r="O144" i="10"/>
  <c r="O154" i="10" l="1"/>
  <c r="O192" i="10" s="1"/>
  <c r="O203" i="10" s="1"/>
  <c r="O287" i="10" s="1"/>
  <c r="O289" i="10" s="1"/>
  <c r="O60" i="12" s="1"/>
  <c r="AE154" i="10"/>
  <c r="AE192" i="10" s="1"/>
  <c r="AE203" i="10" s="1"/>
  <c r="AE287" i="10" s="1"/>
  <c r="AE464" i="10" s="1"/>
  <c r="AU154" i="10"/>
  <c r="AU192" i="10" s="1"/>
  <c r="AU203" i="10" s="1"/>
  <c r="AU287" i="10" s="1"/>
  <c r="AU289" i="10" s="1"/>
  <c r="AU60" i="12" s="1"/>
  <c r="O464" i="10"/>
  <c r="AE289" i="10"/>
  <c r="AE60" i="12" s="1"/>
  <c r="AA154" i="10"/>
  <c r="AA192" i="10" s="1"/>
  <c r="AA203" i="10" s="1"/>
  <c r="AA287" i="10" s="1"/>
  <c r="AQ154" i="10"/>
  <c r="AQ192" i="10" s="1"/>
  <c r="AQ203" i="10" s="1"/>
  <c r="AQ287" i="10" s="1"/>
  <c r="S154" i="10"/>
  <c r="S192" i="10" s="1"/>
  <c r="S203" i="10" s="1"/>
  <c r="S287" i="10" s="1"/>
  <c r="AI154" i="10"/>
  <c r="AI192" i="10" s="1"/>
  <c r="AI203" i="10" s="1"/>
  <c r="AI287" i="10" s="1"/>
  <c r="AY154" i="10"/>
  <c r="AY192" i="10" s="1"/>
  <c r="AY203" i="10" s="1"/>
  <c r="AY287" i="10" s="1"/>
  <c r="W154" i="10"/>
  <c r="W192" i="10" s="1"/>
  <c r="W203" i="10" s="1"/>
  <c r="W287" i="10" s="1"/>
  <c r="AM154" i="10"/>
  <c r="AM192" i="10" s="1"/>
  <c r="AM203" i="10" s="1"/>
  <c r="AM287" i="10" s="1"/>
  <c r="BC154" i="10"/>
  <c r="BC192" i="10" s="1"/>
  <c r="BC203" i="10" s="1"/>
  <c r="BC287" i="10" s="1"/>
  <c r="BC126" i="10"/>
  <c r="AY126" i="10"/>
  <c r="AY128" i="10" s="1"/>
  <c r="AU126" i="10"/>
  <c r="AQ126" i="10"/>
  <c r="AM126" i="10"/>
  <c r="AI126" i="10"/>
  <c r="AE126" i="10"/>
  <c r="AA126" i="10"/>
  <c r="W126" i="10"/>
  <c r="S126" i="10"/>
  <c r="S128" i="10" s="1"/>
  <c r="O126" i="10"/>
  <c r="BC117" i="10"/>
  <c r="BC128" i="10" s="1"/>
  <c r="AY117" i="10"/>
  <c r="AU117" i="10"/>
  <c r="AQ117" i="10"/>
  <c r="AM117" i="10"/>
  <c r="AM128" i="10" s="1"/>
  <c r="AI117" i="10"/>
  <c r="AI128" i="10" s="1"/>
  <c r="AE117" i="10"/>
  <c r="AA117" i="10"/>
  <c r="W117" i="10"/>
  <c r="W128" i="10" s="1"/>
  <c r="S117" i="10"/>
  <c r="O117" i="10"/>
  <c r="BC106" i="10"/>
  <c r="AY106" i="10"/>
  <c r="AU106" i="10"/>
  <c r="AQ106" i="10"/>
  <c r="AM106" i="10"/>
  <c r="AI106" i="10"/>
  <c r="AE106" i="10"/>
  <c r="AA106" i="10"/>
  <c r="W106" i="10"/>
  <c r="S106" i="10"/>
  <c r="O106" i="10"/>
  <c r="BC98" i="10"/>
  <c r="AY98" i="10"/>
  <c r="AU98" i="10"/>
  <c r="AQ98" i="10"/>
  <c r="AM98" i="10"/>
  <c r="AI98" i="10"/>
  <c r="AE98" i="10"/>
  <c r="AA98" i="10"/>
  <c r="W98" i="10"/>
  <c r="S98" i="10"/>
  <c r="O98" i="10"/>
  <c r="BC85" i="10"/>
  <c r="AY85" i="10"/>
  <c r="AU85" i="10"/>
  <c r="AQ85" i="10"/>
  <c r="AM85" i="10"/>
  <c r="AI85" i="10"/>
  <c r="AE85" i="10"/>
  <c r="AA85" i="10"/>
  <c r="W85" i="10"/>
  <c r="S85" i="10"/>
  <c r="O85" i="10"/>
  <c r="BC19" i="10"/>
  <c r="AY19" i="10"/>
  <c r="AU19" i="10"/>
  <c r="AQ19" i="10"/>
  <c r="AM19" i="10"/>
  <c r="AI19" i="10"/>
  <c r="AE19" i="10"/>
  <c r="AA19" i="10"/>
  <c r="W19" i="10"/>
  <c r="BK74" i="10"/>
  <c r="BJ74" i="10"/>
  <c r="BI74" i="10"/>
  <c r="BH74" i="10"/>
  <c r="BK69" i="10"/>
  <c r="BJ69" i="10"/>
  <c r="BI69" i="10"/>
  <c r="BH69" i="10"/>
  <c r="BK67" i="10"/>
  <c r="BJ67" i="10"/>
  <c r="BI67" i="10"/>
  <c r="BH67" i="10"/>
  <c r="BK66" i="10"/>
  <c r="BJ66" i="10"/>
  <c r="BI66" i="10"/>
  <c r="BH66" i="10"/>
  <c r="BK65" i="10"/>
  <c r="BJ65" i="10"/>
  <c r="BI65" i="10"/>
  <c r="BH65" i="10"/>
  <c r="BK63" i="10"/>
  <c r="BJ63" i="10"/>
  <c r="BI63" i="10"/>
  <c r="BH63" i="10"/>
  <c r="BK55" i="10"/>
  <c r="BJ55" i="10"/>
  <c r="BI55" i="10"/>
  <c r="BH55" i="10"/>
  <c r="BK52" i="10"/>
  <c r="BJ52" i="10"/>
  <c r="BI52" i="10"/>
  <c r="BH52" i="10"/>
  <c r="BK51" i="10"/>
  <c r="BJ51" i="10"/>
  <c r="BI51" i="10"/>
  <c r="BH51" i="10"/>
  <c r="BK48" i="10"/>
  <c r="BJ48" i="10"/>
  <c r="BI48" i="10"/>
  <c r="BH48" i="10"/>
  <c r="BK45" i="10"/>
  <c r="BJ45" i="10"/>
  <c r="BI45" i="10"/>
  <c r="BH45" i="10"/>
  <c r="BK44" i="10"/>
  <c r="BJ44" i="10"/>
  <c r="BI44" i="10"/>
  <c r="BH44" i="10"/>
  <c r="BK43" i="10"/>
  <c r="BJ43" i="10"/>
  <c r="BI43" i="10"/>
  <c r="BH43" i="10"/>
  <c r="BK40" i="10"/>
  <c r="BJ40" i="10"/>
  <c r="BI40" i="10"/>
  <c r="BH40" i="10"/>
  <c r="BK37" i="10"/>
  <c r="BJ37" i="10"/>
  <c r="BI37" i="10"/>
  <c r="BH37" i="10"/>
  <c r="BK36" i="10"/>
  <c r="BJ36" i="10"/>
  <c r="BI36" i="10"/>
  <c r="BH36" i="10"/>
  <c r="BK34" i="10"/>
  <c r="BJ34" i="10"/>
  <c r="BI34" i="10"/>
  <c r="BH34" i="10"/>
  <c r="BK33" i="10"/>
  <c r="BJ33" i="10"/>
  <c r="BI33" i="10"/>
  <c r="BH33" i="10"/>
  <c r="BK29" i="10"/>
  <c r="BJ29" i="10"/>
  <c r="BI29" i="10"/>
  <c r="BH29" i="10"/>
  <c r="BK28" i="10"/>
  <c r="BJ28" i="10"/>
  <c r="BI28" i="10"/>
  <c r="BH28" i="10"/>
  <c r="BK23" i="10"/>
  <c r="BJ23" i="10"/>
  <c r="BI23" i="10"/>
  <c r="BH23" i="10"/>
  <c r="BK22" i="10"/>
  <c r="BJ22" i="10"/>
  <c r="BI22" i="10"/>
  <c r="BH22" i="10"/>
  <c r="BK21" i="10"/>
  <c r="BJ21" i="10"/>
  <c r="BI21" i="10"/>
  <c r="BH21" i="10"/>
  <c r="BK20" i="10"/>
  <c r="BJ20" i="10"/>
  <c r="BI20" i="10"/>
  <c r="BH20" i="10"/>
  <c r="S76" i="10"/>
  <c r="S38" i="12" s="1"/>
  <c r="O76" i="10"/>
  <c r="K76" i="10"/>
  <c r="S37" i="12"/>
  <c r="O37" i="12"/>
  <c r="S36" i="12"/>
  <c r="O36" i="12"/>
  <c r="BC35" i="12"/>
  <c r="AY35" i="12"/>
  <c r="AU35" i="12"/>
  <c r="AQ35" i="12"/>
  <c r="AM35" i="12"/>
  <c r="AI35" i="12"/>
  <c r="AE35" i="12"/>
  <c r="AA35" i="12"/>
  <c r="W35" i="12"/>
  <c r="S35" i="12"/>
  <c r="O35" i="12"/>
  <c r="AU464" i="10" l="1"/>
  <c r="O87" i="10"/>
  <c r="O45" i="12" s="1"/>
  <c r="AA128" i="10"/>
  <c r="AQ128" i="10"/>
  <c r="O128" i="10"/>
  <c r="AE128" i="10"/>
  <c r="AU128" i="10"/>
  <c r="S87" i="10"/>
  <c r="S45" i="12" s="1"/>
  <c r="O38" i="12"/>
  <c r="AQ289" i="10"/>
  <c r="AQ60" i="12" s="1"/>
  <c r="AQ464" i="10"/>
  <c r="O100" i="10"/>
  <c r="AY289" i="10"/>
  <c r="AY60" i="12" s="1"/>
  <c r="AY464" i="10"/>
  <c r="AA289" i="10"/>
  <c r="AA60" i="12" s="1"/>
  <c r="AA464" i="10"/>
  <c r="S100" i="10"/>
  <c r="S132" i="10" s="1"/>
  <c r="BC289" i="10"/>
  <c r="BC60" i="12" s="1"/>
  <c r="BC464" i="10"/>
  <c r="AI289" i="10"/>
  <c r="AI60" i="12" s="1"/>
  <c r="AI464" i="10"/>
  <c r="W289" i="10"/>
  <c r="W60" i="12" s="1"/>
  <c r="W464" i="10"/>
  <c r="AM289" i="10"/>
  <c r="AM60" i="12" s="1"/>
  <c r="AM464" i="10"/>
  <c r="S289" i="10"/>
  <c r="S60" i="12" s="1"/>
  <c r="S464" i="10"/>
  <c r="G18" i="10"/>
  <c r="G17" i="10"/>
  <c r="G16" i="10"/>
  <c r="S34" i="12"/>
  <c r="O34" i="12"/>
  <c r="P389" i="1"/>
  <c r="N389" i="1"/>
  <c r="M389" i="1"/>
  <c r="L389" i="1"/>
  <c r="K389" i="1"/>
  <c r="J389" i="1"/>
  <c r="I389" i="1"/>
  <c r="H389" i="1"/>
  <c r="G389" i="1"/>
  <c r="P243" i="1"/>
  <c r="N243" i="1"/>
  <c r="M243" i="1"/>
  <c r="L243" i="1"/>
  <c r="K243" i="1"/>
  <c r="J243" i="1"/>
  <c r="I243" i="1"/>
  <c r="H243" i="1"/>
  <c r="G243" i="1"/>
  <c r="T57" i="1"/>
  <c r="I57" i="10" s="1"/>
  <c r="S57" i="1"/>
  <c r="H57" i="10" s="1"/>
  <c r="U56" i="1"/>
  <c r="J56" i="10" s="1"/>
  <c r="T56" i="1"/>
  <c r="I56" i="10" s="1"/>
  <c r="O56" i="1"/>
  <c r="G56" i="10" s="1"/>
  <c r="D57" i="1"/>
  <c r="Q57" i="1" s="1"/>
  <c r="T54" i="1"/>
  <c r="I54" i="10" s="1"/>
  <c r="S54" i="1"/>
  <c r="H54" i="10" s="1"/>
  <c r="U53" i="1"/>
  <c r="J53" i="10" s="1"/>
  <c r="T53" i="1"/>
  <c r="I53" i="10" s="1"/>
  <c r="O53" i="1"/>
  <c r="O243" i="1" s="1"/>
  <c r="D54" i="1"/>
  <c r="Q54" i="1" s="1"/>
  <c r="O132" i="10" l="1"/>
  <c r="U57" i="1"/>
  <c r="J57" i="10" s="1"/>
  <c r="G57" i="10"/>
  <c r="G54" i="10"/>
  <c r="U54" i="1"/>
  <c r="J54" i="10" s="1"/>
  <c r="Q389" i="1"/>
  <c r="Q243" i="1"/>
  <c r="S53" i="1"/>
  <c r="H53" i="10" s="1"/>
  <c r="S56" i="1"/>
  <c r="H56" i="10" s="1"/>
  <c r="O389" i="1"/>
  <c r="G53" i="10"/>
  <c r="BC32" i="10"/>
  <c r="BC36" i="12" s="1"/>
  <c r="AY32" i="10"/>
  <c r="AY36" i="12" s="1"/>
  <c r="AU32" i="10"/>
  <c r="AU36" i="12" s="1"/>
  <c r="AQ32" i="10"/>
  <c r="AQ36" i="12" s="1"/>
  <c r="AM32" i="10"/>
  <c r="AM36" i="12" s="1"/>
  <c r="AI32" i="10"/>
  <c r="AI36" i="12" s="1"/>
  <c r="AE32" i="10"/>
  <c r="AE36" i="12" s="1"/>
  <c r="AA32" i="10"/>
  <c r="AA36" i="12" s="1"/>
  <c r="W32" i="10"/>
  <c r="W36" i="12" s="1"/>
  <c r="BK474" i="10"/>
  <c r="BJ474" i="10"/>
  <c r="BI474" i="10"/>
  <c r="BH474" i="10"/>
  <c r="BK466" i="10"/>
  <c r="BJ466" i="10"/>
  <c r="BI466" i="10"/>
  <c r="BH466" i="10"/>
  <c r="BK465" i="10"/>
  <c r="BJ465" i="10"/>
  <c r="BI465" i="10"/>
  <c r="BH465" i="10"/>
  <c r="BK463" i="10"/>
  <c r="BJ463" i="10"/>
  <c r="BI463" i="10"/>
  <c r="BH463" i="10"/>
  <c r="BK461" i="10"/>
  <c r="BJ461" i="10"/>
  <c r="BI461" i="10"/>
  <c r="BH461" i="10"/>
  <c r="BK459" i="10"/>
  <c r="BJ459" i="10"/>
  <c r="BI459" i="10"/>
  <c r="BH459" i="10"/>
  <c r="BK457" i="10"/>
  <c r="BJ457" i="10"/>
  <c r="BI457" i="10"/>
  <c r="BH457" i="10"/>
  <c r="BK455" i="10"/>
  <c r="BJ455" i="10"/>
  <c r="BI455" i="10"/>
  <c r="BH455" i="10"/>
  <c r="BK453" i="10"/>
  <c r="BJ453" i="10"/>
  <c r="BI453" i="10"/>
  <c r="BH453" i="10"/>
  <c r="BK448" i="10"/>
  <c r="BJ448" i="10"/>
  <c r="BI448" i="10"/>
  <c r="BH448" i="10"/>
  <c r="BK447" i="10"/>
  <c r="BJ447" i="10"/>
  <c r="BI447" i="10"/>
  <c r="BH447" i="10"/>
  <c r="BK437" i="10"/>
  <c r="BJ437" i="10"/>
  <c r="BI437" i="10"/>
  <c r="BH437" i="10"/>
  <c r="BK436" i="10"/>
  <c r="BJ436" i="10"/>
  <c r="BI436" i="10"/>
  <c r="BH436" i="10"/>
  <c r="BK434" i="10"/>
  <c r="BJ434" i="10"/>
  <c r="BI434" i="10"/>
  <c r="BH434" i="10"/>
  <c r="BK420" i="10"/>
  <c r="BJ420" i="10"/>
  <c r="BI420" i="10"/>
  <c r="BH420" i="10"/>
  <c r="BK419" i="10"/>
  <c r="BJ419" i="10"/>
  <c r="BI419" i="10"/>
  <c r="BH419" i="10"/>
  <c r="BK417" i="10"/>
  <c r="BJ417" i="10"/>
  <c r="BI417" i="10"/>
  <c r="BH417" i="10"/>
  <c r="BK405" i="10"/>
  <c r="BJ405" i="10"/>
  <c r="BI405" i="10"/>
  <c r="BH405" i="10"/>
  <c r="BK404" i="10"/>
  <c r="BJ404" i="10"/>
  <c r="BI404" i="10"/>
  <c r="BH404" i="10"/>
  <c r="BK397" i="10"/>
  <c r="BJ397" i="10"/>
  <c r="BI397" i="10"/>
  <c r="BH397" i="10"/>
  <c r="BK396" i="10"/>
  <c r="BJ396" i="10"/>
  <c r="BI396" i="10"/>
  <c r="BH396" i="10"/>
  <c r="BJ394" i="10"/>
  <c r="BI394" i="10"/>
  <c r="BH394" i="10"/>
  <c r="BK383" i="10"/>
  <c r="BJ383" i="10"/>
  <c r="BI383" i="10"/>
  <c r="BH383" i="10"/>
  <c r="BK382" i="10"/>
  <c r="BJ382" i="10"/>
  <c r="BI382" i="10"/>
  <c r="BH382" i="10"/>
  <c r="BK369" i="10"/>
  <c r="BJ369" i="10"/>
  <c r="BI369" i="10"/>
  <c r="BH369" i="10"/>
  <c r="BK368" i="10"/>
  <c r="BJ368" i="10"/>
  <c r="BI368" i="10"/>
  <c r="BH368" i="10"/>
  <c r="BK356" i="10"/>
  <c r="BJ356" i="10"/>
  <c r="BI356" i="10"/>
  <c r="BH356" i="10"/>
  <c r="BK355" i="10"/>
  <c r="BJ355" i="10"/>
  <c r="BI355" i="10"/>
  <c r="BH355" i="10"/>
  <c r="BK350" i="10"/>
  <c r="BJ350" i="10"/>
  <c r="BI350" i="10"/>
  <c r="BH350" i="10"/>
  <c r="BK349" i="10"/>
  <c r="BJ349" i="10"/>
  <c r="BI349" i="10"/>
  <c r="BH349" i="10"/>
  <c r="BK347" i="10"/>
  <c r="BJ347" i="10"/>
  <c r="BI347" i="10"/>
  <c r="BH347" i="10"/>
  <c r="BK345" i="10"/>
  <c r="BJ345" i="10"/>
  <c r="BI345" i="10"/>
  <c r="BH345" i="10"/>
  <c r="BK339" i="10"/>
  <c r="BJ339" i="10"/>
  <c r="BI339" i="10"/>
  <c r="BH339" i="10"/>
  <c r="BK338" i="10"/>
  <c r="BJ338" i="10"/>
  <c r="BI338" i="10"/>
  <c r="BH338" i="10"/>
  <c r="BK331" i="10"/>
  <c r="BJ331" i="10"/>
  <c r="BI331" i="10"/>
  <c r="BH331" i="10"/>
  <c r="BK330" i="10"/>
  <c r="BJ330" i="10"/>
  <c r="BI330" i="10"/>
  <c r="BH330" i="10"/>
  <c r="BK328" i="10"/>
  <c r="BJ328" i="10"/>
  <c r="BI328" i="10"/>
  <c r="BH328" i="10"/>
  <c r="BK321" i="10"/>
  <c r="BJ321" i="10"/>
  <c r="BI321" i="10"/>
  <c r="BH321" i="10"/>
  <c r="BK320" i="10"/>
  <c r="BJ320" i="10"/>
  <c r="BI320" i="10"/>
  <c r="BH320" i="10"/>
  <c r="BK312" i="10"/>
  <c r="BJ312" i="10"/>
  <c r="BI312" i="10"/>
  <c r="BH312" i="10"/>
  <c r="BK311" i="10"/>
  <c r="BJ311" i="10"/>
  <c r="BI311" i="10"/>
  <c r="BH311" i="10"/>
  <c r="BK309" i="10"/>
  <c r="BJ309" i="10"/>
  <c r="BI309" i="10"/>
  <c r="BH309" i="10"/>
  <c r="BK302" i="10"/>
  <c r="BJ302" i="10"/>
  <c r="BI302" i="10"/>
  <c r="BH302" i="10"/>
  <c r="BK301" i="10"/>
  <c r="BJ301" i="10"/>
  <c r="BI301" i="10"/>
  <c r="BH301" i="10"/>
  <c r="BK293" i="10"/>
  <c r="BJ293" i="10"/>
  <c r="BI293" i="10"/>
  <c r="BH293" i="10"/>
  <c r="BK292" i="10"/>
  <c r="BJ292" i="10"/>
  <c r="BI292" i="10"/>
  <c r="BH292" i="10"/>
  <c r="BK291" i="10"/>
  <c r="BJ291" i="10"/>
  <c r="BI291" i="10"/>
  <c r="BH291" i="10"/>
  <c r="BK290" i="10"/>
  <c r="BJ290" i="10"/>
  <c r="BI290" i="10"/>
  <c r="BH290" i="10"/>
  <c r="BK288" i="10"/>
  <c r="BJ288" i="10"/>
  <c r="BI288" i="10"/>
  <c r="BH288" i="10"/>
  <c r="BK286" i="10"/>
  <c r="BJ286" i="10"/>
  <c r="BI286" i="10"/>
  <c r="BH286" i="10"/>
  <c r="BK272" i="10"/>
  <c r="BJ272" i="10"/>
  <c r="BI272" i="10"/>
  <c r="BH272" i="10"/>
  <c r="BK271" i="10"/>
  <c r="BJ271" i="10"/>
  <c r="BI271" i="10"/>
  <c r="BH271" i="10"/>
  <c r="BK259" i="10"/>
  <c r="BJ259" i="10"/>
  <c r="BI259" i="10"/>
  <c r="BH259" i="10"/>
  <c r="BK258" i="10"/>
  <c r="BJ258" i="10"/>
  <c r="BI258" i="10"/>
  <c r="BH258" i="10"/>
  <c r="BK251" i="10"/>
  <c r="BJ251" i="10"/>
  <c r="BI251" i="10"/>
  <c r="BH251" i="10"/>
  <c r="BK250" i="10"/>
  <c r="BJ250" i="10"/>
  <c r="BI250" i="10"/>
  <c r="BH250" i="10"/>
  <c r="BK248" i="10"/>
  <c r="BJ248" i="10"/>
  <c r="BI248" i="10"/>
  <c r="BH248" i="10"/>
  <c r="BK237" i="10"/>
  <c r="BJ237" i="10"/>
  <c r="BI237" i="10"/>
  <c r="BH237" i="10"/>
  <c r="BK236" i="10"/>
  <c r="BJ236" i="10"/>
  <c r="BI236" i="10"/>
  <c r="BH236" i="10"/>
  <c r="BK222" i="10"/>
  <c r="BJ222" i="10"/>
  <c r="BI222" i="10"/>
  <c r="BH222" i="10"/>
  <c r="BK221" i="10"/>
  <c r="BJ221" i="10"/>
  <c r="BI221" i="10"/>
  <c r="BH221" i="10"/>
  <c r="BK205" i="10"/>
  <c r="BJ205" i="10"/>
  <c r="BI205" i="10"/>
  <c r="BH205" i="10"/>
  <c r="BK204" i="10"/>
  <c r="BJ204" i="10"/>
  <c r="BI204" i="10"/>
  <c r="BH204" i="10"/>
  <c r="BK202" i="10"/>
  <c r="BJ202" i="10"/>
  <c r="BI202" i="10"/>
  <c r="BH202" i="10"/>
  <c r="BK194" i="10"/>
  <c r="BJ194" i="10"/>
  <c r="BI194" i="10"/>
  <c r="BH194" i="10"/>
  <c r="BK193" i="10"/>
  <c r="BJ193" i="10"/>
  <c r="BI193" i="10"/>
  <c r="BH193" i="10"/>
  <c r="BK191" i="10"/>
  <c r="BJ191" i="10"/>
  <c r="BI191" i="10"/>
  <c r="BH191" i="10"/>
  <c r="BK189" i="10"/>
  <c r="BJ189" i="10"/>
  <c r="BI189" i="10"/>
  <c r="BH189" i="10"/>
  <c r="BK183" i="10"/>
  <c r="BJ183" i="10"/>
  <c r="BI183" i="10"/>
  <c r="BH183" i="10"/>
  <c r="BK182" i="10"/>
  <c r="BJ182" i="10"/>
  <c r="BI182" i="10"/>
  <c r="BH182" i="10"/>
  <c r="BK175" i="10"/>
  <c r="BJ175" i="10"/>
  <c r="BI175" i="10"/>
  <c r="BH175" i="10"/>
  <c r="BK174" i="10"/>
  <c r="BJ174" i="10"/>
  <c r="BI174" i="10"/>
  <c r="BH174" i="10"/>
  <c r="BK172" i="10"/>
  <c r="BJ172" i="10"/>
  <c r="BI172" i="10"/>
  <c r="BH172" i="10"/>
  <c r="BK165" i="10"/>
  <c r="BJ165" i="10"/>
  <c r="BI165" i="10"/>
  <c r="BH165" i="10"/>
  <c r="BK164" i="10"/>
  <c r="BJ164" i="10"/>
  <c r="BI164" i="10"/>
  <c r="BH164" i="10"/>
  <c r="BK162" i="10"/>
  <c r="BK156" i="10"/>
  <c r="BJ156" i="10"/>
  <c r="BI156" i="10"/>
  <c r="BH156" i="10"/>
  <c r="BK155" i="10"/>
  <c r="BJ155" i="10"/>
  <c r="BI155" i="10"/>
  <c r="BH155" i="10"/>
  <c r="BK153" i="10"/>
  <c r="BJ153" i="10"/>
  <c r="BI153" i="10"/>
  <c r="BH153" i="10"/>
  <c r="BK146" i="10"/>
  <c r="BJ146" i="10"/>
  <c r="BI146" i="10"/>
  <c r="BH146" i="10"/>
  <c r="BK145" i="10"/>
  <c r="BJ145" i="10"/>
  <c r="BI145" i="10"/>
  <c r="BH145" i="10"/>
  <c r="BK143" i="10"/>
  <c r="BK142" i="10"/>
  <c r="BK136" i="10"/>
  <c r="BJ136" i="10"/>
  <c r="BI136" i="10"/>
  <c r="BH136" i="10"/>
  <c r="BK135" i="10"/>
  <c r="BJ135" i="10"/>
  <c r="BI135" i="10"/>
  <c r="BH135" i="10"/>
  <c r="BK134" i="10"/>
  <c r="BJ134" i="10"/>
  <c r="BI134" i="10"/>
  <c r="BH134" i="10"/>
  <c r="BK133" i="10"/>
  <c r="BJ133" i="10"/>
  <c r="BI133" i="10"/>
  <c r="BH133" i="10"/>
  <c r="BK131" i="10"/>
  <c r="BJ131" i="10"/>
  <c r="BI131" i="10"/>
  <c r="BH131" i="10"/>
  <c r="BK129" i="10"/>
  <c r="BJ129" i="10"/>
  <c r="BI129" i="10"/>
  <c r="BH129" i="10"/>
  <c r="BK127" i="10"/>
  <c r="BJ127" i="10"/>
  <c r="BI127" i="10"/>
  <c r="BH127" i="10"/>
  <c r="BK119" i="10"/>
  <c r="BJ119" i="10"/>
  <c r="BI119" i="10"/>
  <c r="BH119" i="10"/>
  <c r="BK118" i="10"/>
  <c r="BJ118" i="10"/>
  <c r="BI118" i="10"/>
  <c r="BH118" i="10"/>
  <c r="BK112" i="10"/>
  <c r="BJ112" i="10"/>
  <c r="BI112" i="10"/>
  <c r="BH112" i="10"/>
  <c r="BK110" i="10"/>
  <c r="BJ110" i="10"/>
  <c r="BI110" i="10"/>
  <c r="BH110" i="10"/>
  <c r="BK109" i="10"/>
  <c r="BJ109" i="10"/>
  <c r="BI109" i="10"/>
  <c r="BH109" i="10"/>
  <c r="BK107" i="10"/>
  <c r="BJ107" i="10"/>
  <c r="BI107" i="10"/>
  <c r="BH107" i="10"/>
  <c r="BK102" i="10"/>
  <c r="BJ102" i="10"/>
  <c r="BI102" i="10"/>
  <c r="BH102" i="10"/>
  <c r="BK101" i="10"/>
  <c r="BJ101" i="10"/>
  <c r="BI101" i="10"/>
  <c r="BH101" i="10"/>
  <c r="BK99" i="10"/>
  <c r="BJ99" i="10"/>
  <c r="BI99" i="10"/>
  <c r="BH99" i="10"/>
  <c r="BK89" i="10"/>
  <c r="BJ89" i="10"/>
  <c r="BI89" i="10"/>
  <c r="BH89" i="10"/>
  <c r="BK88" i="10"/>
  <c r="BJ88" i="10"/>
  <c r="BI88" i="10"/>
  <c r="BH88" i="10"/>
  <c r="BK86" i="10"/>
  <c r="BJ86" i="10"/>
  <c r="BI86" i="10"/>
  <c r="BH86" i="10"/>
  <c r="BK79" i="10"/>
  <c r="BJ79" i="10"/>
  <c r="BI79" i="10"/>
  <c r="BH79" i="10"/>
  <c r="BK78" i="10"/>
  <c r="BJ78" i="10"/>
  <c r="BI78" i="10"/>
  <c r="BH78" i="10"/>
  <c r="BK77" i="10"/>
  <c r="BJ77" i="10"/>
  <c r="BI77" i="10"/>
  <c r="BH77" i="10"/>
  <c r="X102" i="1"/>
  <c r="W102" i="1"/>
  <c r="X101" i="1"/>
  <c r="W101" i="1"/>
  <c r="X99" i="1"/>
  <c r="W99" i="1"/>
  <c r="X89" i="1"/>
  <c r="W89" i="1"/>
  <c r="X88" i="1"/>
  <c r="W88" i="1"/>
  <c r="X86" i="1"/>
  <c r="W86" i="1"/>
  <c r="X84" i="1"/>
  <c r="W84" i="1"/>
  <c r="X79" i="1"/>
  <c r="W79" i="1"/>
  <c r="X78" i="1"/>
  <c r="W78" i="1"/>
  <c r="X77" i="1"/>
  <c r="W77" i="1"/>
  <c r="X75" i="1"/>
  <c r="W75" i="1"/>
  <c r="X74" i="1"/>
  <c r="W74" i="1"/>
  <c r="X71" i="1"/>
  <c r="W71" i="1"/>
  <c r="X70" i="1"/>
  <c r="W70" i="1"/>
  <c r="X69" i="1"/>
  <c r="W69" i="1"/>
  <c r="X67" i="1"/>
  <c r="W67" i="1"/>
  <c r="X66" i="1"/>
  <c r="W66" i="1"/>
  <c r="X65" i="1"/>
  <c r="W65" i="1"/>
  <c r="X63" i="1"/>
  <c r="W63" i="1"/>
  <c r="X51" i="1"/>
  <c r="W51" i="1"/>
  <c r="X44" i="1"/>
  <c r="W44" i="1"/>
  <c r="X43" i="1"/>
  <c r="W43" i="1"/>
  <c r="X36" i="1"/>
  <c r="W36" i="1"/>
  <c r="X34" i="1"/>
  <c r="W34" i="1"/>
  <c r="X33" i="1"/>
  <c r="W33" i="1"/>
  <c r="X29" i="1"/>
  <c r="W29" i="1"/>
  <c r="X28" i="1"/>
  <c r="W28" i="1"/>
  <c r="P18" i="9" l="1"/>
  <c r="M18" i="9"/>
  <c r="L18" i="9"/>
  <c r="K18" i="9"/>
  <c r="I18" i="9"/>
  <c r="H18" i="9"/>
  <c r="G18" i="9"/>
  <c r="P388" i="1"/>
  <c r="N388" i="1"/>
  <c r="M388" i="1"/>
  <c r="L388" i="1"/>
  <c r="K388" i="1"/>
  <c r="J388" i="1"/>
  <c r="I388" i="1"/>
  <c r="H388" i="1"/>
  <c r="G388" i="1"/>
  <c r="P387" i="1"/>
  <c r="N387" i="1"/>
  <c r="M387" i="1"/>
  <c r="L387" i="1"/>
  <c r="K387" i="1"/>
  <c r="J387" i="1"/>
  <c r="I387" i="1"/>
  <c r="H387" i="1"/>
  <c r="G387" i="1"/>
  <c r="P373" i="1"/>
  <c r="N373" i="1"/>
  <c r="M373" i="1"/>
  <c r="L373" i="1"/>
  <c r="K373" i="1"/>
  <c r="J373" i="1"/>
  <c r="I373" i="1"/>
  <c r="H373" i="1"/>
  <c r="G373" i="1"/>
  <c r="P242" i="1"/>
  <c r="N242" i="1"/>
  <c r="M242" i="1"/>
  <c r="L242" i="1"/>
  <c r="K242" i="1"/>
  <c r="J242" i="1"/>
  <c r="I242" i="1"/>
  <c r="H242" i="1"/>
  <c r="G242" i="1"/>
  <c r="P241" i="1"/>
  <c r="M241" i="1"/>
  <c r="L241" i="1"/>
  <c r="K241" i="1"/>
  <c r="I241" i="1"/>
  <c r="H241" i="1"/>
  <c r="G241" i="1"/>
  <c r="P226" i="1"/>
  <c r="M226" i="1"/>
  <c r="L226" i="1"/>
  <c r="K226" i="1"/>
  <c r="I226" i="1"/>
  <c r="H226" i="1"/>
  <c r="G226" i="1"/>
  <c r="X690" i="1" l="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W475" i="1"/>
  <c r="X474" i="1"/>
  <c r="W474" i="1"/>
  <c r="W473" i="1"/>
  <c r="W472" i="1"/>
  <c r="W471" i="1"/>
  <c r="W470" i="1"/>
  <c r="W469" i="1"/>
  <c r="W468" i="1"/>
  <c r="W467" i="1"/>
  <c r="X466" i="1"/>
  <c r="W466" i="1"/>
  <c r="X465" i="1"/>
  <c r="W465" i="1"/>
  <c r="X463" i="1"/>
  <c r="W463" i="1"/>
  <c r="W462" i="1"/>
  <c r="X461" i="1"/>
  <c r="W461" i="1"/>
  <c r="X459" i="1"/>
  <c r="W459" i="1"/>
  <c r="X458" i="1"/>
  <c r="W458" i="1"/>
  <c r="X457" i="1"/>
  <c r="W457" i="1"/>
  <c r="X455" i="1"/>
  <c r="W455" i="1"/>
  <c r="X453" i="1"/>
  <c r="W453" i="1"/>
  <c r="W451" i="1"/>
  <c r="W450" i="1"/>
  <c r="W449" i="1"/>
  <c r="X448" i="1"/>
  <c r="W448" i="1"/>
  <c r="X447" i="1"/>
  <c r="W447" i="1"/>
  <c r="X437" i="1"/>
  <c r="W437" i="1"/>
  <c r="X436" i="1"/>
  <c r="W436" i="1"/>
  <c r="X434" i="1"/>
  <c r="W434" i="1"/>
  <c r="W431" i="1"/>
  <c r="W430" i="1"/>
  <c r="W429" i="1"/>
  <c r="W428" i="1"/>
  <c r="W425" i="1"/>
  <c r="W424" i="1"/>
  <c r="W422" i="1"/>
  <c r="X420" i="1"/>
  <c r="W420" i="1"/>
  <c r="X419" i="1"/>
  <c r="W419" i="1"/>
  <c r="X417" i="1"/>
  <c r="W417" i="1"/>
  <c r="W415" i="1"/>
  <c r="W414" i="1"/>
  <c r="W413" i="1"/>
  <c r="W412" i="1"/>
  <c r="W411" i="1"/>
  <c r="W410" i="1"/>
  <c r="W409" i="1"/>
  <c r="W408" i="1"/>
  <c r="X405" i="1"/>
  <c r="W405" i="1"/>
  <c r="X404" i="1"/>
  <c r="W404" i="1"/>
  <c r="W402" i="1"/>
  <c r="W401" i="1"/>
  <c r="X397" i="1"/>
  <c r="W397" i="1"/>
  <c r="X396" i="1"/>
  <c r="W396" i="1"/>
  <c r="X394" i="1"/>
  <c r="W394" i="1"/>
  <c r="W392" i="1"/>
  <c r="W391" i="1"/>
  <c r="W390" i="1"/>
  <c r="W385" i="1"/>
  <c r="W384" i="1"/>
  <c r="X383" i="1"/>
  <c r="W383" i="1"/>
  <c r="X382" i="1"/>
  <c r="W382" i="1"/>
  <c r="W380" i="1"/>
  <c r="W378" i="1"/>
  <c r="W377" i="1"/>
  <c r="W375" i="1"/>
  <c r="W374" i="1"/>
  <c r="X369" i="1"/>
  <c r="W369" i="1"/>
  <c r="X368" i="1"/>
  <c r="W368" i="1"/>
  <c r="W366" i="1"/>
  <c r="W365" i="1"/>
  <c r="W362" i="1"/>
  <c r="W360" i="1"/>
  <c r="X356" i="1"/>
  <c r="W356" i="1"/>
  <c r="X355" i="1"/>
  <c r="W355" i="1"/>
  <c r="W353" i="1"/>
  <c r="W351" i="1"/>
  <c r="X350" i="1"/>
  <c r="W350" i="1"/>
  <c r="X349" i="1"/>
  <c r="W349" i="1"/>
  <c r="X347" i="1"/>
  <c r="W347" i="1"/>
  <c r="X345" i="1"/>
  <c r="W345" i="1"/>
  <c r="W341" i="1"/>
  <c r="X339" i="1"/>
  <c r="W339" i="1"/>
  <c r="X338" i="1"/>
  <c r="W338" i="1"/>
  <c r="W336" i="1"/>
  <c r="W333" i="1"/>
  <c r="X331" i="1"/>
  <c r="W331" i="1"/>
  <c r="X330" i="1"/>
  <c r="W330" i="1"/>
  <c r="X328" i="1"/>
  <c r="W328" i="1"/>
  <c r="W326" i="1"/>
  <c r="W325" i="1"/>
  <c r="W324" i="1"/>
  <c r="X321" i="1"/>
  <c r="W321" i="1"/>
  <c r="X320" i="1"/>
  <c r="W320" i="1"/>
  <c r="W318" i="1"/>
  <c r="W317" i="1"/>
  <c r="W316" i="1"/>
  <c r="W315" i="1"/>
  <c r="W314" i="1"/>
  <c r="W313" i="1"/>
  <c r="X312" i="1"/>
  <c r="W312" i="1"/>
  <c r="X311" i="1"/>
  <c r="W311" i="1"/>
  <c r="X309" i="1"/>
  <c r="W309" i="1"/>
  <c r="X302" i="1"/>
  <c r="W302" i="1"/>
  <c r="X301" i="1"/>
  <c r="W301" i="1"/>
  <c r="W299" i="1"/>
  <c r="X293" i="1"/>
  <c r="W293" i="1"/>
  <c r="X292" i="1"/>
  <c r="W292" i="1"/>
  <c r="X291" i="1"/>
  <c r="W291" i="1"/>
  <c r="X290" i="1"/>
  <c r="W290" i="1"/>
  <c r="X288" i="1"/>
  <c r="W288" i="1"/>
  <c r="X286" i="1"/>
  <c r="W286" i="1"/>
  <c r="W281" i="1"/>
  <c r="X272" i="1"/>
  <c r="W272" i="1"/>
  <c r="X271" i="1"/>
  <c r="W271" i="1"/>
  <c r="W269" i="1"/>
  <c r="W267" i="1"/>
  <c r="W266" i="1"/>
  <c r="W264" i="1"/>
  <c r="W262" i="1"/>
  <c r="X259" i="1"/>
  <c r="W259" i="1"/>
  <c r="X258" i="1"/>
  <c r="W258" i="1"/>
  <c r="X251" i="1"/>
  <c r="W251" i="1"/>
  <c r="X250" i="1"/>
  <c r="W250" i="1"/>
  <c r="X248" i="1"/>
  <c r="W248" i="1"/>
  <c r="W244" i="1"/>
  <c r="W239" i="1"/>
  <c r="X237" i="1"/>
  <c r="W237" i="1"/>
  <c r="X236" i="1"/>
  <c r="W236" i="1"/>
  <c r="W234" i="1"/>
  <c r="W233" i="1"/>
  <c r="W230" i="1"/>
  <c r="W228" i="1"/>
  <c r="W227" i="1"/>
  <c r="X222" i="1"/>
  <c r="W222" i="1"/>
  <c r="X221" i="1"/>
  <c r="W221" i="1"/>
  <c r="W219" i="1"/>
  <c r="W217" i="1"/>
  <c r="W214" i="1"/>
  <c r="W213" i="1"/>
  <c r="X205" i="1"/>
  <c r="W205" i="1"/>
  <c r="X204" i="1"/>
  <c r="W204" i="1"/>
  <c r="X202" i="1"/>
  <c r="W202" i="1"/>
  <c r="W198" i="1"/>
  <c r="W197" i="1"/>
  <c r="W196" i="1"/>
  <c r="X194" i="1"/>
  <c r="W194" i="1"/>
  <c r="X193" i="1"/>
  <c r="W193" i="1"/>
  <c r="X191" i="1"/>
  <c r="W191" i="1"/>
  <c r="X189" i="1"/>
  <c r="W189" i="1"/>
  <c r="X183" i="1"/>
  <c r="W183" i="1"/>
  <c r="X182" i="1"/>
  <c r="W182" i="1"/>
  <c r="X175" i="1"/>
  <c r="W175" i="1"/>
  <c r="X174" i="1"/>
  <c r="W174" i="1"/>
  <c r="X172" i="1"/>
  <c r="W172" i="1"/>
  <c r="X165" i="1"/>
  <c r="W165" i="1"/>
  <c r="X164" i="1"/>
  <c r="W164" i="1"/>
  <c r="W162" i="1"/>
  <c r="W160" i="1"/>
  <c r="W159" i="1"/>
  <c r="W158" i="1"/>
  <c r="W157" i="1"/>
  <c r="X156" i="1"/>
  <c r="W156" i="1"/>
  <c r="X155" i="1"/>
  <c r="W155" i="1"/>
  <c r="X153" i="1"/>
  <c r="W153" i="1"/>
  <c r="X146" i="1"/>
  <c r="W146" i="1"/>
  <c r="X145" i="1"/>
  <c r="W145" i="1"/>
  <c r="W143" i="1"/>
  <c r="W142" i="1"/>
  <c r="X136" i="1"/>
  <c r="W136" i="1"/>
  <c r="X135" i="1"/>
  <c r="W135" i="1"/>
  <c r="X134" i="1"/>
  <c r="W134" i="1"/>
  <c r="X133" i="1"/>
  <c r="W133" i="1"/>
  <c r="X131" i="1"/>
  <c r="W131" i="1"/>
  <c r="X129" i="1"/>
  <c r="W129" i="1"/>
  <c r="X127" i="1"/>
  <c r="W127" i="1"/>
  <c r="W125" i="1"/>
  <c r="W124" i="1"/>
  <c r="W123" i="1"/>
  <c r="W122" i="1"/>
  <c r="W121" i="1"/>
  <c r="X119" i="1"/>
  <c r="W119" i="1"/>
  <c r="X118" i="1"/>
  <c r="W118" i="1"/>
  <c r="W112" i="1"/>
  <c r="W111" i="1"/>
  <c r="X110" i="1"/>
  <c r="W110" i="1"/>
  <c r="X109" i="1"/>
  <c r="W109" i="1"/>
  <c r="W108" i="1"/>
  <c r="X107" i="1"/>
  <c r="W107" i="1"/>
  <c r="X23" i="1"/>
  <c r="W23" i="1"/>
  <c r="X22" i="1"/>
  <c r="W22" i="1"/>
  <c r="X21" i="1"/>
  <c r="W21" i="1"/>
  <c r="X20" i="1"/>
  <c r="W20" i="1"/>
  <c r="T50" i="1"/>
  <c r="I50" i="10" s="1"/>
  <c r="S50" i="1"/>
  <c r="H50" i="10" s="1"/>
  <c r="U49" i="1"/>
  <c r="J49" i="10" s="1"/>
  <c r="T49" i="1"/>
  <c r="I49" i="10" s="1"/>
  <c r="T47" i="1"/>
  <c r="I47" i="10" s="1"/>
  <c r="S47" i="1"/>
  <c r="H47" i="10" s="1"/>
  <c r="U46" i="1"/>
  <c r="J46" i="10" s="1"/>
  <c r="T46" i="1"/>
  <c r="I46" i="10" s="1"/>
  <c r="T42" i="1"/>
  <c r="I42" i="10" s="1"/>
  <c r="S42" i="1"/>
  <c r="H42" i="10" s="1"/>
  <c r="U41" i="1"/>
  <c r="J41" i="10" s="1"/>
  <c r="T41" i="1"/>
  <c r="I41" i="10" s="1"/>
  <c r="T39" i="1"/>
  <c r="I39" i="10" s="1"/>
  <c r="S39" i="1"/>
  <c r="H39" i="10" s="1"/>
  <c r="U38" i="1"/>
  <c r="J38" i="10" s="1"/>
  <c r="T38" i="1"/>
  <c r="I38" i="10" s="1"/>
  <c r="O49" i="1"/>
  <c r="S49" i="1" s="1"/>
  <c r="H49" i="10" s="1"/>
  <c r="O46" i="1"/>
  <c r="G46" i="10" s="1"/>
  <c r="D50" i="1"/>
  <c r="Q50" i="1" s="1"/>
  <c r="D47" i="1"/>
  <c r="Q47" i="1" s="1"/>
  <c r="O41" i="1"/>
  <c r="S41" i="1" s="1"/>
  <c r="H41" i="10" s="1"/>
  <c r="D42" i="1"/>
  <c r="Q42" i="1" s="1"/>
  <c r="O38" i="1"/>
  <c r="D39" i="1"/>
  <c r="Q39" i="1" s="1"/>
  <c r="U50" i="1" l="1"/>
  <c r="J50" i="10" s="1"/>
  <c r="G50" i="10"/>
  <c r="U42" i="1"/>
  <c r="J42" i="10" s="1"/>
  <c r="G42" i="10"/>
  <c r="Q18" i="9"/>
  <c r="Q387" i="1"/>
  <c r="Q241" i="1"/>
  <c r="Q373" i="1"/>
  <c r="Q226" i="1"/>
  <c r="G39" i="10"/>
  <c r="U39" i="1"/>
  <c r="J39" i="10" s="1"/>
  <c r="Q388" i="1"/>
  <c r="Q242" i="1"/>
  <c r="G47" i="10"/>
  <c r="U47" i="1"/>
  <c r="J47" i="10" s="1"/>
  <c r="G38" i="10"/>
  <c r="O241" i="1"/>
  <c r="W241" i="1" s="1"/>
  <c r="O373" i="1"/>
  <c r="O226" i="1"/>
  <c r="O18" i="9"/>
  <c r="O387" i="1"/>
  <c r="W387" i="1" s="1"/>
  <c r="G41" i="10"/>
  <c r="G49" i="10"/>
  <c r="O242" i="1"/>
  <c r="O388" i="1"/>
  <c r="S38" i="1"/>
  <c r="H38" i="10" s="1"/>
  <c r="S46" i="1"/>
  <c r="H46" i="10" s="1"/>
  <c r="G198" i="10"/>
  <c r="BK198" i="10" s="1"/>
  <c r="G197" i="10"/>
  <c r="BK197" i="10" s="1"/>
  <c r="G196" i="10"/>
  <c r="BK196" i="10" s="1"/>
  <c r="G160" i="10"/>
  <c r="BK160" i="10" s="1"/>
  <c r="G159" i="10"/>
  <c r="BK159" i="10" s="1"/>
  <c r="G158" i="10"/>
  <c r="BK158" i="10" s="1"/>
  <c r="G157" i="10"/>
  <c r="BK157" i="10" s="1"/>
  <c r="G125" i="10"/>
  <c r="BK125" i="10" s="1"/>
  <c r="G124" i="10"/>
  <c r="BK124" i="10" s="1"/>
  <c r="G123" i="10"/>
  <c r="BK123" i="10" s="1"/>
  <c r="G122" i="10"/>
  <c r="BK122" i="10" s="1"/>
  <c r="G121" i="10"/>
  <c r="BK121" i="10" s="1"/>
  <c r="G111" i="10"/>
  <c r="BK111" i="10" s="1"/>
  <c r="G108" i="10"/>
  <c r="BK108" i="10" s="1"/>
  <c r="G84" i="10"/>
  <c r="BK84" i="10" s="1"/>
  <c r="G73" i="10"/>
  <c r="G75" i="10"/>
  <c r="BK75" i="10" s="1"/>
  <c r="G71" i="10"/>
  <c r="BK71" i="10" s="1"/>
  <c r="G70" i="10"/>
  <c r="BK70" i="10" s="1"/>
  <c r="G223" i="10"/>
  <c r="G141" i="10"/>
  <c r="G475" i="10"/>
  <c r="BK475" i="10" s="1"/>
  <c r="G473" i="10"/>
  <c r="BK473" i="10" s="1"/>
  <c r="G472" i="10"/>
  <c r="BK472" i="10" s="1"/>
  <c r="G471" i="10"/>
  <c r="BK471" i="10" s="1"/>
  <c r="G470" i="10"/>
  <c r="BK470" i="10" s="1"/>
  <c r="G469" i="10"/>
  <c r="BK469" i="10" s="1"/>
  <c r="G468" i="10"/>
  <c r="BK468" i="10" s="1"/>
  <c r="G467" i="10"/>
  <c r="BK467" i="10" s="1"/>
  <c r="G462" i="10"/>
  <c r="BK462" i="10" s="1"/>
  <c r="G458" i="10"/>
  <c r="BK458" i="10" s="1"/>
  <c r="G456" i="10"/>
  <c r="G454" i="10"/>
  <c r="G451" i="10"/>
  <c r="BK451" i="10" s="1"/>
  <c r="G450" i="10"/>
  <c r="BK450" i="10" s="1"/>
  <c r="G449" i="10"/>
  <c r="BK449" i="10" s="1"/>
  <c r="G445" i="10"/>
  <c r="G444" i="10"/>
  <c r="G443" i="10"/>
  <c r="G442" i="10"/>
  <c r="G441" i="10"/>
  <c r="G440" i="10"/>
  <c r="G439" i="10"/>
  <c r="G438" i="10"/>
  <c r="G432" i="10"/>
  <c r="G431" i="10"/>
  <c r="BK431" i="10" s="1"/>
  <c r="G430" i="10"/>
  <c r="BK430" i="10" s="1"/>
  <c r="G429" i="10"/>
  <c r="BK429" i="10" s="1"/>
  <c r="G428" i="10"/>
  <c r="BK428" i="10" s="1"/>
  <c r="G427" i="10"/>
  <c r="G426" i="10"/>
  <c r="G425" i="10"/>
  <c r="BK425" i="10" s="1"/>
  <c r="G424" i="10"/>
  <c r="BK424" i="10" s="1"/>
  <c r="G423" i="10"/>
  <c r="G422" i="10"/>
  <c r="BK422" i="10" s="1"/>
  <c r="G421" i="10"/>
  <c r="G415" i="10"/>
  <c r="BK415" i="10" s="1"/>
  <c r="G414" i="10"/>
  <c r="BK414" i="10" s="1"/>
  <c r="G413" i="10"/>
  <c r="BK413" i="10" s="1"/>
  <c r="G412" i="10"/>
  <c r="BK412" i="10" s="1"/>
  <c r="G411" i="10"/>
  <c r="BK411" i="10" s="1"/>
  <c r="G410" i="10"/>
  <c r="BK410" i="10" s="1"/>
  <c r="G409" i="10"/>
  <c r="BK409" i="10" s="1"/>
  <c r="G408" i="10"/>
  <c r="BK408" i="10" s="1"/>
  <c r="G407" i="10"/>
  <c r="G406" i="10"/>
  <c r="G402" i="10"/>
  <c r="BK402" i="10" s="1"/>
  <c r="G401" i="10"/>
  <c r="BK401" i="10" s="1"/>
  <c r="G400" i="10"/>
  <c r="G399" i="10"/>
  <c r="G398" i="10"/>
  <c r="BK394" i="10"/>
  <c r="G392" i="10"/>
  <c r="BK392" i="10" s="1"/>
  <c r="G391" i="10"/>
  <c r="BK391" i="10" s="1"/>
  <c r="G390" i="10"/>
  <c r="BK390" i="10" s="1"/>
  <c r="G389" i="10"/>
  <c r="G388" i="10"/>
  <c r="G387" i="10"/>
  <c r="G386" i="10"/>
  <c r="G385" i="10"/>
  <c r="BK385" i="10" s="1"/>
  <c r="G384" i="10"/>
  <c r="BK384" i="10" s="1"/>
  <c r="G380" i="10"/>
  <c r="BK380" i="10" s="1"/>
  <c r="G379" i="10"/>
  <c r="G378" i="10"/>
  <c r="BK378" i="10" s="1"/>
  <c r="G377" i="10"/>
  <c r="BK377" i="10" s="1"/>
  <c r="G376" i="10"/>
  <c r="G375" i="10"/>
  <c r="BK375" i="10" s="1"/>
  <c r="G374" i="10"/>
  <c r="BK374" i="10" s="1"/>
  <c r="G373" i="10"/>
  <c r="G372" i="10"/>
  <c r="G371" i="10"/>
  <c r="G370" i="10"/>
  <c r="G366" i="10"/>
  <c r="BK366" i="10" s="1"/>
  <c r="G365" i="10"/>
  <c r="BK365" i="10" s="1"/>
  <c r="G364" i="10"/>
  <c r="G363" i="10"/>
  <c r="G362" i="10"/>
  <c r="BK362" i="10" s="1"/>
  <c r="G361" i="10"/>
  <c r="G360" i="10"/>
  <c r="BK360" i="10" s="1"/>
  <c r="G359" i="10"/>
  <c r="G358" i="10"/>
  <c r="G357" i="10"/>
  <c r="G353" i="10"/>
  <c r="BK353" i="10" s="1"/>
  <c r="G352" i="10"/>
  <c r="G351" i="10"/>
  <c r="BK351" i="10" s="1"/>
  <c r="G343" i="10"/>
  <c r="G342" i="10"/>
  <c r="G341" i="10"/>
  <c r="BK341" i="10" s="1"/>
  <c r="G340" i="10"/>
  <c r="G336" i="10"/>
  <c r="BK336" i="10" s="1"/>
  <c r="G335" i="10"/>
  <c r="G334" i="10"/>
  <c r="G333" i="10"/>
  <c r="BK333" i="10" s="1"/>
  <c r="G332" i="10"/>
  <c r="G326" i="10"/>
  <c r="BK326" i="10" s="1"/>
  <c r="G325" i="10"/>
  <c r="BK325" i="10" s="1"/>
  <c r="G324" i="10"/>
  <c r="BK324" i="10" s="1"/>
  <c r="G323" i="10"/>
  <c r="G322" i="10"/>
  <c r="G318" i="10"/>
  <c r="BK318" i="10" s="1"/>
  <c r="G317" i="10"/>
  <c r="BK317" i="10" s="1"/>
  <c r="G316" i="10"/>
  <c r="BK316" i="10" s="1"/>
  <c r="G315" i="10"/>
  <c r="BK315" i="10" s="1"/>
  <c r="G314" i="10"/>
  <c r="BK314" i="10" s="1"/>
  <c r="G313" i="10"/>
  <c r="BK313" i="10" s="1"/>
  <c r="G307" i="10"/>
  <c r="G306" i="10"/>
  <c r="G305" i="10"/>
  <c r="G304" i="10"/>
  <c r="G303" i="10"/>
  <c r="G299" i="10"/>
  <c r="BK299" i="10" s="1"/>
  <c r="G298" i="10"/>
  <c r="G297" i="10"/>
  <c r="G296" i="10"/>
  <c r="G295" i="10"/>
  <c r="G294" i="10"/>
  <c r="G284" i="10"/>
  <c r="G283" i="10"/>
  <c r="G282" i="10"/>
  <c r="G281" i="10"/>
  <c r="BK281" i="10" s="1"/>
  <c r="G280" i="10"/>
  <c r="G279" i="10"/>
  <c r="G278" i="10"/>
  <c r="G277" i="10"/>
  <c r="G276" i="10"/>
  <c r="G275" i="10"/>
  <c r="G274" i="10"/>
  <c r="G273" i="10"/>
  <c r="G269" i="10"/>
  <c r="BK269" i="10" s="1"/>
  <c r="G268" i="10"/>
  <c r="G267" i="10"/>
  <c r="BK267" i="10" s="1"/>
  <c r="G266" i="10"/>
  <c r="BK266" i="10" s="1"/>
  <c r="G265" i="10"/>
  <c r="G264" i="10"/>
  <c r="BK264" i="10" s="1"/>
  <c r="G263" i="10"/>
  <c r="G262" i="10"/>
  <c r="BK262" i="10" s="1"/>
  <c r="G261" i="10"/>
  <c r="G260" i="10"/>
  <c r="G256" i="10"/>
  <c r="BK256" i="10" s="1"/>
  <c r="G255" i="10"/>
  <c r="G254" i="10"/>
  <c r="G253" i="10"/>
  <c r="G252" i="10"/>
  <c r="G246" i="10"/>
  <c r="G245" i="10"/>
  <c r="G244" i="10"/>
  <c r="BK244" i="10" s="1"/>
  <c r="G243" i="10"/>
  <c r="G242" i="10"/>
  <c r="G241" i="10"/>
  <c r="G240" i="10"/>
  <c r="G239" i="10"/>
  <c r="BK239" i="10" s="1"/>
  <c r="G238" i="10"/>
  <c r="G234" i="10"/>
  <c r="BK234" i="10" s="1"/>
  <c r="G233" i="10"/>
  <c r="BK233" i="10" s="1"/>
  <c r="G232" i="10"/>
  <c r="G231" i="10"/>
  <c r="G230" i="10"/>
  <c r="BK230" i="10" s="1"/>
  <c r="G229" i="10"/>
  <c r="G228" i="10"/>
  <c r="BK228" i="10" s="1"/>
  <c r="G227" i="10"/>
  <c r="BK227" i="10" s="1"/>
  <c r="G226" i="10"/>
  <c r="G225" i="10"/>
  <c r="G224" i="10"/>
  <c r="G219" i="10"/>
  <c r="BK219" i="10" s="1"/>
  <c r="G218" i="10"/>
  <c r="G217" i="10"/>
  <c r="BK217" i="10" s="1"/>
  <c r="G216" i="10"/>
  <c r="G215" i="10"/>
  <c r="G214" i="10"/>
  <c r="BK214" i="10" s="1"/>
  <c r="G213" i="10"/>
  <c r="BK213" i="10" s="1"/>
  <c r="G212" i="10"/>
  <c r="G211" i="10"/>
  <c r="G210" i="10"/>
  <c r="G209" i="10"/>
  <c r="G208" i="10"/>
  <c r="G207" i="10"/>
  <c r="G206" i="10"/>
  <c r="G200" i="10"/>
  <c r="G199" i="10"/>
  <c r="G195" i="10"/>
  <c r="G187" i="10"/>
  <c r="G186" i="10"/>
  <c r="G185" i="10"/>
  <c r="G184" i="10"/>
  <c r="G180" i="10"/>
  <c r="G179" i="10"/>
  <c r="G178" i="10"/>
  <c r="G177" i="10"/>
  <c r="G176" i="10"/>
  <c r="G170" i="10"/>
  <c r="G169" i="10"/>
  <c r="G168" i="10"/>
  <c r="G167" i="10"/>
  <c r="G166" i="10"/>
  <c r="G161" i="10"/>
  <c r="G151" i="10"/>
  <c r="G150" i="10"/>
  <c r="G149" i="10"/>
  <c r="G148" i="10"/>
  <c r="G147" i="10"/>
  <c r="G140" i="10"/>
  <c r="G139" i="10"/>
  <c r="G138" i="10"/>
  <c r="G137" i="10"/>
  <c r="G130" i="10"/>
  <c r="G120" i="10"/>
  <c r="G116" i="10"/>
  <c r="G115" i="10"/>
  <c r="G114" i="10"/>
  <c r="G113" i="10"/>
  <c r="G105" i="10"/>
  <c r="G104" i="10"/>
  <c r="G103" i="10"/>
  <c r="G97" i="10"/>
  <c r="G96" i="10"/>
  <c r="G95" i="10"/>
  <c r="G94" i="10"/>
  <c r="G93" i="10"/>
  <c r="G92" i="10"/>
  <c r="G91" i="10"/>
  <c r="G90" i="10"/>
  <c r="G83" i="10"/>
  <c r="G82" i="10"/>
  <c r="G81" i="10"/>
  <c r="G80" i="10"/>
  <c r="G72" i="10"/>
  <c r="G68" i="10"/>
  <c r="G61" i="10"/>
  <c r="G60" i="10"/>
  <c r="G59" i="10"/>
  <c r="G58" i="10"/>
  <c r="G35" i="10"/>
  <c r="G31" i="10"/>
  <c r="G30" i="10"/>
  <c r="M1" i="10"/>
  <c r="E76" i="14"/>
  <c r="D76" i="14"/>
  <c r="C76" i="14"/>
  <c r="E75" i="14"/>
  <c r="D75" i="14"/>
  <c r="C75" i="14"/>
  <c r="E74" i="14"/>
  <c r="D74" i="14"/>
  <c r="C74" i="14"/>
  <c r="E73" i="14"/>
  <c r="D73" i="14"/>
  <c r="C73" i="14"/>
  <c r="E72" i="14"/>
  <c r="D72" i="14"/>
  <c r="C72" i="14"/>
  <c r="E71" i="14"/>
  <c r="D71" i="14"/>
  <c r="C71" i="14"/>
  <c r="E70" i="14"/>
  <c r="D70" i="14"/>
  <c r="C70" i="14"/>
  <c r="E69" i="14"/>
  <c r="D69" i="14"/>
  <c r="C69" i="14"/>
  <c r="E68" i="14"/>
  <c r="D68" i="14"/>
  <c r="C68" i="14"/>
  <c r="E67" i="14"/>
  <c r="D67" i="14"/>
  <c r="C67" i="14"/>
  <c r="E66" i="14"/>
  <c r="D66" i="14"/>
  <c r="C66" i="14"/>
  <c r="E65" i="14"/>
  <c r="D65" i="14"/>
  <c r="C65" i="14"/>
  <c r="E64" i="14"/>
  <c r="D64" i="14"/>
  <c r="C64" i="14"/>
  <c r="E63" i="14"/>
  <c r="D63" i="14"/>
  <c r="C63" i="14"/>
  <c r="E62" i="14"/>
  <c r="D62" i="14"/>
  <c r="C62" i="14"/>
  <c r="D61" i="14"/>
  <c r="C61" i="14"/>
  <c r="D60" i="14"/>
  <c r="D103" i="10" s="1"/>
  <c r="C60" i="14"/>
  <c r="D59" i="14"/>
  <c r="D140" i="10" s="1"/>
  <c r="C59" i="14"/>
  <c r="D58" i="14"/>
  <c r="D139" i="10" s="1"/>
  <c r="C58" i="14"/>
  <c r="D57" i="14"/>
  <c r="D195" i="10" s="1"/>
  <c r="C57" i="14"/>
  <c r="D56" i="14"/>
  <c r="D370" i="10" s="1"/>
  <c r="C56" i="14"/>
  <c r="D55" i="14"/>
  <c r="C55" i="14"/>
  <c r="D54" i="14"/>
  <c r="D303" i="10" s="1"/>
  <c r="C54" i="14"/>
  <c r="D53" i="14"/>
  <c r="D294" i="10" s="1"/>
  <c r="C53" i="14"/>
  <c r="D52" i="14"/>
  <c r="D238" i="10" s="1"/>
  <c r="C52" i="14"/>
  <c r="D51" i="14"/>
  <c r="D223" i="10" s="1"/>
  <c r="C51" i="14"/>
  <c r="D50" i="14"/>
  <c r="D176" i="10" s="1"/>
  <c r="C50" i="14"/>
  <c r="D49" i="14"/>
  <c r="D166" i="10" s="1"/>
  <c r="C49" i="14"/>
  <c r="D48" i="14"/>
  <c r="D147" i="10" s="1"/>
  <c r="C48" i="14"/>
  <c r="D47" i="14"/>
  <c r="D137" i="10" s="1"/>
  <c r="C47" i="14"/>
  <c r="D46" i="14"/>
  <c r="C46" i="14"/>
  <c r="D45" i="14"/>
  <c r="C45" i="14"/>
  <c r="D44" i="14"/>
  <c r="C44" i="14"/>
  <c r="D43" i="14"/>
  <c r="C43" i="14"/>
  <c r="D42" i="14"/>
  <c r="C42" i="14"/>
  <c r="D41" i="14"/>
  <c r="C41" i="14"/>
  <c r="D40" i="14"/>
  <c r="C40" i="14"/>
  <c r="D39" i="14"/>
  <c r="D130" i="10" s="1"/>
  <c r="C39" i="14"/>
  <c r="D38" i="14"/>
  <c r="C38" i="14"/>
  <c r="D37" i="14"/>
  <c r="C37" i="14"/>
  <c r="D36" i="14"/>
  <c r="C36" i="14"/>
  <c r="D35" i="14"/>
  <c r="C35" i="14"/>
  <c r="D34" i="14"/>
  <c r="C34" i="14"/>
  <c r="D33" i="14"/>
  <c r="C33" i="14"/>
  <c r="D32" i="14"/>
  <c r="C32" i="14"/>
  <c r="D31" i="14"/>
  <c r="D58" i="10" s="1"/>
  <c r="C31" i="14"/>
  <c r="D30" i="14"/>
  <c r="C30" i="14"/>
  <c r="D29" i="14"/>
  <c r="D25" i="10" s="1"/>
  <c r="C29" i="14"/>
  <c r="D28" i="14"/>
  <c r="C28" i="14"/>
  <c r="D27" i="14"/>
  <c r="C27" i="14"/>
  <c r="D26" i="14"/>
  <c r="C26" i="14"/>
  <c r="D25" i="14"/>
  <c r="C25" i="14"/>
  <c r="D24" i="14"/>
  <c r="C24" i="14"/>
  <c r="C23" i="14"/>
  <c r="C22" i="14"/>
  <c r="C21" i="14"/>
  <c r="C20" i="14"/>
  <c r="C19" i="14"/>
  <c r="C18" i="14"/>
  <c r="C17" i="14"/>
  <c r="C16" i="14"/>
  <c r="C15" i="14"/>
  <c r="C14" i="14"/>
  <c r="C13" i="14"/>
  <c r="E12" i="14"/>
  <c r="C12" i="14"/>
  <c r="G31" i="12"/>
  <c r="G15" i="12"/>
  <c r="J458" i="10"/>
  <c r="BJ458" i="10" s="1"/>
  <c r="I458" i="10"/>
  <c r="BI458" i="10" s="1"/>
  <c r="J84" i="10"/>
  <c r="BJ84" i="10" s="1"/>
  <c r="I84" i="10"/>
  <c r="BI84" i="10" s="1"/>
  <c r="J75" i="10"/>
  <c r="BJ75" i="10" s="1"/>
  <c r="I75" i="10"/>
  <c r="BI75" i="10" s="1"/>
  <c r="J71" i="10"/>
  <c r="BJ71" i="10" s="1"/>
  <c r="I71" i="10"/>
  <c r="BI71" i="10" s="1"/>
  <c r="J70" i="10"/>
  <c r="BJ70" i="10" s="1"/>
  <c r="I70" i="10"/>
  <c r="BI70" i="10" s="1"/>
  <c r="J33" i="12"/>
  <c r="I33" i="12"/>
  <c r="H33" i="12"/>
  <c r="G33" i="12"/>
  <c r="J32" i="12"/>
  <c r="I32" i="12"/>
  <c r="H32" i="12"/>
  <c r="G32" i="12"/>
  <c r="J31" i="12"/>
  <c r="J31" i="14" s="1"/>
  <c r="I31" i="12"/>
  <c r="I31" i="14" s="1"/>
  <c r="H31" i="12"/>
  <c r="H31" i="14" s="1"/>
  <c r="J30" i="12"/>
  <c r="I30" i="12"/>
  <c r="H30" i="12"/>
  <c r="G30" i="12"/>
  <c r="J29" i="12"/>
  <c r="I29" i="12"/>
  <c r="H29" i="12"/>
  <c r="G29" i="12"/>
  <c r="J28" i="12"/>
  <c r="I28" i="12"/>
  <c r="H28" i="12"/>
  <c r="G28" i="12"/>
  <c r="J27" i="12"/>
  <c r="I27" i="12"/>
  <c r="H27" i="12"/>
  <c r="G27" i="12"/>
  <c r="J26" i="12"/>
  <c r="I26" i="12"/>
  <c r="H26" i="12"/>
  <c r="G26" i="12"/>
  <c r="J25" i="12"/>
  <c r="J25" i="14" s="1"/>
  <c r="I25" i="12"/>
  <c r="H25" i="12"/>
  <c r="G25" i="12"/>
  <c r="J24" i="12"/>
  <c r="J24" i="14" s="1"/>
  <c r="I24" i="12"/>
  <c r="I24" i="14" s="1"/>
  <c r="H24" i="12"/>
  <c r="G24" i="12"/>
  <c r="J23" i="12"/>
  <c r="J23" i="14" s="1"/>
  <c r="I23" i="12"/>
  <c r="I23" i="14" s="1"/>
  <c r="H23" i="12"/>
  <c r="H23" i="14" s="1"/>
  <c r="G23" i="12"/>
  <c r="J22" i="12"/>
  <c r="J22" i="14" s="1"/>
  <c r="I22" i="12"/>
  <c r="I22" i="14" s="1"/>
  <c r="H22" i="12"/>
  <c r="H22" i="14" s="1"/>
  <c r="G22" i="12"/>
  <c r="J21" i="12"/>
  <c r="J21" i="14" s="1"/>
  <c r="I21" i="12"/>
  <c r="I21" i="14" s="1"/>
  <c r="H21" i="12"/>
  <c r="H21" i="14" s="1"/>
  <c r="G21" i="12"/>
  <c r="J20" i="12"/>
  <c r="J20" i="14" s="1"/>
  <c r="I20" i="12"/>
  <c r="I20" i="14" s="1"/>
  <c r="H20" i="12"/>
  <c r="H20" i="14" s="1"/>
  <c r="G20" i="12"/>
  <c r="J19" i="12"/>
  <c r="J19" i="14" s="1"/>
  <c r="I19" i="12"/>
  <c r="I19" i="14" s="1"/>
  <c r="H19" i="12"/>
  <c r="H19" i="14" s="1"/>
  <c r="G19" i="12"/>
  <c r="J18" i="12"/>
  <c r="J18" i="14" s="1"/>
  <c r="I18" i="12"/>
  <c r="I18" i="14" s="1"/>
  <c r="H18" i="12"/>
  <c r="H18" i="14" s="1"/>
  <c r="G18" i="12"/>
  <c r="J17" i="12"/>
  <c r="J17" i="14" s="1"/>
  <c r="I17" i="12"/>
  <c r="I17" i="14" s="1"/>
  <c r="H17" i="12"/>
  <c r="H17" i="14" s="1"/>
  <c r="G17" i="12"/>
  <c r="J16" i="12"/>
  <c r="J16" i="14" s="1"/>
  <c r="I16" i="12"/>
  <c r="I16" i="14" s="1"/>
  <c r="H16" i="12"/>
  <c r="H16" i="14" s="1"/>
  <c r="G16" i="12"/>
  <c r="J15" i="12"/>
  <c r="I15" i="12"/>
  <c r="H15" i="12"/>
  <c r="H15" i="14" s="1"/>
  <c r="J14" i="12"/>
  <c r="I14" i="12"/>
  <c r="H14" i="12"/>
  <c r="G14" i="12"/>
  <c r="J13" i="12"/>
  <c r="I13" i="12"/>
  <c r="H13" i="12"/>
  <c r="G13" i="12"/>
  <c r="G12" i="12"/>
  <c r="BB12" i="14" s="1"/>
  <c r="J12" i="12"/>
  <c r="I12" i="12"/>
  <c r="H12" i="12"/>
  <c r="H32" i="14" l="1"/>
  <c r="H33" i="14"/>
  <c r="W242" i="1"/>
  <c r="D24" i="10"/>
  <c r="I15" i="14"/>
  <c r="W226" i="1"/>
  <c r="J15" i="14"/>
  <c r="J26" i="14"/>
  <c r="W373" i="1"/>
  <c r="W388" i="1"/>
  <c r="H13" i="14"/>
  <c r="I25" i="14"/>
  <c r="I26" i="14"/>
  <c r="I27" i="14"/>
  <c r="I28" i="14"/>
  <c r="I29" i="14"/>
  <c r="I30" i="14"/>
  <c r="J32" i="14"/>
  <c r="J33" i="14"/>
  <c r="H14" i="14"/>
  <c r="I13" i="14"/>
  <c r="J27" i="14"/>
  <c r="J28" i="14"/>
  <c r="J29" i="14"/>
  <c r="J30" i="14"/>
  <c r="BF32" i="14"/>
  <c r="BA32" i="14"/>
  <c r="AV32" i="14"/>
  <c r="AP32" i="14"/>
  <c r="AK32" i="14"/>
  <c r="AF32" i="14"/>
  <c r="Z32" i="14"/>
  <c r="U32" i="14"/>
  <c r="P32" i="14"/>
  <c r="BE32" i="14"/>
  <c r="AZ32" i="14"/>
  <c r="AT32" i="14"/>
  <c r="AO32" i="14"/>
  <c r="AJ32" i="14"/>
  <c r="AD32" i="14"/>
  <c r="Y32" i="14"/>
  <c r="T32" i="14"/>
  <c r="N32" i="14"/>
  <c r="BD32" i="14"/>
  <c r="AX32" i="14"/>
  <c r="AS32" i="14"/>
  <c r="AN32" i="14"/>
  <c r="AH32" i="14"/>
  <c r="AC32" i="14"/>
  <c r="X32" i="14"/>
  <c r="R32" i="14"/>
  <c r="M32" i="14"/>
  <c r="M245" i="10" s="1"/>
  <c r="BB32" i="14"/>
  <c r="AG32" i="14"/>
  <c r="L32" i="14"/>
  <c r="AW32" i="14"/>
  <c r="AB32" i="14"/>
  <c r="AR32" i="14"/>
  <c r="V32" i="14"/>
  <c r="Q32" i="14"/>
  <c r="AL32" i="14"/>
  <c r="BB33" i="14"/>
  <c r="AW33" i="14"/>
  <c r="AR33" i="14"/>
  <c r="AL33" i="14"/>
  <c r="AG33" i="14"/>
  <c r="AB33" i="14"/>
  <c r="V33" i="14"/>
  <c r="Q33" i="14"/>
  <c r="L33" i="14"/>
  <c r="BF33" i="14"/>
  <c r="BA33" i="14"/>
  <c r="AV33" i="14"/>
  <c r="AP33" i="14"/>
  <c r="AK33" i="14"/>
  <c r="AF33" i="14"/>
  <c r="Z33" i="14"/>
  <c r="U33" i="14"/>
  <c r="P33" i="14"/>
  <c r="BE33" i="14"/>
  <c r="AZ33" i="14"/>
  <c r="AT33" i="14"/>
  <c r="AO33" i="14"/>
  <c r="AJ33" i="14"/>
  <c r="AD33" i="14"/>
  <c r="Y33" i="14"/>
  <c r="T33" i="14"/>
  <c r="N33" i="14"/>
  <c r="AS33" i="14"/>
  <c r="X33" i="14"/>
  <c r="AN33" i="14"/>
  <c r="R33" i="14"/>
  <c r="BD33" i="14"/>
  <c r="AH33" i="14"/>
  <c r="M33" i="14"/>
  <c r="AC33" i="14"/>
  <c r="AX33" i="14"/>
  <c r="I14" i="14"/>
  <c r="J13" i="14"/>
  <c r="J14" i="14"/>
  <c r="BE16" i="14"/>
  <c r="AZ16" i="14"/>
  <c r="AT16" i="14"/>
  <c r="AO16" i="14"/>
  <c r="AJ16" i="14"/>
  <c r="AD16" i="14"/>
  <c r="Y16" i="14"/>
  <c r="T16" i="14"/>
  <c r="N16" i="14"/>
  <c r="AX16" i="14"/>
  <c r="AN16" i="14"/>
  <c r="AC16" i="14"/>
  <c r="X16" i="14"/>
  <c r="M16" i="14"/>
  <c r="BD16" i="14"/>
  <c r="AS16" i="14"/>
  <c r="AH16" i="14"/>
  <c r="R16" i="14"/>
  <c r="BB16" i="14"/>
  <c r="AW16" i="14"/>
  <c r="AR16" i="14"/>
  <c r="AL16" i="14"/>
  <c r="AG16" i="14"/>
  <c r="AB16" i="14"/>
  <c r="V16" i="14"/>
  <c r="Q16" i="14"/>
  <c r="L16" i="14"/>
  <c r="BA16" i="14"/>
  <c r="AF16" i="14"/>
  <c r="AV16" i="14"/>
  <c r="Z16" i="14"/>
  <c r="BF16" i="14"/>
  <c r="AP16" i="14"/>
  <c r="U16" i="14"/>
  <c r="AK16" i="14"/>
  <c r="P16" i="14"/>
  <c r="BF17" i="14"/>
  <c r="BA17" i="14"/>
  <c r="AV17" i="14"/>
  <c r="AP17" i="14"/>
  <c r="AK17" i="14"/>
  <c r="AF17" i="14"/>
  <c r="Z17" i="14"/>
  <c r="U17" i="14"/>
  <c r="P17" i="14"/>
  <c r="BE17" i="14"/>
  <c r="AT17" i="14"/>
  <c r="AJ17" i="14"/>
  <c r="Y17" i="14"/>
  <c r="T17" i="14"/>
  <c r="AZ17" i="14"/>
  <c r="AO17" i="14"/>
  <c r="AD17" i="14"/>
  <c r="N17" i="14"/>
  <c r="BD17" i="14"/>
  <c r="AX17" i="14"/>
  <c r="AS17" i="14"/>
  <c r="AN17" i="14"/>
  <c r="AH17" i="14"/>
  <c r="AC17" i="14"/>
  <c r="X17" i="14"/>
  <c r="R17" i="14"/>
  <c r="M17" i="14"/>
  <c r="AR17" i="14"/>
  <c r="V17" i="14"/>
  <c r="AL17" i="14"/>
  <c r="Q17" i="14"/>
  <c r="AW17" i="14"/>
  <c r="BB17" i="14"/>
  <c r="AG17" i="14"/>
  <c r="L17" i="14"/>
  <c r="AB17" i="14"/>
  <c r="BB18" i="14"/>
  <c r="AW18" i="14"/>
  <c r="AR18" i="14"/>
  <c r="AL18" i="14"/>
  <c r="AG18" i="14"/>
  <c r="AB18" i="14"/>
  <c r="V18" i="14"/>
  <c r="Q18" i="14"/>
  <c r="L18" i="14"/>
  <c r="AP18" i="14"/>
  <c r="P18" i="14"/>
  <c r="BF18" i="14"/>
  <c r="BA18" i="14"/>
  <c r="AV18" i="14"/>
  <c r="AK18" i="14"/>
  <c r="AF18" i="14"/>
  <c r="Z18" i="14"/>
  <c r="U18" i="14"/>
  <c r="BE18" i="14"/>
  <c r="AZ18" i="14"/>
  <c r="AT18" i="14"/>
  <c r="AO18" i="14"/>
  <c r="AJ18" i="14"/>
  <c r="AD18" i="14"/>
  <c r="Y18" i="14"/>
  <c r="T18" i="14"/>
  <c r="N18" i="14"/>
  <c r="BD18" i="14"/>
  <c r="AH18" i="14"/>
  <c r="M18" i="14"/>
  <c r="AX18" i="14"/>
  <c r="AC18" i="14"/>
  <c r="AN18" i="14"/>
  <c r="AS18" i="14"/>
  <c r="X18" i="14"/>
  <c r="R18" i="14"/>
  <c r="BD19" i="14"/>
  <c r="AX19" i="14"/>
  <c r="AS19" i="14"/>
  <c r="AN19" i="14"/>
  <c r="AH19" i="14"/>
  <c r="AC19" i="14"/>
  <c r="X19" i="14"/>
  <c r="R19" i="14"/>
  <c r="M19" i="14"/>
  <c r="BB19" i="14"/>
  <c r="AW19" i="14"/>
  <c r="AR19" i="14"/>
  <c r="AL19" i="14"/>
  <c r="AG19" i="14"/>
  <c r="AB19" i="14"/>
  <c r="V19" i="14"/>
  <c r="Q19" i="14"/>
  <c r="L19" i="14"/>
  <c r="BF19" i="14"/>
  <c r="BA19" i="14"/>
  <c r="AV19" i="14"/>
  <c r="AP19" i="14"/>
  <c r="AK19" i="14"/>
  <c r="AF19" i="14"/>
  <c r="Z19" i="14"/>
  <c r="U19" i="14"/>
  <c r="P19" i="14"/>
  <c r="AT19" i="14"/>
  <c r="Y19" i="14"/>
  <c r="AO19" i="14"/>
  <c r="T19" i="14"/>
  <c r="AD19" i="14"/>
  <c r="BE19" i="14"/>
  <c r="AJ19" i="14"/>
  <c r="N19" i="14"/>
  <c r="AZ19" i="14"/>
  <c r="BE20" i="14"/>
  <c r="AZ20" i="14"/>
  <c r="AT20" i="14"/>
  <c r="AO20" i="14"/>
  <c r="AJ20" i="14"/>
  <c r="AD20" i="14"/>
  <c r="Y20" i="14"/>
  <c r="T20" i="14"/>
  <c r="N20" i="14"/>
  <c r="BD20" i="14"/>
  <c r="AX20" i="14"/>
  <c r="AS20" i="14"/>
  <c r="AN20" i="14"/>
  <c r="AH20" i="14"/>
  <c r="AC20" i="14"/>
  <c r="X20" i="14"/>
  <c r="R20" i="14"/>
  <c r="M20" i="14"/>
  <c r="BB20" i="14"/>
  <c r="AW20" i="14"/>
  <c r="AR20" i="14"/>
  <c r="AL20" i="14"/>
  <c r="AG20" i="14"/>
  <c r="AB20" i="14"/>
  <c r="V20" i="14"/>
  <c r="Q20" i="14"/>
  <c r="L20" i="14"/>
  <c r="BF20" i="14"/>
  <c r="AK20" i="14"/>
  <c r="P20" i="14"/>
  <c r="BA20" i="14"/>
  <c r="AF20" i="14"/>
  <c r="U20" i="14"/>
  <c r="AV20" i="14"/>
  <c r="Z20" i="14"/>
  <c r="AP20" i="14"/>
  <c r="BF21" i="14"/>
  <c r="BA21" i="14"/>
  <c r="AV21" i="14"/>
  <c r="AP21" i="14"/>
  <c r="AK21" i="14"/>
  <c r="AF21" i="14"/>
  <c r="Z21" i="14"/>
  <c r="U21" i="14"/>
  <c r="P21" i="14"/>
  <c r="BE21" i="14"/>
  <c r="AZ21" i="14"/>
  <c r="AT21" i="14"/>
  <c r="AO21" i="14"/>
  <c r="AJ21" i="14"/>
  <c r="AD21" i="14"/>
  <c r="Y21" i="14"/>
  <c r="T21" i="14"/>
  <c r="N21" i="14"/>
  <c r="BD21" i="14"/>
  <c r="AX21" i="14"/>
  <c r="AS21" i="14"/>
  <c r="AN21" i="14"/>
  <c r="AH21" i="14"/>
  <c r="AC21" i="14"/>
  <c r="X21" i="14"/>
  <c r="R21" i="14"/>
  <c r="M21" i="14"/>
  <c r="AW21" i="14"/>
  <c r="AB21" i="14"/>
  <c r="AR21" i="14"/>
  <c r="V21" i="14"/>
  <c r="BB21" i="14"/>
  <c r="L21" i="14"/>
  <c r="AL21" i="14"/>
  <c r="Q21" i="14"/>
  <c r="AG21" i="14"/>
  <c r="BD22" i="14"/>
  <c r="AX22" i="14"/>
  <c r="AS22" i="14"/>
  <c r="AN22" i="14"/>
  <c r="AH22" i="14"/>
  <c r="AC22" i="14"/>
  <c r="X22" i="14"/>
  <c r="BB22" i="14"/>
  <c r="AW22" i="14"/>
  <c r="AR22" i="14"/>
  <c r="AL22" i="14"/>
  <c r="AG22" i="14"/>
  <c r="AB22" i="14"/>
  <c r="V22" i="14"/>
  <c r="BF22" i="14"/>
  <c r="BA22" i="14"/>
  <c r="AV22" i="14"/>
  <c r="AP22" i="14"/>
  <c r="AK22" i="14"/>
  <c r="AF22" i="14"/>
  <c r="AO22" i="14"/>
  <c r="Y22" i="14"/>
  <c r="Q22" i="14"/>
  <c r="L22" i="14"/>
  <c r="BE22" i="14"/>
  <c r="AJ22" i="14"/>
  <c r="U22" i="14"/>
  <c r="P22" i="14"/>
  <c r="AZ22" i="14"/>
  <c r="AD22" i="14"/>
  <c r="T22" i="14"/>
  <c r="N22" i="14"/>
  <c r="R22" i="14"/>
  <c r="M22" i="14"/>
  <c r="AT22" i="14"/>
  <c r="Z22" i="14"/>
  <c r="BE23" i="14"/>
  <c r="AZ23" i="14"/>
  <c r="AT23" i="14"/>
  <c r="AO23" i="14"/>
  <c r="AJ23" i="14"/>
  <c r="AD23" i="14"/>
  <c r="Y23" i="14"/>
  <c r="T23" i="14"/>
  <c r="N23" i="14"/>
  <c r="BD23" i="14"/>
  <c r="AX23" i="14"/>
  <c r="AS23" i="14"/>
  <c r="AN23" i="14"/>
  <c r="AH23" i="14"/>
  <c r="AC23" i="14"/>
  <c r="X23" i="14"/>
  <c r="R23" i="14"/>
  <c r="M23" i="14"/>
  <c r="BB23" i="14"/>
  <c r="AW23" i="14"/>
  <c r="AR23" i="14"/>
  <c r="AL23" i="14"/>
  <c r="AG23" i="14"/>
  <c r="AB23" i="14"/>
  <c r="V23" i="14"/>
  <c r="Q23" i="14"/>
  <c r="L23" i="14"/>
  <c r="BA23" i="14"/>
  <c r="AF23" i="14"/>
  <c r="AV23" i="14"/>
  <c r="Z23" i="14"/>
  <c r="AP23" i="14"/>
  <c r="U23" i="14"/>
  <c r="AK23" i="14"/>
  <c r="P23" i="14"/>
  <c r="BF23" i="14"/>
  <c r="BF24" i="14"/>
  <c r="BA24" i="14"/>
  <c r="AV24" i="14"/>
  <c r="AP24" i="14"/>
  <c r="AK24" i="14"/>
  <c r="AF24" i="14"/>
  <c r="Z24" i="14"/>
  <c r="U24" i="14"/>
  <c r="P24" i="14"/>
  <c r="BE24" i="14"/>
  <c r="AZ24" i="14"/>
  <c r="AT24" i="14"/>
  <c r="AO24" i="14"/>
  <c r="AJ24" i="14"/>
  <c r="AD24" i="14"/>
  <c r="Y24" i="14"/>
  <c r="T24" i="14"/>
  <c r="N24" i="14"/>
  <c r="BD24" i="14"/>
  <c r="AX24" i="14"/>
  <c r="AS24" i="14"/>
  <c r="AN24" i="14"/>
  <c r="AH24" i="14"/>
  <c r="AC24" i="14"/>
  <c r="X24" i="14"/>
  <c r="R24" i="14"/>
  <c r="M24" i="14"/>
  <c r="AR24" i="14"/>
  <c r="V24" i="14"/>
  <c r="AL24" i="14"/>
  <c r="Q24" i="14"/>
  <c r="BB24" i="14"/>
  <c r="AG24" i="14"/>
  <c r="L24" i="14"/>
  <c r="AW24" i="14"/>
  <c r="AB24" i="14"/>
  <c r="BB25" i="14"/>
  <c r="AW25" i="14"/>
  <c r="AR25" i="14"/>
  <c r="AL25" i="14"/>
  <c r="AG25" i="14"/>
  <c r="AB25" i="14"/>
  <c r="V25" i="14"/>
  <c r="Q25" i="14"/>
  <c r="L25" i="14"/>
  <c r="BF25" i="14"/>
  <c r="BA25" i="14"/>
  <c r="AV25" i="14"/>
  <c r="AP25" i="14"/>
  <c r="AK25" i="14"/>
  <c r="AF25" i="14"/>
  <c r="Z25" i="14"/>
  <c r="U25" i="14"/>
  <c r="P25" i="14"/>
  <c r="BE25" i="14"/>
  <c r="AZ25" i="14"/>
  <c r="AT25" i="14"/>
  <c r="AO25" i="14"/>
  <c r="AJ25" i="14"/>
  <c r="AD25" i="14"/>
  <c r="Y25" i="14"/>
  <c r="T25" i="14"/>
  <c r="N25" i="14"/>
  <c r="BD25" i="14"/>
  <c r="AH25" i="14"/>
  <c r="M25" i="14"/>
  <c r="AX25" i="14"/>
  <c r="AC25" i="14"/>
  <c r="AS25" i="14"/>
  <c r="X25" i="14"/>
  <c r="R25" i="14"/>
  <c r="AN25" i="14"/>
  <c r="BD26" i="14"/>
  <c r="AX26" i="14"/>
  <c r="AS26" i="14"/>
  <c r="AN26" i="14"/>
  <c r="AH26" i="14"/>
  <c r="AC26" i="14"/>
  <c r="X26" i="14"/>
  <c r="R26" i="14"/>
  <c r="M26" i="14"/>
  <c r="BB26" i="14"/>
  <c r="AW26" i="14"/>
  <c r="AR26" i="14"/>
  <c r="AL26" i="14"/>
  <c r="AG26" i="14"/>
  <c r="AB26" i="14"/>
  <c r="V26" i="14"/>
  <c r="Q26" i="14"/>
  <c r="L26" i="14"/>
  <c r="BF26" i="14"/>
  <c r="BA26" i="14"/>
  <c r="AV26" i="14"/>
  <c r="AP26" i="14"/>
  <c r="AK26" i="14"/>
  <c r="AF26" i="14"/>
  <c r="Z26" i="14"/>
  <c r="U26" i="14"/>
  <c r="P26" i="14"/>
  <c r="AT26" i="14"/>
  <c r="Y26" i="14"/>
  <c r="AO26" i="14"/>
  <c r="T26" i="14"/>
  <c r="BE26" i="14"/>
  <c r="AJ26" i="14"/>
  <c r="N26" i="14"/>
  <c r="AZ26" i="14"/>
  <c r="AD26" i="14"/>
  <c r="BE27" i="14"/>
  <c r="AZ27" i="14"/>
  <c r="AT27" i="14"/>
  <c r="AO27" i="14"/>
  <c r="AJ27" i="14"/>
  <c r="AD27" i="14"/>
  <c r="Y27" i="14"/>
  <c r="T27" i="14"/>
  <c r="N27" i="14"/>
  <c r="BD27" i="14"/>
  <c r="AX27" i="14"/>
  <c r="AS27" i="14"/>
  <c r="AN27" i="14"/>
  <c r="AH27" i="14"/>
  <c r="AC27" i="14"/>
  <c r="X27" i="14"/>
  <c r="R27" i="14"/>
  <c r="M27" i="14"/>
  <c r="BB27" i="14"/>
  <c r="AW27" i="14"/>
  <c r="AR27" i="14"/>
  <c r="AL27" i="14"/>
  <c r="AG27" i="14"/>
  <c r="AB27" i="14"/>
  <c r="V27" i="14"/>
  <c r="Q27" i="14"/>
  <c r="L27" i="14"/>
  <c r="BF27" i="14"/>
  <c r="AK27" i="14"/>
  <c r="P27" i="14"/>
  <c r="BA27" i="14"/>
  <c r="AF27" i="14"/>
  <c r="AV27" i="14"/>
  <c r="Z27" i="14"/>
  <c r="U27" i="14"/>
  <c r="AP27" i="14"/>
  <c r="BF28" i="14"/>
  <c r="BA28" i="14"/>
  <c r="AV28" i="14"/>
  <c r="AP28" i="14"/>
  <c r="AK28" i="14"/>
  <c r="AF28" i="14"/>
  <c r="Z28" i="14"/>
  <c r="U28" i="14"/>
  <c r="P28" i="14"/>
  <c r="BE28" i="14"/>
  <c r="AZ28" i="14"/>
  <c r="AT28" i="14"/>
  <c r="AO28" i="14"/>
  <c r="AJ28" i="14"/>
  <c r="AD28" i="14"/>
  <c r="Y28" i="14"/>
  <c r="T28" i="14"/>
  <c r="N28" i="14"/>
  <c r="BD28" i="14"/>
  <c r="AX28" i="14"/>
  <c r="AS28" i="14"/>
  <c r="AN28" i="14"/>
  <c r="AH28" i="14"/>
  <c r="AC28" i="14"/>
  <c r="X28" i="14"/>
  <c r="R28" i="14"/>
  <c r="M28" i="14"/>
  <c r="AW28" i="14"/>
  <c r="AB28" i="14"/>
  <c r="AR28" i="14"/>
  <c r="V28" i="14"/>
  <c r="AL28" i="14"/>
  <c r="Q28" i="14"/>
  <c r="AG28" i="14"/>
  <c r="L28" i="14"/>
  <c r="BB28" i="14"/>
  <c r="BB29" i="14"/>
  <c r="AW29" i="14"/>
  <c r="AR29" i="14"/>
  <c r="AL29" i="14"/>
  <c r="AG29" i="14"/>
  <c r="AB29" i="14"/>
  <c r="V29" i="14"/>
  <c r="Q29" i="14"/>
  <c r="L29" i="14"/>
  <c r="BF29" i="14"/>
  <c r="BA29" i="14"/>
  <c r="AV29" i="14"/>
  <c r="AP29" i="14"/>
  <c r="AK29" i="14"/>
  <c r="AF29" i="14"/>
  <c r="Z29" i="14"/>
  <c r="U29" i="14"/>
  <c r="P29" i="14"/>
  <c r="BE29" i="14"/>
  <c r="AZ29" i="14"/>
  <c r="AT29" i="14"/>
  <c r="AO29" i="14"/>
  <c r="AJ29" i="14"/>
  <c r="AD29" i="14"/>
  <c r="Y29" i="14"/>
  <c r="T29" i="14"/>
  <c r="N29" i="14"/>
  <c r="AN29" i="14"/>
  <c r="R29" i="14"/>
  <c r="BD29" i="14"/>
  <c r="AH29" i="14"/>
  <c r="M29" i="14"/>
  <c r="AX29" i="14"/>
  <c r="AC29" i="14"/>
  <c r="AS29" i="14"/>
  <c r="X29" i="14"/>
  <c r="BD30" i="14"/>
  <c r="AX30" i="14"/>
  <c r="AS30" i="14"/>
  <c r="AN30" i="14"/>
  <c r="AH30" i="14"/>
  <c r="AC30" i="14"/>
  <c r="X30" i="14"/>
  <c r="R30" i="14"/>
  <c r="M30" i="14"/>
  <c r="BB30" i="14"/>
  <c r="AW30" i="14"/>
  <c r="AR30" i="14"/>
  <c r="AL30" i="14"/>
  <c r="AG30" i="14"/>
  <c r="AB30" i="14"/>
  <c r="V30" i="14"/>
  <c r="Q30" i="14"/>
  <c r="L30" i="14"/>
  <c r="BF30" i="14"/>
  <c r="BA30" i="14"/>
  <c r="AV30" i="14"/>
  <c r="AP30" i="14"/>
  <c r="AK30" i="14"/>
  <c r="AF30" i="14"/>
  <c r="Z30" i="14"/>
  <c r="U30" i="14"/>
  <c r="P30" i="14"/>
  <c r="AZ30" i="14"/>
  <c r="AD30" i="14"/>
  <c r="AT30" i="14"/>
  <c r="Y30" i="14"/>
  <c r="AO30" i="14"/>
  <c r="T30" i="14"/>
  <c r="N30" i="14"/>
  <c r="BE30" i="14"/>
  <c r="AJ30" i="14"/>
  <c r="BF13" i="14"/>
  <c r="BA13" i="14"/>
  <c r="S16" i="15" s="1"/>
  <c r="AV13" i="14"/>
  <c r="AP13" i="14"/>
  <c r="AK13" i="14"/>
  <c r="O16" i="15" s="1"/>
  <c r="AF13" i="14"/>
  <c r="Z13" i="14"/>
  <c r="U13" i="14"/>
  <c r="K16" i="15" s="1"/>
  <c r="P13" i="14"/>
  <c r="BE13" i="14"/>
  <c r="T16" i="15" s="1"/>
  <c r="BD13" i="14"/>
  <c r="AX13" i="14"/>
  <c r="AS13" i="14"/>
  <c r="Q16" i="15" s="1"/>
  <c r="AN13" i="14"/>
  <c r="AH13" i="14"/>
  <c r="AC13" i="14"/>
  <c r="M16" i="15" s="1"/>
  <c r="X13" i="14"/>
  <c r="R13" i="14"/>
  <c r="M13" i="14"/>
  <c r="I16" i="15" s="1"/>
  <c r="AT13" i="14"/>
  <c r="AJ13" i="14"/>
  <c r="Y13" i="14"/>
  <c r="L16" i="15" s="1"/>
  <c r="N13" i="14"/>
  <c r="AB13" i="14"/>
  <c r="BB13" i="14"/>
  <c r="AR13" i="14"/>
  <c r="AG13" i="14"/>
  <c r="N16" i="15" s="1"/>
  <c r="V13" i="14"/>
  <c r="L13" i="14"/>
  <c r="AL13" i="14"/>
  <c r="AZ13" i="14"/>
  <c r="AO13" i="14"/>
  <c r="P16" i="15" s="1"/>
  <c r="AD13" i="14"/>
  <c r="T13" i="14"/>
  <c r="AW13" i="14"/>
  <c r="R16" i="15" s="1"/>
  <c r="Q13" i="14"/>
  <c r="J16" i="15" s="1"/>
  <c r="BB14" i="14"/>
  <c r="AW14" i="14"/>
  <c r="AR14" i="14"/>
  <c r="AL14" i="14"/>
  <c r="AG14" i="14"/>
  <c r="AB14" i="14"/>
  <c r="V14" i="14"/>
  <c r="Q14" i="14"/>
  <c r="L14" i="14"/>
  <c r="BF14" i="14"/>
  <c r="AV14" i="14"/>
  <c r="AK14" i="14"/>
  <c r="AF14" i="14"/>
  <c r="U14" i="14"/>
  <c r="BA14" i="14"/>
  <c r="AP14" i="14"/>
  <c r="Z14" i="14"/>
  <c r="P14" i="14"/>
  <c r="BE14" i="14"/>
  <c r="AZ14" i="14"/>
  <c r="AT14" i="14"/>
  <c r="AO14" i="14"/>
  <c r="AJ14" i="14"/>
  <c r="AD14" i="14"/>
  <c r="Y14" i="14"/>
  <c r="T14" i="14"/>
  <c r="N14" i="14"/>
  <c r="AX14" i="14"/>
  <c r="AC14" i="14"/>
  <c r="AS14" i="14"/>
  <c r="X14" i="14"/>
  <c r="BD14" i="14"/>
  <c r="M14" i="14"/>
  <c r="AN14" i="14"/>
  <c r="R14" i="14"/>
  <c r="AH14" i="14"/>
  <c r="H24" i="14"/>
  <c r="H25" i="14"/>
  <c r="H26" i="14"/>
  <c r="H27" i="14"/>
  <c r="H28" i="14"/>
  <c r="H29" i="14"/>
  <c r="H30" i="14"/>
  <c r="I32" i="14"/>
  <c r="I33" i="14"/>
  <c r="L255" i="10"/>
  <c r="L261" i="10"/>
  <c r="L265" i="10"/>
  <c r="L307" i="10"/>
  <c r="L407" i="10"/>
  <c r="L38" i="10"/>
  <c r="BD15" i="14"/>
  <c r="AX15" i="14"/>
  <c r="AS15" i="14"/>
  <c r="AN15" i="14"/>
  <c r="AH15" i="14"/>
  <c r="AC15" i="14"/>
  <c r="X15" i="14"/>
  <c r="R15" i="14"/>
  <c r="M15" i="14"/>
  <c r="BB15" i="14"/>
  <c r="AR15" i="14"/>
  <c r="AG15" i="14"/>
  <c r="AB15" i="14"/>
  <c r="Q15" i="14"/>
  <c r="AW15" i="14"/>
  <c r="AL15" i="14"/>
  <c r="V15" i="14"/>
  <c r="L15" i="14"/>
  <c r="BF15" i="14"/>
  <c r="BA15" i="14"/>
  <c r="AV15" i="14"/>
  <c r="AP15" i="14"/>
  <c r="AK15" i="14"/>
  <c r="AF15" i="14"/>
  <c r="Z15" i="14"/>
  <c r="U15" i="14"/>
  <c r="P15" i="14"/>
  <c r="AO15" i="14"/>
  <c r="T15" i="14"/>
  <c r="BE15" i="14"/>
  <c r="AJ15" i="14"/>
  <c r="N15" i="14"/>
  <c r="AT15" i="14"/>
  <c r="AZ15" i="14"/>
  <c r="AD15" i="14"/>
  <c r="Y15" i="14"/>
  <c r="M253" i="10"/>
  <c r="M399" i="10"/>
  <c r="M38" i="10"/>
  <c r="M398" i="10"/>
  <c r="M407" i="10"/>
  <c r="M406" i="10"/>
  <c r="M252" i="10"/>
  <c r="M307" i="10"/>
  <c r="M306" i="10"/>
  <c r="M305" i="10"/>
  <c r="M295" i="10"/>
  <c r="M400" i="10"/>
  <c r="M263" i="10"/>
  <c r="M261" i="10"/>
  <c r="M268" i="10"/>
  <c r="M260" i="10"/>
  <c r="M255" i="10"/>
  <c r="M265" i="10"/>
  <c r="M254" i="10"/>
  <c r="L252" i="10"/>
  <c r="L398" i="10"/>
  <c r="BE31" i="14"/>
  <c r="AZ31" i="14"/>
  <c r="AT31" i="14"/>
  <c r="AO31" i="14"/>
  <c r="AJ31" i="14"/>
  <c r="AD31" i="14"/>
  <c r="Y31" i="14"/>
  <c r="T31" i="14"/>
  <c r="N31" i="14"/>
  <c r="BD31" i="14"/>
  <c r="AX31" i="14"/>
  <c r="AS31" i="14"/>
  <c r="AN31" i="14"/>
  <c r="AH31" i="14"/>
  <c r="AC31" i="14"/>
  <c r="X31" i="14"/>
  <c r="R31" i="14"/>
  <c r="M31" i="14"/>
  <c r="BB31" i="14"/>
  <c r="AW31" i="14"/>
  <c r="AR31" i="14"/>
  <c r="AL31" i="14"/>
  <c r="AG31" i="14"/>
  <c r="AB31" i="14"/>
  <c r="V31" i="14"/>
  <c r="Q31" i="14"/>
  <c r="L31" i="14"/>
  <c r="AP31" i="14"/>
  <c r="U31" i="14"/>
  <c r="BF31" i="14"/>
  <c r="AK31" i="14"/>
  <c r="P31" i="14"/>
  <c r="BA31" i="14"/>
  <c r="AF31" i="14"/>
  <c r="AV31" i="14"/>
  <c r="Z31" i="14"/>
  <c r="L253" i="10"/>
  <c r="L263" i="10"/>
  <c r="L295" i="10"/>
  <c r="L305" i="10"/>
  <c r="L399" i="10"/>
  <c r="L254" i="10"/>
  <c r="L260" i="10"/>
  <c r="L268" i="10"/>
  <c r="L306" i="10"/>
  <c r="L376" i="10"/>
  <c r="L400" i="10"/>
  <c r="L406" i="10"/>
  <c r="D30" i="10"/>
  <c r="D31" i="10"/>
  <c r="D245" i="10"/>
  <c r="D229" i="10"/>
  <c r="D376" i="10"/>
  <c r="D59" i="10"/>
  <c r="D445" i="10"/>
  <c r="D432" i="10"/>
  <c r="D68" i="10"/>
  <c r="D18" i="10"/>
  <c r="D444" i="10"/>
  <c r="D284" i="10"/>
  <c r="D17" i="10"/>
  <c r="D283" i="10"/>
  <c r="D97" i="10"/>
  <c r="D83" i="10"/>
  <c r="D16" i="10"/>
  <c r="D116" i="10"/>
  <c r="D96" i="10"/>
  <c r="D441" i="10"/>
  <c r="D364" i="10"/>
  <c r="D358" i="10"/>
  <c r="D216" i="10"/>
  <c r="D210" i="10"/>
  <c r="D206" i="10"/>
  <c r="D81" i="10"/>
  <c r="D363" i="10"/>
  <c r="D357" i="10"/>
  <c r="D215" i="10"/>
  <c r="D209" i="10"/>
  <c r="D114" i="10"/>
  <c r="D94" i="10"/>
  <c r="D361" i="10"/>
  <c r="D212" i="10"/>
  <c r="D208" i="10"/>
  <c r="D93" i="10"/>
  <c r="D442" i="10"/>
  <c r="D359" i="10"/>
  <c r="D218" i="10"/>
  <c r="D211" i="10"/>
  <c r="D207" i="10"/>
  <c r="D104" i="10"/>
  <c r="D105" i="10"/>
  <c r="D225" i="10"/>
  <c r="D386" i="10"/>
  <c r="D372" i="10"/>
  <c r="D224" i="10"/>
  <c r="D371" i="10"/>
  <c r="D240" i="10"/>
  <c r="D242" i="10"/>
  <c r="D388" i="10"/>
  <c r="D399" i="10"/>
  <c r="D268" i="10"/>
  <c r="D260" i="10"/>
  <c r="D252" i="10"/>
  <c r="D407" i="10"/>
  <c r="D398" i="10"/>
  <c r="D265" i="10"/>
  <c r="D255" i="10"/>
  <c r="D406" i="10"/>
  <c r="D263" i="10"/>
  <c r="D254" i="10"/>
  <c r="D400" i="10"/>
  <c r="D261" i="10"/>
  <c r="D253" i="10"/>
  <c r="D421" i="10"/>
  <c r="D276" i="10"/>
  <c r="D427" i="10"/>
  <c r="D279" i="10"/>
  <c r="D275" i="10"/>
  <c r="D426" i="10"/>
  <c r="D278" i="10"/>
  <c r="D274" i="10"/>
  <c r="D423" i="10"/>
  <c r="D282" i="10"/>
  <c r="D273" i="10"/>
  <c r="D46" i="10"/>
  <c r="D38" i="10"/>
  <c r="D35" i="10"/>
  <c r="D53" i="10"/>
  <c r="D56" i="10"/>
  <c r="D49" i="10"/>
  <c r="D41" i="10"/>
  <c r="D342" i="10"/>
  <c r="D332" i="10"/>
  <c r="D298" i="10"/>
  <c r="D187" i="10"/>
  <c r="D180" i="10"/>
  <c r="D167" i="10"/>
  <c r="D141" i="10"/>
  <c r="D91" i="10"/>
  <c r="D440" i="10"/>
  <c r="D340" i="10"/>
  <c r="D323" i="10"/>
  <c r="D297" i="10"/>
  <c r="D200" i="10"/>
  <c r="D186" i="10"/>
  <c r="D179" i="10"/>
  <c r="D90" i="10"/>
  <c r="D80" i="10"/>
  <c r="D439" i="10"/>
  <c r="D352" i="10"/>
  <c r="D335" i="10"/>
  <c r="D322" i="10"/>
  <c r="D304" i="10"/>
  <c r="D296" i="10"/>
  <c r="D199" i="10"/>
  <c r="D185" i="10"/>
  <c r="D178" i="10"/>
  <c r="D161" i="10"/>
  <c r="D148" i="10"/>
  <c r="D120" i="10"/>
  <c r="D113" i="10"/>
  <c r="D438" i="10"/>
  <c r="D343" i="10"/>
  <c r="D334" i="10"/>
  <c r="D184" i="10"/>
  <c r="D168" i="10"/>
  <c r="D92" i="10"/>
  <c r="D72" i="10"/>
  <c r="D232" i="10"/>
  <c r="D115" i="10"/>
  <c r="D95" i="10"/>
  <c r="D246" i="10"/>
  <c r="D443" i="10"/>
  <c r="D379" i="10"/>
  <c r="D73" i="10"/>
  <c r="D82" i="10"/>
  <c r="D387" i="10"/>
  <c r="D373" i="10"/>
  <c r="D241" i="10"/>
  <c r="D226" i="10"/>
  <c r="D389" i="10"/>
  <c r="D243" i="10"/>
  <c r="D280" i="10"/>
  <c r="D460" i="10"/>
  <c r="D456" i="10"/>
  <c r="D454" i="10"/>
  <c r="D277" i="10"/>
  <c r="D231" i="10"/>
  <c r="D61" i="10"/>
  <c r="D60" i="10"/>
  <c r="I12" i="14"/>
  <c r="H12" i="14"/>
  <c r="J12" i="14"/>
  <c r="M231" i="10"/>
  <c r="L231" i="10"/>
  <c r="M12" i="14"/>
  <c r="R12" i="14"/>
  <c r="X12" i="14"/>
  <c r="AC12" i="14"/>
  <c r="AH12" i="14"/>
  <c r="AN12" i="14"/>
  <c r="AS12" i="14"/>
  <c r="AX12" i="14"/>
  <c r="BD12" i="14"/>
  <c r="L177" i="10"/>
  <c r="M39" i="10"/>
  <c r="M30" i="10"/>
  <c r="M35" i="10"/>
  <c r="M40" i="12" s="1"/>
  <c r="L56" i="10"/>
  <c r="L58" i="10"/>
  <c r="N12" i="14"/>
  <c r="T12" i="14"/>
  <c r="Y12" i="14"/>
  <c r="AD12" i="14"/>
  <c r="AJ12" i="14"/>
  <c r="AO12" i="14"/>
  <c r="AT12" i="14"/>
  <c r="AZ12" i="14"/>
  <c r="BE12" i="14"/>
  <c r="M177" i="10"/>
  <c r="P12" i="14"/>
  <c r="U12" i="14"/>
  <c r="Z12" i="14"/>
  <c r="AF12" i="14"/>
  <c r="AK12" i="14"/>
  <c r="AP12" i="14"/>
  <c r="AV12" i="14"/>
  <c r="BA12" i="14"/>
  <c r="BF12" i="14"/>
  <c r="L12" i="14"/>
  <c r="Q12" i="14"/>
  <c r="V12" i="14"/>
  <c r="AB12" i="14"/>
  <c r="AG12" i="14"/>
  <c r="AL12" i="14"/>
  <c r="AR12" i="14"/>
  <c r="AW12" i="14"/>
  <c r="L229" i="10"/>
  <c r="L245" i="10"/>
  <c r="M149" i="10"/>
  <c r="L49" i="10"/>
  <c r="M229" i="10"/>
  <c r="L57" i="10"/>
  <c r="L54" i="10"/>
  <c r="L42" i="10"/>
  <c r="L50" i="10"/>
  <c r="M56" i="10"/>
  <c r="M53" i="10"/>
  <c r="M41" i="10"/>
  <c r="M49" i="10"/>
  <c r="N1" i="10"/>
  <c r="L59" i="10"/>
  <c r="M58" i="10"/>
  <c r="L30" i="10"/>
  <c r="L31" i="10"/>
  <c r="N61" i="10" l="1"/>
  <c r="V16" i="15"/>
  <c r="I100" i="15"/>
  <c r="T100" i="15"/>
  <c r="S100" i="15"/>
  <c r="R100" i="15"/>
  <c r="Q100" i="15"/>
  <c r="P100" i="15"/>
  <c r="O100" i="15"/>
  <c r="N100" i="15"/>
  <c r="M100" i="15"/>
  <c r="L100" i="15"/>
  <c r="K100" i="15"/>
  <c r="J100" i="15"/>
  <c r="G19" i="14"/>
  <c r="M376" i="10"/>
  <c r="N38" i="10"/>
  <c r="N399" i="10"/>
  <c r="N376" i="10"/>
  <c r="N253" i="10"/>
  <c r="N406" i="10"/>
  <c r="N252" i="10"/>
  <c r="N307" i="10"/>
  <c r="N306" i="10"/>
  <c r="N400" i="10"/>
  <c r="N305" i="10"/>
  <c r="N398" i="10"/>
  <c r="N407" i="10"/>
  <c r="N295" i="10"/>
  <c r="N268" i="10"/>
  <c r="N265" i="10"/>
  <c r="N263" i="10"/>
  <c r="N261" i="10"/>
  <c r="N260" i="10"/>
  <c r="N254" i="10"/>
  <c r="N255" i="10"/>
  <c r="N30" i="10"/>
  <c r="L270" i="10"/>
  <c r="G31" i="14"/>
  <c r="L257" i="10"/>
  <c r="M270" i="10"/>
  <c r="I123" i="16" s="1"/>
  <c r="M403" i="10"/>
  <c r="G30" i="14"/>
  <c r="G28" i="14"/>
  <c r="G26" i="14"/>
  <c r="G24" i="14"/>
  <c r="G21" i="14"/>
  <c r="G17" i="14"/>
  <c r="M257" i="10"/>
  <c r="I122" i="16" s="1"/>
  <c r="G15" i="14"/>
  <c r="G27" i="14"/>
  <c r="G23" i="14"/>
  <c r="G20" i="14"/>
  <c r="G16" i="14"/>
  <c r="N60" i="10"/>
  <c r="N35" i="10"/>
  <c r="N40" i="12" s="1"/>
  <c r="N169" i="10"/>
  <c r="N231" i="10"/>
  <c r="N229" i="10"/>
  <c r="L416" i="10"/>
  <c r="L403" i="10"/>
  <c r="M416" i="10"/>
  <c r="G22" i="14"/>
  <c r="G33" i="14"/>
  <c r="N177" i="10"/>
  <c r="N58" i="10"/>
  <c r="N53" i="10"/>
  <c r="N46" i="10"/>
  <c r="N47" i="10"/>
  <c r="N57" i="10"/>
  <c r="G14" i="14"/>
  <c r="G13" i="14"/>
  <c r="G29" i="14"/>
  <c r="G25" i="14"/>
  <c r="G18" i="14"/>
  <c r="G32" i="14"/>
  <c r="L46" i="10"/>
  <c r="M42" i="10"/>
  <c r="M50" i="10"/>
  <c r="L35" i="10"/>
  <c r="L40" i="12" s="1"/>
  <c r="M46" i="10"/>
  <c r="M57" i="10"/>
  <c r="N41" i="10"/>
  <c r="N49" i="10"/>
  <c r="L47" i="10"/>
  <c r="L39" i="10"/>
  <c r="M54" i="10"/>
  <c r="M31" i="10"/>
  <c r="M59" i="10"/>
  <c r="N56" i="10"/>
  <c r="N149" i="10"/>
  <c r="L41" i="10"/>
  <c r="M170" i="10"/>
  <c r="N42" i="10"/>
  <c r="M60" i="10"/>
  <c r="N150" i="10"/>
  <c r="M150" i="10"/>
  <c r="N170" i="10"/>
  <c r="M169" i="10"/>
  <c r="L61" i="10"/>
  <c r="M47" i="10"/>
  <c r="N50" i="10"/>
  <c r="M61" i="10"/>
  <c r="N151" i="10"/>
  <c r="L53" i="10"/>
  <c r="L43" i="12" s="1"/>
  <c r="N39" i="10"/>
  <c r="M151" i="10"/>
  <c r="L60" i="10"/>
  <c r="N138" i="10"/>
  <c r="M138" i="10"/>
  <c r="L151" i="10"/>
  <c r="G12" i="14"/>
  <c r="N59" i="10"/>
  <c r="N245" i="10"/>
  <c r="L138" i="10"/>
  <c r="L169" i="10"/>
  <c r="N54" i="10"/>
  <c r="L149" i="10"/>
  <c r="L170" i="10"/>
  <c r="N31" i="10"/>
  <c r="L150" i="10"/>
  <c r="O1" i="10"/>
  <c r="P1" i="10" s="1"/>
  <c r="P149" i="10" s="1"/>
  <c r="H100" i="15" l="1"/>
  <c r="I56" i="16"/>
  <c r="I57" i="16"/>
  <c r="P50" i="10"/>
  <c r="N270" i="10"/>
  <c r="I190" i="16" s="1"/>
  <c r="N257" i="10"/>
  <c r="I189" i="16" s="1"/>
  <c r="P253" i="10"/>
  <c r="P399" i="10"/>
  <c r="P376" i="10"/>
  <c r="P38" i="10"/>
  <c r="P406" i="10"/>
  <c r="P252" i="10"/>
  <c r="P307" i="10"/>
  <c r="P306" i="10"/>
  <c r="P400" i="10"/>
  <c r="P398" i="10"/>
  <c r="P407" i="10"/>
  <c r="P295" i="10"/>
  <c r="P305" i="10"/>
  <c r="P268" i="10"/>
  <c r="P265" i="10"/>
  <c r="P263" i="10"/>
  <c r="P261" i="10"/>
  <c r="P260" i="10"/>
  <c r="P255" i="10"/>
  <c r="P254" i="10"/>
  <c r="P231" i="10"/>
  <c r="P42" i="10"/>
  <c r="P229" i="10"/>
  <c r="P47" i="10"/>
  <c r="P39" i="10"/>
  <c r="P56" i="10"/>
  <c r="P177" i="10"/>
  <c r="P245" i="10"/>
  <c r="P53" i="10"/>
  <c r="P41" i="10"/>
  <c r="P54" i="10"/>
  <c r="P57" i="10"/>
  <c r="P151" i="10"/>
  <c r="N416" i="10"/>
  <c r="P49" i="10"/>
  <c r="P150" i="10"/>
  <c r="P138" i="10"/>
  <c r="P170" i="10"/>
  <c r="P169" i="10"/>
  <c r="P46" i="10"/>
  <c r="N403" i="10"/>
  <c r="L42" i="12"/>
  <c r="M43" i="12"/>
  <c r="N42" i="12"/>
  <c r="M42" i="12"/>
  <c r="N43" i="12"/>
  <c r="Q1" i="10"/>
  <c r="P35" i="10"/>
  <c r="P40" i="12" s="1"/>
  <c r="P59" i="10"/>
  <c r="P61" i="10"/>
  <c r="P31" i="10"/>
  <c r="P58" i="10"/>
  <c r="P60" i="10"/>
  <c r="P30" i="10"/>
  <c r="E13" i="12"/>
  <c r="E13" i="14" s="1"/>
  <c r="P42" i="12" l="1"/>
  <c r="P43" i="12"/>
  <c r="P416" i="10"/>
  <c r="Q38" i="10"/>
  <c r="Q253" i="10"/>
  <c r="Q399" i="10"/>
  <c r="Q376" i="10"/>
  <c r="Q400" i="10"/>
  <c r="Q398" i="10"/>
  <c r="Q407" i="10"/>
  <c r="Q252" i="10"/>
  <c r="Q295" i="10"/>
  <c r="Q307" i="10"/>
  <c r="Q305" i="10"/>
  <c r="Q306" i="10"/>
  <c r="Q406" i="10"/>
  <c r="Q268" i="10"/>
  <c r="Q265" i="10"/>
  <c r="Q263" i="10"/>
  <c r="Q261" i="10"/>
  <c r="Q260" i="10"/>
  <c r="Q254" i="10"/>
  <c r="Q255" i="10"/>
  <c r="Q138" i="10"/>
  <c r="Q56" i="10"/>
  <c r="Q169" i="10"/>
  <c r="Q53" i="10"/>
  <c r="Q231" i="10"/>
  <c r="Q47" i="10"/>
  <c r="Q41" i="10"/>
  <c r="Q50" i="10"/>
  <c r="Q49" i="10"/>
  <c r="Q57" i="10"/>
  <c r="Q229" i="10"/>
  <c r="Q151" i="10"/>
  <c r="Q245" i="10"/>
  <c r="Q150" i="10"/>
  <c r="Q54" i="10"/>
  <c r="Q39" i="10"/>
  <c r="Q170" i="10"/>
  <c r="Q177" i="10"/>
  <c r="Q42" i="10"/>
  <c r="Q149" i="10"/>
  <c r="Q46" i="10"/>
  <c r="P270" i="10"/>
  <c r="P403" i="10"/>
  <c r="P257" i="10"/>
  <c r="R1" i="10"/>
  <c r="Q58" i="10"/>
  <c r="Q61" i="10"/>
  <c r="Q35" i="10"/>
  <c r="Q40" i="12" s="1"/>
  <c r="Q59" i="10"/>
  <c r="Q30" i="10"/>
  <c r="Q31" i="10"/>
  <c r="Q60" i="10"/>
  <c r="E14" i="12"/>
  <c r="E14" i="14" s="1"/>
  <c r="H458" i="10"/>
  <c r="BH458" i="10" s="1"/>
  <c r="H84" i="10"/>
  <c r="BH84" i="10" s="1"/>
  <c r="H75" i="10"/>
  <c r="BH75" i="10" s="1"/>
  <c r="H71" i="10"/>
  <c r="BH71" i="10" s="1"/>
  <c r="H70" i="10"/>
  <c r="BH70" i="10" s="1"/>
  <c r="Y1088" i="10"/>
  <c r="Y1087" i="10"/>
  <c r="Y1086" i="10"/>
  <c r="Y1085" i="10"/>
  <c r="Y1084" i="10"/>
  <c r="Y1083" i="10"/>
  <c r="Y1082" i="10"/>
  <c r="Y1081" i="10"/>
  <c r="Y1080" i="10"/>
  <c r="Y1079" i="10"/>
  <c r="Y1078" i="10"/>
  <c r="Y1077" i="10"/>
  <c r="Y1076" i="10"/>
  <c r="Y1075" i="10"/>
  <c r="Y1074" i="10"/>
  <c r="Y1073" i="10"/>
  <c r="Y1072" i="10"/>
  <c r="Y1071" i="10"/>
  <c r="Y1070" i="10"/>
  <c r="Y1069" i="10"/>
  <c r="Y1068" i="10"/>
  <c r="Y1067" i="10"/>
  <c r="Y1066" i="10"/>
  <c r="Y1065" i="10"/>
  <c r="Y1064" i="10"/>
  <c r="Y1063" i="10"/>
  <c r="Y1062" i="10"/>
  <c r="Y1061" i="10"/>
  <c r="Y1060" i="10"/>
  <c r="Y1059" i="10"/>
  <c r="Y1058" i="10"/>
  <c r="Y1057" i="10"/>
  <c r="Y1056" i="10"/>
  <c r="Y1055" i="10"/>
  <c r="Y1054" i="10"/>
  <c r="Y1053" i="10"/>
  <c r="Y1052" i="10"/>
  <c r="Y1051" i="10"/>
  <c r="Y1050" i="10"/>
  <c r="Y1049" i="10"/>
  <c r="Y1048" i="10"/>
  <c r="Y1047" i="10"/>
  <c r="Y1046" i="10"/>
  <c r="Y1045" i="10"/>
  <c r="Y1044" i="10"/>
  <c r="Y1043" i="10"/>
  <c r="Y1042" i="10"/>
  <c r="Y1041" i="10"/>
  <c r="Y1040" i="10"/>
  <c r="Y1039" i="10"/>
  <c r="Y1038" i="10"/>
  <c r="Y1037" i="10"/>
  <c r="Y1036" i="10"/>
  <c r="Y1035" i="10"/>
  <c r="Y1034" i="10"/>
  <c r="Y1033" i="10"/>
  <c r="Y1032" i="10"/>
  <c r="Y1031" i="10"/>
  <c r="Y1030" i="10"/>
  <c r="Y1029" i="10"/>
  <c r="Y1028" i="10"/>
  <c r="Y1027" i="10"/>
  <c r="Y1026" i="10"/>
  <c r="Y1025" i="10"/>
  <c r="Y1024" i="10"/>
  <c r="Y1023" i="10"/>
  <c r="Y1022" i="10"/>
  <c r="Y1021" i="10"/>
  <c r="Y1020" i="10"/>
  <c r="Y1019" i="10"/>
  <c r="Y1018" i="10"/>
  <c r="Y1017" i="10"/>
  <c r="Y1016" i="10"/>
  <c r="Y1015" i="10"/>
  <c r="Y1014" i="10"/>
  <c r="Y1013" i="10"/>
  <c r="Y1012" i="10"/>
  <c r="Y1011" i="10"/>
  <c r="Y1010" i="10"/>
  <c r="Y1009" i="10"/>
  <c r="Y1008" i="10"/>
  <c r="Y1007" i="10"/>
  <c r="Y1006" i="10"/>
  <c r="Y1005" i="10"/>
  <c r="Y1004" i="10"/>
  <c r="Y1003" i="10"/>
  <c r="Y1002" i="10"/>
  <c r="Y1001" i="10"/>
  <c r="Y1000" i="10"/>
  <c r="Y999" i="10"/>
  <c r="Y998" i="10"/>
  <c r="Y997" i="10"/>
  <c r="Y996" i="10"/>
  <c r="Y995" i="10"/>
  <c r="Y994" i="10"/>
  <c r="Y993" i="10"/>
  <c r="Y992" i="10"/>
  <c r="Y991" i="10"/>
  <c r="Y990" i="10"/>
  <c r="Y989" i="10"/>
  <c r="Y988" i="10"/>
  <c r="Y987" i="10"/>
  <c r="Y986" i="10"/>
  <c r="Y985" i="10"/>
  <c r="Y984" i="10"/>
  <c r="Y983" i="10"/>
  <c r="Y982" i="10"/>
  <c r="Y981" i="10"/>
  <c r="Y980" i="10"/>
  <c r="Y979" i="10"/>
  <c r="Y978" i="10"/>
  <c r="Y977" i="10"/>
  <c r="Y976" i="10"/>
  <c r="Y975" i="10"/>
  <c r="Y974" i="10"/>
  <c r="Y973" i="10"/>
  <c r="Y972" i="10"/>
  <c r="Y971" i="10"/>
  <c r="Y970" i="10"/>
  <c r="Y969" i="10"/>
  <c r="Y968" i="10"/>
  <c r="Y967" i="10"/>
  <c r="Y966" i="10"/>
  <c r="Y965" i="10"/>
  <c r="Y964" i="10"/>
  <c r="Y963" i="10"/>
  <c r="Y962" i="10"/>
  <c r="Y961" i="10"/>
  <c r="Y960" i="10"/>
  <c r="Y959" i="10"/>
  <c r="Y958" i="10"/>
  <c r="Y957" i="10"/>
  <c r="Y956" i="10"/>
  <c r="Y955" i="10"/>
  <c r="Y954" i="10"/>
  <c r="Y953" i="10"/>
  <c r="Y952" i="10"/>
  <c r="Y951" i="10"/>
  <c r="Y950" i="10"/>
  <c r="Y949" i="10"/>
  <c r="Y948" i="10"/>
  <c r="Y947" i="10"/>
  <c r="Y946" i="10"/>
  <c r="Y945" i="10"/>
  <c r="Y944" i="10"/>
  <c r="Y943" i="10"/>
  <c r="Y942" i="10"/>
  <c r="Y941" i="10"/>
  <c r="Y940" i="10"/>
  <c r="Y939" i="10"/>
  <c r="Y938" i="10"/>
  <c r="Y937" i="10"/>
  <c r="Y936" i="10"/>
  <c r="Y935" i="10"/>
  <c r="Y934" i="10"/>
  <c r="Y933" i="10"/>
  <c r="Y932" i="10"/>
  <c r="Y931" i="10"/>
  <c r="Y930" i="10"/>
  <c r="Y929" i="10"/>
  <c r="Y928" i="10"/>
  <c r="Y927" i="10"/>
  <c r="Y926" i="10"/>
  <c r="Y925" i="10"/>
  <c r="Y924" i="10"/>
  <c r="Y923" i="10"/>
  <c r="Y922" i="10"/>
  <c r="Y921" i="10"/>
  <c r="Y920" i="10"/>
  <c r="Y919" i="10"/>
  <c r="Y918" i="10"/>
  <c r="Y917" i="10"/>
  <c r="Y916" i="10"/>
  <c r="Y915" i="10"/>
  <c r="Y914" i="10"/>
  <c r="Y913" i="10"/>
  <c r="Y912" i="10"/>
  <c r="Y911" i="10"/>
  <c r="Y910" i="10"/>
  <c r="Y909" i="10"/>
  <c r="Y908" i="10"/>
  <c r="Y907" i="10"/>
  <c r="Y906" i="10"/>
  <c r="Y905" i="10"/>
  <c r="Y904" i="10"/>
  <c r="Y903" i="10"/>
  <c r="Y902" i="10"/>
  <c r="Y901" i="10"/>
  <c r="Y900" i="10"/>
  <c r="Y899" i="10"/>
  <c r="Y898" i="10"/>
  <c r="Y897" i="10"/>
  <c r="Y896" i="10"/>
  <c r="Y895" i="10"/>
  <c r="Y894" i="10"/>
  <c r="Y893" i="10"/>
  <c r="Y892" i="10"/>
  <c r="Y891" i="10"/>
  <c r="Y890" i="10"/>
  <c r="Y889" i="10"/>
  <c r="Y888" i="10"/>
  <c r="Y887" i="10"/>
  <c r="Y886" i="10"/>
  <c r="Y885" i="10"/>
  <c r="Y884" i="10"/>
  <c r="Y883" i="10"/>
  <c r="Y882" i="10"/>
  <c r="Y881" i="10"/>
  <c r="Y880" i="10"/>
  <c r="Y879" i="10"/>
  <c r="Y878" i="10"/>
  <c r="Y877" i="10"/>
  <c r="Y876" i="10"/>
  <c r="Y875" i="10"/>
  <c r="Y874" i="10"/>
  <c r="Y873" i="10"/>
  <c r="Y872" i="10"/>
  <c r="Y871" i="10"/>
  <c r="Y870" i="10"/>
  <c r="Y869" i="10"/>
  <c r="Y868" i="10"/>
  <c r="Y867" i="10"/>
  <c r="Y866" i="10"/>
  <c r="Y865" i="10"/>
  <c r="Y864" i="10"/>
  <c r="Y863" i="10"/>
  <c r="Y862" i="10"/>
  <c r="Y861" i="10"/>
  <c r="Y860" i="10"/>
  <c r="Y859" i="10"/>
  <c r="Y858" i="10"/>
  <c r="Y857" i="10"/>
  <c r="Y856" i="10"/>
  <c r="Y855" i="10"/>
  <c r="Y854" i="10"/>
  <c r="Y853" i="10"/>
  <c r="Y852" i="10"/>
  <c r="Y851" i="10"/>
  <c r="Y850" i="10"/>
  <c r="Y849" i="10"/>
  <c r="Y848" i="10"/>
  <c r="Y847" i="10"/>
  <c r="Y846" i="10"/>
  <c r="Y845" i="10"/>
  <c r="Y844" i="10"/>
  <c r="Y843" i="10"/>
  <c r="Y842" i="10"/>
  <c r="Y841" i="10"/>
  <c r="Y840" i="10"/>
  <c r="Y839" i="10"/>
  <c r="Y838" i="10"/>
  <c r="Y837" i="10"/>
  <c r="Y836" i="10"/>
  <c r="Y835" i="10"/>
  <c r="Y834" i="10"/>
  <c r="Y833" i="10"/>
  <c r="Y832" i="10"/>
  <c r="Y831" i="10"/>
  <c r="Y830" i="10"/>
  <c r="Y829" i="10"/>
  <c r="Y828" i="10"/>
  <c r="Y827" i="10"/>
  <c r="Y826" i="10"/>
  <c r="Y825" i="10"/>
  <c r="Y824" i="10"/>
  <c r="Y823" i="10"/>
  <c r="Y822" i="10"/>
  <c r="Y821" i="10"/>
  <c r="Y820" i="10"/>
  <c r="Y819" i="10"/>
  <c r="Y818" i="10"/>
  <c r="Y817" i="10"/>
  <c r="Y816" i="10"/>
  <c r="Y815" i="10"/>
  <c r="Y814" i="10"/>
  <c r="Y813" i="10"/>
  <c r="Y812" i="10"/>
  <c r="Y811" i="10"/>
  <c r="Y810" i="10"/>
  <c r="Y809" i="10"/>
  <c r="Y808" i="10"/>
  <c r="Y807" i="10"/>
  <c r="Y806" i="10"/>
  <c r="Y805" i="10"/>
  <c r="Y804" i="10"/>
  <c r="Y803" i="10"/>
  <c r="Y802" i="10"/>
  <c r="Y801" i="10"/>
  <c r="Y800" i="10"/>
  <c r="Y799" i="10"/>
  <c r="Y798" i="10"/>
  <c r="Y797" i="10"/>
  <c r="Y796" i="10"/>
  <c r="Y795" i="10"/>
  <c r="Y794" i="10"/>
  <c r="Y793" i="10"/>
  <c r="Y792" i="10"/>
  <c r="Y791" i="10"/>
  <c r="Y790" i="10"/>
  <c r="Y789" i="10"/>
  <c r="Y788" i="10"/>
  <c r="Y787" i="10"/>
  <c r="Y786" i="10"/>
  <c r="Y785" i="10"/>
  <c r="Y784" i="10"/>
  <c r="Y783" i="10"/>
  <c r="Y782" i="10"/>
  <c r="Y781" i="10"/>
  <c r="Y780" i="10"/>
  <c r="Y779" i="10"/>
  <c r="Y778" i="10"/>
  <c r="Y777" i="10"/>
  <c r="Y776" i="10"/>
  <c r="Y775" i="10"/>
  <c r="Y774" i="10"/>
  <c r="Y773" i="10"/>
  <c r="Y772" i="10"/>
  <c r="Y771" i="10"/>
  <c r="Y770" i="10"/>
  <c r="Y769" i="10"/>
  <c r="Y768" i="10"/>
  <c r="Y767" i="10"/>
  <c r="Y766" i="10"/>
  <c r="Y765" i="10"/>
  <c r="Y764" i="10"/>
  <c r="Y763" i="10"/>
  <c r="Y762" i="10"/>
  <c r="Y761" i="10"/>
  <c r="Y760" i="10"/>
  <c r="Y759" i="10"/>
  <c r="Y758" i="10"/>
  <c r="Y757" i="10"/>
  <c r="Y756" i="10"/>
  <c r="Y755" i="10"/>
  <c r="Y754" i="10"/>
  <c r="Y753" i="10"/>
  <c r="Y752" i="10"/>
  <c r="Y751" i="10"/>
  <c r="Y750" i="10"/>
  <c r="Y749" i="10"/>
  <c r="Y748" i="10"/>
  <c r="Y747" i="10"/>
  <c r="Y746" i="10"/>
  <c r="Y745" i="10"/>
  <c r="Y744" i="10"/>
  <c r="Y743" i="10"/>
  <c r="Y742" i="10"/>
  <c r="Y741" i="10"/>
  <c r="Y740" i="10"/>
  <c r="Y739" i="10"/>
  <c r="Y738" i="10"/>
  <c r="Y737" i="10"/>
  <c r="Y736" i="10"/>
  <c r="Y735" i="10"/>
  <c r="Y734" i="10"/>
  <c r="Y733" i="10"/>
  <c r="Y732" i="10"/>
  <c r="Y731" i="10"/>
  <c r="Y730" i="10"/>
  <c r="Y729" i="10"/>
  <c r="Y728" i="10"/>
  <c r="Y727" i="10"/>
  <c r="Y726" i="10"/>
  <c r="Y725" i="10"/>
  <c r="Y724" i="10"/>
  <c r="Y723" i="10"/>
  <c r="Y722" i="10"/>
  <c r="Y721" i="10"/>
  <c r="Y720" i="10"/>
  <c r="Y719" i="10"/>
  <c r="Y718" i="10"/>
  <c r="Y717" i="10"/>
  <c r="Y716" i="10"/>
  <c r="Y715" i="10"/>
  <c r="Y714" i="10"/>
  <c r="Y713" i="10"/>
  <c r="Y712" i="10"/>
  <c r="Y711" i="10"/>
  <c r="Y710" i="10"/>
  <c r="Y709" i="10"/>
  <c r="Y708" i="10"/>
  <c r="Y707" i="10"/>
  <c r="Y706" i="10"/>
  <c r="Y705" i="10"/>
  <c r="Y704" i="10"/>
  <c r="Y703" i="10"/>
  <c r="Y702" i="10"/>
  <c r="Y701" i="10"/>
  <c r="Y700" i="10"/>
  <c r="Y699" i="10"/>
  <c r="Y698" i="10"/>
  <c r="Y697" i="10"/>
  <c r="Y696" i="10"/>
  <c r="Y695" i="10"/>
  <c r="Y694" i="10"/>
  <c r="Y693" i="10"/>
  <c r="Y692" i="10"/>
  <c r="Y691" i="10"/>
  <c r="Y690" i="10"/>
  <c r="Y689" i="10"/>
  <c r="Y688" i="10"/>
  <c r="Y687" i="10"/>
  <c r="Y686" i="10"/>
  <c r="Y685" i="10"/>
  <c r="Y684" i="10"/>
  <c r="Y683" i="10"/>
  <c r="Y682" i="10"/>
  <c r="Y681" i="10"/>
  <c r="Y680" i="10"/>
  <c r="Y679" i="10"/>
  <c r="Y678" i="10"/>
  <c r="Y677" i="10"/>
  <c r="Y676" i="10"/>
  <c r="Y675" i="10"/>
  <c r="Y674" i="10"/>
  <c r="Y673" i="10"/>
  <c r="Y672" i="10"/>
  <c r="Y671" i="10"/>
  <c r="Y670" i="10"/>
  <c r="Y669" i="10"/>
  <c r="Y668" i="10"/>
  <c r="Y667" i="10"/>
  <c r="Y666" i="10"/>
  <c r="Y665" i="10"/>
  <c r="Y664" i="10"/>
  <c r="Y663" i="10"/>
  <c r="Y662" i="10"/>
  <c r="Y661" i="10"/>
  <c r="Y660" i="10"/>
  <c r="Y659" i="10"/>
  <c r="Y658" i="10"/>
  <c r="Y657" i="10"/>
  <c r="Y656" i="10"/>
  <c r="Y655" i="10"/>
  <c r="Y654" i="10"/>
  <c r="Y653" i="10"/>
  <c r="Y652" i="10"/>
  <c r="Y651" i="10"/>
  <c r="Y650" i="10"/>
  <c r="Y649" i="10"/>
  <c r="Y648" i="10"/>
  <c r="Y647" i="10"/>
  <c r="Y646" i="10"/>
  <c r="Y645" i="10"/>
  <c r="Y644" i="10"/>
  <c r="Y643" i="10"/>
  <c r="Y642" i="10"/>
  <c r="Y641" i="10"/>
  <c r="Y640" i="10"/>
  <c r="Y639" i="10"/>
  <c r="Y638" i="10"/>
  <c r="Y637" i="10"/>
  <c r="Y636" i="10"/>
  <c r="Y635" i="10"/>
  <c r="Y634" i="10"/>
  <c r="Y633" i="10"/>
  <c r="Y632" i="10"/>
  <c r="Y631" i="10"/>
  <c r="Y630" i="10"/>
  <c r="Y629" i="10"/>
  <c r="Y628" i="10"/>
  <c r="Y627" i="10"/>
  <c r="Y626" i="10"/>
  <c r="Y625" i="10"/>
  <c r="Y624" i="10"/>
  <c r="Y623" i="10"/>
  <c r="Y622" i="10"/>
  <c r="Y621" i="10"/>
  <c r="Y620" i="10"/>
  <c r="Y619" i="10"/>
  <c r="Y618" i="10"/>
  <c r="Y617" i="10"/>
  <c r="Y616" i="10"/>
  <c r="Y615" i="10"/>
  <c r="Y614" i="10"/>
  <c r="Y613" i="10"/>
  <c r="Y612" i="10"/>
  <c r="Y611" i="10"/>
  <c r="Y610" i="10"/>
  <c r="Y609" i="10"/>
  <c r="Y608" i="10"/>
  <c r="Y607" i="10"/>
  <c r="Y606" i="10"/>
  <c r="Y605" i="10"/>
  <c r="Y604" i="10"/>
  <c r="Y603" i="10"/>
  <c r="Y602" i="10"/>
  <c r="U32" i="9"/>
  <c r="U475" i="1"/>
  <c r="J475" i="10" s="1"/>
  <c r="BJ475" i="10" s="1"/>
  <c r="T475" i="1"/>
  <c r="I475" i="10" s="1"/>
  <c r="BI475" i="10" s="1"/>
  <c r="S475" i="1"/>
  <c r="U473" i="1"/>
  <c r="J473" i="10" s="1"/>
  <c r="BJ473" i="10" s="1"/>
  <c r="T473" i="1"/>
  <c r="I473" i="10" s="1"/>
  <c r="BI473" i="10" s="1"/>
  <c r="S473" i="1"/>
  <c r="U472" i="1"/>
  <c r="J472" i="10" s="1"/>
  <c r="BJ472" i="10" s="1"/>
  <c r="T472" i="1"/>
  <c r="I472" i="10" s="1"/>
  <c r="BI472" i="10" s="1"/>
  <c r="S472" i="1"/>
  <c r="U471" i="1"/>
  <c r="J471" i="10" s="1"/>
  <c r="BJ471" i="10" s="1"/>
  <c r="T471" i="1"/>
  <c r="I471" i="10" s="1"/>
  <c r="BI471" i="10" s="1"/>
  <c r="S471" i="1"/>
  <c r="X471" i="1" s="1"/>
  <c r="U470" i="1"/>
  <c r="J470" i="10" s="1"/>
  <c r="BJ470" i="10" s="1"/>
  <c r="T470" i="1"/>
  <c r="I470" i="10" s="1"/>
  <c r="BI470" i="10" s="1"/>
  <c r="S470" i="1"/>
  <c r="U469" i="1"/>
  <c r="J469" i="10" s="1"/>
  <c r="BJ469" i="10" s="1"/>
  <c r="T469" i="1"/>
  <c r="I469" i="10" s="1"/>
  <c r="BI469" i="10" s="1"/>
  <c r="S469" i="1"/>
  <c r="U468" i="1"/>
  <c r="J468" i="10" s="1"/>
  <c r="BJ468" i="10" s="1"/>
  <c r="T468" i="1"/>
  <c r="I468" i="10" s="1"/>
  <c r="BI468" i="10" s="1"/>
  <c r="S468" i="1"/>
  <c r="U467" i="1"/>
  <c r="J467" i="10" s="1"/>
  <c r="BJ467" i="10" s="1"/>
  <c r="T467" i="1"/>
  <c r="I467" i="10" s="1"/>
  <c r="BI467" i="10" s="1"/>
  <c r="S467" i="1"/>
  <c r="X467" i="1" s="1"/>
  <c r="U462" i="1"/>
  <c r="J462" i="10" s="1"/>
  <c r="BJ462" i="10" s="1"/>
  <c r="T462" i="1"/>
  <c r="I462" i="10" s="1"/>
  <c r="BI462" i="10" s="1"/>
  <c r="S462" i="1"/>
  <c r="U451" i="1"/>
  <c r="J451" i="10" s="1"/>
  <c r="BJ451" i="10" s="1"/>
  <c r="T451" i="1"/>
  <c r="I451" i="10" s="1"/>
  <c r="BI451" i="10" s="1"/>
  <c r="S451" i="1"/>
  <c r="U450" i="1"/>
  <c r="J450" i="10" s="1"/>
  <c r="BJ450" i="10" s="1"/>
  <c r="T450" i="1"/>
  <c r="I450" i="10" s="1"/>
  <c r="BI450" i="10" s="1"/>
  <c r="S450" i="1"/>
  <c r="U449" i="1"/>
  <c r="J449" i="10" s="1"/>
  <c r="T449" i="1"/>
  <c r="I449" i="10" s="1"/>
  <c r="S449" i="1"/>
  <c r="X449" i="1" s="1"/>
  <c r="U431" i="1"/>
  <c r="J431" i="10" s="1"/>
  <c r="BJ431" i="10" s="1"/>
  <c r="T431" i="1"/>
  <c r="I431" i="10" s="1"/>
  <c r="BI431" i="10" s="1"/>
  <c r="S431" i="1"/>
  <c r="U430" i="1"/>
  <c r="J430" i="10" s="1"/>
  <c r="BJ430" i="10" s="1"/>
  <c r="T430" i="1"/>
  <c r="I430" i="10" s="1"/>
  <c r="BI430" i="10" s="1"/>
  <c r="S430" i="1"/>
  <c r="U429" i="1"/>
  <c r="J429" i="10" s="1"/>
  <c r="BJ429" i="10" s="1"/>
  <c r="T429" i="1"/>
  <c r="I429" i="10" s="1"/>
  <c r="BI429" i="10" s="1"/>
  <c r="S429" i="1"/>
  <c r="U428" i="1"/>
  <c r="J428" i="10" s="1"/>
  <c r="BJ428" i="10" s="1"/>
  <c r="T428" i="1"/>
  <c r="I428" i="10" s="1"/>
  <c r="BI428" i="10" s="1"/>
  <c r="S428" i="1"/>
  <c r="X428" i="1" s="1"/>
  <c r="U425" i="1"/>
  <c r="J425" i="10" s="1"/>
  <c r="BJ425" i="10" s="1"/>
  <c r="T425" i="1"/>
  <c r="I425" i="10" s="1"/>
  <c r="BI425" i="10" s="1"/>
  <c r="S425" i="1"/>
  <c r="U424" i="1"/>
  <c r="J424" i="10" s="1"/>
  <c r="BJ424" i="10" s="1"/>
  <c r="T424" i="1"/>
  <c r="I424" i="10" s="1"/>
  <c r="BI424" i="10" s="1"/>
  <c r="S424" i="1"/>
  <c r="U422" i="1"/>
  <c r="J422" i="10" s="1"/>
  <c r="BJ422" i="10" s="1"/>
  <c r="T422" i="1"/>
  <c r="I422" i="10" s="1"/>
  <c r="BI422" i="10" s="1"/>
  <c r="S422" i="1"/>
  <c r="U415" i="1"/>
  <c r="J415" i="10" s="1"/>
  <c r="BJ415" i="10" s="1"/>
  <c r="T415" i="1"/>
  <c r="I415" i="10" s="1"/>
  <c r="BI415" i="10" s="1"/>
  <c r="S415" i="1"/>
  <c r="X415" i="1" s="1"/>
  <c r="U414" i="1"/>
  <c r="J414" i="10" s="1"/>
  <c r="BJ414" i="10" s="1"/>
  <c r="T414" i="1"/>
  <c r="I414" i="10" s="1"/>
  <c r="BI414" i="10" s="1"/>
  <c r="S414" i="1"/>
  <c r="U413" i="1"/>
  <c r="J413" i="10" s="1"/>
  <c r="BJ413" i="10" s="1"/>
  <c r="T413" i="1"/>
  <c r="I413" i="10" s="1"/>
  <c r="BI413" i="10" s="1"/>
  <c r="S413" i="1"/>
  <c r="U412" i="1"/>
  <c r="J412" i="10" s="1"/>
  <c r="BJ412" i="10" s="1"/>
  <c r="T412" i="1"/>
  <c r="I412" i="10" s="1"/>
  <c r="BI412" i="10" s="1"/>
  <c r="S412" i="1"/>
  <c r="U411" i="1"/>
  <c r="J411" i="10" s="1"/>
  <c r="BJ411" i="10" s="1"/>
  <c r="T411" i="1"/>
  <c r="I411" i="10" s="1"/>
  <c r="BI411" i="10" s="1"/>
  <c r="S411" i="1"/>
  <c r="X411" i="1" s="1"/>
  <c r="U410" i="1"/>
  <c r="J410" i="10" s="1"/>
  <c r="BJ410" i="10" s="1"/>
  <c r="T410" i="1"/>
  <c r="I410" i="10" s="1"/>
  <c r="BI410" i="10" s="1"/>
  <c r="S410" i="1"/>
  <c r="U409" i="1"/>
  <c r="J409" i="10" s="1"/>
  <c r="BJ409" i="10" s="1"/>
  <c r="T409" i="1"/>
  <c r="I409" i="10" s="1"/>
  <c r="BI409" i="10" s="1"/>
  <c r="S409" i="1"/>
  <c r="U408" i="1"/>
  <c r="J408" i="10" s="1"/>
  <c r="BJ408" i="10" s="1"/>
  <c r="T408" i="1"/>
  <c r="I408" i="10" s="1"/>
  <c r="BI408" i="10" s="1"/>
  <c r="S408" i="1"/>
  <c r="T407" i="1"/>
  <c r="I407" i="10" s="1"/>
  <c r="S407" i="1"/>
  <c r="T406" i="1"/>
  <c r="I406" i="10" s="1"/>
  <c r="I416" i="10" s="1"/>
  <c r="S406" i="1"/>
  <c r="U402" i="1"/>
  <c r="J402" i="10" s="1"/>
  <c r="BJ402" i="10" s="1"/>
  <c r="T402" i="1"/>
  <c r="I402" i="10" s="1"/>
  <c r="BI402" i="10" s="1"/>
  <c r="S402" i="1"/>
  <c r="X402" i="1" s="1"/>
  <c r="U401" i="1"/>
  <c r="J401" i="10" s="1"/>
  <c r="BJ401" i="10" s="1"/>
  <c r="T401" i="1"/>
  <c r="I401" i="10" s="1"/>
  <c r="BI401" i="10" s="1"/>
  <c r="S401" i="1"/>
  <c r="T400" i="1"/>
  <c r="I400" i="10" s="1"/>
  <c r="S400" i="1"/>
  <c r="H400" i="10" s="1"/>
  <c r="T399" i="1"/>
  <c r="I399" i="10" s="1"/>
  <c r="S399" i="1"/>
  <c r="T398" i="1"/>
  <c r="I398" i="10" s="1"/>
  <c r="I403" i="10" s="1"/>
  <c r="S398" i="1"/>
  <c r="U392" i="1"/>
  <c r="J392" i="10" s="1"/>
  <c r="BJ392" i="10" s="1"/>
  <c r="T392" i="1"/>
  <c r="I392" i="10" s="1"/>
  <c r="BI392" i="10" s="1"/>
  <c r="S392" i="1"/>
  <c r="X392" i="1" s="1"/>
  <c r="U391" i="1"/>
  <c r="J391" i="10" s="1"/>
  <c r="BJ391" i="10" s="1"/>
  <c r="T391" i="1"/>
  <c r="I391" i="10" s="1"/>
  <c r="BI391" i="10" s="1"/>
  <c r="S391" i="1"/>
  <c r="U390" i="1"/>
  <c r="J390" i="10" s="1"/>
  <c r="BJ390" i="10" s="1"/>
  <c r="T390" i="1"/>
  <c r="I390" i="10" s="1"/>
  <c r="BI390" i="10" s="1"/>
  <c r="S390" i="1"/>
  <c r="U385" i="1"/>
  <c r="J385" i="10" s="1"/>
  <c r="BJ385" i="10" s="1"/>
  <c r="T385" i="1"/>
  <c r="I385" i="10" s="1"/>
  <c r="BI385" i="10" s="1"/>
  <c r="S385" i="1"/>
  <c r="U384" i="1"/>
  <c r="J384" i="10" s="1"/>
  <c r="BJ384" i="10" s="1"/>
  <c r="T384" i="1"/>
  <c r="I384" i="10" s="1"/>
  <c r="BI384" i="10" s="1"/>
  <c r="S384" i="1"/>
  <c r="X384" i="1" s="1"/>
  <c r="U380" i="1"/>
  <c r="J380" i="10" s="1"/>
  <c r="BJ380" i="10" s="1"/>
  <c r="T380" i="1"/>
  <c r="I380" i="10" s="1"/>
  <c r="BI380" i="10" s="1"/>
  <c r="S380" i="1"/>
  <c r="U378" i="1"/>
  <c r="J378" i="10" s="1"/>
  <c r="BJ378" i="10" s="1"/>
  <c r="T378" i="1"/>
  <c r="I378" i="10" s="1"/>
  <c r="BI378" i="10" s="1"/>
  <c r="S378" i="1"/>
  <c r="U377" i="1"/>
  <c r="J377" i="10" s="1"/>
  <c r="BJ377" i="10" s="1"/>
  <c r="T377" i="1"/>
  <c r="I377" i="10" s="1"/>
  <c r="BI377" i="10" s="1"/>
  <c r="S377" i="1"/>
  <c r="U375" i="1"/>
  <c r="J375" i="10" s="1"/>
  <c r="BJ375" i="10" s="1"/>
  <c r="T375" i="1"/>
  <c r="I375" i="10" s="1"/>
  <c r="BI375" i="10" s="1"/>
  <c r="S375" i="1"/>
  <c r="X375" i="1" s="1"/>
  <c r="U374" i="1"/>
  <c r="J374" i="10" s="1"/>
  <c r="BJ374" i="10" s="1"/>
  <c r="T374" i="1"/>
  <c r="I374" i="10" s="1"/>
  <c r="BI374" i="10" s="1"/>
  <c r="S374" i="1"/>
  <c r="U366" i="1"/>
  <c r="J366" i="10" s="1"/>
  <c r="BJ366" i="10" s="1"/>
  <c r="T366" i="1"/>
  <c r="I366" i="10" s="1"/>
  <c r="BI366" i="10" s="1"/>
  <c r="S366" i="1"/>
  <c r="U365" i="1"/>
  <c r="J365" i="10" s="1"/>
  <c r="BJ365" i="10" s="1"/>
  <c r="T365" i="1"/>
  <c r="I365" i="10" s="1"/>
  <c r="BI365" i="10" s="1"/>
  <c r="S365" i="1"/>
  <c r="U364" i="1"/>
  <c r="J364" i="10" s="1"/>
  <c r="T364" i="1"/>
  <c r="I364" i="10" s="1"/>
  <c r="U363" i="1"/>
  <c r="J363" i="10" s="1"/>
  <c r="T363" i="1"/>
  <c r="I363" i="10" s="1"/>
  <c r="U362" i="1"/>
  <c r="J362" i="10" s="1"/>
  <c r="BJ362" i="10" s="1"/>
  <c r="T362" i="1"/>
  <c r="I362" i="10" s="1"/>
  <c r="BI362" i="10" s="1"/>
  <c r="S362" i="1"/>
  <c r="X362" i="1" s="1"/>
  <c r="U361" i="1"/>
  <c r="J361" i="10" s="1"/>
  <c r="T361" i="1"/>
  <c r="I361" i="10" s="1"/>
  <c r="U360" i="1"/>
  <c r="J360" i="10" s="1"/>
  <c r="BJ360" i="10" s="1"/>
  <c r="T360" i="1"/>
  <c r="I360" i="10" s="1"/>
  <c r="BI360" i="10" s="1"/>
  <c r="S360" i="1"/>
  <c r="H360" i="10" s="1"/>
  <c r="BH360" i="10" s="1"/>
  <c r="U359" i="1"/>
  <c r="J359" i="10" s="1"/>
  <c r="T359" i="1"/>
  <c r="I359" i="10" s="1"/>
  <c r="U358" i="1"/>
  <c r="J358" i="10" s="1"/>
  <c r="T358" i="1"/>
  <c r="I358" i="10" s="1"/>
  <c r="U357" i="1"/>
  <c r="J357" i="10" s="1"/>
  <c r="T357" i="1"/>
  <c r="I357" i="10" s="1"/>
  <c r="U353" i="1"/>
  <c r="J353" i="10" s="1"/>
  <c r="BJ353" i="10" s="1"/>
  <c r="T353" i="1"/>
  <c r="I353" i="10" s="1"/>
  <c r="BI353" i="10" s="1"/>
  <c r="S353" i="1"/>
  <c r="U351" i="1"/>
  <c r="J351" i="10" s="1"/>
  <c r="BJ351" i="10" s="1"/>
  <c r="T351" i="1"/>
  <c r="I351" i="10" s="1"/>
  <c r="BI351" i="10" s="1"/>
  <c r="S351" i="1"/>
  <c r="H351" i="10" s="1"/>
  <c r="BH351" i="10" s="1"/>
  <c r="U341" i="1"/>
  <c r="T341" i="1"/>
  <c r="S341" i="1"/>
  <c r="U336" i="1"/>
  <c r="T336" i="1"/>
  <c r="S336" i="1"/>
  <c r="U333" i="1"/>
  <c r="T333" i="1"/>
  <c r="S333" i="1"/>
  <c r="U326" i="1"/>
  <c r="J326" i="10" s="1"/>
  <c r="BJ326" i="10" s="1"/>
  <c r="T326" i="1"/>
  <c r="I326" i="10" s="1"/>
  <c r="BI326" i="10" s="1"/>
  <c r="S326" i="1"/>
  <c r="U325" i="1"/>
  <c r="J325" i="10" s="1"/>
  <c r="BJ325" i="10" s="1"/>
  <c r="T325" i="1"/>
  <c r="I325" i="10" s="1"/>
  <c r="BI325" i="10" s="1"/>
  <c r="S325" i="1"/>
  <c r="H325" i="10" s="1"/>
  <c r="BH325" i="10" s="1"/>
  <c r="U324" i="1"/>
  <c r="J324" i="10" s="1"/>
  <c r="BJ324" i="10" s="1"/>
  <c r="T324" i="1"/>
  <c r="I324" i="10" s="1"/>
  <c r="BI324" i="10" s="1"/>
  <c r="S324" i="1"/>
  <c r="X324" i="1" s="1"/>
  <c r="U318" i="1"/>
  <c r="J318" i="10" s="1"/>
  <c r="BJ318" i="10" s="1"/>
  <c r="T318" i="1"/>
  <c r="I318" i="10" s="1"/>
  <c r="BI318" i="10" s="1"/>
  <c r="S318" i="1"/>
  <c r="H318" i="10" s="1"/>
  <c r="BH318" i="10" s="1"/>
  <c r="U317" i="1"/>
  <c r="J317" i="10" s="1"/>
  <c r="BJ317" i="10" s="1"/>
  <c r="T317" i="1"/>
  <c r="I317" i="10" s="1"/>
  <c r="BI317" i="10" s="1"/>
  <c r="S317" i="1"/>
  <c r="U316" i="1"/>
  <c r="J316" i="10" s="1"/>
  <c r="BJ316" i="10" s="1"/>
  <c r="T316" i="1"/>
  <c r="I316" i="10" s="1"/>
  <c r="BI316" i="10" s="1"/>
  <c r="S316" i="1"/>
  <c r="H316" i="10" s="1"/>
  <c r="BH316" i="10" s="1"/>
  <c r="U315" i="1"/>
  <c r="J315" i="10" s="1"/>
  <c r="BJ315" i="10" s="1"/>
  <c r="T315" i="1"/>
  <c r="I315" i="10" s="1"/>
  <c r="BI315" i="10" s="1"/>
  <c r="S315" i="1"/>
  <c r="U314" i="1"/>
  <c r="J314" i="10" s="1"/>
  <c r="BJ314" i="10" s="1"/>
  <c r="T314" i="1"/>
  <c r="I314" i="10" s="1"/>
  <c r="BI314" i="10" s="1"/>
  <c r="S314" i="1"/>
  <c r="H314" i="10" s="1"/>
  <c r="BH314" i="10" s="1"/>
  <c r="U313" i="1"/>
  <c r="J313" i="10" s="1"/>
  <c r="T313" i="1"/>
  <c r="I313" i="10" s="1"/>
  <c r="S313" i="1"/>
  <c r="U307" i="1"/>
  <c r="J307" i="10" s="1"/>
  <c r="S307" i="1"/>
  <c r="U306" i="1"/>
  <c r="J306" i="10" s="1"/>
  <c r="S306" i="1"/>
  <c r="H306" i="10" s="1"/>
  <c r="U305" i="1"/>
  <c r="J305" i="10" s="1"/>
  <c r="S305" i="1"/>
  <c r="U299" i="1"/>
  <c r="T299" i="1"/>
  <c r="S299" i="1"/>
  <c r="U295" i="1"/>
  <c r="S295" i="1"/>
  <c r="U281" i="1"/>
  <c r="T281" i="1"/>
  <c r="S281" i="1"/>
  <c r="U269" i="1"/>
  <c r="J269" i="10" s="1"/>
  <c r="BJ269" i="10" s="1"/>
  <c r="T269" i="1"/>
  <c r="I269" i="10" s="1"/>
  <c r="BI269" i="10" s="1"/>
  <c r="S269" i="1"/>
  <c r="T268" i="1"/>
  <c r="I268" i="10" s="1"/>
  <c r="S268" i="1"/>
  <c r="H268" i="10" s="1"/>
  <c r="U267" i="1"/>
  <c r="J267" i="10" s="1"/>
  <c r="BJ267" i="10" s="1"/>
  <c r="T267" i="1"/>
  <c r="I267" i="10" s="1"/>
  <c r="BI267" i="10" s="1"/>
  <c r="S267" i="1"/>
  <c r="U266" i="1"/>
  <c r="J266" i="10" s="1"/>
  <c r="BJ266" i="10" s="1"/>
  <c r="T266" i="1"/>
  <c r="I266" i="10" s="1"/>
  <c r="BI266" i="10" s="1"/>
  <c r="S266" i="1"/>
  <c r="H266" i="10" s="1"/>
  <c r="BH266" i="10" s="1"/>
  <c r="T265" i="1"/>
  <c r="I265" i="10" s="1"/>
  <c r="S265" i="1"/>
  <c r="U264" i="1"/>
  <c r="J264" i="10" s="1"/>
  <c r="BJ264" i="10" s="1"/>
  <c r="T264" i="1"/>
  <c r="I264" i="10" s="1"/>
  <c r="BI264" i="10" s="1"/>
  <c r="S264" i="1"/>
  <c r="T263" i="1"/>
  <c r="I263" i="10" s="1"/>
  <c r="S263" i="1"/>
  <c r="H263" i="10" s="1"/>
  <c r="U262" i="1"/>
  <c r="J262" i="10" s="1"/>
  <c r="BJ262" i="10" s="1"/>
  <c r="T262" i="1"/>
  <c r="I262" i="10" s="1"/>
  <c r="BI262" i="10" s="1"/>
  <c r="S262" i="1"/>
  <c r="T261" i="1"/>
  <c r="I261" i="10" s="1"/>
  <c r="S261" i="1"/>
  <c r="T260" i="1"/>
  <c r="I260" i="10" s="1"/>
  <c r="S260" i="1"/>
  <c r="H260" i="10" s="1"/>
  <c r="T256" i="1"/>
  <c r="I256" i="10" s="1"/>
  <c r="BI256" i="10" s="1"/>
  <c r="S256" i="1"/>
  <c r="T255" i="1"/>
  <c r="I255" i="10" s="1"/>
  <c r="S255" i="1"/>
  <c r="H255" i="10" s="1"/>
  <c r="T254" i="1"/>
  <c r="I254" i="10" s="1"/>
  <c r="S254" i="1"/>
  <c r="T253" i="1"/>
  <c r="I253" i="10" s="1"/>
  <c r="S253" i="1"/>
  <c r="H253" i="10" s="1"/>
  <c r="T252" i="1"/>
  <c r="I252" i="10" s="1"/>
  <c r="S252" i="1"/>
  <c r="U244" i="1"/>
  <c r="J244" i="10" s="1"/>
  <c r="BJ244" i="10" s="1"/>
  <c r="T244" i="1"/>
  <c r="I244" i="10" s="1"/>
  <c r="BI244" i="10" s="1"/>
  <c r="S244" i="1"/>
  <c r="U239" i="1"/>
  <c r="J239" i="10" s="1"/>
  <c r="BJ239" i="10" s="1"/>
  <c r="T239" i="1"/>
  <c r="I239" i="10" s="1"/>
  <c r="BI239" i="10" s="1"/>
  <c r="S239" i="1"/>
  <c r="X239" i="1" s="1"/>
  <c r="U234" i="1"/>
  <c r="J234" i="10" s="1"/>
  <c r="BJ234" i="10" s="1"/>
  <c r="T234" i="1"/>
  <c r="I234" i="10" s="1"/>
  <c r="BI234" i="10" s="1"/>
  <c r="S234" i="1"/>
  <c r="U233" i="1"/>
  <c r="J233" i="10" s="1"/>
  <c r="BJ233" i="10" s="1"/>
  <c r="T233" i="1"/>
  <c r="I233" i="10" s="1"/>
  <c r="BI233" i="10" s="1"/>
  <c r="S233" i="1"/>
  <c r="U230" i="1"/>
  <c r="J230" i="10" s="1"/>
  <c r="BJ230" i="10" s="1"/>
  <c r="T230" i="1"/>
  <c r="I230" i="10" s="1"/>
  <c r="BI230" i="10" s="1"/>
  <c r="S230" i="1"/>
  <c r="U228" i="1"/>
  <c r="J228" i="10" s="1"/>
  <c r="BJ228" i="10" s="1"/>
  <c r="T228" i="1"/>
  <c r="I228" i="10" s="1"/>
  <c r="BI228" i="10" s="1"/>
  <c r="S228" i="1"/>
  <c r="X228" i="1" s="1"/>
  <c r="U227" i="1"/>
  <c r="J227" i="10" s="1"/>
  <c r="BJ227" i="10" s="1"/>
  <c r="T227" i="1"/>
  <c r="I227" i="10" s="1"/>
  <c r="BI227" i="10" s="1"/>
  <c r="S227" i="1"/>
  <c r="U219" i="1"/>
  <c r="J219" i="10" s="1"/>
  <c r="BJ219" i="10" s="1"/>
  <c r="T219" i="1"/>
  <c r="I219" i="10" s="1"/>
  <c r="BI219" i="10" s="1"/>
  <c r="S219" i="1"/>
  <c r="U218" i="1"/>
  <c r="J218" i="10" s="1"/>
  <c r="T218" i="1"/>
  <c r="I218" i="10" s="1"/>
  <c r="U217" i="1"/>
  <c r="J217" i="10" s="1"/>
  <c r="BJ217" i="10" s="1"/>
  <c r="T217" i="1"/>
  <c r="I217" i="10" s="1"/>
  <c r="BI217" i="10" s="1"/>
  <c r="S217" i="1"/>
  <c r="U216" i="1"/>
  <c r="J216" i="10" s="1"/>
  <c r="T216" i="1"/>
  <c r="I216" i="10" s="1"/>
  <c r="U215" i="1"/>
  <c r="J215" i="10" s="1"/>
  <c r="T215" i="1"/>
  <c r="I215" i="10" s="1"/>
  <c r="U214" i="1"/>
  <c r="J214" i="10" s="1"/>
  <c r="BJ214" i="10" s="1"/>
  <c r="T214" i="1"/>
  <c r="I214" i="10" s="1"/>
  <c r="BI214" i="10" s="1"/>
  <c r="S214" i="1"/>
  <c r="U213" i="1"/>
  <c r="J213" i="10" s="1"/>
  <c r="BJ213" i="10" s="1"/>
  <c r="T213" i="1"/>
  <c r="I213" i="10" s="1"/>
  <c r="BI213" i="10" s="1"/>
  <c r="S213" i="1"/>
  <c r="U212" i="1"/>
  <c r="J212" i="10" s="1"/>
  <c r="T212" i="1"/>
  <c r="I212" i="10" s="1"/>
  <c r="U211" i="1"/>
  <c r="J211" i="10" s="1"/>
  <c r="T211" i="1"/>
  <c r="I211" i="10" s="1"/>
  <c r="U210" i="1"/>
  <c r="J210" i="10" s="1"/>
  <c r="T210" i="1"/>
  <c r="I210" i="10" s="1"/>
  <c r="U209" i="1"/>
  <c r="J209" i="10" s="1"/>
  <c r="T209" i="1"/>
  <c r="I209" i="10" s="1"/>
  <c r="U208" i="1"/>
  <c r="J208" i="10" s="1"/>
  <c r="T208" i="1"/>
  <c r="I208" i="10" s="1"/>
  <c r="U207" i="1"/>
  <c r="J207" i="10" s="1"/>
  <c r="T207" i="1"/>
  <c r="I207" i="10" s="1"/>
  <c r="U206" i="1"/>
  <c r="J206" i="10" s="1"/>
  <c r="T206" i="1"/>
  <c r="I206" i="10" s="1"/>
  <c r="U198" i="1"/>
  <c r="T198" i="1"/>
  <c r="S198" i="1"/>
  <c r="U197" i="1"/>
  <c r="T197" i="1"/>
  <c r="S197" i="1"/>
  <c r="U196" i="1"/>
  <c r="T196" i="1"/>
  <c r="S196" i="1"/>
  <c r="U177" i="1"/>
  <c r="S177" i="1"/>
  <c r="U170" i="1"/>
  <c r="S170" i="1"/>
  <c r="U169" i="1"/>
  <c r="S169" i="1"/>
  <c r="U162" i="1"/>
  <c r="J162" i="10" s="1"/>
  <c r="BJ162" i="10" s="1"/>
  <c r="T162" i="1"/>
  <c r="I162" i="10" s="1"/>
  <c r="BI162" i="10" s="1"/>
  <c r="S162" i="1"/>
  <c r="U160" i="1"/>
  <c r="J160" i="10" s="1"/>
  <c r="BJ160" i="10" s="1"/>
  <c r="T160" i="1"/>
  <c r="I160" i="10" s="1"/>
  <c r="BI160" i="10" s="1"/>
  <c r="S160" i="1"/>
  <c r="X160" i="1" s="1"/>
  <c r="U159" i="1"/>
  <c r="J159" i="10" s="1"/>
  <c r="BJ159" i="10" s="1"/>
  <c r="T159" i="1"/>
  <c r="I159" i="10" s="1"/>
  <c r="BI159" i="10" s="1"/>
  <c r="S159" i="1"/>
  <c r="U158" i="1"/>
  <c r="J158" i="10" s="1"/>
  <c r="BJ158" i="10" s="1"/>
  <c r="T158" i="1"/>
  <c r="I158" i="10" s="1"/>
  <c r="BI158" i="10" s="1"/>
  <c r="S158" i="1"/>
  <c r="U157" i="1"/>
  <c r="J157" i="10" s="1"/>
  <c r="BJ157" i="10" s="1"/>
  <c r="T157" i="1"/>
  <c r="I157" i="10" s="1"/>
  <c r="BI157" i="10" s="1"/>
  <c r="S157" i="1"/>
  <c r="U151" i="1"/>
  <c r="J151" i="10" s="1"/>
  <c r="S151" i="1"/>
  <c r="U150" i="1"/>
  <c r="J150" i="10" s="1"/>
  <c r="S150" i="1"/>
  <c r="U149" i="1"/>
  <c r="J149" i="10" s="1"/>
  <c r="S149" i="1"/>
  <c r="U143" i="1"/>
  <c r="J143" i="10" s="1"/>
  <c r="BJ143" i="10" s="1"/>
  <c r="T143" i="1"/>
  <c r="I143" i="10" s="1"/>
  <c r="BI143" i="10" s="1"/>
  <c r="S143" i="1"/>
  <c r="U142" i="1"/>
  <c r="J142" i="10" s="1"/>
  <c r="BJ142" i="10" s="1"/>
  <c r="T142" i="1"/>
  <c r="I142" i="10" s="1"/>
  <c r="BI142" i="10" s="1"/>
  <c r="S142" i="1"/>
  <c r="U138" i="1"/>
  <c r="J138" i="10" s="1"/>
  <c r="S138" i="1"/>
  <c r="U125" i="1"/>
  <c r="J125" i="10" s="1"/>
  <c r="BJ125" i="10" s="1"/>
  <c r="T125" i="1"/>
  <c r="I125" i="10" s="1"/>
  <c r="BI125" i="10" s="1"/>
  <c r="S125" i="1"/>
  <c r="U124" i="1"/>
  <c r="J124" i="10" s="1"/>
  <c r="BJ124" i="10" s="1"/>
  <c r="T124" i="1"/>
  <c r="I124" i="10" s="1"/>
  <c r="BI124" i="10" s="1"/>
  <c r="S124" i="1"/>
  <c r="U123" i="1"/>
  <c r="J123" i="10" s="1"/>
  <c r="BJ123" i="10" s="1"/>
  <c r="T123" i="1"/>
  <c r="I123" i="10" s="1"/>
  <c r="BI123" i="10" s="1"/>
  <c r="S123" i="1"/>
  <c r="H123" i="10" s="1"/>
  <c r="BH123" i="10" s="1"/>
  <c r="U122" i="1"/>
  <c r="J122" i="10" s="1"/>
  <c r="BJ122" i="10" s="1"/>
  <c r="T122" i="1"/>
  <c r="I122" i="10" s="1"/>
  <c r="BI122" i="10" s="1"/>
  <c r="S122" i="1"/>
  <c r="U121" i="1"/>
  <c r="J121" i="10" s="1"/>
  <c r="BJ121" i="10" s="1"/>
  <c r="T121" i="1"/>
  <c r="I121" i="10" s="1"/>
  <c r="BI121" i="10" s="1"/>
  <c r="S121" i="1"/>
  <c r="U112" i="1"/>
  <c r="T112" i="1"/>
  <c r="S112" i="1"/>
  <c r="U111" i="1"/>
  <c r="T111" i="1"/>
  <c r="S111" i="1"/>
  <c r="U108" i="1"/>
  <c r="J108" i="10" s="1"/>
  <c r="BJ108" i="10" s="1"/>
  <c r="T108" i="1"/>
  <c r="I108" i="10" s="1"/>
  <c r="BI108" i="10" s="1"/>
  <c r="S108" i="1"/>
  <c r="U35" i="1"/>
  <c r="J35" i="10" s="1"/>
  <c r="T35" i="1"/>
  <c r="I35" i="10" s="1"/>
  <c r="X315" i="1" l="1"/>
  <c r="X374" i="1"/>
  <c r="X425" i="1"/>
  <c r="X462" i="1"/>
  <c r="X470" i="1"/>
  <c r="X475" i="1"/>
  <c r="X121" i="1"/>
  <c r="X125" i="1"/>
  <c r="X262" i="1"/>
  <c r="I367" i="10"/>
  <c r="X353" i="1"/>
  <c r="J367" i="10"/>
  <c r="X366" i="1"/>
  <c r="X378" i="1"/>
  <c r="X390" i="1"/>
  <c r="X451" i="1"/>
  <c r="X469" i="1"/>
  <c r="X473" i="1"/>
  <c r="X108" i="1"/>
  <c r="X122" i="1"/>
  <c r="X142" i="1"/>
  <c r="X157" i="1"/>
  <c r="X162" i="1"/>
  <c r="X213" i="1"/>
  <c r="X230" i="1"/>
  <c r="X244" i="1"/>
  <c r="I257" i="10"/>
  <c r="H122" i="16" s="1"/>
  <c r="X317" i="1"/>
  <c r="X326" i="1"/>
  <c r="X365" i="1"/>
  <c r="X377" i="1"/>
  <c r="X385" i="1"/>
  <c r="X408" i="1"/>
  <c r="X412" i="1"/>
  <c r="X422" i="1"/>
  <c r="X429" i="1"/>
  <c r="X450" i="1"/>
  <c r="X468" i="1"/>
  <c r="X472" i="1"/>
  <c r="J57" i="16"/>
  <c r="J56" i="16"/>
  <c r="J111" i="10"/>
  <c r="BJ111" i="10" s="1"/>
  <c r="J170" i="10"/>
  <c r="I196" i="10"/>
  <c r="BI196" i="10" s="1"/>
  <c r="J197" i="10"/>
  <c r="BJ197" i="10" s="1"/>
  <c r="J295" i="10"/>
  <c r="I341" i="10"/>
  <c r="BI341" i="10" s="1"/>
  <c r="J196" i="10"/>
  <c r="BJ196" i="10" s="1"/>
  <c r="I281" i="10"/>
  <c r="BI281" i="10" s="1"/>
  <c r="J341" i="10"/>
  <c r="BJ341" i="10" s="1"/>
  <c r="I111" i="10"/>
  <c r="BI111" i="10" s="1"/>
  <c r="J169" i="10"/>
  <c r="J177" i="10"/>
  <c r="I198" i="10"/>
  <c r="BI198" i="10" s="1"/>
  <c r="J281" i="10"/>
  <c r="BJ281" i="10" s="1"/>
  <c r="I299" i="10"/>
  <c r="BI299" i="10" s="1"/>
  <c r="I333" i="10"/>
  <c r="BI333" i="10" s="1"/>
  <c r="J336" i="10"/>
  <c r="BJ336" i="10" s="1"/>
  <c r="I197" i="10"/>
  <c r="BI197" i="10" s="1"/>
  <c r="J198" i="10"/>
  <c r="BJ198" i="10" s="1"/>
  <c r="J299" i="10"/>
  <c r="BJ299" i="10" s="1"/>
  <c r="J333" i="10"/>
  <c r="BJ333" i="10" s="1"/>
  <c r="X124" i="1"/>
  <c r="X159" i="1"/>
  <c r="I220" i="10"/>
  <c r="H120" i="16" s="1"/>
  <c r="X217" i="1"/>
  <c r="X227" i="1"/>
  <c r="X234" i="1"/>
  <c r="I270" i="10"/>
  <c r="H123" i="16" s="1"/>
  <c r="X264" i="1"/>
  <c r="X267" i="1"/>
  <c r="H281" i="10"/>
  <c r="BH281" i="10" s="1"/>
  <c r="X281" i="1"/>
  <c r="BJ313" i="10"/>
  <c r="J319" i="10"/>
  <c r="BJ319" i="10" s="1"/>
  <c r="H336" i="10"/>
  <c r="BH336" i="10" s="1"/>
  <c r="X336" i="1"/>
  <c r="X380" i="1"/>
  <c r="X391" i="1"/>
  <c r="X401" i="1"/>
  <c r="X410" i="1"/>
  <c r="X414" i="1"/>
  <c r="X431" i="1"/>
  <c r="BI449" i="10"/>
  <c r="I452" i="10"/>
  <c r="BI452" i="10" s="1"/>
  <c r="H142" i="10"/>
  <c r="BH142" i="10" s="1"/>
  <c r="H151" i="10"/>
  <c r="H160" i="10"/>
  <c r="BH160" i="10" s="1"/>
  <c r="H234" i="10"/>
  <c r="BH234" i="10" s="1"/>
  <c r="H262" i="10"/>
  <c r="BH262" i="10" s="1"/>
  <c r="H305" i="10"/>
  <c r="H384" i="10"/>
  <c r="BH384" i="10" s="1"/>
  <c r="H391" i="10"/>
  <c r="BH391" i="10" s="1"/>
  <c r="H407" i="10"/>
  <c r="H411" i="10"/>
  <c r="BH411" i="10" s="1"/>
  <c r="H415" i="10"/>
  <c r="BH415" i="10" s="1"/>
  <c r="H428" i="10"/>
  <c r="BH428" i="10" s="1"/>
  <c r="H449" i="10"/>
  <c r="BH449" i="10" s="1"/>
  <c r="H462" i="10"/>
  <c r="BH462" i="10" s="1"/>
  <c r="H470" i="10"/>
  <c r="BH470" i="10" s="1"/>
  <c r="H475" i="10"/>
  <c r="BH475" i="10" s="1"/>
  <c r="R253" i="10"/>
  <c r="R399" i="10"/>
  <c r="R376" i="10"/>
  <c r="R38" i="10"/>
  <c r="R398" i="10"/>
  <c r="R407" i="10"/>
  <c r="R406" i="10"/>
  <c r="R252" i="10"/>
  <c r="R307" i="10"/>
  <c r="R306" i="10"/>
  <c r="R305" i="10"/>
  <c r="R295" i="10"/>
  <c r="R400" i="10"/>
  <c r="R261" i="10"/>
  <c r="R268" i="10"/>
  <c r="R260" i="10"/>
  <c r="R265" i="10"/>
  <c r="R254" i="10"/>
  <c r="R263" i="10"/>
  <c r="R255" i="10"/>
  <c r="R231" i="10"/>
  <c r="R57" i="10"/>
  <c r="R46" i="10"/>
  <c r="R49" i="10"/>
  <c r="R229" i="10"/>
  <c r="R39" i="10"/>
  <c r="R169" i="10"/>
  <c r="R41" i="10"/>
  <c r="R150" i="10"/>
  <c r="R170" i="10"/>
  <c r="R177" i="10"/>
  <c r="R54" i="10"/>
  <c r="R56" i="10"/>
  <c r="R245" i="10"/>
  <c r="R149" i="10"/>
  <c r="R50" i="10"/>
  <c r="R151" i="10"/>
  <c r="R42" i="10"/>
  <c r="R138" i="10"/>
  <c r="R53" i="10"/>
  <c r="R47" i="10"/>
  <c r="Q42" i="12"/>
  <c r="Q416" i="10"/>
  <c r="X112" i="1"/>
  <c r="H111" i="10"/>
  <c r="BH111" i="10" s="1"/>
  <c r="X111" i="1"/>
  <c r="X123" i="1"/>
  <c r="X143" i="1"/>
  <c r="X158" i="1"/>
  <c r="H169" i="10"/>
  <c r="H177" i="10"/>
  <c r="H198" i="10"/>
  <c r="BH198" i="10" s="1"/>
  <c r="X198" i="1"/>
  <c r="J220" i="10"/>
  <c r="H187" i="16" s="1"/>
  <c r="X214" i="1"/>
  <c r="X219" i="1"/>
  <c r="X233" i="1"/>
  <c r="X266" i="1"/>
  <c r="X269" i="1"/>
  <c r="X299" i="1"/>
  <c r="X314" i="1"/>
  <c r="X318" i="1"/>
  <c r="H333" i="10"/>
  <c r="BH333" i="10" s="1"/>
  <c r="X333" i="1"/>
  <c r="X409" i="1"/>
  <c r="X413" i="1"/>
  <c r="X424" i="1"/>
  <c r="X430" i="1"/>
  <c r="BJ449" i="10"/>
  <c r="J452" i="10"/>
  <c r="BJ452" i="10" s="1"/>
  <c r="H108" i="10"/>
  <c r="BH108" i="10" s="1"/>
  <c r="H124" i="10"/>
  <c r="BH124" i="10" s="1"/>
  <c r="H143" i="10"/>
  <c r="BH143" i="10" s="1"/>
  <c r="H157" i="10"/>
  <c r="BH157" i="10" s="1"/>
  <c r="H162" i="10"/>
  <c r="BH162" i="10" s="1"/>
  <c r="H213" i="10"/>
  <c r="BH213" i="10" s="1"/>
  <c r="H217" i="10"/>
  <c r="BH217" i="10" s="1"/>
  <c r="H230" i="10"/>
  <c r="BH230" i="10" s="1"/>
  <c r="H239" i="10"/>
  <c r="BH239" i="10" s="1"/>
  <c r="H252" i="10"/>
  <c r="H256" i="10"/>
  <c r="BH256" i="10" s="1"/>
  <c r="H267" i="10"/>
  <c r="BH267" i="10" s="1"/>
  <c r="H315" i="10"/>
  <c r="BH315" i="10" s="1"/>
  <c r="H324" i="10"/>
  <c r="BH324" i="10" s="1"/>
  <c r="H353" i="10"/>
  <c r="BH353" i="10" s="1"/>
  <c r="H377" i="10"/>
  <c r="BH377" i="10" s="1"/>
  <c r="H385" i="10"/>
  <c r="BH385" i="10" s="1"/>
  <c r="H392" i="10"/>
  <c r="BH392" i="10" s="1"/>
  <c r="H401" i="10"/>
  <c r="BH401" i="10" s="1"/>
  <c r="H408" i="10"/>
  <c r="BH408" i="10" s="1"/>
  <c r="H412" i="10"/>
  <c r="BH412" i="10" s="1"/>
  <c r="H422" i="10"/>
  <c r="BH422" i="10" s="1"/>
  <c r="H429" i="10"/>
  <c r="BH429" i="10" s="1"/>
  <c r="H450" i="10"/>
  <c r="BH450" i="10" s="1"/>
  <c r="H467" i="10"/>
  <c r="BH467" i="10" s="1"/>
  <c r="H471" i="10"/>
  <c r="BH471" i="10" s="1"/>
  <c r="Q257" i="10"/>
  <c r="J122" i="16" s="1"/>
  <c r="H197" i="10"/>
  <c r="BH197" i="10" s="1"/>
  <c r="X197" i="1"/>
  <c r="X313" i="1"/>
  <c r="X351" i="1"/>
  <c r="X360" i="1"/>
  <c r="H121" i="10"/>
  <c r="BH121" i="10" s="1"/>
  <c r="H125" i="10"/>
  <c r="BH125" i="10" s="1"/>
  <c r="H149" i="10"/>
  <c r="H158" i="10"/>
  <c r="BH158" i="10" s="1"/>
  <c r="H214" i="10"/>
  <c r="BH214" i="10" s="1"/>
  <c r="H227" i="10"/>
  <c r="BH227" i="10" s="1"/>
  <c r="H264" i="10"/>
  <c r="BH264" i="10" s="1"/>
  <c r="H307" i="10"/>
  <c r="H365" i="10"/>
  <c r="BH365" i="10" s="1"/>
  <c r="H374" i="10"/>
  <c r="BH374" i="10" s="1"/>
  <c r="H378" i="10"/>
  <c r="BH378" i="10" s="1"/>
  <c r="H398" i="10"/>
  <c r="H402" i="10"/>
  <c r="BH402" i="10" s="1"/>
  <c r="H409" i="10"/>
  <c r="BH409" i="10" s="1"/>
  <c r="H413" i="10"/>
  <c r="BH413" i="10" s="1"/>
  <c r="H424" i="10"/>
  <c r="BH424" i="10" s="1"/>
  <c r="H430" i="10"/>
  <c r="BH430" i="10" s="1"/>
  <c r="H451" i="10"/>
  <c r="BH451" i="10" s="1"/>
  <c r="H468" i="10"/>
  <c r="BH468" i="10" s="1"/>
  <c r="H472" i="10"/>
  <c r="BH472" i="10" s="1"/>
  <c r="Q43" i="12"/>
  <c r="H170" i="10"/>
  <c r="H196" i="10"/>
  <c r="BH196" i="10" s="1"/>
  <c r="X196" i="1"/>
  <c r="H295" i="10"/>
  <c r="BI313" i="10"/>
  <c r="I319" i="10"/>
  <c r="BI319" i="10" s="1"/>
  <c r="X316" i="1"/>
  <c r="X325" i="1"/>
  <c r="H341" i="10"/>
  <c r="BH341" i="10" s="1"/>
  <c r="X341" i="1"/>
  <c r="H122" i="10"/>
  <c r="BH122" i="10" s="1"/>
  <c r="H138" i="10"/>
  <c r="H150" i="10"/>
  <c r="H159" i="10"/>
  <c r="BH159" i="10" s="1"/>
  <c r="H219" i="10"/>
  <c r="BH219" i="10" s="1"/>
  <c r="H228" i="10"/>
  <c r="BH228" i="10" s="1"/>
  <c r="H233" i="10"/>
  <c r="BH233" i="10" s="1"/>
  <c r="H244" i="10"/>
  <c r="BH244" i="10" s="1"/>
  <c r="H254" i="10"/>
  <c r="H261" i="10"/>
  <c r="H265" i="10"/>
  <c r="H269" i="10"/>
  <c r="BH269" i="10" s="1"/>
  <c r="H313" i="10"/>
  <c r="BH313" i="10" s="1"/>
  <c r="H317" i="10"/>
  <c r="BH317" i="10" s="1"/>
  <c r="H326" i="10"/>
  <c r="BH326" i="10" s="1"/>
  <c r="H362" i="10"/>
  <c r="BH362" i="10" s="1"/>
  <c r="H366" i="10"/>
  <c r="BH366" i="10" s="1"/>
  <c r="H375" i="10"/>
  <c r="BH375" i="10" s="1"/>
  <c r="H380" i="10"/>
  <c r="BH380" i="10" s="1"/>
  <c r="H390" i="10"/>
  <c r="BH390" i="10" s="1"/>
  <c r="H399" i="10"/>
  <c r="H406" i="10"/>
  <c r="H410" i="10"/>
  <c r="BH410" i="10" s="1"/>
  <c r="H414" i="10"/>
  <c r="BH414" i="10" s="1"/>
  <c r="H425" i="10"/>
  <c r="BH425" i="10" s="1"/>
  <c r="H431" i="10"/>
  <c r="BH431" i="10" s="1"/>
  <c r="H469" i="10"/>
  <c r="BH469" i="10" s="1"/>
  <c r="H473" i="10"/>
  <c r="BH473" i="10" s="1"/>
  <c r="Q270" i="10"/>
  <c r="J123" i="16" s="1"/>
  <c r="Q403" i="10"/>
  <c r="S1" i="10"/>
  <c r="T1" i="10" s="1"/>
  <c r="R60" i="10"/>
  <c r="R35" i="10"/>
  <c r="R40" i="12" s="1"/>
  <c r="R30" i="10"/>
  <c r="R58" i="10"/>
  <c r="R31" i="10"/>
  <c r="R59" i="10"/>
  <c r="R61" i="10"/>
  <c r="I336" i="10"/>
  <c r="BI336" i="10" s="1"/>
  <c r="E15" i="12"/>
  <c r="E15" i="14" s="1"/>
  <c r="H299" i="10"/>
  <c r="BH299" i="10" s="1"/>
  <c r="D199" i="1"/>
  <c r="H319" i="10" l="1"/>
  <c r="BH319" i="10" s="1"/>
  <c r="H257" i="10"/>
  <c r="H56" i="16" s="1"/>
  <c r="H403" i="10"/>
  <c r="H416" i="10"/>
  <c r="R403" i="10"/>
  <c r="R43" i="12"/>
  <c r="R270" i="10"/>
  <c r="J190" i="16" s="1"/>
  <c r="R257" i="10"/>
  <c r="J189" i="16" s="1"/>
  <c r="R42" i="12"/>
  <c r="R416" i="10"/>
  <c r="H452" i="10"/>
  <c r="BH452" i="10" s="1"/>
  <c r="H270" i="10"/>
  <c r="H57" i="16" s="1"/>
  <c r="T38" i="10"/>
  <c r="T376" i="10"/>
  <c r="T253" i="10"/>
  <c r="T399" i="10"/>
  <c r="T406" i="10"/>
  <c r="T252" i="10"/>
  <c r="T307" i="10"/>
  <c r="T306" i="10"/>
  <c r="T400" i="10"/>
  <c r="T398" i="10"/>
  <c r="T407" i="10"/>
  <c r="T295" i="10"/>
  <c r="T305" i="10"/>
  <c r="T268" i="10"/>
  <c r="T265" i="10"/>
  <c r="T263" i="10"/>
  <c r="T261" i="10"/>
  <c r="T260" i="10"/>
  <c r="T255" i="10"/>
  <c r="T254" i="10"/>
  <c r="T229" i="10"/>
  <c r="T231" i="10"/>
  <c r="T47" i="10"/>
  <c r="T39" i="10"/>
  <c r="T170" i="10"/>
  <c r="T50" i="10"/>
  <c r="T56" i="10"/>
  <c r="T57" i="10"/>
  <c r="T41" i="10"/>
  <c r="T151" i="10"/>
  <c r="T138" i="10"/>
  <c r="T149" i="10"/>
  <c r="T53" i="10"/>
  <c r="T177" i="10"/>
  <c r="T49" i="10"/>
  <c r="T169" i="10"/>
  <c r="T150" i="10"/>
  <c r="T42" i="10"/>
  <c r="T54" i="10"/>
  <c r="T46" i="10"/>
  <c r="T245" i="10"/>
  <c r="U1" i="10"/>
  <c r="T35" i="10"/>
  <c r="T40" i="12" s="1"/>
  <c r="T30" i="10"/>
  <c r="T59" i="10"/>
  <c r="T31" i="10"/>
  <c r="T60" i="10"/>
  <c r="T61" i="10"/>
  <c r="T58" i="10"/>
  <c r="L32" i="10"/>
  <c r="N32" i="10"/>
  <c r="I150" i="16" s="1"/>
  <c r="Q32" i="10"/>
  <c r="P32" i="10"/>
  <c r="R32" i="10"/>
  <c r="M32" i="10"/>
  <c r="I83" i="16" s="1"/>
  <c r="E16" i="12"/>
  <c r="E16" i="14" s="1"/>
  <c r="F40" i="9"/>
  <c r="H39" i="9"/>
  <c r="H40" i="9" s="1"/>
  <c r="R36" i="12" l="1"/>
  <c r="J150" i="16"/>
  <c r="Q36" i="12"/>
  <c r="J83" i="16"/>
  <c r="H41" i="9"/>
  <c r="H32" i="9" s="1"/>
  <c r="T32" i="9" s="1"/>
  <c r="I17" i="16"/>
  <c r="P36" i="12"/>
  <c r="J17" i="16"/>
  <c r="T257" i="10"/>
  <c r="U253" i="10"/>
  <c r="U399" i="10"/>
  <c r="U376" i="10"/>
  <c r="U38" i="10"/>
  <c r="U406" i="10"/>
  <c r="U252" i="10"/>
  <c r="U307" i="10"/>
  <c r="U306" i="10"/>
  <c r="U400" i="10"/>
  <c r="U398" i="10"/>
  <c r="U407" i="10"/>
  <c r="U295" i="10"/>
  <c r="U305" i="10"/>
  <c r="U268" i="10"/>
  <c r="U265" i="10"/>
  <c r="U263" i="10"/>
  <c r="U261" i="10"/>
  <c r="U260" i="10"/>
  <c r="U254" i="10"/>
  <c r="U255" i="10"/>
  <c r="U46" i="10"/>
  <c r="U151" i="10"/>
  <c r="U245" i="10"/>
  <c r="U50" i="10"/>
  <c r="U47" i="10"/>
  <c r="U229" i="10"/>
  <c r="U54" i="10"/>
  <c r="U41" i="10"/>
  <c r="U57" i="10"/>
  <c r="U39" i="10"/>
  <c r="U231" i="10"/>
  <c r="U42" i="10"/>
  <c r="U56" i="10"/>
  <c r="U138" i="10"/>
  <c r="U150" i="10"/>
  <c r="U53" i="10"/>
  <c r="U169" i="10"/>
  <c r="U177" i="10"/>
  <c r="U149" i="10"/>
  <c r="U49" i="10"/>
  <c r="U170" i="10"/>
  <c r="T43" i="12"/>
  <c r="T416" i="10"/>
  <c r="T270" i="10"/>
  <c r="T403" i="10"/>
  <c r="T42" i="12"/>
  <c r="N36" i="12"/>
  <c r="M36" i="12"/>
  <c r="L36" i="12"/>
  <c r="T32" i="10"/>
  <c r="V1" i="10"/>
  <c r="U59" i="10"/>
  <c r="U60" i="10"/>
  <c r="U61" i="10"/>
  <c r="U31" i="10"/>
  <c r="U35" i="10"/>
  <c r="U40" i="12" s="1"/>
  <c r="U58" i="10"/>
  <c r="U30" i="10"/>
  <c r="E17" i="12"/>
  <c r="E17" i="14" s="1"/>
  <c r="T257" i="1"/>
  <c r="S257" i="1"/>
  <c r="P257" i="1"/>
  <c r="O257" i="1"/>
  <c r="M257" i="1"/>
  <c r="L257" i="1"/>
  <c r="K257" i="1"/>
  <c r="I257" i="1"/>
  <c r="H257" i="1"/>
  <c r="D370" i="1"/>
  <c r="D322" i="1"/>
  <c r="D303" i="1"/>
  <c r="D298" i="1"/>
  <c r="D297" i="1"/>
  <c r="D296" i="1"/>
  <c r="D294" i="1"/>
  <c r="D282" i="1"/>
  <c r="D279" i="1"/>
  <c r="D278" i="1"/>
  <c r="D276" i="1"/>
  <c r="D275" i="1"/>
  <c r="D274" i="1"/>
  <c r="D273" i="1"/>
  <c r="D238" i="1"/>
  <c r="D223" i="1"/>
  <c r="D195" i="1"/>
  <c r="D176" i="1"/>
  <c r="D166" i="1"/>
  <c r="D147" i="1"/>
  <c r="D137" i="1"/>
  <c r="D103"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K207" i="1"/>
  <c r="W207" i="1" s="1"/>
  <c r="K208" i="1"/>
  <c r="K209" i="1"/>
  <c r="K210" i="1"/>
  <c r="W210" i="1" s="1"/>
  <c r="K211" i="1"/>
  <c r="W211" i="1" s="1"/>
  <c r="K212" i="1"/>
  <c r="K215" i="1"/>
  <c r="K216" i="1"/>
  <c r="W216" i="1" s="1"/>
  <c r="K218" i="1"/>
  <c r="W218" i="1" s="1"/>
  <c r="Q261" i="1"/>
  <c r="W261" i="1" s="1"/>
  <c r="Q263" i="1"/>
  <c r="W263" i="1" s="1"/>
  <c r="Q265" i="1"/>
  <c r="W265" i="1" s="1"/>
  <c r="Q268" i="1"/>
  <c r="Q256" i="1"/>
  <c r="W256" i="1" s="1"/>
  <c r="Q255" i="1"/>
  <c r="W255" i="1" s="1"/>
  <c r="Q254" i="1"/>
  <c r="W254" i="1" s="1"/>
  <c r="Q253" i="1"/>
  <c r="W253" i="1" s="1"/>
  <c r="H150" i="1"/>
  <c r="H151" i="1"/>
  <c r="W151" i="1" s="1"/>
  <c r="T59" i="1"/>
  <c r="I59" i="10" s="1"/>
  <c r="S59" i="1"/>
  <c r="D460" i="1"/>
  <c r="D456" i="1"/>
  <c r="D454" i="1"/>
  <c r="D445" i="1"/>
  <c r="D444" i="1"/>
  <c r="D443" i="1"/>
  <c r="D442" i="1"/>
  <c r="D441" i="1"/>
  <c r="D440" i="1"/>
  <c r="D439" i="1"/>
  <c r="D438" i="1"/>
  <c r="D432" i="1"/>
  <c r="D427" i="1"/>
  <c r="D426" i="1"/>
  <c r="D423" i="1"/>
  <c r="D421" i="1"/>
  <c r="T416" i="1"/>
  <c r="S416" i="1"/>
  <c r="P416" i="1"/>
  <c r="O416" i="1"/>
  <c r="M416" i="1"/>
  <c r="L416" i="1"/>
  <c r="K416" i="1"/>
  <c r="I416" i="1"/>
  <c r="H416" i="1"/>
  <c r="Q407" i="1"/>
  <c r="W407" i="1" s="1"/>
  <c r="Q406" i="1"/>
  <c r="W406" i="1" s="1"/>
  <c r="Q400" i="1"/>
  <c r="W400" i="1" s="1"/>
  <c r="Q399" i="1"/>
  <c r="W399" i="1" s="1"/>
  <c r="Q398" i="1"/>
  <c r="W398" i="1" s="1"/>
  <c r="T403" i="1"/>
  <c r="S403" i="1"/>
  <c r="P403" i="1"/>
  <c r="O403" i="1"/>
  <c r="M403" i="1"/>
  <c r="L403" i="1"/>
  <c r="K403" i="1"/>
  <c r="I403" i="1"/>
  <c r="H403" i="1"/>
  <c r="Q386" i="1"/>
  <c r="P386" i="1"/>
  <c r="M386" i="1"/>
  <c r="L386" i="1"/>
  <c r="K386" i="1"/>
  <c r="I386" i="1"/>
  <c r="H386" i="1"/>
  <c r="G386" i="1"/>
  <c r="G372" i="1"/>
  <c r="P376" i="1"/>
  <c r="O376" i="1"/>
  <c r="M376" i="1"/>
  <c r="L376" i="1"/>
  <c r="K376" i="1"/>
  <c r="I376" i="1"/>
  <c r="H376" i="1"/>
  <c r="G376" i="1"/>
  <c r="Q372" i="1"/>
  <c r="P372" i="1"/>
  <c r="M372" i="1"/>
  <c r="L372" i="1"/>
  <c r="K372" i="1"/>
  <c r="I372" i="1"/>
  <c r="H372" i="1"/>
  <c r="Q371" i="1"/>
  <c r="P371" i="1"/>
  <c r="M371" i="1"/>
  <c r="L371" i="1"/>
  <c r="K371" i="1"/>
  <c r="I371" i="1"/>
  <c r="H371" i="1"/>
  <c r="G371" i="1"/>
  <c r="D379" i="1"/>
  <c r="G229" i="1"/>
  <c r="G225" i="1"/>
  <c r="G224" i="1"/>
  <c r="U367" i="1"/>
  <c r="T367" i="1"/>
  <c r="Q367" i="1"/>
  <c r="P367" i="1"/>
  <c r="O367" i="1"/>
  <c r="M367" i="1"/>
  <c r="L367" i="1"/>
  <c r="I367" i="1"/>
  <c r="H367" i="1"/>
  <c r="K364" i="1"/>
  <c r="W364" i="1" s="1"/>
  <c r="K363" i="1"/>
  <c r="W363" i="1" s="1"/>
  <c r="K361" i="1"/>
  <c r="W361" i="1" s="1"/>
  <c r="K359" i="1"/>
  <c r="W359" i="1" s="1"/>
  <c r="K358" i="1"/>
  <c r="W358" i="1" s="1"/>
  <c r="K357" i="1"/>
  <c r="D352" i="1"/>
  <c r="D343" i="1"/>
  <c r="D342" i="1"/>
  <c r="D340" i="1"/>
  <c r="D335" i="1"/>
  <c r="D334" i="1"/>
  <c r="D332" i="1"/>
  <c r="D323" i="1"/>
  <c r="H307" i="1"/>
  <c r="W307" i="1" s="1"/>
  <c r="H306" i="1"/>
  <c r="W306" i="1" s="1"/>
  <c r="H305" i="1"/>
  <c r="W305" i="1" s="1"/>
  <c r="D304" i="1"/>
  <c r="H295" i="1"/>
  <c r="D284" i="1"/>
  <c r="D283" i="1"/>
  <c r="D280" i="1"/>
  <c r="D277" i="1"/>
  <c r="Q252" i="1"/>
  <c r="T270" i="1"/>
  <c r="S270" i="1"/>
  <c r="P270" i="1"/>
  <c r="O270" i="1"/>
  <c r="M270" i="1"/>
  <c r="L270" i="1"/>
  <c r="K270" i="1"/>
  <c r="I270" i="1"/>
  <c r="H270" i="1"/>
  <c r="Q260" i="1"/>
  <c r="W260" i="1" s="1"/>
  <c r="D246" i="1"/>
  <c r="P245" i="1"/>
  <c r="O245" i="1"/>
  <c r="M245" i="1"/>
  <c r="L245" i="1"/>
  <c r="K245" i="1"/>
  <c r="I245" i="1"/>
  <c r="H245" i="1"/>
  <c r="Q240" i="1"/>
  <c r="P240" i="1"/>
  <c r="M240" i="1"/>
  <c r="L240" i="1"/>
  <c r="K240" i="1"/>
  <c r="I240" i="1"/>
  <c r="H240" i="1"/>
  <c r="G245" i="1"/>
  <c r="G240" i="1"/>
  <c r="D232" i="1"/>
  <c r="P231" i="1"/>
  <c r="O231" i="1"/>
  <c r="M231" i="1"/>
  <c r="L231" i="1"/>
  <c r="K231" i="1"/>
  <c r="I231" i="1"/>
  <c r="H231" i="1"/>
  <c r="P229" i="1"/>
  <c r="O229" i="1"/>
  <c r="M229" i="1"/>
  <c r="L229" i="1"/>
  <c r="K229" i="1"/>
  <c r="I229" i="1"/>
  <c r="H229" i="1"/>
  <c r="Q225" i="1"/>
  <c r="P225" i="1"/>
  <c r="M225" i="1"/>
  <c r="L225" i="1"/>
  <c r="K225" i="1"/>
  <c r="I225" i="1"/>
  <c r="H225" i="1"/>
  <c r="G231" i="1"/>
  <c r="Q224" i="1"/>
  <c r="P224" i="1"/>
  <c r="M224" i="1"/>
  <c r="L224" i="1"/>
  <c r="K224" i="1"/>
  <c r="I224" i="1"/>
  <c r="H224" i="1"/>
  <c r="U220" i="1"/>
  <c r="T220" i="1"/>
  <c r="Q220" i="1"/>
  <c r="P220" i="1"/>
  <c r="O220" i="1"/>
  <c r="M220" i="1"/>
  <c r="L220" i="1"/>
  <c r="I220" i="1"/>
  <c r="H220" i="1"/>
  <c r="K206" i="1"/>
  <c r="D200" i="1"/>
  <c r="D187" i="1"/>
  <c r="D186" i="1"/>
  <c r="D185" i="1"/>
  <c r="D184" i="1"/>
  <c r="D180" i="1"/>
  <c r="D179" i="1"/>
  <c r="D178" i="1"/>
  <c r="H177" i="1"/>
  <c r="W177" i="1" s="1"/>
  <c r="D168" i="1"/>
  <c r="D167" i="1"/>
  <c r="H170" i="1"/>
  <c r="W170" i="1" s="1"/>
  <c r="H169" i="1"/>
  <c r="W169" i="1" s="1"/>
  <c r="D161" i="1"/>
  <c r="D148" i="1"/>
  <c r="H149" i="1"/>
  <c r="W149" i="1" s="1"/>
  <c r="D141" i="1"/>
  <c r="H138" i="1"/>
  <c r="W138" i="1" s="1"/>
  <c r="U30" i="1"/>
  <c r="J30" i="10" s="1"/>
  <c r="U31" i="1"/>
  <c r="J31" i="10" s="1"/>
  <c r="U24" i="1"/>
  <c r="J24" i="10" s="1"/>
  <c r="U25" i="1"/>
  <c r="J25" i="10" s="1"/>
  <c r="U26" i="1"/>
  <c r="T58" i="1"/>
  <c r="I58" i="10" s="1"/>
  <c r="T60" i="1"/>
  <c r="I60" i="10" s="1"/>
  <c r="T61" i="1"/>
  <c r="I61" i="10" s="1"/>
  <c r="T30" i="1"/>
  <c r="I30" i="10" s="1"/>
  <c r="T31" i="1"/>
  <c r="I31" i="10" s="1"/>
  <c r="S58" i="1"/>
  <c r="S60" i="1"/>
  <c r="S61" i="1"/>
  <c r="D130" i="1"/>
  <c r="D120" i="1"/>
  <c r="D116" i="1"/>
  <c r="D115" i="1"/>
  <c r="D114" i="1"/>
  <c r="D113" i="1"/>
  <c r="D105" i="1"/>
  <c r="D104" i="1"/>
  <c r="D97" i="1"/>
  <c r="D96" i="1"/>
  <c r="D95" i="1"/>
  <c r="D94" i="1"/>
  <c r="D93" i="1"/>
  <c r="D92" i="1"/>
  <c r="D91" i="1"/>
  <c r="D90" i="1"/>
  <c r="D83" i="1"/>
  <c r="D82" i="1"/>
  <c r="D81" i="1"/>
  <c r="D80" i="1"/>
  <c r="D73" i="1"/>
  <c r="D72" i="1"/>
  <c r="D68" i="1"/>
  <c r="D18" i="1"/>
  <c r="D17" i="1"/>
  <c r="D16" i="1"/>
  <c r="E14" i="9"/>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K31" i="1"/>
  <c r="W31" i="1" s="1"/>
  <c r="K30" i="1"/>
  <c r="W30" i="1" s="1"/>
  <c r="O35" i="1"/>
  <c r="W35" i="1" s="1"/>
  <c r="P62" i="1"/>
  <c r="M62" i="1"/>
  <c r="L62" i="1"/>
  <c r="K62" i="1"/>
  <c r="I62" i="1"/>
  <c r="H62" i="1"/>
  <c r="G62" i="1"/>
  <c r="Q32" i="1"/>
  <c r="P32" i="1"/>
  <c r="O32" i="1"/>
  <c r="M32" i="1"/>
  <c r="L32" i="1"/>
  <c r="I32" i="1"/>
  <c r="H32" i="1"/>
  <c r="Q27" i="1"/>
  <c r="P27" i="1"/>
  <c r="O27" i="1"/>
  <c r="M27" i="1"/>
  <c r="L27" i="1"/>
  <c r="K27" i="1"/>
  <c r="I27" i="1"/>
  <c r="Q61" i="1"/>
  <c r="W61" i="1" s="1"/>
  <c r="Q60" i="1"/>
  <c r="W60" i="1" s="1"/>
  <c r="Q59" i="1"/>
  <c r="Q58" i="1"/>
  <c r="F25" i="1"/>
  <c r="H25" i="1" s="1"/>
  <c r="F24" i="1"/>
  <c r="G24" i="1" s="1"/>
  <c r="G452" i="1"/>
  <c r="F452" i="1"/>
  <c r="F446" i="1"/>
  <c r="F433" i="1"/>
  <c r="G433" i="10" s="1"/>
  <c r="G416" i="1"/>
  <c r="F416" i="1"/>
  <c r="G403" i="1"/>
  <c r="F403" i="1"/>
  <c r="F393" i="1"/>
  <c r="G393" i="10" s="1"/>
  <c r="F381" i="1"/>
  <c r="G381" i="10" s="1"/>
  <c r="G367" i="1"/>
  <c r="F367" i="1"/>
  <c r="F354" i="1"/>
  <c r="G354" i="10" s="1"/>
  <c r="F344" i="1"/>
  <c r="G344" i="10" s="1"/>
  <c r="F337" i="1"/>
  <c r="G337" i="10" s="1"/>
  <c r="F327" i="1"/>
  <c r="G327" i="10" s="1"/>
  <c r="G319" i="1"/>
  <c r="F319" i="1"/>
  <c r="F308" i="1"/>
  <c r="G308" i="10" s="1"/>
  <c r="F300" i="1"/>
  <c r="G300" i="10" s="1"/>
  <c r="F285" i="1"/>
  <c r="G285" i="10" s="1"/>
  <c r="G270" i="1"/>
  <c r="F270" i="1"/>
  <c r="G257" i="1"/>
  <c r="F257" i="1"/>
  <c r="F247" i="1"/>
  <c r="G247" i="10" s="1"/>
  <c r="F235" i="1"/>
  <c r="G235" i="10" s="1"/>
  <c r="G220" i="1"/>
  <c r="F220" i="1"/>
  <c r="F201" i="1"/>
  <c r="G201" i="10" s="1"/>
  <c r="F188" i="1"/>
  <c r="G188" i="10" s="1"/>
  <c r="F181" i="1"/>
  <c r="G181" i="10" s="1"/>
  <c r="F171" i="1"/>
  <c r="G171" i="10" s="1"/>
  <c r="F163" i="1"/>
  <c r="G163" i="10" s="1"/>
  <c r="F152" i="1"/>
  <c r="G152" i="10" s="1"/>
  <c r="F144" i="1"/>
  <c r="G144" i="10" s="1"/>
  <c r="F126" i="1"/>
  <c r="F117" i="1"/>
  <c r="F106" i="1"/>
  <c r="G106" i="10" s="1"/>
  <c r="F98" i="1"/>
  <c r="F85" i="1"/>
  <c r="F62" i="1"/>
  <c r="G62" i="10" s="1"/>
  <c r="G32" i="1"/>
  <c r="F32" i="1"/>
  <c r="F19" i="1"/>
  <c r="G19" i="10" s="1"/>
  <c r="G98" i="10" l="1"/>
  <c r="H48" i="15"/>
  <c r="G446" i="10"/>
  <c r="H29" i="15"/>
  <c r="G117" i="10"/>
  <c r="H58" i="15"/>
  <c r="G85" i="10"/>
  <c r="H47" i="15"/>
  <c r="G126" i="10"/>
  <c r="H59" i="15"/>
  <c r="T26" i="1"/>
  <c r="T25" i="1"/>
  <c r="I25" i="10" s="1"/>
  <c r="S24" i="1"/>
  <c r="H24" i="10" s="1"/>
  <c r="K57" i="16"/>
  <c r="T36" i="12"/>
  <c r="K17" i="16"/>
  <c r="K56" i="16"/>
  <c r="X452" i="1"/>
  <c r="W452" i="1"/>
  <c r="G452" i="10"/>
  <c r="BK452" i="10" s="1"/>
  <c r="W26" i="1"/>
  <c r="G220" i="10"/>
  <c r="G257" i="10"/>
  <c r="U58" i="1"/>
  <c r="J58" i="10" s="1"/>
  <c r="W58" i="1"/>
  <c r="T150" i="1"/>
  <c r="W150" i="1"/>
  <c r="S212" i="1"/>
  <c r="W212" i="1"/>
  <c r="S208" i="1"/>
  <c r="W208" i="1"/>
  <c r="U270" i="10"/>
  <c r="K123" i="16" s="1"/>
  <c r="U403" i="10"/>
  <c r="U257" i="10"/>
  <c r="K122" i="16" s="1"/>
  <c r="S357" i="1"/>
  <c r="W357" i="1"/>
  <c r="S215" i="1"/>
  <c r="W215" i="1"/>
  <c r="G367" i="10"/>
  <c r="G403" i="10"/>
  <c r="G24" i="10"/>
  <c r="Q376" i="1"/>
  <c r="W59" i="1"/>
  <c r="U252" i="1"/>
  <c r="W252" i="1"/>
  <c r="W376" i="1"/>
  <c r="U268" i="1"/>
  <c r="W268" i="1"/>
  <c r="U416" i="10"/>
  <c r="X319" i="1"/>
  <c r="W319" i="1"/>
  <c r="G319" i="10"/>
  <c r="BK319" i="10" s="1"/>
  <c r="G416" i="10"/>
  <c r="S209" i="1"/>
  <c r="W209" i="1"/>
  <c r="G32" i="10"/>
  <c r="G270" i="10"/>
  <c r="G25" i="10"/>
  <c r="S206" i="1"/>
  <c r="W206" i="1"/>
  <c r="T295" i="1"/>
  <c r="W295" i="1"/>
  <c r="V38" i="10"/>
  <c r="V253" i="10"/>
  <c r="V399" i="10"/>
  <c r="V376" i="10"/>
  <c r="V400" i="10"/>
  <c r="V398" i="10"/>
  <c r="V407" i="10"/>
  <c r="V307" i="10"/>
  <c r="V295" i="10"/>
  <c r="V306" i="10"/>
  <c r="V305" i="10"/>
  <c r="V406" i="10"/>
  <c r="V252" i="10"/>
  <c r="V268" i="10"/>
  <c r="V265" i="10"/>
  <c r="V263" i="10"/>
  <c r="V261" i="10"/>
  <c r="V260" i="10"/>
  <c r="V254" i="10"/>
  <c r="V255" i="10"/>
  <c r="V56" i="10"/>
  <c r="V177" i="10"/>
  <c r="V138" i="10"/>
  <c r="V229" i="10"/>
  <c r="V231" i="10"/>
  <c r="V39" i="10"/>
  <c r="V46" i="10"/>
  <c r="V151" i="10"/>
  <c r="V42" i="10"/>
  <c r="V170" i="10"/>
  <c r="V150" i="10"/>
  <c r="V169" i="10"/>
  <c r="V149" i="10"/>
  <c r="V49" i="10"/>
  <c r="V53" i="10"/>
  <c r="V54" i="10"/>
  <c r="V50" i="10"/>
  <c r="V57" i="10"/>
  <c r="V245" i="10"/>
  <c r="V41" i="10"/>
  <c r="V47" i="10"/>
  <c r="U42" i="12"/>
  <c r="U43" i="12"/>
  <c r="H60" i="10"/>
  <c r="U32" i="10"/>
  <c r="K83" i="16" s="1"/>
  <c r="H58" i="10"/>
  <c r="H61" i="10"/>
  <c r="H59" i="10"/>
  <c r="W1" i="10"/>
  <c r="X1" i="10" s="1"/>
  <c r="V60" i="10"/>
  <c r="V61" i="10"/>
  <c r="V35" i="10"/>
  <c r="V40" i="12" s="1"/>
  <c r="V59" i="10"/>
  <c r="V58" i="10"/>
  <c r="V30" i="10"/>
  <c r="V31" i="10"/>
  <c r="I32" i="10"/>
  <c r="H83" i="16" s="1"/>
  <c r="J32" i="10"/>
  <c r="H150" i="16" s="1"/>
  <c r="J27" i="10"/>
  <c r="H149" i="16" s="1"/>
  <c r="T18" i="9"/>
  <c r="G130" i="1"/>
  <c r="E18" i="12"/>
  <c r="E18" i="14" s="1"/>
  <c r="S245" i="1"/>
  <c r="T229" i="1"/>
  <c r="I229" i="10" s="1"/>
  <c r="T241" i="1"/>
  <c r="I241" i="10" s="1"/>
  <c r="T243" i="1"/>
  <c r="I243" i="10" s="1"/>
  <c r="T376" i="1"/>
  <c r="I376" i="10" s="1"/>
  <c r="T373" i="1"/>
  <c r="I373" i="10" s="1"/>
  <c r="T386" i="1"/>
  <c r="I386" i="10" s="1"/>
  <c r="T389" i="1"/>
  <c r="I389" i="10" s="1"/>
  <c r="S229" i="1"/>
  <c r="U263" i="1"/>
  <c r="S210" i="1"/>
  <c r="T169" i="1"/>
  <c r="S231" i="1"/>
  <c r="T226" i="1"/>
  <c r="I226" i="10" s="1"/>
  <c r="T240" i="1"/>
  <c r="I240" i="10" s="1"/>
  <c r="T307" i="1"/>
  <c r="S363" i="1"/>
  <c r="T372" i="1"/>
  <c r="I372" i="10" s="1"/>
  <c r="U386" i="1"/>
  <c r="J386" i="10" s="1"/>
  <c r="T388" i="1"/>
  <c r="I388" i="10" s="1"/>
  <c r="U400" i="1"/>
  <c r="U254" i="1"/>
  <c r="U261" i="1"/>
  <c r="S361" i="1"/>
  <c r="U376" i="1"/>
  <c r="J376" i="10" s="1"/>
  <c r="U399" i="1"/>
  <c r="U253" i="1"/>
  <c r="S216" i="1"/>
  <c r="T170" i="1"/>
  <c r="T224" i="1"/>
  <c r="I224" i="10" s="1"/>
  <c r="T225" i="1"/>
  <c r="I225" i="10" s="1"/>
  <c r="T231" i="1"/>
  <c r="I231" i="10" s="1"/>
  <c r="U240" i="1"/>
  <c r="J240" i="10" s="1"/>
  <c r="T242" i="1"/>
  <c r="I242" i="10" s="1"/>
  <c r="T245" i="1"/>
  <c r="I245" i="10" s="1"/>
  <c r="U260" i="1"/>
  <c r="S358" i="1"/>
  <c r="S364" i="1"/>
  <c r="T371" i="1"/>
  <c r="I371" i="10" s="1"/>
  <c r="U372" i="1"/>
  <c r="J372" i="10" s="1"/>
  <c r="S376" i="1"/>
  <c r="U406" i="1"/>
  <c r="U255" i="1"/>
  <c r="T177" i="1"/>
  <c r="T306" i="1"/>
  <c r="U224" i="1"/>
  <c r="J224" i="10" s="1"/>
  <c r="U225" i="1"/>
  <c r="J225" i="10" s="1"/>
  <c r="T305" i="1"/>
  <c r="S359" i="1"/>
  <c r="U371" i="1"/>
  <c r="J371" i="10" s="1"/>
  <c r="T387" i="1"/>
  <c r="I387" i="10" s="1"/>
  <c r="U398" i="1"/>
  <c r="U407" i="1"/>
  <c r="U256" i="1"/>
  <c r="U265" i="1"/>
  <c r="S218" i="1"/>
  <c r="S211" i="1"/>
  <c r="S207" i="1"/>
  <c r="S388" i="1"/>
  <c r="T149" i="1"/>
  <c r="T151" i="1"/>
  <c r="T138" i="1"/>
  <c r="K32" i="1"/>
  <c r="K15" i="9" s="1"/>
  <c r="U27" i="1"/>
  <c r="F395" i="1"/>
  <c r="G395" i="10" s="1"/>
  <c r="S241" i="1"/>
  <c r="U32" i="1"/>
  <c r="F173" i="1"/>
  <c r="G173" i="10" s="1"/>
  <c r="P393" i="1"/>
  <c r="P27" i="9" s="1"/>
  <c r="S35" i="1"/>
  <c r="F190" i="1"/>
  <c r="G190" i="10" s="1"/>
  <c r="G393" i="1"/>
  <c r="M393" i="1"/>
  <c r="M27" i="9" s="1"/>
  <c r="S242" i="1"/>
  <c r="H393" i="1"/>
  <c r="H27" i="9" s="1"/>
  <c r="Q257" i="1"/>
  <c r="W257" i="1" s="1"/>
  <c r="G15" i="9"/>
  <c r="U18" i="9"/>
  <c r="L15" i="9"/>
  <c r="Q15" i="9"/>
  <c r="M15" i="9"/>
  <c r="U61" i="1"/>
  <c r="J61" i="10" s="1"/>
  <c r="Q229" i="1"/>
  <c r="W229" i="1" s="1"/>
  <c r="Q245" i="1"/>
  <c r="W245" i="1" s="1"/>
  <c r="O372" i="1"/>
  <c r="S372" i="1" s="1"/>
  <c r="O386" i="1"/>
  <c r="W386" i="1" s="1"/>
  <c r="Q416" i="1"/>
  <c r="W416" i="1" s="1"/>
  <c r="S30" i="1"/>
  <c r="X30" i="1" s="1"/>
  <c r="T32" i="1"/>
  <c r="K220" i="1"/>
  <c r="W220" i="1" s="1"/>
  <c r="I393" i="1"/>
  <c r="I27" i="9" s="1"/>
  <c r="U59" i="1"/>
  <c r="J59" i="10" s="1"/>
  <c r="I15" i="9"/>
  <c r="P15" i="9"/>
  <c r="L393" i="1"/>
  <c r="L27" i="9" s="1"/>
  <c r="U242" i="1"/>
  <c r="J242" i="10" s="1"/>
  <c r="F310" i="1"/>
  <c r="G310" i="10" s="1"/>
  <c r="W25" i="1"/>
  <c r="Q231" i="1"/>
  <c r="W231" i="1" s="1"/>
  <c r="U60" i="1"/>
  <c r="J60" i="10" s="1"/>
  <c r="F154" i="1"/>
  <c r="G154" i="10" s="1"/>
  <c r="F128" i="1"/>
  <c r="G128" i="10" s="1"/>
  <c r="L16" i="9"/>
  <c r="M16" i="9"/>
  <c r="U387" i="1"/>
  <c r="J387" i="10" s="1"/>
  <c r="Q62" i="1"/>
  <c r="U241" i="1"/>
  <c r="J241" i="10" s="1"/>
  <c r="U226" i="1"/>
  <c r="J226" i="10" s="1"/>
  <c r="M64" i="1"/>
  <c r="F249" i="1"/>
  <c r="G249" i="10" s="1"/>
  <c r="F346" i="1"/>
  <c r="G346" i="10" s="1"/>
  <c r="F27" i="1"/>
  <c r="U389" i="1"/>
  <c r="J389" i="10" s="1"/>
  <c r="H16" i="9"/>
  <c r="I16" i="9"/>
  <c r="I64" i="1"/>
  <c r="I130" i="1"/>
  <c r="S31" i="1"/>
  <c r="X31" i="1" s="1"/>
  <c r="T62" i="1"/>
  <c r="S226" i="1"/>
  <c r="F329" i="1"/>
  <c r="G329" i="10" s="1"/>
  <c r="L64" i="1"/>
  <c r="K367" i="1"/>
  <c r="W367" i="1" s="1"/>
  <c r="U373" i="1"/>
  <c r="J373" i="10" s="1"/>
  <c r="K393" i="1"/>
  <c r="Q403" i="1"/>
  <c r="W403" i="1" s="1"/>
  <c r="Q270" i="1"/>
  <c r="W270" i="1" s="1"/>
  <c r="O62" i="1"/>
  <c r="O225" i="1"/>
  <c r="W225" i="1" s="1"/>
  <c r="O371" i="1"/>
  <c r="W371" i="1" s="1"/>
  <c r="S373" i="1"/>
  <c r="S18" i="9"/>
  <c r="H130" i="1"/>
  <c r="H15" i="9"/>
  <c r="O15" i="9"/>
  <c r="G16" i="9"/>
  <c r="K16" i="9"/>
  <c r="P16" i="9"/>
  <c r="P64" i="1"/>
  <c r="O224" i="1"/>
  <c r="W224" i="1" s="1"/>
  <c r="O240" i="1"/>
  <c r="W240" i="1" s="1"/>
  <c r="S387" i="1"/>
  <c r="U243" i="1"/>
  <c r="J243" i="10" s="1"/>
  <c r="T24" i="1" l="1"/>
  <c r="H27" i="1"/>
  <c r="H64" i="1" s="1"/>
  <c r="S26" i="1"/>
  <c r="X26" i="1" s="1"/>
  <c r="X170" i="1"/>
  <c r="X177" i="1"/>
  <c r="X169" i="1"/>
  <c r="X295" i="1"/>
  <c r="I149" i="10"/>
  <c r="X149" i="1"/>
  <c r="J260" i="10"/>
  <c r="X260" i="1"/>
  <c r="X361" i="1"/>
  <c r="H361" i="10"/>
  <c r="I307" i="10"/>
  <c r="X307" i="1"/>
  <c r="J265" i="10"/>
  <c r="X265" i="1"/>
  <c r="J255" i="10"/>
  <c r="X255" i="1"/>
  <c r="J253" i="10"/>
  <c r="X253" i="1"/>
  <c r="J261" i="10"/>
  <c r="X261" i="1"/>
  <c r="X210" i="1"/>
  <c r="H210" i="10"/>
  <c r="V43" i="12"/>
  <c r="V42" i="12"/>
  <c r="J268" i="10"/>
  <c r="X268" i="1"/>
  <c r="J252" i="10"/>
  <c r="X252" i="1"/>
  <c r="W24" i="1"/>
  <c r="X357" i="1"/>
  <c r="H357" i="10"/>
  <c r="X208" i="1"/>
  <c r="H208" i="10"/>
  <c r="I150" i="10"/>
  <c r="X150" i="1"/>
  <c r="X218" i="1"/>
  <c r="H218" i="10"/>
  <c r="I305" i="10"/>
  <c r="X305" i="1"/>
  <c r="V416" i="10"/>
  <c r="L24" i="10"/>
  <c r="M24" i="10"/>
  <c r="N24" i="10"/>
  <c r="P24" i="10"/>
  <c r="Q24" i="10"/>
  <c r="R24" i="10"/>
  <c r="T24" i="10"/>
  <c r="U24" i="10"/>
  <c r="X372" i="1"/>
  <c r="H372" i="10"/>
  <c r="X35" i="1"/>
  <c r="H35" i="10"/>
  <c r="I138" i="10"/>
  <c r="X138" i="1"/>
  <c r="X207" i="1"/>
  <c r="H207" i="10"/>
  <c r="J256" i="10"/>
  <c r="BJ256" i="10" s="1"/>
  <c r="X256" i="1"/>
  <c r="J406" i="10"/>
  <c r="X406" i="1"/>
  <c r="X364" i="1"/>
  <c r="H364" i="10"/>
  <c r="J399" i="10"/>
  <c r="X399" i="1"/>
  <c r="J254" i="10"/>
  <c r="X254" i="1"/>
  <c r="J263" i="10"/>
  <c r="X263" i="1"/>
  <c r="V24" i="10"/>
  <c r="X253" i="10"/>
  <c r="X399" i="10"/>
  <c r="X376" i="10"/>
  <c r="X38" i="10"/>
  <c r="X398" i="10"/>
  <c r="X407" i="10"/>
  <c r="X406" i="10"/>
  <c r="X252" i="10"/>
  <c r="X307" i="10"/>
  <c r="X306" i="10"/>
  <c r="X400" i="10"/>
  <c r="X305" i="10"/>
  <c r="X295" i="10"/>
  <c r="X268" i="10"/>
  <c r="X260" i="10"/>
  <c r="X265" i="10"/>
  <c r="X263" i="10"/>
  <c r="X261" i="10"/>
  <c r="X255" i="10"/>
  <c r="X254" i="10"/>
  <c r="X231" i="10"/>
  <c r="X57" i="10"/>
  <c r="X149" i="10"/>
  <c r="X46" i="10"/>
  <c r="X41" i="10"/>
  <c r="X50" i="10"/>
  <c r="X245" i="10"/>
  <c r="X39" i="10"/>
  <c r="X47" i="10"/>
  <c r="X229" i="10"/>
  <c r="X169" i="10"/>
  <c r="X56" i="10"/>
  <c r="X49" i="10"/>
  <c r="X177" i="10"/>
  <c r="X170" i="10"/>
  <c r="X42" i="10"/>
  <c r="X54" i="10"/>
  <c r="X138" i="10"/>
  <c r="X150" i="10"/>
  <c r="X53" i="10"/>
  <c r="X151" i="10"/>
  <c r="V270" i="10"/>
  <c r="K190" i="16" s="1"/>
  <c r="V403" i="10"/>
  <c r="W32" i="1"/>
  <c r="W372" i="1"/>
  <c r="J398" i="10"/>
  <c r="X398" i="1"/>
  <c r="X216" i="1"/>
  <c r="H216" i="10"/>
  <c r="M25" i="10"/>
  <c r="L25" i="10"/>
  <c r="N25" i="10"/>
  <c r="P25" i="10"/>
  <c r="Q25" i="10"/>
  <c r="R25" i="10"/>
  <c r="T25" i="10"/>
  <c r="U25" i="10"/>
  <c r="I14" i="9"/>
  <c r="G27" i="10"/>
  <c r="I151" i="10"/>
  <c r="X151" i="1"/>
  <c r="X211" i="1"/>
  <c r="H211" i="10"/>
  <c r="J407" i="10"/>
  <c r="X407" i="1"/>
  <c r="X359" i="1"/>
  <c r="H359" i="10"/>
  <c r="I306" i="10"/>
  <c r="X306" i="1"/>
  <c r="X376" i="1"/>
  <c r="H376" i="10"/>
  <c r="X358" i="1"/>
  <c r="H358" i="10"/>
  <c r="J400" i="10"/>
  <c r="X400" i="1"/>
  <c r="X363" i="1"/>
  <c r="H363" i="10"/>
  <c r="H231" i="10"/>
  <c r="H229" i="10"/>
  <c r="H245" i="10"/>
  <c r="I295" i="10"/>
  <c r="V25" i="10"/>
  <c r="X58" i="1"/>
  <c r="V257" i="10"/>
  <c r="K189" i="16" s="1"/>
  <c r="X206" i="1"/>
  <c r="H206" i="10"/>
  <c r="X209" i="1"/>
  <c r="H209" i="10"/>
  <c r="X215" i="1"/>
  <c r="H215" i="10"/>
  <c r="X212" i="1"/>
  <c r="H212" i="10"/>
  <c r="U36" i="12"/>
  <c r="W62" i="1"/>
  <c r="S389" i="1"/>
  <c r="W389" i="1"/>
  <c r="S243" i="1"/>
  <c r="W243" i="1"/>
  <c r="V32" i="10"/>
  <c r="K150" i="16" s="1"/>
  <c r="X61" i="1"/>
  <c r="X59" i="1"/>
  <c r="X60" i="1"/>
  <c r="I393" i="10"/>
  <c r="H388" i="10"/>
  <c r="H387" i="10"/>
  <c r="X387" i="1"/>
  <c r="G27" i="9"/>
  <c r="H373" i="10"/>
  <c r="X373" i="1"/>
  <c r="H242" i="10"/>
  <c r="X242" i="1"/>
  <c r="H241" i="10"/>
  <c r="X241" i="1"/>
  <c r="H226" i="10"/>
  <c r="X226" i="1"/>
  <c r="Y1" i="10"/>
  <c r="X25" i="10"/>
  <c r="X35" i="10"/>
  <c r="X40" i="12" s="1"/>
  <c r="X30" i="10"/>
  <c r="X59" i="10"/>
  <c r="X24" i="10"/>
  <c r="X58" i="10"/>
  <c r="X31" i="10"/>
  <c r="X61" i="10"/>
  <c r="X60" i="10"/>
  <c r="H30" i="10"/>
  <c r="H31" i="10"/>
  <c r="I170" i="10"/>
  <c r="I177" i="10"/>
  <c r="I169" i="10"/>
  <c r="H441" i="1"/>
  <c r="T15" i="9"/>
  <c r="I115" i="1"/>
  <c r="H238" i="1"/>
  <c r="T27" i="9"/>
  <c r="H379" i="1"/>
  <c r="H31" i="9" s="1"/>
  <c r="T16" i="9"/>
  <c r="I81" i="1"/>
  <c r="U15" i="9"/>
  <c r="I238" i="1"/>
  <c r="G441" i="1"/>
  <c r="S15" i="9"/>
  <c r="E19" i="12"/>
  <c r="E19" i="14" s="1"/>
  <c r="T393" i="1"/>
  <c r="U388" i="1"/>
  <c r="X388" i="1" s="1"/>
  <c r="S220" i="1"/>
  <c r="X220" i="1" s="1"/>
  <c r="U231" i="1"/>
  <c r="J231" i="10" s="1"/>
  <c r="U416" i="1"/>
  <c r="X416" i="1" s="1"/>
  <c r="S225" i="1"/>
  <c r="S371" i="1"/>
  <c r="U229" i="1"/>
  <c r="J229" i="10" s="1"/>
  <c r="U270" i="1"/>
  <c r="X270" i="1" s="1"/>
  <c r="U403" i="1"/>
  <c r="X403" i="1" s="1"/>
  <c r="U245" i="1"/>
  <c r="J245" i="10" s="1"/>
  <c r="U257" i="1"/>
  <c r="X257" i="1" s="1"/>
  <c r="S367" i="1"/>
  <c r="X367" i="1" s="1"/>
  <c r="S386" i="1"/>
  <c r="S224" i="1"/>
  <c r="S240" i="1"/>
  <c r="H232" i="1"/>
  <c r="H82" i="1"/>
  <c r="H246" i="1"/>
  <c r="K64" i="1"/>
  <c r="F192" i="1"/>
  <c r="G94" i="1"/>
  <c r="G442" i="1"/>
  <c r="G81" i="1"/>
  <c r="I114" i="1"/>
  <c r="H73" i="1"/>
  <c r="I73" i="1"/>
  <c r="H95" i="1"/>
  <c r="O14" i="9"/>
  <c r="P14" i="9"/>
  <c r="G93" i="1"/>
  <c r="G114" i="1"/>
  <c r="H14" i="9"/>
  <c r="I246" i="1"/>
  <c r="S32" i="1"/>
  <c r="X32" i="1" s="1"/>
  <c r="I379" i="1"/>
  <c r="K14" i="9"/>
  <c r="F18" i="9"/>
  <c r="L14" i="9"/>
  <c r="Q14" i="9"/>
  <c r="I442" i="1"/>
  <c r="I93" i="1"/>
  <c r="I441" i="1"/>
  <c r="I94" i="1"/>
  <c r="H114" i="1"/>
  <c r="F15" i="9"/>
  <c r="H81" i="1"/>
  <c r="I232" i="1"/>
  <c r="I296" i="1"/>
  <c r="F348" i="1"/>
  <c r="G348" i="10" s="1"/>
  <c r="Q393" i="1"/>
  <c r="S62" i="1"/>
  <c r="H442" i="1"/>
  <c r="U62" i="1"/>
  <c r="U64" i="1" s="1"/>
  <c r="G238" i="1"/>
  <c r="K27" i="9"/>
  <c r="K238" i="1" s="1"/>
  <c r="G379" i="1"/>
  <c r="G73" i="1"/>
  <c r="G82" i="1"/>
  <c r="G232" i="1"/>
  <c r="G95" i="1"/>
  <c r="G246" i="1"/>
  <c r="G115" i="1"/>
  <c r="G443" i="1"/>
  <c r="O16" i="9"/>
  <c r="S16" i="9" s="1"/>
  <c r="O64" i="1"/>
  <c r="I443" i="1"/>
  <c r="I95" i="1"/>
  <c r="K379" i="1"/>
  <c r="K31" i="9" s="1"/>
  <c r="K73" i="1"/>
  <c r="K82" i="1"/>
  <c r="K232" i="1"/>
  <c r="K442" i="1"/>
  <c r="K443" i="1"/>
  <c r="K94" i="1"/>
  <c r="K95" i="1"/>
  <c r="K441" i="1"/>
  <c r="K93" i="1"/>
  <c r="K130" i="1"/>
  <c r="K114" i="1"/>
  <c r="K81" i="1"/>
  <c r="K115" i="1"/>
  <c r="K246" i="1"/>
  <c r="Q64" i="1"/>
  <c r="Q16" i="9"/>
  <c r="U16" i="9" s="1"/>
  <c r="H93" i="1"/>
  <c r="H94" i="1"/>
  <c r="O393" i="1"/>
  <c r="I82" i="1"/>
  <c r="H115" i="1"/>
  <c r="H443" i="1"/>
  <c r="F64" i="1"/>
  <c r="G64" i="10" s="1"/>
  <c r="M14" i="9"/>
  <c r="G27" i="1"/>
  <c r="S25" i="1"/>
  <c r="W27" i="1" l="1"/>
  <c r="L199" i="1"/>
  <c r="L140" i="1"/>
  <c r="L139" i="1"/>
  <c r="M199" i="1"/>
  <c r="M140" i="1"/>
  <c r="M139" i="1"/>
  <c r="P139" i="1"/>
  <c r="P140" i="1"/>
  <c r="K199" i="1"/>
  <c r="K139" i="1"/>
  <c r="K140" i="1"/>
  <c r="H140" i="1"/>
  <c r="H139" i="1"/>
  <c r="O140" i="1"/>
  <c r="O139" i="1"/>
  <c r="I113" i="1"/>
  <c r="I140" i="1"/>
  <c r="I139" i="1"/>
  <c r="Q140" i="1"/>
  <c r="Q139" i="1"/>
  <c r="I24" i="10"/>
  <c r="I27" i="10" s="1"/>
  <c r="H82" i="16" s="1"/>
  <c r="X24" i="1"/>
  <c r="T27" i="1"/>
  <c r="T64" i="1" s="1"/>
  <c r="I438" i="1"/>
  <c r="I180" i="1"/>
  <c r="I199" i="1"/>
  <c r="I340" i="1"/>
  <c r="I167" i="1"/>
  <c r="I92" i="1"/>
  <c r="I184" i="1"/>
  <c r="I304" i="1"/>
  <c r="I168" i="1"/>
  <c r="K101" i="15"/>
  <c r="J101" i="15"/>
  <c r="H367" i="10"/>
  <c r="I120" i="1"/>
  <c r="I126" i="1" s="1"/>
  <c r="I323" i="1"/>
  <c r="I30" i="9" s="1"/>
  <c r="I343" i="1"/>
  <c r="I352" i="1"/>
  <c r="I354" i="1" s="1"/>
  <c r="I297" i="1"/>
  <c r="I185" i="1"/>
  <c r="I342" i="1"/>
  <c r="I344" i="1" s="1"/>
  <c r="I90" i="1"/>
  <c r="I186" i="1"/>
  <c r="I80" i="1"/>
  <c r="I187" i="1"/>
  <c r="I91" i="1"/>
  <c r="I440" i="1"/>
  <c r="I72" i="1"/>
  <c r="I298" i="1"/>
  <c r="I141" i="1"/>
  <c r="I179" i="1"/>
  <c r="I200" i="1"/>
  <c r="I439" i="1"/>
  <c r="I335" i="1"/>
  <c r="I148" i="1"/>
  <c r="I332" i="1"/>
  <c r="I161" i="1"/>
  <c r="I163" i="1" s="1"/>
  <c r="I178" i="1"/>
  <c r="I334" i="1"/>
  <c r="X231" i="1"/>
  <c r="V27" i="10"/>
  <c r="K149" i="16" s="1"/>
  <c r="Q27" i="10"/>
  <c r="L27" i="10"/>
  <c r="J270" i="10"/>
  <c r="H190" i="16" s="1"/>
  <c r="X386" i="1"/>
  <c r="H386" i="10"/>
  <c r="X225" i="1"/>
  <c r="H225" i="10"/>
  <c r="Y38" i="10"/>
  <c r="Y376" i="10"/>
  <c r="Y253" i="10"/>
  <c r="Y399" i="10"/>
  <c r="Y406" i="10"/>
  <c r="Y252" i="10"/>
  <c r="Y307" i="10"/>
  <c r="Y306" i="10"/>
  <c r="Y400" i="10"/>
  <c r="Y398" i="10"/>
  <c r="Y407" i="10"/>
  <c r="Y305" i="10"/>
  <c r="Y295" i="10"/>
  <c r="Y268" i="10"/>
  <c r="Y265" i="10"/>
  <c r="Y263" i="10"/>
  <c r="Y261" i="10"/>
  <c r="Y260" i="10"/>
  <c r="Y254" i="10"/>
  <c r="Y255" i="10"/>
  <c r="Y49" i="10"/>
  <c r="Y42" i="10"/>
  <c r="Y229" i="10"/>
  <c r="Y41" i="10"/>
  <c r="Y50" i="10"/>
  <c r="Y169" i="10"/>
  <c r="Y56" i="10"/>
  <c r="Y57" i="10"/>
  <c r="Y231" i="10"/>
  <c r="Y46" i="10"/>
  <c r="Y138" i="10"/>
  <c r="Y54" i="10"/>
  <c r="Y245" i="10"/>
  <c r="Y170" i="10"/>
  <c r="Y151" i="10"/>
  <c r="Y47" i="10"/>
  <c r="Y177" i="10"/>
  <c r="Y53" i="10"/>
  <c r="Y39" i="10"/>
  <c r="Y150" i="10"/>
  <c r="Y149" i="10"/>
  <c r="H220" i="10"/>
  <c r="H54" i="16" s="1"/>
  <c r="X270" i="10"/>
  <c r="X416" i="10"/>
  <c r="U27" i="10"/>
  <c r="P27" i="10"/>
  <c r="X224" i="1"/>
  <c r="H224" i="10"/>
  <c r="X245" i="1"/>
  <c r="J257" i="10"/>
  <c r="H189" i="16" s="1"/>
  <c r="F203" i="1"/>
  <c r="G203" i="10" s="1"/>
  <c r="G192" i="10"/>
  <c r="X229" i="1"/>
  <c r="J403" i="10"/>
  <c r="J416" i="10"/>
  <c r="T27" i="10"/>
  <c r="N27" i="10"/>
  <c r="X371" i="1"/>
  <c r="H371" i="10"/>
  <c r="X43" i="12"/>
  <c r="X257" i="10"/>
  <c r="X240" i="1"/>
  <c r="H240" i="10"/>
  <c r="X42" i="12"/>
  <c r="X403" i="10"/>
  <c r="R27" i="10"/>
  <c r="M27" i="10"/>
  <c r="V36" i="12"/>
  <c r="V35" i="12"/>
  <c r="W393" i="1"/>
  <c r="X62" i="1"/>
  <c r="X243" i="1"/>
  <c r="H243" i="10"/>
  <c r="X389" i="1"/>
  <c r="H389" i="10"/>
  <c r="H25" i="10"/>
  <c r="H27" i="10" s="1"/>
  <c r="H16" i="16" s="1"/>
  <c r="X25" i="1"/>
  <c r="X32" i="10"/>
  <c r="X27" i="10"/>
  <c r="Z1" i="10"/>
  <c r="Y25" i="10"/>
  <c r="Y59" i="10"/>
  <c r="Y60" i="10"/>
  <c r="Y30" i="10"/>
  <c r="Y61" i="10"/>
  <c r="Y58" i="10"/>
  <c r="Y24" i="10"/>
  <c r="Y35" i="10"/>
  <c r="Y40" i="12" s="1"/>
  <c r="Y31" i="10"/>
  <c r="J388" i="10"/>
  <c r="H32" i="10"/>
  <c r="H17" i="16" s="1"/>
  <c r="U14" i="9"/>
  <c r="H187" i="1"/>
  <c r="T14" i="9"/>
  <c r="E20" i="12"/>
  <c r="E20" i="14" s="1"/>
  <c r="K370" i="1"/>
  <c r="K381" i="1" s="1"/>
  <c r="K26" i="9" s="1"/>
  <c r="H370" i="1"/>
  <c r="H381" i="1" s="1"/>
  <c r="H296" i="1"/>
  <c r="H332" i="1"/>
  <c r="H185" i="1"/>
  <c r="H72" i="1"/>
  <c r="H439" i="1"/>
  <c r="H141" i="1"/>
  <c r="H113" i="1"/>
  <c r="H184" i="1"/>
  <c r="K141" i="1"/>
  <c r="K332" i="1"/>
  <c r="U393" i="1"/>
  <c r="K13" i="9"/>
  <c r="K68" i="1" s="1"/>
  <c r="K179" i="1"/>
  <c r="K80" i="1"/>
  <c r="H297" i="1"/>
  <c r="I247" i="1"/>
  <c r="S393" i="1"/>
  <c r="H247" i="1"/>
  <c r="I29" i="9"/>
  <c r="I31" i="9"/>
  <c r="O199" i="1"/>
  <c r="O161" i="1"/>
  <c r="H90" i="1"/>
  <c r="H167" i="1"/>
  <c r="H304" i="1"/>
  <c r="H298" i="1"/>
  <c r="H80" i="1"/>
  <c r="H148" i="1"/>
  <c r="H323" i="1"/>
  <c r="H342" i="1"/>
  <c r="H343" i="1"/>
  <c r="Q199" i="1"/>
  <c r="Q161" i="1"/>
  <c r="H352" i="1"/>
  <c r="H178" i="1"/>
  <c r="H440" i="1"/>
  <c r="H120" i="1"/>
  <c r="H126" i="1" s="1"/>
  <c r="H92" i="1"/>
  <c r="P199" i="1"/>
  <c r="P161" i="1"/>
  <c r="H186" i="1"/>
  <c r="H161" i="1"/>
  <c r="H340" i="1"/>
  <c r="H335" i="1"/>
  <c r="H179" i="1"/>
  <c r="H200" i="1"/>
  <c r="H91" i="1"/>
  <c r="K72" i="1"/>
  <c r="K352" i="1"/>
  <c r="K354" i="1" s="1"/>
  <c r="K439" i="1"/>
  <c r="K297" i="1"/>
  <c r="K120" i="1"/>
  <c r="K126" i="1" s="1"/>
  <c r="K113" i="1"/>
  <c r="K167" i="1"/>
  <c r="K148" i="1"/>
  <c r="K92" i="1"/>
  <c r="K185" i="1"/>
  <c r="K186" i="1"/>
  <c r="K180" i="1"/>
  <c r="K340" i="1"/>
  <c r="K323" i="1"/>
  <c r="K30" i="9" s="1"/>
  <c r="K298" i="1"/>
  <c r="K304" i="1"/>
  <c r="K29" i="9" s="1"/>
  <c r="K91" i="1"/>
  <c r="K200" i="1"/>
  <c r="K187" i="1"/>
  <c r="K334" i="1"/>
  <c r="K184" i="1"/>
  <c r="K90" i="1"/>
  <c r="K335" i="1"/>
  <c r="K178" i="1"/>
  <c r="K296" i="1"/>
  <c r="K168" i="1"/>
  <c r="K161" i="1"/>
  <c r="K163" i="1" s="1"/>
  <c r="K440" i="1"/>
  <c r="K438" i="1"/>
  <c r="K343" i="1"/>
  <c r="K342" i="1"/>
  <c r="H199" i="1"/>
  <c r="H334" i="1"/>
  <c r="H438" i="1"/>
  <c r="H168" i="1"/>
  <c r="H180" i="1"/>
  <c r="S27" i="1"/>
  <c r="L13" i="9"/>
  <c r="L83" i="1" s="1"/>
  <c r="M13" i="9"/>
  <c r="F16" i="9"/>
  <c r="K247" i="1"/>
  <c r="G31" i="9"/>
  <c r="P13" i="9"/>
  <c r="F435" i="1"/>
  <c r="G435" i="10" s="1"/>
  <c r="F418" i="1"/>
  <c r="G418" i="10" s="1"/>
  <c r="F287" i="1"/>
  <c r="G247" i="1"/>
  <c r="G14" i="9"/>
  <c r="G64" i="1"/>
  <c r="W64" i="1" s="1"/>
  <c r="O27" i="9"/>
  <c r="S27" i="9" s="1"/>
  <c r="I13" i="9"/>
  <c r="Q13" i="9"/>
  <c r="F76" i="1"/>
  <c r="H13" i="9"/>
  <c r="L352" i="1"/>
  <c r="L354" i="1" s="1"/>
  <c r="L343" i="1"/>
  <c r="L335" i="1"/>
  <c r="L379" i="1"/>
  <c r="L304" i="1"/>
  <c r="L29" i="9" s="1"/>
  <c r="L296" i="1"/>
  <c r="L297" i="1"/>
  <c r="L340" i="1"/>
  <c r="L332" i="1"/>
  <c r="L298" i="1"/>
  <c r="L73" i="1"/>
  <c r="L82" i="1"/>
  <c r="L232" i="1"/>
  <c r="L141" i="1"/>
  <c r="L438" i="1"/>
  <c r="L442" i="1"/>
  <c r="L439" i="1"/>
  <c r="L443" i="1"/>
  <c r="L200" i="1"/>
  <c r="L185" i="1"/>
  <c r="L178" i="1"/>
  <c r="L323" i="1"/>
  <c r="L30" i="9" s="1"/>
  <c r="L342" i="1"/>
  <c r="L80" i="1"/>
  <c r="L440" i="1"/>
  <c r="L246" i="1"/>
  <c r="L148" i="1"/>
  <c r="L168" i="1"/>
  <c r="L91" i="1"/>
  <c r="L95" i="1"/>
  <c r="L113" i="1"/>
  <c r="L81" i="1"/>
  <c r="L184" i="1"/>
  <c r="L179" i="1"/>
  <c r="L92" i="1"/>
  <c r="L114" i="1"/>
  <c r="L120" i="1"/>
  <c r="L126" i="1" s="1"/>
  <c r="L130" i="1"/>
  <c r="L72" i="1"/>
  <c r="L93" i="1"/>
  <c r="L187" i="1"/>
  <c r="L115" i="1"/>
  <c r="L238" i="1"/>
  <c r="L180" i="1"/>
  <c r="L90" i="1"/>
  <c r="L186" i="1"/>
  <c r="L161" i="1"/>
  <c r="L163" i="1" s="1"/>
  <c r="L94" i="1"/>
  <c r="L441" i="1"/>
  <c r="L167" i="1"/>
  <c r="L334" i="1"/>
  <c r="O13" i="9"/>
  <c r="Q27" i="9"/>
  <c r="U27" i="9" s="1"/>
  <c r="J17" i="15" l="1"/>
  <c r="J70" i="15"/>
  <c r="J80" i="15" s="1"/>
  <c r="J82" i="15" s="1"/>
  <c r="K17" i="15"/>
  <c r="K70" i="15"/>
  <c r="K80" i="15" s="1"/>
  <c r="K82" i="15" s="1"/>
  <c r="G287" i="10"/>
  <c r="H28" i="15"/>
  <c r="H32" i="15" s="1"/>
  <c r="H34" i="15" s="1"/>
  <c r="T140" i="1"/>
  <c r="X27" i="1"/>
  <c r="S14" i="9"/>
  <c r="G140" i="1"/>
  <c r="G139" i="1"/>
  <c r="U139" i="1"/>
  <c r="J139" i="10" s="1"/>
  <c r="U140" i="1"/>
  <c r="J140" i="10" s="1"/>
  <c r="T139" i="1"/>
  <c r="I28" i="9"/>
  <c r="I294" i="1" s="1"/>
  <c r="I300" i="1" s="1"/>
  <c r="I22" i="9" s="1"/>
  <c r="U199" i="1"/>
  <c r="J199" i="10" s="1"/>
  <c r="I337" i="1"/>
  <c r="I25" i="9" s="1"/>
  <c r="I176" i="1" s="1"/>
  <c r="I181" i="1" s="1"/>
  <c r="I188" i="1"/>
  <c r="G76" i="10"/>
  <c r="H46" i="15"/>
  <c r="H49" i="15" s="1"/>
  <c r="H62" i="15" s="1"/>
  <c r="Q35" i="12"/>
  <c r="J82" i="16"/>
  <c r="N35" i="12"/>
  <c r="I149" i="16"/>
  <c r="R35" i="12"/>
  <c r="J149" i="16"/>
  <c r="U35" i="12"/>
  <c r="K82" i="16"/>
  <c r="M35" i="12"/>
  <c r="I82" i="16"/>
  <c r="I101" i="15"/>
  <c r="I70" i="15" s="1"/>
  <c r="T35" i="12"/>
  <c r="K16" i="16"/>
  <c r="L17" i="16"/>
  <c r="P35" i="12"/>
  <c r="J16" i="16"/>
  <c r="L16" i="16"/>
  <c r="L57" i="16"/>
  <c r="L35" i="12"/>
  <c r="I16" i="16"/>
  <c r="L56" i="16"/>
  <c r="Y42" i="12"/>
  <c r="Y416" i="10"/>
  <c r="Z253" i="10"/>
  <c r="Z399" i="10"/>
  <c r="Z376" i="10"/>
  <c r="Z38" i="10"/>
  <c r="Z406" i="10"/>
  <c r="Z252" i="10"/>
  <c r="Z307" i="10"/>
  <c r="Z306" i="10"/>
  <c r="Z305" i="10"/>
  <c r="Z400" i="10"/>
  <c r="Z398" i="10"/>
  <c r="Z407" i="10"/>
  <c r="Z295" i="10"/>
  <c r="Z268" i="10"/>
  <c r="Z265" i="10"/>
  <c r="Z263" i="10"/>
  <c r="Z261" i="10"/>
  <c r="Z260" i="10"/>
  <c r="Z255" i="10"/>
  <c r="Z254" i="10"/>
  <c r="Z47" i="10"/>
  <c r="Z56" i="10"/>
  <c r="Z245" i="10"/>
  <c r="Z53" i="10"/>
  <c r="Z54" i="10"/>
  <c r="Z231" i="10"/>
  <c r="Z41" i="10"/>
  <c r="Z169" i="10"/>
  <c r="Z49" i="10"/>
  <c r="Z150" i="10"/>
  <c r="Z229" i="10"/>
  <c r="Z177" i="10"/>
  <c r="Z138" i="10"/>
  <c r="Z39" i="10"/>
  <c r="Z149" i="10"/>
  <c r="Z50" i="10"/>
  <c r="Z151" i="10"/>
  <c r="Z57" i="10"/>
  <c r="Z170" i="10"/>
  <c r="Z42" i="10"/>
  <c r="Z46" i="10"/>
  <c r="Y43" i="12"/>
  <c r="Y270" i="10"/>
  <c r="L123" i="16" s="1"/>
  <c r="Y403" i="10"/>
  <c r="Y257" i="10"/>
  <c r="L122" i="16" s="1"/>
  <c r="X35" i="12"/>
  <c r="X36" i="12"/>
  <c r="H393" i="10"/>
  <c r="Y27" i="10"/>
  <c r="L82" i="16" s="1"/>
  <c r="Y32" i="10"/>
  <c r="L83" i="16" s="1"/>
  <c r="J393" i="10"/>
  <c r="X393" i="1"/>
  <c r="AA1" i="10"/>
  <c r="AB1" i="10" s="1"/>
  <c r="Z59" i="10"/>
  <c r="Z60" i="10"/>
  <c r="Z35" i="10"/>
  <c r="Z40" i="12" s="1"/>
  <c r="Z30" i="10"/>
  <c r="Z61" i="10"/>
  <c r="Z58" i="10"/>
  <c r="Z25" i="10"/>
  <c r="Z31" i="10"/>
  <c r="Z24" i="10"/>
  <c r="K395" i="1"/>
  <c r="T13" i="9"/>
  <c r="U13" i="9"/>
  <c r="E21" i="12"/>
  <c r="E21" i="14" s="1"/>
  <c r="K322" i="1"/>
  <c r="K327" i="1" s="1"/>
  <c r="K329" i="1" s="1"/>
  <c r="L322" i="1"/>
  <c r="L327" i="1" s="1"/>
  <c r="L329" i="1" s="1"/>
  <c r="L303" i="1"/>
  <c r="L308" i="1" s="1"/>
  <c r="L23" i="9" s="1"/>
  <c r="K303" i="1"/>
  <c r="K308" i="1" s="1"/>
  <c r="K23" i="9" s="1"/>
  <c r="K223" i="1"/>
  <c r="K235" i="1" s="1"/>
  <c r="K249" i="1" s="1"/>
  <c r="I370" i="1"/>
  <c r="I381" i="1" s="1"/>
  <c r="I303" i="1"/>
  <c r="I308" i="1" s="1"/>
  <c r="I23" i="9" s="1"/>
  <c r="I322" i="1"/>
  <c r="I327" i="1" s="1"/>
  <c r="H188" i="1"/>
  <c r="H28" i="9"/>
  <c r="K18" i="1"/>
  <c r="K17" i="1"/>
  <c r="K97" i="1"/>
  <c r="L97" i="1"/>
  <c r="L16" i="1"/>
  <c r="K284" i="1"/>
  <c r="K283" i="1"/>
  <c r="K432" i="1"/>
  <c r="L18" i="1"/>
  <c r="K444" i="1"/>
  <c r="K16" i="1"/>
  <c r="K116" i="1"/>
  <c r="K117" i="1" s="1"/>
  <c r="K128" i="1" s="1"/>
  <c r="H344" i="1"/>
  <c r="K445" i="1"/>
  <c r="K83" i="1"/>
  <c r="K85" i="1" s="1"/>
  <c r="K96" i="1"/>
  <c r="L31" i="9"/>
  <c r="T199" i="1"/>
  <c r="H354" i="1"/>
  <c r="H337" i="1"/>
  <c r="H25" i="9" s="1"/>
  <c r="H30" i="9"/>
  <c r="H29" i="9"/>
  <c r="H395" i="1"/>
  <c r="H26" i="9"/>
  <c r="H163" i="1"/>
  <c r="T161" i="1"/>
  <c r="L68" i="1"/>
  <c r="L284" i="1"/>
  <c r="L283" i="1"/>
  <c r="L444" i="1"/>
  <c r="L17" i="1"/>
  <c r="L432" i="1"/>
  <c r="L116" i="1"/>
  <c r="L117" i="1" s="1"/>
  <c r="L128" i="1" s="1"/>
  <c r="L96" i="1"/>
  <c r="L445" i="1"/>
  <c r="K337" i="1"/>
  <c r="K25" i="9" s="1"/>
  <c r="K344" i="1"/>
  <c r="K188" i="1"/>
  <c r="K28" i="9"/>
  <c r="S64" i="1"/>
  <c r="X64" i="1" s="1"/>
  <c r="F27" i="9"/>
  <c r="G199" i="1"/>
  <c r="W199" i="1" s="1"/>
  <c r="G40" i="9"/>
  <c r="G41" i="9" s="1"/>
  <c r="G32" i="9" s="1"/>
  <c r="L188" i="1"/>
  <c r="L344" i="1"/>
  <c r="M323" i="1"/>
  <c r="M297" i="1"/>
  <c r="M298" i="1"/>
  <c r="M340" i="1"/>
  <c r="M332" i="1"/>
  <c r="M379" i="1"/>
  <c r="M304" i="1"/>
  <c r="M342" i="1"/>
  <c r="M334" i="1"/>
  <c r="M352" i="1"/>
  <c r="M343" i="1"/>
  <c r="M335" i="1"/>
  <c r="M73" i="1"/>
  <c r="M82" i="1"/>
  <c r="M284" i="1"/>
  <c r="M232" i="1"/>
  <c r="M141" i="1"/>
  <c r="M438" i="1"/>
  <c r="M442" i="1"/>
  <c r="M16" i="1"/>
  <c r="M83" i="1"/>
  <c r="M439" i="1"/>
  <c r="M443" i="1"/>
  <c r="M18" i="1"/>
  <c r="M445" i="1"/>
  <c r="M187" i="1"/>
  <c r="M238" i="1"/>
  <c r="M68" i="1"/>
  <c r="M80" i="1"/>
  <c r="M440" i="1"/>
  <c r="M432" i="1"/>
  <c r="M185" i="1"/>
  <c r="M179" i="1"/>
  <c r="M148" i="1"/>
  <c r="M161" i="1"/>
  <c r="M92" i="1"/>
  <c r="M96" i="1"/>
  <c r="M114" i="1"/>
  <c r="M120" i="1"/>
  <c r="M130" i="1"/>
  <c r="M296" i="1"/>
  <c r="M72" i="1"/>
  <c r="M283" i="1"/>
  <c r="M200" i="1"/>
  <c r="M186" i="1"/>
  <c r="M180" i="1"/>
  <c r="M93" i="1"/>
  <c r="M97" i="1"/>
  <c r="M115" i="1"/>
  <c r="M17" i="1"/>
  <c r="M246" i="1"/>
  <c r="M441" i="1"/>
  <c r="M178" i="1"/>
  <c r="M168" i="1"/>
  <c r="M91" i="1"/>
  <c r="M95" i="1"/>
  <c r="M81" i="1"/>
  <c r="M444" i="1"/>
  <c r="M94" i="1"/>
  <c r="M184" i="1"/>
  <c r="M113" i="1"/>
  <c r="M167" i="1"/>
  <c r="M90" i="1"/>
  <c r="M116" i="1"/>
  <c r="L247" i="1"/>
  <c r="F289" i="1"/>
  <c r="G289" i="10" s="1"/>
  <c r="F464" i="1"/>
  <c r="G464" i="10" s="1"/>
  <c r="G304" i="1"/>
  <c r="G296" i="1"/>
  <c r="G323" i="1"/>
  <c r="G298" i="1"/>
  <c r="G342" i="1"/>
  <c r="G334" i="1"/>
  <c r="G352" i="1"/>
  <c r="G343" i="1"/>
  <c r="G335" i="1"/>
  <c r="G186" i="1"/>
  <c r="G167" i="1"/>
  <c r="G141" i="1"/>
  <c r="G440" i="1"/>
  <c r="G332" i="1"/>
  <c r="G187" i="1"/>
  <c r="G178" i="1"/>
  <c r="G168" i="1"/>
  <c r="G297" i="1"/>
  <c r="G340" i="1"/>
  <c r="G439" i="1"/>
  <c r="G80" i="1"/>
  <c r="G184" i="1"/>
  <c r="G179" i="1"/>
  <c r="G90" i="1"/>
  <c r="G72" i="1"/>
  <c r="G180" i="1"/>
  <c r="G438" i="1"/>
  <c r="G200" i="1"/>
  <c r="G91" i="1"/>
  <c r="G113" i="1"/>
  <c r="F14" i="9"/>
  <c r="G185" i="1"/>
  <c r="G120" i="1"/>
  <c r="G161" i="1"/>
  <c r="G148" i="1"/>
  <c r="G92" i="1"/>
  <c r="H432" i="1"/>
  <c r="H97" i="1"/>
  <c r="H283" i="1"/>
  <c r="H116" i="1"/>
  <c r="H284" i="1"/>
  <c r="H445" i="1"/>
  <c r="H96" i="1"/>
  <c r="H444" i="1"/>
  <c r="H68" i="1"/>
  <c r="H16" i="1"/>
  <c r="H18" i="1"/>
  <c r="H17" i="1"/>
  <c r="H83" i="1"/>
  <c r="L85" i="1"/>
  <c r="L337" i="1"/>
  <c r="L25" i="9" s="1"/>
  <c r="L28" i="9"/>
  <c r="F87" i="1"/>
  <c r="G87" i="10" s="1"/>
  <c r="I116" i="1"/>
  <c r="I17" i="1"/>
  <c r="I432" i="1"/>
  <c r="I283" i="1"/>
  <c r="I444" i="1"/>
  <c r="I83" i="1"/>
  <c r="I68" i="1"/>
  <c r="I97" i="1"/>
  <c r="I284" i="1"/>
  <c r="I16" i="1"/>
  <c r="I18" i="1"/>
  <c r="I96" i="1"/>
  <c r="I445" i="1"/>
  <c r="G13" i="9"/>
  <c r="S13" i="9" s="1"/>
  <c r="G370" i="1"/>
  <c r="I80" i="15" l="1"/>
  <c r="H42" i="15"/>
  <c r="H64" i="15" s="1"/>
  <c r="H65" i="15" s="1"/>
  <c r="H38" i="15"/>
  <c r="S139" i="1"/>
  <c r="X139" i="1" s="1"/>
  <c r="W139" i="1"/>
  <c r="S140" i="1"/>
  <c r="X140" i="1" s="1"/>
  <c r="W140" i="1"/>
  <c r="I346" i="1"/>
  <c r="I190" i="1"/>
  <c r="L101" i="15"/>
  <c r="I17" i="15"/>
  <c r="I199" i="10"/>
  <c r="Z403" i="10"/>
  <c r="AB38" i="10"/>
  <c r="AB253" i="10"/>
  <c r="AB399" i="10"/>
  <c r="AB376" i="10"/>
  <c r="AB400" i="10"/>
  <c r="AB398" i="10"/>
  <c r="AB407" i="10"/>
  <c r="AB306" i="10"/>
  <c r="AB295" i="10"/>
  <c r="AB307" i="10"/>
  <c r="AB406" i="10"/>
  <c r="AB252" i="10"/>
  <c r="AB305" i="10"/>
  <c r="AB268" i="10"/>
  <c r="AB265" i="10"/>
  <c r="AB263" i="10"/>
  <c r="AB261" i="10"/>
  <c r="AB260" i="10"/>
  <c r="AB255" i="10"/>
  <c r="AB254" i="10"/>
  <c r="AB229" i="10"/>
  <c r="AB231" i="10"/>
  <c r="AB46" i="10"/>
  <c r="AB39" i="10"/>
  <c r="AB57" i="10"/>
  <c r="AB170" i="10"/>
  <c r="AB50" i="10"/>
  <c r="AB47" i="10"/>
  <c r="AB41" i="10"/>
  <c r="AB245" i="10"/>
  <c r="AB169" i="10"/>
  <c r="AB149" i="10"/>
  <c r="AB53" i="10"/>
  <c r="AB49" i="10"/>
  <c r="AB151" i="10"/>
  <c r="AB177" i="10"/>
  <c r="AB150" i="10"/>
  <c r="AB54" i="10"/>
  <c r="AB42" i="10"/>
  <c r="AB138" i="10"/>
  <c r="AB56" i="10"/>
  <c r="Z43" i="12"/>
  <c r="Z270" i="10"/>
  <c r="L190" i="16" s="1"/>
  <c r="Z257" i="10"/>
  <c r="L189" i="16" s="1"/>
  <c r="Z42" i="12"/>
  <c r="Z416" i="10"/>
  <c r="Y36" i="12"/>
  <c r="Y35" i="12"/>
  <c r="Z27" i="10"/>
  <c r="L149" i="16" s="1"/>
  <c r="Z32" i="10"/>
  <c r="L150" i="16" s="1"/>
  <c r="S161" i="1"/>
  <c r="W161" i="1"/>
  <c r="AC1" i="10"/>
  <c r="AB35" i="10"/>
  <c r="AB40" i="12" s="1"/>
  <c r="AB59" i="10"/>
  <c r="AB60" i="10"/>
  <c r="AB61" i="10"/>
  <c r="AB58" i="10"/>
  <c r="AB24" i="10"/>
  <c r="AB25" i="10"/>
  <c r="AB30" i="10"/>
  <c r="AB31" i="10"/>
  <c r="K24" i="9"/>
  <c r="K166" i="1" s="1"/>
  <c r="K171" i="1" s="1"/>
  <c r="K173" i="1" s="1"/>
  <c r="L24" i="9"/>
  <c r="L166" i="1" s="1"/>
  <c r="L171" i="1" s="1"/>
  <c r="L173" i="1" s="1"/>
  <c r="T163" i="1"/>
  <c r="I161" i="10"/>
  <c r="F32" i="9"/>
  <c r="S32" i="9"/>
  <c r="E22" i="12"/>
  <c r="E22" i="14" s="1"/>
  <c r="L147" i="1"/>
  <c r="L152" i="1" s="1"/>
  <c r="K147" i="1"/>
  <c r="K152" i="1" s="1"/>
  <c r="L294" i="1"/>
  <c r="L300" i="1" s="1"/>
  <c r="L22" i="9" s="1"/>
  <c r="L176" i="1"/>
  <c r="L181" i="1" s="1"/>
  <c r="L190" i="1" s="1"/>
  <c r="K176" i="1"/>
  <c r="K181" i="1" s="1"/>
  <c r="K190" i="1" s="1"/>
  <c r="K294" i="1"/>
  <c r="K300" i="1" s="1"/>
  <c r="K22" i="9" s="1"/>
  <c r="I137" i="1"/>
  <c r="I144" i="1" s="1"/>
  <c r="H176" i="1"/>
  <c r="H181" i="1" s="1"/>
  <c r="H190" i="1" s="1"/>
  <c r="H223" i="1"/>
  <c r="H235" i="1" s="1"/>
  <c r="H249" i="1" s="1"/>
  <c r="I147" i="1"/>
  <c r="I152" i="1" s="1"/>
  <c r="L370" i="1"/>
  <c r="L381" i="1" s="1"/>
  <c r="H322" i="1"/>
  <c r="H327" i="1" s="1"/>
  <c r="H303" i="1"/>
  <c r="H308" i="1" s="1"/>
  <c r="H294" i="1"/>
  <c r="H300" i="1" s="1"/>
  <c r="H22" i="9" s="1"/>
  <c r="K446" i="1"/>
  <c r="K19" i="1"/>
  <c r="K76" i="1" s="1"/>
  <c r="K17" i="9" s="1"/>
  <c r="L19" i="1"/>
  <c r="L76" i="1" s="1"/>
  <c r="L87" i="1" s="1"/>
  <c r="K98" i="1"/>
  <c r="L98" i="1"/>
  <c r="I310" i="1"/>
  <c r="H346" i="1"/>
  <c r="I26" i="9"/>
  <c r="I395" i="1"/>
  <c r="M30" i="9"/>
  <c r="L446" i="1"/>
  <c r="M354" i="1"/>
  <c r="M29" i="9"/>
  <c r="S199" i="1"/>
  <c r="I24" i="9"/>
  <c r="I329" i="1"/>
  <c r="M163" i="1"/>
  <c r="U161" i="1"/>
  <c r="K346" i="1"/>
  <c r="M126" i="1"/>
  <c r="H117" i="1"/>
  <c r="H128" i="1" s="1"/>
  <c r="I117" i="1"/>
  <c r="I128" i="1" s="1"/>
  <c r="I98" i="1"/>
  <c r="H85" i="1"/>
  <c r="I85" i="1"/>
  <c r="H446" i="1"/>
  <c r="M188" i="1"/>
  <c r="M28" i="9"/>
  <c r="H98" i="1"/>
  <c r="I446" i="1"/>
  <c r="H19" i="1"/>
  <c r="H76" i="1" s="1"/>
  <c r="G163" i="1"/>
  <c r="G188" i="1"/>
  <c r="G337" i="1"/>
  <c r="G28" i="9"/>
  <c r="L346" i="1"/>
  <c r="M247" i="1"/>
  <c r="M19" i="1"/>
  <c r="M76" i="1" s="1"/>
  <c r="M446" i="1"/>
  <c r="M337" i="1"/>
  <c r="M25" i="9" s="1"/>
  <c r="G381" i="1"/>
  <c r="G284" i="1"/>
  <c r="G444" i="1"/>
  <c r="G16" i="1"/>
  <c r="G83" i="1"/>
  <c r="G445" i="1"/>
  <c r="G18" i="1"/>
  <c r="G432" i="1"/>
  <c r="G68" i="1"/>
  <c r="G116" i="1"/>
  <c r="G283" i="1"/>
  <c r="G17" i="1"/>
  <c r="G97" i="1"/>
  <c r="G96" i="1"/>
  <c r="F13" i="9"/>
  <c r="G126" i="1"/>
  <c r="G29" i="9"/>
  <c r="M117" i="1"/>
  <c r="M344" i="1"/>
  <c r="I19" i="1"/>
  <c r="I76" i="1" s="1"/>
  <c r="F100" i="1"/>
  <c r="G100" i="10" s="1"/>
  <c r="M98" i="1"/>
  <c r="M85" i="1"/>
  <c r="M31" i="9"/>
  <c r="G344" i="1"/>
  <c r="G354" i="1"/>
  <c r="G30" i="9"/>
  <c r="L17" i="15" l="1"/>
  <c r="L70" i="15"/>
  <c r="I82" i="15"/>
  <c r="H161" i="10"/>
  <c r="X199" i="1"/>
  <c r="AB416" i="10"/>
  <c r="AB42" i="12"/>
  <c r="AB270" i="10"/>
  <c r="AB403" i="10"/>
  <c r="AC253" i="10"/>
  <c r="AC399" i="10"/>
  <c r="AC376" i="10"/>
  <c r="AC38" i="10"/>
  <c r="AC398" i="10"/>
  <c r="AC407" i="10"/>
  <c r="AC406" i="10"/>
  <c r="AC252" i="10"/>
  <c r="AC307" i="10"/>
  <c r="AC306" i="10"/>
  <c r="AC305" i="10"/>
  <c r="AC400" i="10"/>
  <c r="AC295" i="10"/>
  <c r="AC265" i="10"/>
  <c r="AC263" i="10"/>
  <c r="AC261" i="10"/>
  <c r="AC268" i="10"/>
  <c r="AC254" i="10"/>
  <c r="AC260" i="10"/>
  <c r="AC255" i="10"/>
  <c r="AC56" i="10"/>
  <c r="AC42" i="10"/>
  <c r="AC151" i="10"/>
  <c r="AC229" i="10"/>
  <c r="AC50" i="10"/>
  <c r="AC170" i="10"/>
  <c r="AC150" i="10"/>
  <c r="AC245" i="10"/>
  <c r="AC49" i="10"/>
  <c r="AC57" i="10"/>
  <c r="AC169" i="10"/>
  <c r="AC149" i="10"/>
  <c r="AC231" i="10"/>
  <c r="AC54" i="10"/>
  <c r="AC177" i="10"/>
  <c r="AC138" i="10"/>
  <c r="AC46" i="10"/>
  <c r="AC47" i="10"/>
  <c r="AC39" i="10"/>
  <c r="AC53" i="10"/>
  <c r="AC41" i="10"/>
  <c r="AB43" i="12"/>
  <c r="AB257" i="10"/>
  <c r="Z36" i="12"/>
  <c r="Z35" i="12"/>
  <c r="S163" i="1"/>
  <c r="I163" i="10"/>
  <c r="AB27" i="10"/>
  <c r="AB32" i="10"/>
  <c r="G85" i="1"/>
  <c r="X161" i="1"/>
  <c r="AD1" i="10"/>
  <c r="AC30" i="10"/>
  <c r="AC59" i="10"/>
  <c r="AC60" i="10"/>
  <c r="AC61" i="10"/>
  <c r="AC35" i="10"/>
  <c r="AC40" i="12" s="1"/>
  <c r="AC31" i="10"/>
  <c r="AC58" i="10"/>
  <c r="AC24" i="10"/>
  <c r="AC25" i="10"/>
  <c r="L17" i="9"/>
  <c r="L104" i="1" s="1"/>
  <c r="K310" i="1"/>
  <c r="K348" i="1" s="1"/>
  <c r="K418" i="1" s="1"/>
  <c r="K20" i="9" s="1"/>
  <c r="L310" i="1"/>
  <c r="L348" i="1" s="1"/>
  <c r="U163" i="1"/>
  <c r="J161" i="10"/>
  <c r="I154" i="1"/>
  <c r="H163" i="10"/>
  <c r="E23" i="12"/>
  <c r="E23" i="14" s="1"/>
  <c r="H199" i="10"/>
  <c r="K87" i="1"/>
  <c r="K100" i="1" s="1"/>
  <c r="K105" i="1"/>
  <c r="K137" i="1"/>
  <c r="K144" i="1" s="1"/>
  <c r="K154" i="1" s="1"/>
  <c r="K192" i="1" s="1"/>
  <c r="L137" i="1"/>
  <c r="L144" i="1" s="1"/>
  <c r="L154" i="1" s="1"/>
  <c r="L192" i="1" s="1"/>
  <c r="I348" i="1"/>
  <c r="I418" i="1" s="1"/>
  <c r="I20" i="9" s="1"/>
  <c r="H137" i="1"/>
  <c r="I223" i="1"/>
  <c r="I235" i="1" s="1"/>
  <c r="I249" i="1" s="1"/>
  <c r="M176" i="1"/>
  <c r="M181" i="1" s="1"/>
  <c r="M190" i="1" s="1"/>
  <c r="M294" i="1"/>
  <c r="M300" i="1" s="1"/>
  <c r="M22" i="9" s="1"/>
  <c r="I166" i="1"/>
  <c r="I171" i="1" s="1"/>
  <c r="I173" i="1" s="1"/>
  <c r="M303" i="1"/>
  <c r="M308" i="1" s="1"/>
  <c r="M322" i="1"/>
  <c r="M327" i="1" s="1"/>
  <c r="H24" i="9"/>
  <c r="H329" i="1"/>
  <c r="H23" i="9"/>
  <c r="H310" i="1"/>
  <c r="L26" i="9"/>
  <c r="L395" i="1"/>
  <c r="M128" i="1"/>
  <c r="G117" i="1"/>
  <c r="K104" i="1"/>
  <c r="G98" i="1"/>
  <c r="G446" i="1"/>
  <c r="M346" i="1"/>
  <c r="G346" i="1"/>
  <c r="I87" i="1"/>
  <c r="I17" i="9"/>
  <c r="G303" i="1"/>
  <c r="H87" i="1"/>
  <c r="H17" i="9"/>
  <c r="G322" i="1"/>
  <c r="M370" i="1"/>
  <c r="O379" i="1"/>
  <c r="O304" i="1"/>
  <c r="O297" i="1"/>
  <c r="O342" i="1"/>
  <c r="O334" i="1"/>
  <c r="O298" i="1"/>
  <c r="O352" i="1"/>
  <c r="O343" i="1"/>
  <c r="O335" i="1"/>
  <c r="O323" i="1"/>
  <c r="O296" i="1"/>
  <c r="O238" i="1"/>
  <c r="S238" i="1" s="1"/>
  <c r="O68" i="1"/>
  <c r="O17" i="1"/>
  <c r="S17" i="1" s="1"/>
  <c r="O80" i="1"/>
  <c r="O246" i="1"/>
  <c r="S246" i="1" s="1"/>
  <c r="O72" i="1"/>
  <c r="O18" i="1"/>
  <c r="S18" i="1" s="1"/>
  <c r="O81" i="1"/>
  <c r="O283" i="1"/>
  <c r="S283" i="1" s="1"/>
  <c r="O232" i="1"/>
  <c r="S232" i="1" s="1"/>
  <c r="O141" i="1"/>
  <c r="O441" i="1"/>
  <c r="O445" i="1"/>
  <c r="S445" i="1" s="1"/>
  <c r="O73" i="1"/>
  <c r="S73" i="1" s="1"/>
  <c r="O82" i="1"/>
  <c r="S82" i="1" s="1"/>
  <c r="O284" i="1"/>
  <c r="S284" i="1" s="1"/>
  <c r="O438" i="1"/>
  <c r="O442" i="1"/>
  <c r="S442" i="1" s="1"/>
  <c r="O443" i="1"/>
  <c r="S443" i="1" s="1"/>
  <c r="O340" i="1"/>
  <c r="O83" i="1"/>
  <c r="S83" i="1" s="1"/>
  <c r="O444" i="1"/>
  <c r="S444" i="1" s="1"/>
  <c r="O16" i="1"/>
  <c r="O186" i="1"/>
  <c r="O179" i="1"/>
  <c r="O148" i="1"/>
  <c r="O167" i="1"/>
  <c r="O163" i="1"/>
  <c r="O90" i="1"/>
  <c r="O94" i="1"/>
  <c r="S94" i="1" s="1"/>
  <c r="O116" i="1"/>
  <c r="S116" i="1" s="1"/>
  <c r="O332" i="1"/>
  <c r="O432" i="1"/>
  <c r="S432" i="1" s="1"/>
  <c r="O187" i="1"/>
  <c r="O180" i="1"/>
  <c r="O168" i="1"/>
  <c r="O91" i="1"/>
  <c r="O95" i="1"/>
  <c r="S95" i="1" s="1"/>
  <c r="O113" i="1"/>
  <c r="O439" i="1"/>
  <c r="O185" i="1"/>
  <c r="O93" i="1"/>
  <c r="O178" i="1"/>
  <c r="O115" i="1"/>
  <c r="S115" i="1" s="1"/>
  <c r="O184" i="1"/>
  <c r="O440" i="1"/>
  <c r="O96" i="1"/>
  <c r="S96" i="1" s="1"/>
  <c r="O114" i="1"/>
  <c r="O130" i="1"/>
  <c r="S130" i="1" s="1"/>
  <c r="O97" i="1"/>
  <c r="S97" i="1" s="1"/>
  <c r="O200" i="1"/>
  <c r="O92" i="1"/>
  <c r="O120" i="1"/>
  <c r="G19" i="1"/>
  <c r="G26" i="9"/>
  <c r="G395" i="1"/>
  <c r="L19" i="9"/>
  <c r="L100" i="1"/>
  <c r="M87" i="1"/>
  <c r="M17" i="9"/>
  <c r="G294" i="1"/>
  <c r="G25" i="9"/>
  <c r="F132" i="1"/>
  <c r="G132" i="10" s="1"/>
  <c r="L80" i="15" l="1"/>
  <c r="M17" i="16"/>
  <c r="M16" i="16"/>
  <c r="M56" i="16"/>
  <c r="M57" i="16"/>
  <c r="H139" i="10"/>
  <c r="G70" i="12" s="1"/>
  <c r="H70" i="12" s="1"/>
  <c r="H70" i="14" s="1"/>
  <c r="H140" i="10"/>
  <c r="G75" i="12" s="1"/>
  <c r="AC270" i="10"/>
  <c r="M123" i="16" s="1"/>
  <c r="AC416" i="10"/>
  <c r="AC42" i="12"/>
  <c r="AC403" i="10"/>
  <c r="AD38" i="10"/>
  <c r="AD253" i="10"/>
  <c r="AD399" i="10"/>
  <c r="AD376" i="10"/>
  <c r="AD406" i="10"/>
  <c r="AD252" i="10"/>
  <c r="AD307" i="10"/>
  <c r="AD306" i="10"/>
  <c r="AD305" i="10"/>
  <c r="AD400" i="10"/>
  <c r="AD295" i="10"/>
  <c r="AD398" i="10"/>
  <c r="AD407" i="10"/>
  <c r="AD268" i="10"/>
  <c r="AD265" i="10"/>
  <c r="AD263" i="10"/>
  <c r="AD261" i="10"/>
  <c r="AD260" i="10"/>
  <c r="AD255" i="10"/>
  <c r="AD254" i="10"/>
  <c r="AD41" i="10"/>
  <c r="AD169" i="10"/>
  <c r="AD138" i="10"/>
  <c r="AD245" i="10"/>
  <c r="AD46" i="10"/>
  <c r="AD49" i="10"/>
  <c r="AD151" i="10"/>
  <c r="AD231" i="10"/>
  <c r="AD54" i="10"/>
  <c r="AD56" i="10"/>
  <c r="AD177" i="10"/>
  <c r="AD150" i="10"/>
  <c r="AD229" i="10"/>
  <c r="AD39" i="10"/>
  <c r="AD53" i="10"/>
  <c r="AD170" i="10"/>
  <c r="AD149" i="10"/>
  <c r="AD47" i="10"/>
  <c r="AD57" i="10"/>
  <c r="AD42" i="10"/>
  <c r="AD50" i="10"/>
  <c r="AC43" i="12"/>
  <c r="AC257" i="10"/>
  <c r="M122" i="16" s="1"/>
  <c r="AB36" i="12"/>
  <c r="AB35" i="12"/>
  <c r="X163" i="1"/>
  <c r="J163" i="10"/>
  <c r="S81" i="1"/>
  <c r="AC27" i="10"/>
  <c r="M82" i="16" s="1"/>
  <c r="S93" i="1"/>
  <c r="H93" i="10" s="1"/>
  <c r="L105" i="1"/>
  <c r="AC32" i="10"/>
  <c r="M83" i="16" s="1"/>
  <c r="S148" i="1"/>
  <c r="S72" i="1"/>
  <c r="S335" i="1"/>
  <c r="S379" i="1"/>
  <c r="G128" i="1"/>
  <c r="S184" i="1"/>
  <c r="S185" i="1"/>
  <c r="S91" i="1"/>
  <c r="S90" i="1"/>
  <c r="S179" i="1"/>
  <c r="S438" i="1"/>
  <c r="S343" i="1"/>
  <c r="S342" i="1"/>
  <c r="S168" i="1"/>
  <c r="S340" i="1"/>
  <c r="S296" i="1"/>
  <c r="S297" i="1"/>
  <c r="S440" i="1"/>
  <c r="S92" i="1"/>
  <c r="S114" i="1"/>
  <c r="S439" i="1"/>
  <c r="S332" i="1"/>
  <c r="S186" i="1"/>
  <c r="S441" i="1"/>
  <c r="S80" i="1"/>
  <c r="S352" i="1"/>
  <c r="S200" i="1"/>
  <c r="S178" i="1"/>
  <c r="S113" i="1"/>
  <c r="S180" i="1"/>
  <c r="S167" i="1"/>
  <c r="S141" i="1"/>
  <c r="S323" i="1"/>
  <c r="S298" i="1"/>
  <c r="I192" i="1"/>
  <c r="S187" i="1"/>
  <c r="S334" i="1"/>
  <c r="AE1" i="10"/>
  <c r="AF1" i="10" s="1"/>
  <c r="AD59" i="10"/>
  <c r="AD31" i="10"/>
  <c r="AD60" i="10"/>
  <c r="AD25" i="10"/>
  <c r="AD35" i="10"/>
  <c r="AD40" i="12" s="1"/>
  <c r="AD30" i="10"/>
  <c r="AD58" i="10"/>
  <c r="AD61" i="10"/>
  <c r="AD24" i="10"/>
  <c r="K19" i="9"/>
  <c r="K460" i="1" s="1"/>
  <c r="I139" i="10"/>
  <c r="G71" i="12" s="1"/>
  <c r="E24" i="12"/>
  <c r="E24" i="14" s="1"/>
  <c r="H445" i="10"/>
  <c r="H238" i="10"/>
  <c r="H115" i="10"/>
  <c r="H284" i="10"/>
  <c r="H130" i="10"/>
  <c r="H283" i="10"/>
  <c r="H96" i="10"/>
  <c r="H443" i="10"/>
  <c r="H82" i="10"/>
  <c r="H18" i="10"/>
  <c r="H17" i="10"/>
  <c r="H432" i="10"/>
  <c r="H83" i="10"/>
  <c r="H246" i="10"/>
  <c r="H116" i="10"/>
  <c r="H97" i="10"/>
  <c r="H95" i="10"/>
  <c r="H94" i="10"/>
  <c r="H444" i="10"/>
  <c r="H442" i="10"/>
  <c r="H73" i="10"/>
  <c r="H232" i="10"/>
  <c r="I421" i="1"/>
  <c r="I274" i="1"/>
  <c r="K274" i="1"/>
  <c r="K278" i="1"/>
  <c r="M23" i="9"/>
  <c r="M147" i="1" s="1"/>
  <c r="M152" i="1" s="1"/>
  <c r="M310" i="1"/>
  <c r="K426" i="1"/>
  <c r="L223" i="1"/>
  <c r="L235" i="1" s="1"/>
  <c r="L249" i="1" s="1"/>
  <c r="H166" i="1"/>
  <c r="H171" i="1" s="1"/>
  <c r="H173" i="1" s="1"/>
  <c r="I276" i="1"/>
  <c r="I279" i="1"/>
  <c r="I282" i="1"/>
  <c r="I427" i="1"/>
  <c r="H147" i="1"/>
  <c r="H152" i="1" s="1"/>
  <c r="I278" i="1"/>
  <c r="I423" i="1"/>
  <c r="I426" i="1"/>
  <c r="M137" i="1"/>
  <c r="M144" i="1" s="1"/>
  <c r="I273" i="1"/>
  <c r="I275" i="1"/>
  <c r="S247" i="1"/>
  <c r="K282" i="1"/>
  <c r="K273" i="1"/>
  <c r="K275" i="1"/>
  <c r="K276" i="1"/>
  <c r="H348" i="1"/>
  <c r="H418" i="1" s="1"/>
  <c r="H20" i="9" s="1"/>
  <c r="M24" i="9"/>
  <c r="M329" i="1"/>
  <c r="L418" i="1"/>
  <c r="L20" i="9" s="1"/>
  <c r="L275" i="1" s="1"/>
  <c r="K427" i="1"/>
  <c r="K421" i="1"/>
  <c r="K423" i="1"/>
  <c r="O29" i="9"/>
  <c r="S304" i="1"/>
  <c r="K279" i="1"/>
  <c r="O126" i="1"/>
  <c r="S120" i="1"/>
  <c r="H144" i="1"/>
  <c r="O19" i="1"/>
  <c r="O76" i="1" s="1"/>
  <c r="O188" i="1"/>
  <c r="O337" i="1"/>
  <c r="S16" i="1"/>
  <c r="O247" i="1"/>
  <c r="G176" i="1"/>
  <c r="M104" i="1"/>
  <c r="M105" i="1"/>
  <c r="O117" i="1"/>
  <c r="O446" i="1"/>
  <c r="O28" i="9"/>
  <c r="M381" i="1"/>
  <c r="G308" i="1"/>
  <c r="M19" i="9"/>
  <c r="M100" i="1"/>
  <c r="G223" i="1"/>
  <c r="O98" i="1"/>
  <c r="O31" i="9"/>
  <c r="G76" i="1"/>
  <c r="H104" i="1"/>
  <c r="H105" i="1"/>
  <c r="I104" i="1"/>
  <c r="I105" i="1"/>
  <c r="G300" i="1"/>
  <c r="O85" i="1"/>
  <c r="O30" i="9"/>
  <c r="O354" i="1"/>
  <c r="G327" i="1"/>
  <c r="S68" i="1"/>
  <c r="H19" i="9"/>
  <c r="H100" i="1"/>
  <c r="I19" i="9"/>
  <c r="I100" i="1"/>
  <c r="L456" i="1"/>
  <c r="L460" i="1"/>
  <c r="L280" i="1"/>
  <c r="L454" i="1"/>
  <c r="L277" i="1"/>
  <c r="P352" i="1"/>
  <c r="P343" i="1"/>
  <c r="T343" i="1" s="1"/>
  <c r="P335" i="1"/>
  <c r="T335" i="1" s="1"/>
  <c r="P379" i="1"/>
  <c r="P304" i="1"/>
  <c r="T304" i="1" s="1"/>
  <c r="P296" i="1"/>
  <c r="T296" i="1" s="1"/>
  <c r="P297" i="1"/>
  <c r="T297" i="1" s="1"/>
  <c r="P340" i="1"/>
  <c r="T340" i="1" s="1"/>
  <c r="P332" i="1"/>
  <c r="T332" i="1" s="1"/>
  <c r="P323" i="1"/>
  <c r="P68" i="1"/>
  <c r="P17" i="1"/>
  <c r="P80" i="1"/>
  <c r="T80" i="1" s="1"/>
  <c r="P246" i="1"/>
  <c r="T246" i="1" s="1"/>
  <c r="P342" i="1"/>
  <c r="T342" i="1" s="1"/>
  <c r="P72" i="1"/>
  <c r="T72" i="1" s="1"/>
  <c r="P18" i="1"/>
  <c r="P81" i="1"/>
  <c r="T81" i="1" s="1"/>
  <c r="P283" i="1"/>
  <c r="P298" i="1"/>
  <c r="T298" i="1" s="1"/>
  <c r="P334" i="1"/>
  <c r="T334" i="1" s="1"/>
  <c r="P141" i="1"/>
  <c r="T141" i="1" s="1"/>
  <c r="P441" i="1"/>
  <c r="T441" i="1" s="1"/>
  <c r="P445" i="1"/>
  <c r="T445" i="1" s="1"/>
  <c r="P238" i="1"/>
  <c r="T238" i="1" s="1"/>
  <c r="P73" i="1"/>
  <c r="T73" i="1" s="1"/>
  <c r="P82" i="1"/>
  <c r="T82" i="1" s="1"/>
  <c r="P284" i="1"/>
  <c r="T284" i="1" s="1"/>
  <c r="P438" i="1"/>
  <c r="T438" i="1" s="1"/>
  <c r="P442" i="1"/>
  <c r="T442" i="1" s="1"/>
  <c r="P443" i="1"/>
  <c r="T443" i="1" s="1"/>
  <c r="P200" i="1"/>
  <c r="T200" i="1" s="1"/>
  <c r="P16" i="1"/>
  <c r="P444" i="1"/>
  <c r="T444" i="1" s="1"/>
  <c r="P184" i="1"/>
  <c r="T184" i="1" s="1"/>
  <c r="P168" i="1"/>
  <c r="T168" i="1" s="1"/>
  <c r="P91" i="1"/>
  <c r="T91" i="1" s="1"/>
  <c r="P95" i="1"/>
  <c r="T95" i="1" s="1"/>
  <c r="P113" i="1"/>
  <c r="T113" i="1" s="1"/>
  <c r="P185" i="1"/>
  <c r="T185" i="1" s="1"/>
  <c r="P178" i="1"/>
  <c r="T178" i="1" s="1"/>
  <c r="P92" i="1"/>
  <c r="T92" i="1" s="1"/>
  <c r="P96" i="1"/>
  <c r="T96" i="1" s="1"/>
  <c r="P114" i="1"/>
  <c r="T114" i="1" s="1"/>
  <c r="P120" i="1"/>
  <c r="T120" i="1" s="1"/>
  <c r="P130" i="1"/>
  <c r="T130" i="1" s="1"/>
  <c r="P83" i="1"/>
  <c r="T83" i="1" s="1"/>
  <c r="P232" i="1"/>
  <c r="T232" i="1" s="1"/>
  <c r="P187" i="1"/>
  <c r="T187" i="1" s="1"/>
  <c r="P167" i="1"/>
  <c r="T167" i="1" s="1"/>
  <c r="P94" i="1"/>
  <c r="T94" i="1" s="1"/>
  <c r="P439" i="1"/>
  <c r="T439" i="1" s="1"/>
  <c r="P116" i="1"/>
  <c r="P432" i="1"/>
  <c r="P186" i="1"/>
  <c r="T186" i="1" s="1"/>
  <c r="P179" i="1"/>
  <c r="T179" i="1" s="1"/>
  <c r="P97" i="1"/>
  <c r="T97" i="1" s="1"/>
  <c r="P115" i="1"/>
  <c r="T115" i="1" s="1"/>
  <c r="P180" i="1"/>
  <c r="T180" i="1" s="1"/>
  <c r="P90" i="1"/>
  <c r="T90" i="1" s="1"/>
  <c r="P440" i="1"/>
  <c r="T440" i="1" s="1"/>
  <c r="P148" i="1"/>
  <c r="T148" i="1" s="1"/>
  <c r="P93" i="1"/>
  <c r="T93" i="1" s="1"/>
  <c r="O344" i="1"/>
  <c r="L82" i="15" l="1"/>
  <c r="I70" i="14"/>
  <c r="AY75" i="12"/>
  <c r="AQ75" i="12"/>
  <c r="AI75" i="12"/>
  <c r="AA75" i="12"/>
  <c r="S75" i="12"/>
  <c r="BC75" i="12"/>
  <c r="AU75" i="12"/>
  <c r="AM75" i="12"/>
  <c r="AE75" i="12"/>
  <c r="W75" i="12"/>
  <c r="O75" i="12"/>
  <c r="AD75" i="12"/>
  <c r="AC75" i="12"/>
  <c r="BD75" i="12"/>
  <c r="AW75" i="12"/>
  <c r="AG75" i="12"/>
  <c r="X75" i="12"/>
  <c r="AZ75" i="12"/>
  <c r="Q75" i="12"/>
  <c r="AS75" i="12"/>
  <c r="BE75" i="12"/>
  <c r="AF75" i="12"/>
  <c r="V75" i="12"/>
  <c r="AO75" i="12"/>
  <c r="P75" i="12"/>
  <c r="BF75" i="12"/>
  <c r="R75" i="12"/>
  <c r="Y75" i="12"/>
  <c r="AP75" i="12"/>
  <c r="Z75" i="12"/>
  <c r="N75" i="12"/>
  <c r="AR75" i="12"/>
  <c r="AB75" i="12"/>
  <c r="AX75" i="12"/>
  <c r="L75" i="12"/>
  <c r="BB75" i="12"/>
  <c r="M75" i="12"/>
  <c r="AN75" i="12"/>
  <c r="AV75" i="12"/>
  <c r="AL75" i="12"/>
  <c r="AH75" i="12"/>
  <c r="AJ75" i="12"/>
  <c r="BA75" i="12"/>
  <c r="T75" i="12"/>
  <c r="AK75" i="12"/>
  <c r="AT75" i="12"/>
  <c r="U75" i="12"/>
  <c r="BC70" i="12"/>
  <c r="AY70" i="12"/>
  <c r="AU70" i="12"/>
  <c r="AQ70" i="12"/>
  <c r="AM70" i="12"/>
  <c r="AI70" i="12"/>
  <c r="AE70" i="12"/>
  <c r="AA70" i="12"/>
  <c r="W70" i="12"/>
  <c r="S70" i="12"/>
  <c r="O70" i="12"/>
  <c r="Q70" i="12"/>
  <c r="AS70" i="12"/>
  <c r="AH70" i="12"/>
  <c r="N70" i="12"/>
  <c r="BE70" i="12"/>
  <c r="AR70" i="12"/>
  <c r="AO70" i="12"/>
  <c r="Y70" i="12"/>
  <c r="BB70" i="12"/>
  <c r="AN70" i="12"/>
  <c r="AL70" i="12"/>
  <c r="AB70" i="12"/>
  <c r="AT70" i="12"/>
  <c r="L70" i="12"/>
  <c r="M70" i="12"/>
  <c r="AD70" i="12"/>
  <c r="AV70" i="12"/>
  <c r="AJ70" i="12"/>
  <c r="BA70" i="12"/>
  <c r="BD70" i="12"/>
  <c r="T70" i="12"/>
  <c r="AK70" i="12"/>
  <c r="BF70" i="12"/>
  <c r="R70" i="12"/>
  <c r="U70" i="12"/>
  <c r="AP70" i="12"/>
  <c r="X70" i="12"/>
  <c r="AZ70" i="12"/>
  <c r="Z70" i="12"/>
  <c r="AF70" i="12"/>
  <c r="V70" i="12"/>
  <c r="AC70" i="12"/>
  <c r="P70" i="12"/>
  <c r="AW70" i="12"/>
  <c r="AX70" i="12"/>
  <c r="AG70" i="12"/>
  <c r="J70" i="14"/>
  <c r="M101" i="15"/>
  <c r="M70" i="15" s="1"/>
  <c r="H67" i="16"/>
  <c r="H33" i="16"/>
  <c r="H27" i="16"/>
  <c r="H26" i="16"/>
  <c r="H48" i="16"/>
  <c r="H63" i="16"/>
  <c r="J75" i="14"/>
  <c r="H75" i="12"/>
  <c r="H75" i="14" s="1"/>
  <c r="H66" i="16"/>
  <c r="H35" i="16"/>
  <c r="H31" i="16"/>
  <c r="H34" i="16"/>
  <c r="I75" i="14"/>
  <c r="I438" i="10"/>
  <c r="I90" i="10"/>
  <c r="I232" i="10"/>
  <c r="I168" i="10"/>
  <c r="I284" i="10"/>
  <c r="I72" i="10"/>
  <c r="I93" i="10"/>
  <c r="I180" i="10"/>
  <c r="I186" i="10"/>
  <c r="I94" i="10"/>
  <c r="I83" i="10"/>
  <c r="H93" i="16" s="1"/>
  <c r="I96" i="10"/>
  <c r="H101" i="16" s="1"/>
  <c r="I113" i="10"/>
  <c r="I184" i="10"/>
  <c r="I443" i="10"/>
  <c r="H132" i="16" s="1"/>
  <c r="I82" i="10"/>
  <c r="H92" i="16" s="1"/>
  <c r="I441" i="10"/>
  <c r="I342" i="10"/>
  <c r="I297" i="10"/>
  <c r="I335" i="10"/>
  <c r="H148" i="10"/>
  <c r="H167" i="10"/>
  <c r="H200" i="10"/>
  <c r="H186" i="10"/>
  <c r="H340" i="10"/>
  <c r="H343" i="10"/>
  <c r="H379" i="10"/>
  <c r="I97" i="10"/>
  <c r="H97" i="16" s="1"/>
  <c r="I178" i="10"/>
  <c r="I238" i="10"/>
  <c r="I439" i="10"/>
  <c r="I185" i="10"/>
  <c r="I200" i="10"/>
  <c r="I298" i="10"/>
  <c r="I148" i="10"/>
  <c r="I115" i="10"/>
  <c r="I167" i="10"/>
  <c r="I130" i="10"/>
  <c r="H114" i="16" s="1"/>
  <c r="I92" i="10"/>
  <c r="I95" i="10"/>
  <c r="H100" i="16" s="1"/>
  <c r="I444" i="10"/>
  <c r="H133" i="16" s="1"/>
  <c r="I442" i="10"/>
  <c r="I73" i="10"/>
  <c r="I141" i="10"/>
  <c r="I81" i="10"/>
  <c r="H91" i="16" s="1"/>
  <c r="I246" i="10"/>
  <c r="I296" i="10"/>
  <c r="I343" i="10"/>
  <c r="H298" i="10"/>
  <c r="H180" i="10"/>
  <c r="S354" i="1"/>
  <c r="H332" i="10"/>
  <c r="H440" i="10"/>
  <c r="H168" i="10"/>
  <c r="H438" i="10"/>
  <c r="H185" i="10"/>
  <c r="H335" i="10"/>
  <c r="H81" i="10"/>
  <c r="I91" i="10"/>
  <c r="I334" i="10"/>
  <c r="I80" i="10"/>
  <c r="H90" i="16" s="1"/>
  <c r="I332" i="10"/>
  <c r="I304" i="10"/>
  <c r="H334" i="10"/>
  <c r="H323" i="10"/>
  <c r="H113" i="10"/>
  <c r="H439" i="10"/>
  <c r="H297" i="10"/>
  <c r="H179" i="10"/>
  <c r="I440" i="10"/>
  <c r="I187" i="10"/>
  <c r="I179" i="10"/>
  <c r="I114" i="10"/>
  <c r="I445" i="10"/>
  <c r="H129" i="16" s="1"/>
  <c r="I340" i="10"/>
  <c r="H187" i="10"/>
  <c r="H141" i="10"/>
  <c r="H178" i="10"/>
  <c r="H441" i="10"/>
  <c r="H114" i="10"/>
  <c r="H296" i="10"/>
  <c r="AD43" i="12"/>
  <c r="AD270" i="10"/>
  <c r="M190" i="16" s="1"/>
  <c r="AD257" i="10"/>
  <c r="M189" i="16" s="1"/>
  <c r="BC71" i="12"/>
  <c r="BC72" i="12" s="1"/>
  <c r="BC58" i="12" s="1"/>
  <c r="AY71" i="12"/>
  <c r="AU71" i="12"/>
  <c r="AQ71" i="12"/>
  <c r="AQ72" i="12" s="1"/>
  <c r="AQ58" i="12" s="1"/>
  <c r="AM71" i="12"/>
  <c r="AM72" i="12" s="1"/>
  <c r="AM58" i="12" s="1"/>
  <c r="AI71" i="12"/>
  <c r="AI72" i="12" s="1"/>
  <c r="AI58" i="12" s="1"/>
  <c r="AE71" i="12"/>
  <c r="AA71" i="12"/>
  <c r="AA72" i="12" s="1"/>
  <c r="AA58" i="12" s="1"/>
  <c r="W71" i="12"/>
  <c r="S71" i="12"/>
  <c r="S72" i="12" s="1"/>
  <c r="S58" i="12" s="1"/>
  <c r="O71" i="12"/>
  <c r="O72" i="12" s="1"/>
  <c r="O58" i="12" s="1"/>
  <c r="G72" i="12"/>
  <c r="I71" i="12"/>
  <c r="I71" i="14" s="1"/>
  <c r="J71" i="14"/>
  <c r="H71" i="14"/>
  <c r="T71" i="12"/>
  <c r="T71" i="14" s="1"/>
  <c r="R71" i="12"/>
  <c r="R71" i="14" s="1"/>
  <c r="BA71" i="12"/>
  <c r="BA71" i="14" s="1"/>
  <c r="AD71" i="12"/>
  <c r="AD71" i="14" s="1"/>
  <c r="L71" i="12"/>
  <c r="L71" i="14" s="1"/>
  <c r="AS71" i="12"/>
  <c r="AS71" i="14" s="1"/>
  <c r="BF71" i="12"/>
  <c r="BF71" i="14" s="1"/>
  <c r="Q71" i="12"/>
  <c r="Q71" i="14" s="1"/>
  <c r="AW71" i="12"/>
  <c r="AW71" i="14" s="1"/>
  <c r="N71" i="12"/>
  <c r="N71" i="14" s="1"/>
  <c r="AH71" i="12"/>
  <c r="AH71" i="14" s="1"/>
  <c r="Y71" i="12"/>
  <c r="Y71" i="14" s="1"/>
  <c r="AF71" i="12"/>
  <c r="AF71" i="14" s="1"/>
  <c r="X71" i="12"/>
  <c r="X71" i="14" s="1"/>
  <c r="V71" i="12"/>
  <c r="V71" i="14" s="1"/>
  <c r="AB71" i="12"/>
  <c r="AB71" i="14" s="1"/>
  <c r="U71" i="12"/>
  <c r="U71" i="14" s="1"/>
  <c r="M71" i="12"/>
  <c r="M71" i="14" s="1"/>
  <c r="Z71" i="12"/>
  <c r="Z71" i="14" s="1"/>
  <c r="AV71" i="12"/>
  <c r="AV71" i="14" s="1"/>
  <c r="AR71" i="12"/>
  <c r="AR71" i="14" s="1"/>
  <c r="BE71" i="12"/>
  <c r="BE71" i="14" s="1"/>
  <c r="AJ71" i="12"/>
  <c r="AJ71" i="14" s="1"/>
  <c r="AK71" i="12"/>
  <c r="AK71" i="14" s="1"/>
  <c r="AG71" i="12"/>
  <c r="AG71" i="14" s="1"/>
  <c r="AL71" i="12"/>
  <c r="AL71" i="14" s="1"/>
  <c r="AN71" i="12"/>
  <c r="AN71" i="14" s="1"/>
  <c r="BB71" i="12"/>
  <c r="BB71" i="14" s="1"/>
  <c r="P71" i="12"/>
  <c r="P71" i="14" s="1"/>
  <c r="AO71" i="12"/>
  <c r="AO71" i="14" s="1"/>
  <c r="AT71" i="12"/>
  <c r="AT71" i="14" s="1"/>
  <c r="AC71" i="12"/>
  <c r="AC71" i="14" s="1"/>
  <c r="AX71" i="12"/>
  <c r="AX71" i="14" s="1"/>
  <c r="AP71" i="12"/>
  <c r="AP71" i="14" s="1"/>
  <c r="AZ71" i="12"/>
  <c r="AZ71" i="14" s="1"/>
  <c r="BD71" i="12"/>
  <c r="BD71" i="14" s="1"/>
  <c r="AF253" i="10"/>
  <c r="AF399" i="10"/>
  <c r="AF376" i="10"/>
  <c r="AF38" i="10"/>
  <c r="AF406" i="10"/>
  <c r="AF252" i="10"/>
  <c r="AF307" i="10"/>
  <c r="AF306" i="10"/>
  <c r="AF305" i="10"/>
  <c r="AF400" i="10"/>
  <c r="AF398" i="10"/>
  <c r="AF407" i="10"/>
  <c r="AF295" i="10"/>
  <c r="AF268" i="10"/>
  <c r="AF265" i="10"/>
  <c r="AF263" i="10"/>
  <c r="AF261" i="10"/>
  <c r="AF260" i="10"/>
  <c r="AF254" i="10"/>
  <c r="AF255" i="10"/>
  <c r="AF245" i="10"/>
  <c r="AF149" i="10"/>
  <c r="AF231" i="10"/>
  <c r="AF177" i="10"/>
  <c r="AF47" i="10"/>
  <c r="AF170" i="10"/>
  <c r="AF50" i="10"/>
  <c r="AF39" i="10"/>
  <c r="AF46" i="10"/>
  <c r="AF151" i="10"/>
  <c r="AF53" i="10"/>
  <c r="AF57" i="10"/>
  <c r="AF42" i="10"/>
  <c r="AF169" i="10"/>
  <c r="AF56" i="10"/>
  <c r="AF54" i="10"/>
  <c r="AF49" i="10"/>
  <c r="AF229" i="10"/>
  <c r="AF138" i="10"/>
  <c r="AF41" i="10"/>
  <c r="AF150" i="10"/>
  <c r="AD42" i="12"/>
  <c r="AD416" i="10"/>
  <c r="AD403" i="10"/>
  <c r="AC35" i="12"/>
  <c r="AC36" i="12"/>
  <c r="S85" i="1"/>
  <c r="M348" i="1"/>
  <c r="K277" i="1"/>
  <c r="S344" i="1"/>
  <c r="AD32" i="10"/>
  <c r="M150" i="16" s="1"/>
  <c r="H91" i="10"/>
  <c r="H90" i="10"/>
  <c r="AD27" i="10"/>
  <c r="M149" i="16" s="1"/>
  <c r="H80" i="10"/>
  <c r="H72" i="10"/>
  <c r="K280" i="1"/>
  <c r="S98" i="1"/>
  <c r="S188" i="1"/>
  <c r="S337" i="1"/>
  <c r="S446" i="1"/>
  <c r="H352" i="10"/>
  <c r="S117" i="1"/>
  <c r="T432" i="1"/>
  <c r="K454" i="1"/>
  <c r="K456" i="1"/>
  <c r="T116" i="1"/>
  <c r="O25" i="9"/>
  <c r="O176" i="1" s="1"/>
  <c r="H342" i="10"/>
  <c r="H184" i="10"/>
  <c r="H92" i="10"/>
  <c r="T283" i="1"/>
  <c r="AG1" i="10"/>
  <c r="AF60" i="10"/>
  <c r="AF61" i="10"/>
  <c r="AF35" i="10"/>
  <c r="AF40" i="12" s="1"/>
  <c r="AF30" i="10"/>
  <c r="AF58" i="10"/>
  <c r="AF24" i="10"/>
  <c r="AF25" i="10"/>
  <c r="AF31" i="10"/>
  <c r="AF59" i="10"/>
  <c r="L427" i="1"/>
  <c r="L274" i="1"/>
  <c r="H154" i="1"/>
  <c r="H192" i="1" s="1"/>
  <c r="T126" i="1"/>
  <c r="I120" i="10"/>
  <c r="I140" i="10"/>
  <c r="G76" i="12" s="1"/>
  <c r="E25" i="12"/>
  <c r="E25" i="14" s="1"/>
  <c r="H247" i="10"/>
  <c r="I433" i="1"/>
  <c r="I435" i="1" s="1"/>
  <c r="H304" i="10"/>
  <c r="H16" i="10"/>
  <c r="H68" i="10"/>
  <c r="H120" i="10"/>
  <c r="S30" i="9"/>
  <c r="S31" i="9"/>
  <c r="L282" i="1"/>
  <c r="M154" i="1"/>
  <c r="O303" i="1"/>
  <c r="S29" i="9"/>
  <c r="O294" i="1"/>
  <c r="S294" i="1" s="1"/>
  <c r="S28" i="9"/>
  <c r="M166" i="1"/>
  <c r="M171" i="1" s="1"/>
  <c r="M173" i="1" s="1"/>
  <c r="L278" i="1"/>
  <c r="L421" i="1"/>
  <c r="L276" i="1"/>
  <c r="L426" i="1"/>
  <c r="L423" i="1"/>
  <c r="L273" i="1"/>
  <c r="L279" i="1"/>
  <c r="K433" i="1"/>
  <c r="K435" i="1" s="1"/>
  <c r="P30" i="9"/>
  <c r="T323" i="1"/>
  <c r="T446" i="1"/>
  <c r="T247" i="1"/>
  <c r="T337" i="1"/>
  <c r="P354" i="1"/>
  <c r="T352" i="1"/>
  <c r="T344" i="1"/>
  <c r="P31" i="9"/>
  <c r="T379" i="1"/>
  <c r="H279" i="1"/>
  <c r="H427" i="1"/>
  <c r="H273" i="1"/>
  <c r="H275" i="1"/>
  <c r="H282" i="1"/>
  <c r="H278" i="1"/>
  <c r="H423" i="1"/>
  <c r="H276" i="1"/>
  <c r="H274" i="1"/>
  <c r="H426" i="1"/>
  <c r="H421" i="1"/>
  <c r="T188" i="1"/>
  <c r="O128" i="1"/>
  <c r="S126" i="1"/>
  <c r="O346" i="1"/>
  <c r="T98" i="1"/>
  <c r="T85" i="1"/>
  <c r="S19" i="1"/>
  <c r="P126" i="1"/>
  <c r="P85" i="1"/>
  <c r="I454" i="1"/>
  <c r="I280" i="1"/>
  <c r="I460" i="1"/>
  <c r="I456" i="1"/>
  <c r="I277" i="1"/>
  <c r="G22" i="9"/>
  <c r="M456" i="1"/>
  <c r="M277" i="1"/>
  <c r="M454" i="1"/>
  <c r="M280" i="1"/>
  <c r="M460" i="1"/>
  <c r="G310" i="1"/>
  <c r="G23" i="9"/>
  <c r="O87" i="1"/>
  <c r="O17" i="9"/>
  <c r="P117" i="1"/>
  <c r="P188" i="1"/>
  <c r="P446" i="1"/>
  <c r="P247" i="1"/>
  <c r="T17" i="1"/>
  <c r="P337" i="1"/>
  <c r="P28" i="9"/>
  <c r="G329" i="1"/>
  <c r="G24" i="9"/>
  <c r="O322" i="1"/>
  <c r="G87" i="1"/>
  <c r="G17" i="9"/>
  <c r="G181" i="1"/>
  <c r="P163" i="1"/>
  <c r="Q323" i="1"/>
  <c r="W323" i="1" s="1"/>
  <c r="Q297" i="1"/>
  <c r="W297" i="1" s="1"/>
  <c r="Q298" i="1"/>
  <c r="W298" i="1" s="1"/>
  <c r="Q340" i="1"/>
  <c r="Q332" i="1"/>
  <c r="W332" i="1" s="1"/>
  <c r="Q379" i="1"/>
  <c r="W379" i="1" s="1"/>
  <c r="Q304" i="1"/>
  <c r="W304" i="1" s="1"/>
  <c r="Q342" i="1"/>
  <c r="W342" i="1" s="1"/>
  <c r="Q334" i="1"/>
  <c r="W334" i="1" s="1"/>
  <c r="Q343" i="1"/>
  <c r="W343" i="1" s="1"/>
  <c r="Q68" i="1"/>
  <c r="W68" i="1" s="1"/>
  <c r="Q17" i="1"/>
  <c r="U17" i="1" s="1"/>
  <c r="Q80" i="1"/>
  <c r="Q246" i="1"/>
  <c r="W246" i="1" s="1"/>
  <c r="Q296" i="1"/>
  <c r="U296" i="1" s="1"/>
  <c r="Q335" i="1"/>
  <c r="W335" i="1" s="1"/>
  <c r="Q72" i="1"/>
  <c r="U72" i="1" s="1"/>
  <c r="Q18" i="1"/>
  <c r="U18" i="1" s="1"/>
  <c r="Q81" i="1"/>
  <c r="W81" i="1" s="1"/>
  <c r="Q283" i="1"/>
  <c r="W283" i="1" s="1"/>
  <c r="Q238" i="1"/>
  <c r="Q141" i="1"/>
  <c r="W141" i="1" s="1"/>
  <c r="Q352" i="1"/>
  <c r="W352" i="1" s="1"/>
  <c r="Q73" i="1"/>
  <c r="W73" i="1" s="1"/>
  <c r="Q82" i="1"/>
  <c r="W82" i="1" s="1"/>
  <c r="Q284" i="1"/>
  <c r="W284" i="1" s="1"/>
  <c r="Q232" i="1"/>
  <c r="W232" i="1" s="1"/>
  <c r="Q440" i="1"/>
  <c r="W440" i="1" s="1"/>
  <c r="Q444" i="1"/>
  <c r="W444" i="1" s="1"/>
  <c r="Q83" i="1"/>
  <c r="W83" i="1" s="1"/>
  <c r="Q441" i="1"/>
  <c r="W441" i="1" s="1"/>
  <c r="Q445" i="1"/>
  <c r="W445" i="1" s="1"/>
  <c r="Q438" i="1"/>
  <c r="W438" i="1" s="1"/>
  <c r="Q200" i="1"/>
  <c r="W200" i="1" s="1"/>
  <c r="Q186" i="1"/>
  <c r="W186" i="1" s="1"/>
  <c r="Q179" i="1"/>
  <c r="W179" i="1" s="1"/>
  <c r="Q148" i="1"/>
  <c r="W148" i="1" s="1"/>
  <c r="Q163" i="1"/>
  <c r="Q92" i="1"/>
  <c r="W92" i="1" s="1"/>
  <c r="Q96" i="1"/>
  <c r="W96" i="1" s="1"/>
  <c r="Q114" i="1"/>
  <c r="W114" i="1" s="1"/>
  <c r="Q120" i="1"/>
  <c r="W120" i="1" s="1"/>
  <c r="Q130" i="1"/>
  <c r="W130" i="1" s="1"/>
  <c r="Q439" i="1"/>
  <c r="W439" i="1" s="1"/>
  <c r="Q187" i="1"/>
  <c r="W187" i="1" s="1"/>
  <c r="Q180" i="1"/>
  <c r="W180" i="1" s="1"/>
  <c r="Q93" i="1"/>
  <c r="W93" i="1" s="1"/>
  <c r="Q97" i="1"/>
  <c r="W97" i="1" s="1"/>
  <c r="Q115" i="1"/>
  <c r="W115" i="1" s="1"/>
  <c r="Q16" i="1"/>
  <c r="W16" i="1" s="1"/>
  <c r="Q178" i="1"/>
  <c r="W178" i="1" s="1"/>
  <c r="Q94" i="1"/>
  <c r="W94" i="1" s="1"/>
  <c r="Q443" i="1"/>
  <c r="W443" i="1" s="1"/>
  <c r="Q185" i="1"/>
  <c r="W185" i="1" s="1"/>
  <c r="Q91" i="1"/>
  <c r="W91" i="1" s="1"/>
  <c r="Q442" i="1"/>
  <c r="W442" i="1" s="1"/>
  <c r="Q184" i="1"/>
  <c r="U184" i="1" s="1"/>
  <c r="Q167" i="1"/>
  <c r="W167" i="1" s="1"/>
  <c r="Q95" i="1"/>
  <c r="W95" i="1" s="1"/>
  <c r="Q113" i="1"/>
  <c r="U113" i="1" s="1"/>
  <c r="Q168" i="1"/>
  <c r="W168" i="1" s="1"/>
  <c r="Q90" i="1"/>
  <c r="U90" i="1" s="1"/>
  <c r="Q116" i="1"/>
  <c r="W116" i="1" s="1"/>
  <c r="Q432" i="1"/>
  <c r="W432" i="1" s="1"/>
  <c r="P98" i="1"/>
  <c r="T18" i="1"/>
  <c r="T68" i="1"/>
  <c r="P344" i="1"/>
  <c r="P29" i="9"/>
  <c r="H277" i="1"/>
  <c r="H454" i="1"/>
  <c r="H456" i="1"/>
  <c r="H460" i="1"/>
  <c r="H280" i="1"/>
  <c r="G235" i="1"/>
  <c r="M26" i="9"/>
  <c r="M395" i="1"/>
  <c r="P19" i="1"/>
  <c r="T16" i="1"/>
  <c r="O370" i="1"/>
  <c r="S370" i="1" s="1"/>
  <c r="M80" i="15" l="1"/>
  <c r="H98" i="16"/>
  <c r="AY72" i="12"/>
  <c r="AY58" i="12" s="1"/>
  <c r="W72" i="12"/>
  <c r="W58" i="12" s="1"/>
  <c r="AU72" i="12"/>
  <c r="AU58" i="12" s="1"/>
  <c r="I344" i="10"/>
  <c r="AE72" i="12"/>
  <c r="AE58" i="12" s="1"/>
  <c r="H446" i="10"/>
  <c r="H117" i="10"/>
  <c r="H46" i="16" s="1"/>
  <c r="H337" i="10"/>
  <c r="I247" i="10"/>
  <c r="H99" i="16"/>
  <c r="H94" i="16"/>
  <c r="H86" i="16"/>
  <c r="H131" i="16"/>
  <c r="H130" i="16"/>
  <c r="I188" i="10"/>
  <c r="I98" i="10"/>
  <c r="M17" i="15"/>
  <c r="I446" i="10"/>
  <c r="I337" i="10"/>
  <c r="I85" i="10"/>
  <c r="H32" i="16"/>
  <c r="H19" i="16"/>
  <c r="H20" i="16"/>
  <c r="H25" i="16"/>
  <c r="H65" i="16"/>
  <c r="H64" i="16"/>
  <c r="H24" i="16"/>
  <c r="J113" i="10"/>
  <c r="I16" i="10"/>
  <c r="I68" i="10"/>
  <c r="H85" i="16" s="1"/>
  <c r="X296" i="1"/>
  <c r="I379" i="10"/>
  <c r="I323" i="10"/>
  <c r="X18" i="1"/>
  <c r="J90" i="10"/>
  <c r="J18" i="10"/>
  <c r="X184" i="1"/>
  <c r="X72" i="1"/>
  <c r="T117" i="1"/>
  <c r="T128" i="1" s="1"/>
  <c r="J17" i="10"/>
  <c r="I76" i="12"/>
  <c r="I76" i="14" s="1"/>
  <c r="BC76" i="12"/>
  <c r="BC77" i="12" s="1"/>
  <c r="BC59" i="12" s="1"/>
  <c r="AY76" i="12"/>
  <c r="AY77" i="12" s="1"/>
  <c r="AY59" i="12" s="1"/>
  <c r="AU76" i="12"/>
  <c r="AU77" i="12" s="1"/>
  <c r="AU59" i="12" s="1"/>
  <c r="AQ76" i="12"/>
  <c r="AQ77" i="12" s="1"/>
  <c r="AQ59" i="12" s="1"/>
  <c r="AM76" i="12"/>
  <c r="AM77" i="12" s="1"/>
  <c r="AM59" i="12" s="1"/>
  <c r="AI76" i="12"/>
  <c r="AI77" i="12" s="1"/>
  <c r="AI59" i="12" s="1"/>
  <c r="AE76" i="12"/>
  <c r="AE77" i="12" s="1"/>
  <c r="AE59" i="12" s="1"/>
  <c r="AA76" i="12"/>
  <c r="AA77" i="12" s="1"/>
  <c r="AA59" i="12" s="1"/>
  <c r="W76" i="12"/>
  <c r="W77" i="12" s="1"/>
  <c r="W59" i="12" s="1"/>
  <c r="S76" i="12"/>
  <c r="S77" i="12" s="1"/>
  <c r="S59" i="12" s="1"/>
  <c r="O76" i="12"/>
  <c r="O77" i="12" s="1"/>
  <c r="O59" i="12" s="1"/>
  <c r="G77" i="12"/>
  <c r="H76" i="14"/>
  <c r="J76" i="14"/>
  <c r="Y76" i="12"/>
  <c r="Y76" i="14" s="1"/>
  <c r="AF76" i="12"/>
  <c r="AF76" i="14" s="1"/>
  <c r="X76" i="12"/>
  <c r="X76" i="14" s="1"/>
  <c r="AB76" i="12"/>
  <c r="AB76" i="14" s="1"/>
  <c r="AT76" i="12"/>
  <c r="AT76" i="14" s="1"/>
  <c r="U76" i="12"/>
  <c r="U76" i="14" s="1"/>
  <c r="AP76" i="12"/>
  <c r="AP76" i="14" s="1"/>
  <c r="M76" i="12"/>
  <c r="M76" i="14" s="1"/>
  <c r="AV76" i="12"/>
  <c r="AV76" i="14" s="1"/>
  <c r="AR76" i="12"/>
  <c r="AR76" i="14" s="1"/>
  <c r="BE76" i="12"/>
  <c r="BE76" i="14" s="1"/>
  <c r="AD76" i="12"/>
  <c r="AD76" i="14" s="1"/>
  <c r="AJ76" i="12"/>
  <c r="AJ76" i="14" s="1"/>
  <c r="AK76" i="12"/>
  <c r="AK76" i="14" s="1"/>
  <c r="BF76" i="12"/>
  <c r="BF76" i="14" s="1"/>
  <c r="AX76" i="12"/>
  <c r="AX76" i="14" s="1"/>
  <c r="AG76" i="12"/>
  <c r="AG76" i="14" s="1"/>
  <c r="N76" i="12"/>
  <c r="N76" i="14" s="1"/>
  <c r="AL76" i="12"/>
  <c r="AL76" i="14" s="1"/>
  <c r="AN76" i="12"/>
  <c r="AN76" i="14" s="1"/>
  <c r="BB76" i="12"/>
  <c r="BB76" i="14" s="1"/>
  <c r="P76" i="12"/>
  <c r="P76" i="14" s="1"/>
  <c r="AO76" i="12"/>
  <c r="AO76" i="14" s="1"/>
  <c r="AC76" i="12"/>
  <c r="AC76" i="14" s="1"/>
  <c r="AZ76" i="12"/>
  <c r="AZ76" i="14" s="1"/>
  <c r="BD76" i="12"/>
  <c r="BD76" i="14" s="1"/>
  <c r="Z76" i="12"/>
  <c r="Z76" i="14" s="1"/>
  <c r="T76" i="12"/>
  <c r="T76" i="14" s="1"/>
  <c r="R76" i="12"/>
  <c r="R76" i="14" s="1"/>
  <c r="BA76" i="12"/>
  <c r="BA76" i="14" s="1"/>
  <c r="L76" i="12"/>
  <c r="L76" i="14" s="1"/>
  <c r="AS76" i="12"/>
  <c r="AS76" i="14" s="1"/>
  <c r="Q76" i="12"/>
  <c r="Q76" i="14" s="1"/>
  <c r="V76" i="12"/>
  <c r="V76" i="14" s="1"/>
  <c r="AW76" i="12"/>
  <c r="AW76" i="14" s="1"/>
  <c r="AH76" i="12"/>
  <c r="AH76" i="14" s="1"/>
  <c r="AF270" i="10"/>
  <c r="AF257" i="10"/>
  <c r="AF42" i="12"/>
  <c r="AF416" i="10"/>
  <c r="G71" i="14"/>
  <c r="H72" i="14"/>
  <c r="J72" i="14"/>
  <c r="I72" i="14"/>
  <c r="AG38" i="10"/>
  <c r="AG253" i="10"/>
  <c r="AG399" i="10"/>
  <c r="AG376" i="10"/>
  <c r="AG400" i="10"/>
  <c r="AG398" i="10"/>
  <c r="AG407" i="10"/>
  <c r="AG406" i="10"/>
  <c r="AG305" i="10"/>
  <c r="AG295" i="10"/>
  <c r="AG252" i="10"/>
  <c r="AG306" i="10"/>
  <c r="AG307" i="10"/>
  <c r="AG268" i="10"/>
  <c r="AG265" i="10"/>
  <c r="AG263" i="10"/>
  <c r="AG261" i="10"/>
  <c r="AG260" i="10"/>
  <c r="AG255" i="10"/>
  <c r="AG254" i="10"/>
  <c r="AG47" i="10"/>
  <c r="AG53" i="10"/>
  <c r="AG50" i="10"/>
  <c r="AG57" i="10"/>
  <c r="AG170" i="10"/>
  <c r="AG41" i="10"/>
  <c r="AG229" i="10"/>
  <c r="AG46" i="10"/>
  <c r="AG54" i="10"/>
  <c r="AG231" i="10"/>
  <c r="AG245" i="10"/>
  <c r="AG42" i="10"/>
  <c r="AG56" i="10"/>
  <c r="AG151" i="10"/>
  <c r="AG169" i="10"/>
  <c r="AG150" i="10"/>
  <c r="AG177" i="10"/>
  <c r="AG149" i="10"/>
  <c r="AG39" i="10"/>
  <c r="AG49" i="10"/>
  <c r="AG138" i="10"/>
  <c r="AF43" i="12"/>
  <c r="AF403" i="10"/>
  <c r="AD35" i="12"/>
  <c r="AD36" i="12"/>
  <c r="S346" i="1"/>
  <c r="K285" i="1"/>
  <c r="H188" i="10"/>
  <c r="H344" i="10"/>
  <c r="I126" i="10"/>
  <c r="H113" i="16" s="1"/>
  <c r="H98" i="10"/>
  <c r="X90" i="1"/>
  <c r="U80" i="1"/>
  <c r="W80" i="1"/>
  <c r="H85" i="10"/>
  <c r="AF27" i="10"/>
  <c r="H354" i="10"/>
  <c r="W72" i="1"/>
  <c r="AF32" i="10"/>
  <c r="W90" i="1"/>
  <c r="S25" i="9"/>
  <c r="O181" i="1"/>
  <c r="O190" i="1" s="1"/>
  <c r="I17" i="10"/>
  <c r="X17" i="1"/>
  <c r="O300" i="1"/>
  <c r="X113" i="1"/>
  <c r="I116" i="10"/>
  <c r="W184" i="1"/>
  <c r="W18" i="1"/>
  <c r="W113" i="1"/>
  <c r="U238" i="1"/>
  <c r="W238" i="1"/>
  <c r="S76" i="1"/>
  <c r="S87" i="1" s="1"/>
  <c r="O308" i="1"/>
  <c r="I283" i="10"/>
  <c r="W296" i="1"/>
  <c r="U340" i="1"/>
  <c r="W340" i="1"/>
  <c r="W163" i="1"/>
  <c r="S322" i="1"/>
  <c r="S128" i="1"/>
  <c r="I432" i="10"/>
  <c r="W17" i="1"/>
  <c r="AH1" i="10"/>
  <c r="AG58" i="10"/>
  <c r="AG59" i="10"/>
  <c r="AG24" i="10"/>
  <c r="AG61" i="10"/>
  <c r="AG35" i="10"/>
  <c r="AG40" i="12" s="1"/>
  <c r="AG60" i="10"/>
  <c r="AG25" i="10"/>
  <c r="AG30" i="10"/>
  <c r="AG31" i="10"/>
  <c r="S303" i="1"/>
  <c r="S176" i="1"/>
  <c r="M192" i="1"/>
  <c r="J296" i="10"/>
  <c r="I18" i="10"/>
  <c r="T354" i="1"/>
  <c r="I352" i="10"/>
  <c r="J184" i="10"/>
  <c r="J72" i="10"/>
  <c r="H126" i="10"/>
  <c r="E26" i="12"/>
  <c r="E26" i="14" s="1"/>
  <c r="H370" i="10"/>
  <c r="S300" i="1"/>
  <c r="H294" i="10"/>
  <c r="H19" i="10"/>
  <c r="S17" i="9"/>
  <c r="T29" i="9"/>
  <c r="T28" i="9"/>
  <c r="T346" i="1"/>
  <c r="P370" i="1"/>
  <c r="P381" i="1" s="1"/>
  <c r="T31" i="9"/>
  <c r="P322" i="1"/>
  <c r="P327" i="1" s="1"/>
  <c r="T30" i="9"/>
  <c r="L285" i="1"/>
  <c r="L433" i="1"/>
  <c r="L435" i="1" s="1"/>
  <c r="U178" i="1"/>
  <c r="U167" i="1"/>
  <c r="U185" i="1"/>
  <c r="U180" i="1"/>
  <c r="U200" i="1"/>
  <c r="U284" i="1"/>
  <c r="U246" i="1"/>
  <c r="U343" i="1"/>
  <c r="Q31" i="9"/>
  <c r="U379" i="1"/>
  <c r="U297" i="1"/>
  <c r="S381" i="1"/>
  <c r="U168" i="1"/>
  <c r="U443" i="1"/>
  <c r="U187" i="1"/>
  <c r="U438" i="1"/>
  <c r="U444" i="1"/>
  <c r="U334" i="1"/>
  <c r="U332" i="1"/>
  <c r="Q30" i="9"/>
  <c r="U323" i="1"/>
  <c r="H433" i="1"/>
  <c r="H435" i="1" s="1"/>
  <c r="U432" i="1"/>
  <c r="U442" i="1"/>
  <c r="U439" i="1"/>
  <c r="U179" i="1"/>
  <c r="U445" i="1"/>
  <c r="U440" i="1"/>
  <c r="U283" i="1"/>
  <c r="U335" i="1"/>
  <c r="U342" i="1"/>
  <c r="U186" i="1"/>
  <c r="U441" i="1"/>
  <c r="U232" i="1"/>
  <c r="Q354" i="1"/>
  <c r="W354" i="1" s="1"/>
  <c r="U352" i="1"/>
  <c r="Q29" i="9"/>
  <c r="U304" i="1"/>
  <c r="U298" i="1"/>
  <c r="U148" i="1"/>
  <c r="U130" i="1"/>
  <c r="U141" i="1"/>
  <c r="Q126" i="1"/>
  <c r="W126" i="1" s="1"/>
  <c r="U120" i="1"/>
  <c r="U116" i="1"/>
  <c r="U115" i="1"/>
  <c r="U114" i="1"/>
  <c r="U94" i="1"/>
  <c r="U97" i="1"/>
  <c r="U96" i="1"/>
  <c r="U95" i="1"/>
  <c r="U91" i="1"/>
  <c r="U93" i="1"/>
  <c r="U92" i="1"/>
  <c r="U83" i="1"/>
  <c r="U82" i="1"/>
  <c r="U81" i="1"/>
  <c r="Q188" i="1"/>
  <c r="W188" i="1" s="1"/>
  <c r="Q247" i="1"/>
  <c r="W247" i="1" s="1"/>
  <c r="P346" i="1"/>
  <c r="Q28" i="9"/>
  <c r="G249" i="1"/>
  <c r="P303" i="1"/>
  <c r="T303" i="1" s="1"/>
  <c r="Q85" i="1"/>
  <c r="W85" i="1" s="1"/>
  <c r="Q344" i="1"/>
  <c r="W344" i="1" s="1"/>
  <c r="G105" i="1"/>
  <c r="G104" i="1"/>
  <c r="O105" i="1"/>
  <c r="O104" i="1"/>
  <c r="M418" i="1"/>
  <c r="M20" i="9" s="1"/>
  <c r="O381" i="1"/>
  <c r="M223" i="1"/>
  <c r="G19" i="9"/>
  <c r="G100" i="1"/>
  <c r="G166" i="1"/>
  <c r="P294" i="1"/>
  <c r="T294" i="1" s="1"/>
  <c r="O19" i="9"/>
  <c r="O100" i="1"/>
  <c r="I285" i="1"/>
  <c r="H285" i="1"/>
  <c r="Q117" i="1"/>
  <c r="W117" i="1" s="1"/>
  <c r="Q19" i="1"/>
  <c r="W19" i="1" s="1"/>
  <c r="U16" i="1"/>
  <c r="U73" i="1"/>
  <c r="U68" i="1"/>
  <c r="O327" i="1"/>
  <c r="G348" i="1"/>
  <c r="T19" i="1"/>
  <c r="T76" i="1" s="1"/>
  <c r="T87" i="1" s="1"/>
  <c r="T100" i="1" s="1"/>
  <c r="P76" i="1"/>
  <c r="Q98" i="1"/>
  <c r="W98" i="1" s="1"/>
  <c r="Q446" i="1"/>
  <c r="W446" i="1" s="1"/>
  <c r="Q337" i="1"/>
  <c r="Q25" i="9" s="1"/>
  <c r="G190" i="1"/>
  <c r="P25" i="9"/>
  <c r="P128" i="1"/>
  <c r="G147" i="1"/>
  <c r="G137" i="1"/>
  <c r="M82" i="15" l="1"/>
  <c r="I346" i="10"/>
  <c r="H134" i="16"/>
  <c r="H102" i="16"/>
  <c r="H68" i="16"/>
  <c r="N16" i="16"/>
  <c r="N57" i="16"/>
  <c r="H15" i="16"/>
  <c r="N17" i="16"/>
  <c r="H47" i="16"/>
  <c r="N56" i="16"/>
  <c r="H28" i="16"/>
  <c r="H36" i="16"/>
  <c r="X68" i="1"/>
  <c r="X73" i="1"/>
  <c r="X82" i="1"/>
  <c r="X91" i="1"/>
  <c r="X94" i="1"/>
  <c r="X148" i="1"/>
  <c r="J352" i="10"/>
  <c r="J354" i="10" s="1"/>
  <c r="X186" i="1"/>
  <c r="X440" i="1"/>
  <c r="X442" i="1"/>
  <c r="X343" i="1"/>
  <c r="X180" i="1"/>
  <c r="H322" i="10"/>
  <c r="H327" i="10" s="1"/>
  <c r="X80" i="1"/>
  <c r="I303" i="10"/>
  <c r="I308" i="10" s="1"/>
  <c r="X83" i="1"/>
  <c r="X95" i="1"/>
  <c r="X114" i="1"/>
  <c r="X298" i="1"/>
  <c r="X342" i="1"/>
  <c r="X445" i="1"/>
  <c r="X432" i="1"/>
  <c r="X187" i="1"/>
  <c r="X297" i="1"/>
  <c r="X246" i="1"/>
  <c r="X185" i="1"/>
  <c r="X92" i="1"/>
  <c r="X96" i="1"/>
  <c r="X115" i="1"/>
  <c r="X141" i="1"/>
  <c r="X304" i="1"/>
  <c r="X232" i="1"/>
  <c r="X335" i="1"/>
  <c r="X179" i="1"/>
  <c r="X334" i="1"/>
  <c r="X443" i="1"/>
  <c r="X379" i="1"/>
  <c r="X284" i="1"/>
  <c r="X167" i="1"/>
  <c r="X81" i="1"/>
  <c r="X93" i="1"/>
  <c r="X97" i="1"/>
  <c r="X116" i="1"/>
  <c r="X130" i="1"/>
  <c r="X441" i="1"/>
  <c r="X283" i="1"/>
  <c r="X439" i="1"/>
  <c r="X323" i="1"/>
  <c r="X444" i="1"/>
  <c r="X168" i="1"/>
  <c r="X200" i="1"/>
  <c r="X178" i="1"/>
  <c r="AG270" i="10"/>
  <c r="N123" i="16" s="1"/>
  <c r="AG403" i="10"/>
  <c r="AG43" i="12"/>
  <c r="AH253" i="10"/>
  <c r="AH399" i="10"/>
  <c r="AH376" i="10"/>
  <c r="AH38" i="10"/>
  <c r="AH398" i="10"/>
  <c r="AH407" i="10"/>
  <c r="AH406" i="10"/>
  <c r="AH252" i="10"/>
  <c r="AH307" i="10"/>
  <c r="AH306" i="10"/>
  <c r="AH305" i="10"/>
  <c r="AH295" i="10"/>
  <c r="AH400" i="10"/>
  <c r="AH263" i="10"/>
  <c r="AH261" i="10"/>
  <c r="AH268" i="10"/>
  <c r="AH260" i="10"/>
  <c r="AH265" i="10"/>
  <c r="AH255" i="10"/>
  <c r="AH254" i="10"/>
  <c r="AH151" i="10"/>
  <c r="AH149" i="10"/>
  <c r="AH41" i="10"/>
  <c r="AH229" i="10"/>
  <c r="AH47" i="10"/>
  <c r="AH49" i="10"/>
  <c r="AH231" i="10"/>
  <c r="AH56" i="10"/>
  <c r="AH50" i="10"/>
  <c r="AH53" i="10"/>
  <c r="AH54" i="10"/>
  <c r="AH46" i="10"/>
  <c r="AH57" i="10"/>
  <c r="AH42" i="10"/>
  <c r="AH138" i="10"/>
  <c r="AH150" i="10"/>
  <c r="AH245" i="10"/>
  <c r="AH177" i="10"/>
  <c r="AH169" i="10"/>
  <c r="AH170" i="10"/>
  <c r="AH39" i="10"/>
  <c r="AG42" i="12"/>
  <c r="AG416" i="10"/>
  <c r="AG257" i="10"/>
  <c r="N122" i="16" s="1"/>
  <c r="G76" i="14"/>
  <c r="AF36" i="12"/>
  <c r="AF35" i="12"/>
  <c r="H346" i="10"/>
  <c r="J80" i="10"/>
  <c r="H157" i="16" s="1"/>
  <c r="S327" i="1"/>
  <c r="S329" i="1" s="1"/>
  <c r="I354" i="10"/>
  <c r="AG27" i="10"/>
  <c r="N82" i="16" s="1"/>
  <c r="I117" i="10"/>
  <c r="H112" i="16" s="1"/>
  <c r="AG32" i="10"/>
  <c r="N83" i="16" s="1"/>
  <c r="O310" i="1"/>
  <c r="T370" i="1"/>
  <c r="I19" i="10"/>
  <c r="H81" i="16" s="1"/>
  <c r="Q76" i="1"/>
  <c r="W76" i="1" s="1"/>
  <c r="J81" i="10"/>
  <c r="H158" i="16" s="1"/>
  <c r="J332" i="10"/>
  <c r="X332" i="1"/>
  <c r="S308" i="1"/>
  <c r="S310" i="1" s="1"/>
  <c r="O23" i="9"/>
  <c r="J238" i="10"/>
  <c r="X238" i="1"/>
  <c r="O22" i="9"/>
  <c r="J120" i="10"/>
  <c r="X120" i="1"/>
  <c r="J340" i="10"/>
  <c r="X340" i="1"/>
  <c r="X352" i="1"/>
  <c r="W337" i="1"/>
  <c r="J438" i="10"/>
  <c r="X438" i="1"/>
  <c r="S181" i="1"/>
  <c r="AI1" i="10"/>
  <c r="AJ1" i="10" s="1"/>
  <c r="AH59" i="10"/>
  <c r="AH25" i="10"/>
  <c r="AH30" i="10"/>
  <c r="AH60" i="10"/>
  <c r="AH31" i="10"/>
  <c r="AH35" i="10"/>
  <c r="AH40" i="12" s="1"/>
  <c r="AH61" i="10"/>
  <c r="AH58" i="10"/>
  <c r="AH24" i="10"/>
  <c r="H303" i="10"/>
  <c r="H176" i="10"/>
  <c r="J68" i="10"/>
  <c r="H152" i="16" s="1"/>
  <c r="U19" i="1"/>
  <c r="X19" i="1" s="1"/>
  <c r="J16" i="10"/>
  <c r="J19" i="10" s="1"/>
  <c r="H148" i="16" s="1"/>
  <c r="J297" i="10"/>
  <c r="J167" i="10"/>
  <c r="J82" i="10"/>
  <c r="H159" i="16" s="1"/>
  <c r="J93" i="10"/>
  <c r="J95" i="10"/>
  <c r="H167" i="16" s="1"/>
  <c r="J97" i="10"/>
  <c r="H164" i="16" s="1"/>
  <c r="J115" i="10"/>
  <c r="J130" i="10"/>
  <c r="H181" i="16" s="1"/>
  <c r="J298" i="10"/>
  <c r="J441" i="10"/>
  <c r="J335" i="10"/>
  <c r="J440" i="10"/>
  <c r="J179" i="10"/>
  <c r="J442" i="10"/>
  <c r="J444" i="10"/>
  <c r="H200" i="16" s="1"/>
  <c r="J187" i="10"/>
  <c r="J168" i="10"/>
  <c r="J73" i="10"/>
  <c r="H153" i="16" s="1"/>
  <c r="J334" i="10"/>
  <c r="J379" i="10"/>
  <c r="J200" i="10"/>
  <c r="J185" i="10"/>
  <c r="J178" i="10"/>
  <c r="J323" i="10"/>
  <c r="J246" i="10"/>
  <c r="J83" i="10"/>
  <c r="H160" i="16" s="1"/>
  <c r="J92" i="10"/>
  <c r="J91" i="10"/>
  <c r="J96" i="10"/>
  <c r="H168" i="16" s="1"/>
  <c r="J94" i="10"/>
  <c r="J114" i="10"/>
  <c r="J116" i="10"/>
  <c r="J141" i="10"/>
  <c r="J148" i="10"/>
  <c r="J304" i="10"/>
  <c r="J232" i="10"/>
  <c r="J186" i="10"/>
  <c r="J342" i="10"/>
  <c r="J283" i="10"/>
  <c r="J445" i="10"/>
  <c r="H196" i="16" s="1"/>
  <c r="J439" i="10"/>
  <c r="J432" i="10"/>
  <c r="J443" i="10"/>
  <c r="H199" i="16" s="1"/>
  <c r="T300" i="1"/>
  <c r="I294" i="10"/>
  <c r="J343" i="10"/>
  <c r="J284" i="10"/>
  <c r="J180" i="10"/>
  <c r="H300" i="10"/>
  <c r="H381" i="10"/>
  <c r="H128" i="10"/>
  <c r="E27" i="12"/>
  <c r="E27" i="14" s="1"/>
  <c r="T25" i="9"/>
  <c r="T322" i="1"/>
  <c r="S19" i="9"/>
  <c r="Q294" i="1"/>
  <c r="Q300" i="1" s="1"/>
  <c r="Q22" i="9" s="1"/>
  <c r="U28" i="9"/>
  <c r="Q303" i="1"/>
  <c r="Q308" i="1" s="1"/>
  <c r="Q23" i="9" s="1"/>
  <c r="U29" i="9"/>
  <c r="F30" i="9"/>
  <c r="U30" i="9"/>
  <c r="Q176" i="1"/>
  <c r="Q181" i="1" s="1"/>
  <c r="Q190" i="1" s="1"/>
  <c r="U25" i="9"/>
  <c r="Q370" i="1"/>
  <c r="W370" i="1" s="1"/>
  <c r="U31" i="9"/>
  <c r="F29" i="9"/>
  <c r="U247" i="1"/>
  <c r="X247" i="1" s="1"/>
  <c r="U344" i="1"/>
  <c r="X344" i="1" s="1"/>
  <c r="Q128" i="1"/>
  <c r="W128" i="1" s="1"/>
  <c r="Q322" i="1"/>
  <c r="W322" i="1" s="1"/>
  <c r="U337" i="1"/>
  <c r="X337" i="1" s="1"/>
  <c r="U446" i="1"/>
  <c r="X446" i="1" s="1"/>
  <c r="S395" i="1"/>
  <c r="U354" i="1"/>
  <c r="X354" i="1" s="1"/>
  <c r="T308" i="1"/>
  <c r="F31" i="9"/>
  <c r="P26" i="9"/>
  <c r="P395" i="1"/>
  <c r="U188" i="1"/>
  <c r="X188" i="1" s="1"/>
  <c r="P24" i="9"/>
  <c r="P329" i="1"/>
  <c r="U117" i="1"/>
  <c r="X117" i="1" s="1"/>
  <c r="U126" i="1"/>
  <c r="X126" i="1" s="1"/>
  <c r="U98" i="1"/>
  <c r="X98" i="1" s="1"/>
  <c r="S104" i="1"/>
  <c r="S105" i="1"/>
  <c r="U85" i="1"/>
  <c r="X85" i="1" s="1"/>
  <c r="X16" i="1"/>
  <c r="S100" i="1"/>
  <c r="F28" i="9"/>
  <c r="G152" i="1"/>
  <c r="G418" i="1"/>
  <c r="M235" i="1"/>
  <c r="M282" i="1"/>
  <c r="M275" i="1"/>
  <c r="M279" i="1"/>
  <c r="M274" i="1"/>
  <c r="M278" i="1"/>
  <c r="M426" i="1"/>
  <c r="M273" i="1"/>
  <c r="M423" i="1"/>
  <c r="M276" i="1"/>
  <c r="M421" i="1"/>
  <c r="M427" i="1"/>
  <c r="F25" i="9"/>
  <c r="P176" i="1"/>
  <c r="O277" i="1"/>
  <c r="O456" i="1"/>
  <c r="O280" i="1"/>
  <c r="O460" i="1"/>
  <c r="O454" i="1"/>
  <c r="G456" i="1"/>
  <c r="G277" i="1"/>
  <c r="G460" i="1"/>
  <c r="G454" i="1"/>
  <c r="G280" i="1"/>
  <c r="G171" i="1"/>
  <c r="O26" i="9"/>
  <c r="O395" i="1"/>
  <c r="G144" i="1"/>
  <c r="P87" i="1"/>
  <c r="P17" i="9"/>
  <c r="O329" i="1"/>
  <c r="O24" i="9"/>
  <c r="P300" i="1"/>
  <c r="Q346" i="1"/>
  <c r="W346" i="1" s="1"/>
  <c r="P308" i="1"/>
  <c r="H197" i="16" l="1"/>
  <c r="H165" i="16"/>
  <c r="H166" i="16"/>
  <c r="H161" i="16"/>
  <c r="H198" i="16"/>
  <c r="N101" i="15"/>
  <c r="N70" i="15" s="1"/>
  <c r="I322" i="10"/>
  <c r="I370" i="10"/>
  <c r="I381" i="10" s="1"/>
  <c r="AH43" i="12"/>
  <c r="AH270" i="10"/>
  <c r="N190" i="16" s="1"/>
  <c r="AH403" i="10"/>
  <c r="AH42" i="12"/>
  <c r="AH257" i="10"/>
  <c r="N189" i="16" s="1"/>
  <c r="AJ38" i="10"/>
  <c r="AJ399" i="10"/>
  <c r="AJ376" i="10"/>
  <c r="AJ253" i="10"/>
  <c r="AJ406" i="10"/>
  <c r="AJ252" i="10"/>
  <c r="AJ307" i="10"/>
  <c r="AJ306" i="10"/>
  <c r="AJ305" i="10"/>
  <c r="AJ400" i="10"/>
  <c r="AJ398" i="10"/>
  <c r="AJ407" i="10"/>
  <c r="AJ295" i="10"/>
  <c r="AJ268" i="10"/>
  <c r="AJ265" i="10"/>
  <c r="AJ263" i="10"/>
  <c r="AJ261" i="10"/>
  <c r="AJ260" i="10"/>
  <c r="AJ254" i="10"/>
  <c r="AJ255" i="10"/>
  <c r="AJ170" i="10"/>
  <c r="AJ231" i="10"/>
  <c r="AJ42" i="10"/>
  <c r="AJ151" i="10"/>
  <c r="AJ229" i="10"/>
  <c r="AJ47" i="10"/>
  <c r="AJ56" i="10"/>
  <c r="AJ41" i="10"/>
  <c r="AJ57" i="10"/>
  <c r="AJ53" i="10"/>
  <c r="AJ49" i="10"/>
  <c r="AJ46" i="10"/>
  <c r="AJ138" i="10"/>
  <c r="AJ245" i="10"/>
  <c r="AJ54" i="10"/>
  <c r="AJ50" i="10"/>
  <c r="AJ149" i="10"/>
  <c r="AJ150" i="10"/>
  <c r="AJ177" i="10"/>
  <c r="AJ39" i="10"/>
  <c r="AJ169" i="10"/>
  <c r="AH416" i="10"/>
  <c r="AG35" i="12"/>
  <c r="AG36" i="12"/>
  <c r="T381" i="1"/>
  <c r="T395" i="1" s="1"/>
  <c r="W308" i="1"/>
  <c r="I300" i="10"/>
  <c r="AH32" i="10"/>
  <c r="N150" i="16" s="1"/>
  <c r="J126" i="10"/>
  <c r="H180" i="16" s="1"/>
  <c r="I327" i="10"/>
  <c r="H181" i="10"/>
  <c r="I128" i="10"/>
  <c r="H308" i="10"/>
  <c r="AH27" i="10"/>
  <c r="N149" i="16" s="1"/>
  <c r="Q87" i="1"/>
  <c r="W87" i="1" s="1"/>
  <c r="J247" i="10"/>
  <c r="W300" i="1"/>
  <c r="Q17" i="9"/>
  <c r="U17" i="9" s="1"/>
  <c r="U76" i="1"/>
  <c r="X76" i="1" s="1"/>
  <c r="W294" i="1"/>
  <c r="S460" i="1"/>
  <c r="T176" i="1"/>
  <c r="W176" i="1"/>
  <c r="J337" i="10"/>
  <c r="W303" i="1"/>
  <c r="S454" i="1"/>
  <c r="S348" i="1"/>
  <c r="S418" i="1" s="1"/>
  <c r="S190" i="1"/>
  <c r="S22" i="9"/>
  <c r="O137" i="1"/>
  <c r="O147" i="1"/>
  <c r="S23" i="9"/>
  <c r="AK1" i="10"/>
  <c r="AJ60" i="10"/>
  <c r="AJ30" i="10"/>
  <c r="AJ61" i="10"/>
  <c r="AJ35" i="10"/>
  <c r="AJ40" i="12" s="1"/>
  <c r="AJ31" i="10"/>
  <c r="AJ25" i="10"/>
  <c r="AJ59" i="10"/>
  <c r="AJ58" i="10"/>
  <c r="AJ24" i="10"/>
  <c r="U294" i="1"/>
  <c r="T327" i="1"/>
  <c r="T329" i="1" s="1"/>
  <c r="J117" i="10"/>
  <c r="H179" i="16" s="1"/>
  <c r="J188" i="10"/>
  <c r="J85" i="10"/>
  <c r="J446" i="10"/>
  <c r="J344" i="10"/>
  <c r="J98" i="10"/>
  <c r="H329" i="10"/>
  <c r="H395" i="10"/>
  <c r="E28" i="12"/>
  <c r="E28" i="14" s="1"/>
  <c r="H105" i="10"/>
  <c r="H104" i="10"/>
  <c r="S24" i="9"/>
  <c r="T17" i="9"/>
  <c r="S26" i="9"/>
  <c r="U176" i="1"/>
  <c r="U370" i="1"/>
  <c r="U303" i="1"/>
  <c r="Q381" i="1"/>
  <c r="P223" i="1"/>
  <c r="P235" i="1" s="1"/>
  <c r="P249" i="1" s="1"/>
  <c r="T26" i="9"/>
  <c r="Q137" i="1"/>
  <c r="U137" i="1" s="1"/>
  <c r="U22" i="9"/>
  <c r="Q147" i="1"/>
  <c r="U23" i="9"/>
  <c r="P166" i="1"/>
  <c r="P171" i="1" s="1"/>
  <c r="P173" i="1" s="1"/>
  <c r="T24" i="9"/>
  <c r="S456" i="1"/>
  <c r="Q310" i="1"/>
  <c r="S277" i="1"/>
  <c r="U346" i="1"/>
  <c r="X346" i="1" s="1"/>
  <c r="T310" i="1"/>
  <c r="Q327" i="1"/>
  <c r="W327" i="1" s="1"/>
  <c r="U322" i="1"/>
  <c r="S280" i="1"/>
  <c r="U128" i="1"/>
  <c r="X128" i="1" s="1"/>
  <c r="M285" i="1"/>
  <c r="O348" i="1"/>
  <c r="G173" i="1"/>
  <c r="P310" i="1"/>
  <c r="P23" i="9"/>
  <c r="P22" i="9"/>
  <c r="P105" i="1"/>
  <c r="P104" i="1"/>
  <c r="O223" i="1"/>
  <c r="P181" i="1"/>
  <c r="W181" i="1" s="1"/>
  <c r="M249" i="1"/>
  <c r="G20" i="9"/>
  <c r="O166" i="1"/>
  <c r="P19" i="9"/>
  <c r="P100" i="1"/>
  <c r="G154" i="1"/>
  <c r="M433" i="1"/>
  <c r="M435" i="1" s="1"/>
  <c r="N80" i="15" l="1"/>
  <c r="H201" i="16"/>
  <c r="H169" i="16"/>
  <c r="N17" i="15"/>
  <c r="H42" i="16"/>
  <c r="H43" i="16"/>
  <c r="J322" i="10"/>
  <c r="J327" i="10" s="1"/>
  <c r="X303" i="1"/>
  <c r="H454" i="10"/>
  <c r="T181" i="1"/>
  <c r="T190" i="1" s="1"/>
  <c r="X370" i="1"/>
  <c r="H460" i="10"/>
  <c r="U300" i="1"/>
  <c r="X300" i="1" s="1"/>
  <c r="AJ43" i="12"/>
  <c r="AJ270" i="10"/>
  <c r="AJ257" i="10"/>
  <c r="AK253" i="10"/>
  <c r="AK399" i="10"/>
  <c r="AK376" i="10"/>
  <c r="AK38" i="10"/>
  <c r="AK406" i="10"/>
  <c r="AK252" i="10"/>
  <c r="AK307" i="10"/>
  <c r="AK306" i="10"/>
  <c r="AK305" i="10"/>
  <c r="AK400" i="10"/>
  <c r="AK398" i="10"/>
  <c r="AK407" i="10"/>
  <c r="AK295" i="10"/>
  <c r="AK268" i="10"/>
  <c r="AK265" i="10"/>
  <c r="AK263" i="10"/>
  <c r="AK261" i="10"/>
  <c r="AK260" i="10"/>
  <c r="AK255" i="10"/>
  <c r="AK254" i="10"/>
  <c r="AK231" i="10"/>
  <c r="AK56" i="10"/>
  <c r="AK47" i="10"/>
  <c r="AK50" i="10"/>
  <c r="AK39" i="10"/>
  <c r="AK169" i="10"/>
  <c r="AK54" i="10"/>
  <c r="AK245" i="10"/>
  <c r="AK177" i="10"/>
  <c r="AK138" i="10"/>
  <c r="AK41" i="10"/>
  <c r="AK149" i="10"/>
  <c r="AK170" i="10"/>
  <c r="AK57" i="10"/>
  <c r="AK46" i="10"/>
  <c r="AK49" i="10"/>
  <c r="AK151" i="10"/>
  <c r="AK42" i="10"/>
  <c r="AK53" i="10"/>
  <c r="AK229" i="10"/>
  <c r="AK150" i="10"/>
  <c r="AJ416" i="10"/>
  <c r="AJ42" i="12"/>
  <c r="AJ403" i="10"/>
  <c r="AH36" i="12"/>
  <c r="AH35" i="12"/>
  <c r="Q100" i="1"/>
  <c r="W100" i="1" s="1"/>
  <c r="H190" i="10"/>
  <c r="H310" i="10"/>
  <c r="J346" i="10"/>
  <c r="I329" i="10"/>
  <c r="J128" i="10"/>
  <c r="AJ27" i="10"/>
  <c r="AJ32" i="10"/>
  <c r="I395" i="10"/>
  <c r="I310" i="10"/>
  <c r="Q105" i="1"/>
  <c r="U105" i="1" s="1"/>
  <c r="F17" i="9"/>
  <c r="Q19" i="9"/>
  <c r="Q277" i="1" s="1"/>
  <c r="U277" i="1" s="1"/>
  <c r="U87" i="1"/>
  <c r="Q104" i="1"/>
  <c r="U104" i="1" s="1"/>
  <c r="T105" i="1"/>
  <c r="S166" i="1"/>
  <c r="S223" i="1"/>
  <c r="W310" i="1"/>
  <c r="O418" i="1"/>
  <c r="X322" i="1"/>
  <c r="I176" i="10"/>
  <c r="X176" i="1"/>
  <c r="Q26" i="9"/>
  <c r="U26" i="9" s="1"/>
  <c r="W381" i="1"/>
  <c r="O144" i="1"/>
  <c r="S137" i="1"/>
  <c r="T104" i="1"/>
  <c r="O152" i="1"/>
  <c r="S147" i="1"/>
  <c r="J294" i="10"/>
  <c r="X294" i="1"/>
  <c r="AL1" i="10"/>
  <c r="AK35" i="10"/>
  <c r="AK40" i="12" s="1"/>
  <c r="AK59" i="10"/>
  <c r="AK25" i="10"/>
  <c r="AK31" i="10"/>
  <c r="AK58" i="10"/>
  <c r="AK60" i="10"/>
  <c r="AK30" i="10"/>
  <c r="AK24" i="10"/>
  <c r="AK61" i="10"/>
  <c r="Q144" i="1"/>
  <c r="Q395" i="1"/>
  <c r="W395" i="1" s="1"/>
  <c r="U381" i="1"/>
  <c r="J370" i="10"/>
  <c r="U181" i="1"/>
  <c r="U190" i="1" s="1"/>
  <c r="J176" i="10"/>
  <c r="U144" i="1"/>
  <c r="J137" i="10"/>
  <c r="U308" i="1"/>
  <c r="X308" i="1" s="1"/>
  <c r="J303" i="10"/>
  <c r="E29" i="12"/>
  <c r="E29" i="14" s="1"/>
  <c r="T223" i="1"/>
  <c r="H456" i="10"/>
  <c r="H280" i="10"/>
  <c r="H277" i="10"/>
  <c r="T22" i="9"/>
  <c r="T23" i="9"/>
  <c r="T19" i="9"/>
  <c r="T166" i="1"/>
  <c r="U147" i="1"/>
  <c r="Q152" i="1"/>
  <c r="U327" i="1"/>
  <c r="X327" i="1" s="1"/>
  <c r="Q329" i="1"/>
  <c r="W329" i="1" s="1"/>
  <c r="Q24" i="9"/>
  <c r="T348" i="1"/>
  <c r="P280" i="1"/>
  <c r="P460" i="1"/>
  <c r="P454" i="1"/>
  <c r="P456" i="1"/>
  <c r="P277" i="1"/>
  <c r="G282" i="1"/>
  <c r="G278" i="1"/>
  <c r="G273" i="1"/>
  <c r="G279" i="1"/>
  <c r="G274" i="1"/>
  <c r="G421" i="1"/>
  <c r="G427" i="1"/>
  <c r="G276" i="1"/>
  <c r="G275" i="1"/>
  <c r="G423" i="1"/>
  <c r="G426" i="1"/>
  <c r="O235" i="1"/>
  <c r="O171" i="1"/>
  <c r="P190" i="1"/>
  <c r="W190" i="1" s="1"/>
  <c r="P147" i="1"/>
  <c r="T147" i="1" s="1"/>
  <c r="F23" i="9"/>
  <c r="G192" i="1"/>
  <c r="P348" i="1"/>
  <c r="P418" i="1" s="1"/>
  <c r="P137" i="1"/>
  <c r="T137" i="1" s="1"/>
  <c r="F22" i="9"/>
  <c r="N82" i="15" l="1"/>
  <c r="Q460" i="1"/>
  <c r="U460" i="1" s="1"/>
  <c r="Q280" i="1"/>
  <c r="U280" i="1" s="1"/>
  <c r="J280" i="10" s="1"/>
  <c r="H72" i="16"/>
  <c r="O16" i="16"/>
  <c r="H71" i="16"/>
  <c r="O56" i="16"/>
  <c r="O17" i="16"/>
  <c r="O57" i="16"/>
  <c r="J460" i="10"/>
  <c r="S235" i="1"/>
  <c r="S249" i="1" s="1"/>
  <c r="I137" i="10"/>
  <c r="I144" i="10" s="1"/>
  <c r="S171" i="1"/>
  <c r="S173" i="1" s="1"/>
  <c r="J277" i="10"/>
  <c r="I147" i="10"/>
  <c r="I152" i="10" s="1"/>
  <c r="J104" i="10"/>
  <c r="H175" i="16" s="1"/>
  <c r="J105" i="10"/>
  <c r="H176" i="16" s="1"/>
  <c r="AK416" i="10"/>
  <c r="AL38" i="10"/>
  <c r="AL253" i="10"/>
  <c r="AL399" i="10"/>
  <c r="AL376" i="10"/>
  <c r="AL400" i="10"/>
  <c r="AL398" i="10"/>
  <c r="AL407" i="10"/>
  <c r="AL252" i="10"/>
  <c r="AL295" i="10"/>
  <c r="AL305" i="10"/>
  <c r="AL307" i="10"/>
  <c r="AL306" i="10"/>
  <c r="AL406" i="10"/>
  <c r="AL268" i="10"/>
  <c r="AL265" i="10"/>
  <c r="AL263" i="10"/>
  <c r="AL261" i="10"/>
  <c r="AL260" i="10"/>
  <c r="AL254" i="10"/>
  <c r="AL255" i="10"/>
  <c r="AL42" i="10"/>
  <c r="AL49" i="10"/>
  <c r="AL149" i="10"/>
  <c r="AL56" i="10"/>
  <c r="AL57" i="10"/>
  <c r="AL231" i="10"/>
  <c r="AL53" i="10"/>
  <c r="AL229" i="10"/>
  <c r="AL169" i="10"/>
  <c r="AL47" i="10"/>
  <c r="AL41" i="10"/>
  <c r="AL245" i="10"/>
  <c r="AL151" i="10"/>
  <c r="AL54" i="10"/>
  <c r="AL170" i="10"/>
  <c r="AL39" i="10"/>
  <c r="AL150" i="10"/>
  <c r="AL50" i="10"/>
  <c r="AL138" i="10"/>
  <c r="AL46" i="10"/>
  <c r="AL177" i="10"/>
  <c r="AK43" i="12"/>
  <c r="AK42" i="12"/>
  <c r="AK403" i="10"/>
  <c r="AK270" i="10"/>
  <c r="O123" i="16" s="1"/>
  <c r="AK257" i="10"/>
  <c r="O122" i="16" s="1"/>
  <c r="AJ35" i="12"/>
  <c r="AJ36" i="12"/>
  <c r="H348" i="10"/>
  <c r="H418" i="10" s="1"/>
  <c r="Q223" i="1"/>
  <c r="Q235" i="1" s="1"/>
  <c r="Q249" i="1" s="1"/>
  <c r="Q456" i="1"/>
  <c r="U456" i="1" s="1"/>
  <c r="X104" i="1"/>
  <c r="X105" i="1"/>
  <c r="W105" i="1"/>
  <c r="J144" i="10"/>
  <c r="J381" i="10"/>
  <c r="AK32" i="10"/>
  <c r="O83" i="16" s="1"/>
  <c r="I181" i="10"/>
  <c r="J329" i="10"/>
  <c r="I348" i="10"/>
  <c r="J308" i="10"/>
  <c r="J181" i="10"/>
  <c r="AK27" i="10"/>
  <c r="O82" i="16" s="1"/>
  <c r="J300" i="10"/>
  <c r="W104" i="1"/>
  <c r="U100" i="1"/>
  <c r="X100" i="1" s="1"/>
  <c r="X87" i="1"/>
  <c r="Q454" i="1"/>
  <c r="U454" i="1" s="1"/>
  <c r="F19" i="9"/>
  <c r="U19" i="9"/>
  <c r="H223" i="10"/>
  <c r="F26" i="9"/>
  <c r="Q154" i="1"/>
  <c r="H166" i="10"/>
  <c r="X190" i="1"/>
  <c r="X181" i="1"/>
  <c r="T456" i="1"/>
  <c r="T454" i="1"/>
  <c r="X147" i="1"/>
  <c r="S152" i="1"/>
  <c r="H147" i="10"/>
  <c r="H137" i="10"/>
  <c r="X137" i="1"/>
  <c r="S144" i="1"/>
  <c r="O20" i="9"/>
  <c r="T460" i="1"/>
  <c r="W460" i="1"/>
  <c r="W147" i="1"/>
  <c r="W137" i="1"/>
  <c r="T277" i="1"/>
  <c r="W277" i="1"/>
  <c r="T280" i="1"/>
  <c r="U395" i="1"/>
  <c r="X395" i="1" s="1"/>
  <c r="X381" i="1"/>
  <c r="I104" i="10"/>
  <c r="H108" i="16" s="1"/>
  <c r="O154" i="1"/>
  <c r="I105" i="10"/>
  <c r="H109" i="16" s="1"/>
  <c r="AM1" i="10"/>
  <c r="AN1" i="10" s="1"/>
  <c r="AL61" i="10"/>
  <c r="AL59" i="10"/>
  <c r="AL58" i="10"/>
  <c r="AL35" i="10"/>
  <c r="AL40" i="12" s="1"/>
  <c r="AL31" i="10"/>
  <c r="AL60" i="10"/>
  <c r="AL25" i="10"/>
  <c r="AL30" i="10"/>
  <c r="AL24" i="10"/>
  <c r="U310" i="1"/>
  <c r="X310" i="1" s="1"/>
  <c r="U152" i="1"/>
  <c r="U154" i="1" s="1"/>
  <c r="J147" i="10"/>
  <c r="T235" i="1"/>
  <c r="T249" i="1" s="1"/>
  <c r="I223" i="10"/>
  <c r="T171" i="1"/>
  <c r="T173" i="1" s="1"/>
  <c r="I166" i="10"/>
  <c r="E30" i="12"/>
  <c r="E30" i="14" s="1"/>
  <c r="U24" i="9"/>
  <c r="U329" i="1"/>
  <c r="X329" i="1" s="1"/>
  <c r="Q166" i="1"/>
  <c r="W166" i="1" s="1"/>
  <c r="F24" i="9"/>
  <c r="Q348" i="1"/>
  <c r="Q418" i="1" s="1"/>
  <c r="Q20" i="9" s="1"/>
  <c r="T418" i="1"/>
  <c r="T152" i="1"/>
  <c r="T144" i="1"/>
  <c r="P152" i="1"/>
  <c r="W152" i="1" s="1"/>
  <c r="G433" i="1"/>
  <c r="P144" i="1"/>
  <c r="W144" i="1" s="1"/>
  <c r="O249" i="1"/>
  <c r="O173" i="1"/>
  <c r="P20" i="9"/>
  <c r="G285" i="1"/>
  <c r="W456" i="1" l="1"/>
  <c r="W280" i="1"/>
  <c r="W235" i="1"/>
  <c r="U223" i="1"/>
  <c r="X223" i="1" s="1"/>
  <c r="W249" i="1"/>
  <c r="W223" i="1"/>
  <c r="O101" i="15"/>
  <c r="O70" i="15" s="1"/>
  <c r="H73" i="16"/>
  <c r="J456" i="10"/>
  <c r="H205" i="16" s="1"/>
  <c r="J454" i="10"/>
  <c r="H204" i="16" s="1"/>
  <c r="AL42" i="12"/>
  <c r="AL257" i="10"/>
  <c r="O189" i="16" s="1"/>
  <c r="AL43" i="12"/>
  <c r="AL270" i="10"/>
  <c r="O190" i="16" s="1"/>
  <c r="AL403" i="10"/>
  <c r="AN253" i="10"/>
  <c r="AN399" i="10"/>
  <c r="AN376" i="10"/>
  <c r="AN38" i="10"/>
  <c r="AN398" i="10"/>
  <c r="AN407" i="10"/>
  <c r="AN406" i="10"/>
  <c r="AN252" i="10"/>
  <c r="AN307" i="10"/>
  <c r="AN306" i="10"/>
  <c r="AN305" i="10"/>
  <c r="AN400" i="10"/>
  <c r="AN295" i="10"/>
  <c r="AN261" i="10"/>
  <c r="AN268" i="10"/>
  <c r="AN260" i="10"/>
  <c r="AN265" i="10"/>
  <c r="AN254" i="10"/>
  <c r="AN263" i="10"/>
  <c r="AN255" i="10"/>
  <c r="AN245" i="10"/>
  <c r="AN47" i="10"/>
  <c r="AN231" i="10"/>
  <c r="AN169" i="10"/>
  <c r="AN57" i="10"/>
  <c r="AN41" i="10"/>
  <c r="AN53" i="10"/>
  <c r="AN170" i="10"/>
  <c r="AN149" i="10"/>
  <c r="AN49" i="10"/>
  <c r="AN150" i="10"/>
  <c r="AN138" i="10"/>
  <c r="AN46" i="10"/>
  <c r="AN54" i="10"/>
  <c r="AN56" i="10"/>
  <c r="AN229" i="10"/>
  <c r="AN39" i="10"/>
  <c r="AN151" i="10"/>
  <c r="AN50" i="10"/>
  <c r="AN177" i="10"/>
  <c r="AN42" i="10"/>
  <c r="AL416" i="10"/>
  <c r="AK36" i="12"/>
  <c r="AK35" i="12"/>
  <c r="J310" i="10"/>
  <c r="AL32" i="10"/>
  <c r="O150" i="16" s="1"/>
  <c r="I235" i="10"/>
  <c r="I154" i="10"/>
  <c r="H144" i="10"/>
  <c r="W454" i="1"/>
  <c r="H171" i="10"/>
  <c r="J190" i="10"/>
  <c r="H152" i="10"/>
  <c r="I171" i="10"/>
  <c r="J152" i="10"/>
  <c r="AL27" i="10"/>
  <c r="O149" i="16" s="1"/>
  <c r="I418" i="10"/>
  <c r="I190" i="10"/>
  <c r="H235" i="10"/>
  <c r="J395" i="10"/>
  <c r="W348" i="1"/>
  <c r="X144" i="1"/>
  <c r="S154" i="1"/>
  <c r="S192" i="1" s="1"/>
  <c r="X152" i="1"/>
  <c r="I277" i="10"/>
  <c r="X277" i="1"/>
  <c r="I460" i="10"/>
  <c r="X460" i="1"/>
  <c r="I456" i="10"/>
  <c r="H138" i="16" s="1"/>
  <c r="X456" i="1"/>
  <c r="W418" i="1"/>
  <c r="I280" i="10"/>
  <c r="X280" i="1"/>
  <c r="O426" i="1"/>
  <c r="O273" i="1"/>
  <c r="O274" i="1"/>
  <c r="O278" i="1"/>
  <c r="O423" i="1"/>
  <c r="S20" i="9"/>
  <c r="O427" i="1"/>
  <c r="O275" i="1"/>
  <c r="O282" i="1"/>
  <c r="O421" i="1"/>
  <c r="O276" i="1"/>
  <c r="O279" i="1"/>
  <c r="I454" i="10"/>
  <c r="H137" i="16" s="1"/>
  <c r="X454" i="1"/>
  <c r="AO1" i="10"/>
  <c r="AN30" i="10"/>
  <c r="AN60" i="10"/>
  <c r="AN25" i="10"/>
  <c r="AN31" i="10"/>
  <c r="AN35" i="10"/>
  <c r="AN40" i="12" s="1"/>
  <c r="AN61" i="10"/>
  <c r="AN58" i="10"/>
  <c r="AN24" i="10"/>
  <c r="AN59" i="10"/>
  <c r="E31" i="12"/>
  <c r="E31" i="14" s="1"/>
  <c r="T20" i="9"/>
  <c r="U20" i="9"/>
  <c r="Q171" i="1"/>
  <c r="W171" i="1" s="1"/>
  <c r="U166" i="1"/>
  <c r="Q275" i="1"/>
  <c r="U275" i="1" s="1"/>
  <c r="Q274" i="1"/>
  <c r="U274" i="1" s="1"/>
  <c r="Q279" i="1"/>
  <c r="U279" i="1" s="1"/>
  <c r="Q273" i="1"/>
  <c r="Q423" i="1"/>
  <c r="U423" i="1" s="1"/>
  <c r="Q276" i="1"/>
  <c r="U276" i="1" s="1"/>
  <c r="Q426" i="1"/>
  <c r="U426" i="1" s="1"/>
  <c r="Q421" i="1"/>
  <c r="Q278" i="1"/>
  <c r="U278" i="1" s="1"/>
  <c r="Q427" i="1"/>
  <c r="U427" i="1" s="1"/>
  <c r="Q282" i="1"/>
  <c r="U282" i="1" s="1"/>
  <c r="U348" i="1"/>
  <c r="X348" i="1" s="1"/>
  <c r="T154" i="1"/>
  <c r="O192" i="1"/>
  <c r="P154" i="1"/>
  <c r="W154" i="1" s="1"/>
  <c r="G435" i="1"/>
  <c r="P276" i="1"/>
  <c r="P427" i="1"/>
  <c r="P423" i="1"/>
  <c r="P426" i="1"/>
  <c r="P421" i="1"/>
  <c r="T421" i="1" s="1"/>
  <c r="P279" i="1"/>
  <c r="P278" i="1"/>
  <c r="P282" i="1"/>
  <c r="P274" i="1"/>
  <c r="P275" i="1"/>
  <c r="P273" i="1"/>
  <c r="T273" i="1" s="1"/>
  <c r="F20" i="9"/>
  <c r="O80" i="15" l="1"/>
  <c r="J223" i="10"/>
  <c r="U235" i="1"/>
  <c r="U249" i="1" s="1"/>
  <c r="X249" i="1" s="1"/>
  <c r="H139" i="16"/>
  <c r="H206" i="16"/>
  <c r="O17" i="15"/>
  <c r="J278" i="10"/>
  <c r="J275" i="10"/>
  <c r="I273" i="10"/>
  <c r="J426" i="10"/>
  <c r="J282" i="10"/>
  <c r="J279" i="10"/>
  <c r="J427" i="10"/>
  <c r="J276" i="10"/>
  <c r="J274" i="10"/>
  <c r="I421" i="10"/>
  <c r="J423" i="10"/>
  <c r="AO38" i="10"/>
  <c r="AO376" i="10"/>
  <c r="AO399" i="10"/>
  <c r="AO253" i="10"/>
  <c r="AO406" i="10"/>
  <c r="AO252" i="10"/>
  <c r="AO307" i="10"/>
  <c r="AO306" i="10"/>
  <c r="AO305" i="10"/>
  <c r="AO400" i="10"/>
  <c r="AO398" i="10"/>
  <c r="AO407" i="10"/>
  <c r="AO295" i="10"/>
  <c r="AO268" i="10"/>
  <c r="AO265" i="10"/>
  <c r="AO263" i="10"/>
  <c r="AO261" i="10"/>
  <c r="AO260" i="10"/>
  <c r="AO255" i="10"/>
  <c r="AO254" i="10"/>
  <c r="AO231" i="10"/>
  <c r="AO54" i="10"/>
  <c r="AO47" i="10"/>
  <c r="AO229" i="10"/>
  <c r="AO39" i="10"/>
  <c r="AO56" i="10"/>
  <c r="AO177" i="10"/>
  <c r="AO245" i="10"/>
  <c r="AO49" i="10"/>
  <c r="AO150" i="10"/>
  <c r="AO151" i="10"/>
  <c r="AO57" i="10"/>
  <c r="AO46" i="10"/>
  <c r="AO50" i="10"/>
  <c r="AO41" i="10"/>
  <c r="AO138" i="10"/>
  <c r="AO149" i="10"/>
  <c r="AO170" i="10"/>
  <c r="AO42" i="10"/>
  <c r="AO169" i="10"/>
  <c r="AO53" i="10"/>
  <c r="AN42" i="12"/>
  <c r="AN403" i="10"/>
  <c r="AN270" i="10"/>
  <c r="AN257" i="10"/>
  <c r="AN43" i="12"/>
  <c r="AN416" i="10"/>
  <c r="AL35" i="12"/>
  <c r="AL36" i="12"/>
  <c r="H154" i="10"/>
  <c r="J348" i="10"/>
  <c r="H173" i="10"/>
  <c r="AN32" i="10"/>
  <c r="H249" i="10"/>
  <c r="J154" i="10"/>
  <c r="I249" i="10"/>
  <c r="H121" i="16" s="1"/>
  <c r="J235" i="10"/>
  <c r="AN27" i="10"/>
  <c r="I173" i="10"/>
  <c r="S421" i="1"/>
  <c r="O433" i="1"/>
  <c r="W421" i="1"/>
  <c r="W273" i="1"/>
  <c r="O285" i="1"/>
  <c r="S273" i="1"/>
  <c r="S282" i="1"/>
  <c r="W282" i="1"/>
  <c r="W423" i="1"/>
  <c r="S423" i="1"/>
  <c r="S426" i="1"/>
  <c r="W426" i="1"/>
  <c r="J166" i="10"/>
  <c r="X166" i="1"/>
  <c r="W279" i="1"/>
  <c r="S279" i="1"/>
  <c r="W275" i="1"/>
  <c r="S275" i="1"/>
  <c r="S278" i="1"/>
  <c r="W278" i="1"/>
  <c r="W276" i="1"/>
  <c r="S276" i="1"/>
  <c r="W427" i="1"/>
  <c r="S427" i="1"/>
  <c r="W274" i="1"/>
  <c r="S274" i="1"/>
  <c r="X235" i="1"/>
  <c r="X154" i="1"/>
  <c r="AP1" i="10"/>
  <c r="AO35" i="10"/>
  <c r="AO40" i="12" s="1"/>
  <c r="AO30" i="10"/>
  <c r="AO59" i="10"/>
  <c r="AO31" i="10"/>
  <c r="AO24" i="10"/>
  <c r="AO61" i="10"/>
  <c r="AO60" i="10"/>
  <c r="AO25" i="10"/>
  <c r="AO58" i="10"/>
  <c r="E32" i="12"/>
  <c r="E32" i="14" s="1"/>
  <c r="T426" i="1"/>
  <c r="U421" i="1"/>
  <c r="Q433" i="1"/>
  <c r="Q435" i="1" s="1"/>
  <c r="U273" i="1"/>
  <c r="Q285" i="1"/>
  <c r="T278" i="1"/>
  <c r="T423" i="1"/>
  <c r="U418" i="1"/>
  <c r="X418" i="1" s="1"/>
  <c r="T279" i="1"/>
  <c r="U171" i="1"/>
  <c r="X171" i="1" s="1"/>
  <c r="T282" i="1"/>
  <c r="T275" i="1"/>
  <c r="T427" i="1"/>
  <c r="T274" i="1"/>
  <c r="T276" i="1"/>
  <c r="Q173" i="1"/>
  <c r="W173" i="1" s="1"/>
  <c r="T192" i="1"/>
  <c r="P285" i="1"/>
  <c r="P433" i="1"/>
  <c r="P192" i="1"/>
  <c r="O82" i="15" l="1"/>
  <c r="P16" i="16"/>
  <c r="H55" i="16"/>
  <c r="P17" i="16"/>
  <c r="P56" i="16"/>
  <c r="P57" i="16"/>
  <c r="AP253" i="10"/>
  <c r="AP399" i="10"/>
  <c r="AP376" i="10"/>
  <c r="AP38" i="10"/>
  <c r="AP406" i="10"/>
  <c r="AP252" i="10"/>
  <c r="AP307" i="10"/>
  <c r="AP306" i="10"/>
  <c r="AP305" i="10"/>
  <c r="AP400" i="10"/>
  <c r="AP398" i="10"/>
  <c r="AP407" i="10"/>
  <c r="AP295" i="10"/>
  <c r="AP268" i="10"/>
  <c r="AP265" i="10"/>
  <c r="AP263" i="10"/>
  <c r="AP261" i="10"/>
  <c r="AP260" i="10"/>
  <c r="AP254" i="10"/>
  <c r="AP255" i="10"/>
  <c r="AP56" i="10"/>
  <c r="AP229" i="10"/>
  <c r="AP54" i="10"/>
  <c r="AP47" i="10"/>
  <c r="AP42" i="10"/>
  <c r="AP50" i="10"/>
  <c r="AP231" i="10"/>
  <c r="AP170" i="10"/>
  <c r="AP245" i="10"/>
  <c r="AP57" i="10"/>
  <c r="AP49" i="10"/>
  <c r="AP53" i="10"/>
  <c r="AP177" i="10"/>
  <c r="AP151" i="10"/>
  <c r="AP149" i="10"/>
  <c r="AP46" i="10"/>
  <c r="AP138" i="10"/>
  <c r="AP39" i="10"/>
  <c r="AP41" i="10"/>
  <c r="AP150" i="10"/>
  <c r="AP169" i="10"/>
  <c r="AO403" i="10"/>
  <c r="AO270" i="10"/>
  <c r="P123" i="16" s="1"/>
  <c r="AO257" i="10"/>
  <c r="P122" i="16" s="1"/>
  <c r="AO43" i="12"/>
  <c r="AO42" i="12"/>
  <c r="AO416" i="10"/>
  <c r="AN35" i="12"/>
  <c r="AN36" i="12"/>
  <c r="J418" i="10"/>
  <c r="H192" i="10"/>
  <c r="AO27" i="10"/>
  <c r="P82" i="16" s="1"/>
  <c r="J171" i="10"/>
  <c r="J249" i="10"/>
  <c r="H188" i="16" s="1"/>
  <c r="I192" i="10"/>
  <c r="AO32" i="10"/>
  <c r="P83" i="16" s="1"/>
  <c r="X423" i="1"/>
  <c r="H423" i="10"/>
  <c r="X427" i="1"/>
  <c r="H427" i="10"/>
  <c r="X279" i="1"/>
  <c r="H279" i="10"/>
  <c r="X273" i="1"/>
  <c r="H273" i="10"/>
  <c r="S285" i="1"/>
  <c r="O435" i="1"/>
  <c r="W433" i="1"/>
  <c r="X278" i="1"/>
  <c r="H278" i="10"/>
  <c r="W285" i="1"/>
  <c r="X421" i="1"/>
  <c r="S433" i="1"/>
  <c r="H421" i="10"/>
  <c r="X274" i="1"/>
  <c r="H274" i="10"/>
  <c r="X276" i="1"/>
  <c r="H276" i="10"/>
  <c r="X275" i="1"/>
  <c r="H275" i="10"/>
  <c r="X426" i="1"/>
  <c r="H426" i="10"/>
  <c r="X282" i="1"/>
  <c r="H282" i="10"/>
  <c r="AQ1" i="10"/>
  <c r="AR1" i="10" s="1"/>
  <c r="AP59" i="10"/>
  <c r="AP60" i="10"/>
  <c r="AP61" i="10"/>
  <c r="AP31" i="10"/>
  <c r="AP35" i="10"/>
  <c r="AP40" i="12" s="1"/>
  <c r="AP25" i="10"/>
  <c r="AP30" i="10"/>
  <c r="AP58" i="10"/>
  <c r="AP24" i="10"/>
  <c r="I279" i="10"/>
  <c r="I426" i="10"/>
  <c r="I274" i="10"/>
  <c r="I275" i="10"/>
  <c r="U285" i="1"/>
  <c r="J273" i="10"/>
  <c r="I278" i="10"/>
  <c r="I276" i="10"/>
  <c r="I427" i="10"/>
  <c r="I282" i="10"/>
  <c r="U433" i="1"/>
  <c r="U435" i="1" s="1"/>
  <c r="J421" i="10"/>
  <c r="I423" i="10"/>
  <c r="E33" i="12"/>
  <c r="E33" i="14" s="1"/>
  <c r="T433" i="1"/>
  <c r="T435" i="1" s="1"/>
  <c r="T285" i="1"/>
  <c r="U173" i="1"/>
  <c r="X173" i="1" s="1"/>
  <c r="Q192" i="1"/>
  <c r="W192" i="1" s="1"/>
  <c r="P435" i="1"/>
  <c r="P101" i="15" l="1"/>
  <c r="AR38" i="10"/>
  <c r="AR253" i="10"/>
  <c r="AR399" i="10"/>
  <c r="AR376" i="10"/>
  <c r="AR400" i="10"/>
  <c r="AR398" i="10"/>
  <c r="AR407" i="10"/>
  <c r="AR307" i="10"/>
  <c r="AR295" i="10"/>
  <c r="AR306" i="10"/>
  <c r="AR406" i="10"/>
  <c r="AR305" i="10"/>
  <c r="AR252" i="10"/>
  <c r="AR268" i="10"/>
  <c r="AR265" i="10"/>
  <c r="AR263" i="10"/>
  <c r="AR261" i="10"/>
  <c r="AR260" i="10"/>
  <c r="AR254" i="10"/>
  <c r="AR255" i="10"/>
  <c r="AR169" i="10"/>
  <c r="AR138" i="10"/>
  <c r="AR231" i="10"/>
  <c r="AR49" i="10"/>
  <c r="AR151" i="10"/>
  <c r="AR229" i="10"/>
  <c r="AR39" i="10"/>
  <c r="AR177" i="10"/>
  <c r="AR150" i="10"/>
  <c r="AR50" i="10"/>
  <c r="AR170" i="10"/>
  <c r="AR149" i="10"/>
  <c r="AR47" i="10"/>
  <c r="AR54" i="10"/>
  <c r="AR57" i="10"/>
  <c r="AR245" i="10"/>
  <c r="AR41" i="10"/>
  <c r="AR56" i="10"/>
  <c r="AR46" i="10"/>
  <c r="AR42" i="10"/>
  <c r="AR53" i="10"/>
  <c r="AP403" i="10"/>
  <c r="AP270" i="10"/>
  <c r="P190" i="16" s="1"/>
  <c r="AP257" i="10"/>
  <c r="P189" i="16" s="1"/>
  <c r="AP416" i="10"/>
  <c r="AP42" i="12"/>
  <c r="AP43" i="12"/>
  <c r="AO35" i="12"/>
  <c r="AO36" i="12"/>
  <c r="J285" i="10"/>
  <c r="H191" i="16" s="1"/>
  <c r="AP27" i="10"/>
  <c r="P149" i="16" s="1"/>
  <c r="J173" i="10"/>
  <c r="J433" i="10"/>
  <c r="AP32" i="10"/>
  <c r="P150" i="16" s="1"/>
  <c r="W435" i="1"/>
  <c r="H433" i="10"/>
  <c r="X285" i="1"/>
  <c r="X433" i="1"/>
  <c r="S435" i="1"/>
  <c r="X435" i="1" s="1"/>
  <c r="H285" i="10"/>
  <c r="AS1" i="10"/>
  <c r="AR35" i="10"/>
  <c r="AR40" i="12" s="1"/>
  <c r="AR59" i="10"/>
  <c r="AR25" i="10"/>
  <c r="AR30" i="10"/>
  <c r="AR31" i="10"/>
  <c r="AR24" i="10"/>
  <c r="AR60" i="10"/>
  <c r="AR61" i="10"/>
  <c r="AR58" i="10"/>
  <c r="I433" i="10"/>
  <c r="I285" i="10"/>
  <c r="H124" i="16" s="1"/>
  <c r="E34" i="12"/>
  <c r="U192" i="1"/>
  <c r="X192" i="1" s="1"/>
  <c r="Q195" i="1"/>
  <c r="Q201" i="1" s="1"/>
  <c r="Q203" i="1" s="1"/>
  <c r="Q287" i="1" s="1"/>
  <c r="G195" i="1"/>
  <c r="M195" i="1"/>
  <c r="M201" i="1" s="1"/>
  <c r="M203" i="1" s="1"/>
  <c r="M287" i="1" s="1"/>
  <c r="O195" i="1"/>
  <c r="O201" i="1" s="1"/>
  <c r="O203" i="1" s="1"/>
  <c r="O287" i="1" s="1"/>
  <c r="P195" i="1"/>
  <c r="P201" i="1" s="1"/>
  <c r="P203" i="1" s="1"/>
  <c r="P287" i="1" s="1"/>
  <c r="L195" i="1"/>
  <c r="L201" i="1" s="1"/>
  <c r="L203" i="1" s="1"/>
  <c r="L287" i="1" s="1"/>
  <c r="I195" i="1"/>
  <c r="H195" i="1"/>
  <c r="K195" i="1"/>
  <c r="K201" i="1" s="1"/>
  <c r="K203" i="1" s="1"/>
  <c r="K287" i="1" s="1"/>
  <c r="P17" i="15" l="1"/>
  <c r="P70" i="15"/>
  <c r="P80" i="15" s="1"/>
  <c r="P82" i="15" s="1"/>
  <c r="H58" i="16"/>
  <c r="AS253" i="10"/>
  <c r="AS399" i="10"/>
  <c r="AS376" i="10"/>
  <c r="AS38" i="10"/>
  <c r="AS398" i="10"/>
  <c r="AS407" i="10"/>
  <c r="AS406" i="10"/>
  <c r="AS252" i="10"/>
  <c r="AS307" i="10"/>
  <c r="AS306" i="10"/>
  <c r="AS305" i="10"/>
  <c r="AS400" i="10"/>
  <c r="AS295" i="10"/>
  <c r="AS268" i="10"/>
  <c r="AS260" i="10"/>
  <c r="AS265" i="10"/>
  <c r="AS263" i="10"/>
  <c r="AS261" i="10"/>
  <c r="AS255" i="10"/>
  <c r="AS254" i="10"/>
  <c r="AS231" i="10"/>
  <c r="AS42" i="10"/>
  <c r="AS39" i="10"/>
  <c r="AS149" i="10"/>
  <c r="AS245" i="10"/>
  <c r="AS49" i="10"/>
  <c r="AS169" i="10"/>
  <c r="AS54" i="10"/>
  <c r="AS229" i="10"/>
  <c r="AS47" i="10"/>
  <c r="AS46" i="10"/>
  <c r="AS177" i="10"/>
  <c r="AS170" i="10"/>
  <c r="AS57" i="10"/>
  <c r="AS138" i="10"/>
  <c r="AS50" i="10"/>
  <c r="AS151" i="10"/>
  <c r="AS150" i="10"/>
  <c r="AS53" i="10"/>
  <c r="AS41" i="10"/>
  <c r="AS56" i="10"/>
  <c r="AR42" i="12"/>
  <c r="AR416" i="10"/>
  <c r="AR270" i="10"/>
  <c r="AR403" i="10"/>
  <c r="AR43" i="12"/>
  <c r="AR257" i="10"/>
  <c r="E35" i="12"/>
  <c r="E34" i="14"/>
  <c r="AP36" i="12"/>
  <c r="AP35" i="12"/>
  <c r="H435" i="10"/>
  <c r="J192" i="10"/>
  <c r="AR32" i="10"/>
  <c r="I435" i="10"/>
  <c r="J435" i="10"/>
  <c r="AR27" i="10"/>
  <c r="W195" i="1"/>
  <c r="AT1" i="10"/>
  <c r="AS31" i="10"/>
  <c r="AS25" i="10"/>
  <c r="AS35" i="10"/>
  <c r="AS40" i="12" s="1"/>
  <c r="AS30" i="10"/>
  <c r="AS59" i="10"/>
  <c r="AS24" i="10"/>
  <c r="AS61" i="10"/>
  <c r="AS60" i="10"/>
  <c r="AS58" i="10"/>
  <c r="H201" i="1"/>
  <c r="H203" i="1" s="1"/>
  <c r="H287" i="1" s="1"/>
  <c r="H464" i="1" s="1"/>
  <c r="T195" i="1"/>
  <c r="I201" i="1"/>
  <c r="I203" i="1" s="1"/>
  <c r="I287" i="1" s="1"/>
  <c r="I289" i="1" s="1"/>
  <c r="I21" i="9" s="1"/>
  <c r="U195" i="1"/>
  <c r="S195" i="1"/>
  <c r="O464" i="1"/>
  <c r="O289" i="1"/>
  <c r="O21" i="9" s="1"/>
  <c r="M464" i="1"/>
  <c r="M289" i="1"/>
  <c r="M21" i="9" s="1"/>
  <c r="L464" i="1"/>
  <c r="L289" i="1"/>
  <c r="L21" i="9" s="1"/>
  <c r="Q464" i="1"/>
  <c r="Q289" i="1"/>
  <c r="Q21" i="9" s="1"/>
  <c r="K289" i="1"/>
  <c r="K21" i="9" s="1"/>
  <c r="K464" i="1"/>
  <c r="P464" i="1"/>
  <c r="P289" i="1"/>
  <c r="P21" i="9" s="1"/>
  <c r="G201" i="1"/>
  <c r="Q16" i="16" l="1"/>
  <c r="Q57" i="16"/>
  <c r="Q17" i="16"/>
  <c r="Q56" i="16"/>
  <c r="J195" i="10"/>
  <c r="J201" i="10" s="1"/>
  <c r="AS42" i="12"/>
  <c r="AS257" i="10"/>
  <c r="Q122" i="16" s="1"/>
  <c r="AS43" i="12"/>
  <c r="AS270" i="10"/>
  <c r="Q123" i="16" s="1"/>
  <c r="AS416" i="10"/>
  <c r="AT38" i="10"/>
  <c r="AT253" i="10"/>
  <c r="AT376" i="10"/>
  <c r="AT399" i="10"/>
  <c r="AT406" i="10"/>
  <c r="AT252" i="10"/>
  <c r="AT307" i="10"/>
  <c r="AT306" i="10"/>
  <c r="AT305" i="10"/>
  <c r="AT400" i="10"/>
  <c r="AT398" i="10"/>
  <c r="AT407" i="10"/>
  <c r="AT295" i="10"/>
  <c r="AT268" i="10"/>
  <c r="AT265" i="10"/>
  <c r="AT263" i="10"/>
  <c r="AT261" i="10"/>
  <c r="AT260" i="10"/>
  <c r="AT254" i="10"/>
  <c r="AT255" i="10"/>
  <c r="AT41" i="10"/>
  <c r="AT46" i="10"/>
  <c r="AT57" i="10"/>
  <c r="AT50" i="10"/>
  <c r="AT169" i="10"/>
  <c r="AT245" i="10"/>
  <c r="AT231" i="10"/>
  <c r="AT42" i="10"/>
  <c r="AT54" i="10"/>
  <c r="AT229" i="10"/>
  <c r="AT170" i="10"/>
  <c r="AT47" i="10"/>
  <c r="AT138" i="10"/>
  <c r="AT149" i="10"/>
  <c r="AT49" i="10"/>
  <c r="AT39" i="10"/>
  <c r="AT177" i="10"/>
  <c r="AT56" i="10"/>
  <c r="AT150" i="10"/>
  <c r="AT151" i="10"/>
  <c r="AT53" i="10"/>
  <c r="AS403" i="10"/>
  <c r="E36" i="12"/>
  <c r="E35" i="14"/>
  <c r="AR36" i="12"/>
  <c r="AR35" i="12"/>
  <c r="AS32" i="10"/>
  <c r="Q83" i="16" s="1"/>
  <c r="AS27" i="10"/>
  <c r="Q82" i="16" s="1"/>
  <c r="W201" i="1"/>
  <c r="X195" i="1"/>
  <c r="AU1" i="10"/>
  <c r="AV1" i="10" s="1"/>
  <c r="AT25" i="10"/>
  <c r="AT59" i="10"/>
  <c r="AT60" i="10"/>
  <c r="AT30" i="10"/>
  <c r="AT61" i="10"/>
  <c r="AT31" i="10"/>
  <c r="AT35" i="10"/>
  <c r="AT40" i="12" s="1"/>
  <c r="AT58" i="10"/>
  <c r="AT24" i="10"/>
  <c r="T201" i="1"/>
  <c r="T203" i="1" s="1"/>
  <c r="T287" i="1" s="1"/>
  <c r="T289" i="1" s="1"/>
  <c r="I195" i="10"/>
  <c r="G66" i="12" s="1"/>
  <c r="S201" i="1"/>
  <c r="H195" i="10"/>
  <c r="G65" i="12" s="1"/>
  <c r="P103" i="1"/>
  <c r="P106" i="1" s="1"/>
  <c r="P132" i="1" s="1"/>
  <c r="Q103" i="1"/>
  <c r="Q106" i="1" s="1"/>
  <c r="Q132" i="1" s="1"/>
  <c r="M103" i="1"/>
  <c r="M106" i="1" s="1"/>
  <c r="M132" i="1" s="1"/>
  <c r="L103" i="1"/>
  <c r="L106" i="1" s="1"/>
  <c r="L132" i="1" s="1"/>
  <c r="O103" i="1"/>
  <c r="O106" i="1" s="1"/>
  <c r="O132" i="1" s="1"/>
  <c r="K103" i="1"/>
  <c r="K106" i="1" s="1"/>
  <c r="K132" i="1" s="1"/>
  <c r="I103" i="1"/>
  <c r="I106" i="1" s="1"/>
  <c r="I132" i="1" s="1"/>
  <c r="U21" i="9"/>
  <c r="H289" i="1"/>
  <c r="H21" i="9" s="1"/>
  <c r="I464" i="1"/>
  <c r="U201" i="1"/>
  <c r="U203" i="1" s="1"/>
  <c r="U287" i="1" s="1"/>
  <c r="G203" i="1"/>
  <c r="W203" i="1" s="1"/>
  <c r="BC65" i="12" l="1"/>
  <c r="AY65" i="12"/>
  <c r="AU65" i="12"/>
  <c r="AQ65" i="12"/>
  <c r="AM65" i="12"/>
  <c r="AI65" i="12"/>
  <c r="AE65" i="12"/>
  <c r="AA65" i="12"/>
  <c r="W65" i="12"/>
  <c r="S65" i="12"/>
  <c r="O65" i="12"/>
  <c r="BB65" i="12"/>
  <c r="X65" i="12"/>
  <c r="M65" i="12"/>
  <c r="AZ65" i="12"/>
  <c r="Z65" i="12"/>
  <c r="AL65" i="12"/>
  <c r="AF65" i="12"/>
  <c r="BA65" i="12"/>
  <c r="P65" i="12"/>
  <c r="AK65" i="12"/>
  <c r="AB65" i="12"/>
  <c r="AX65" i="12"/>
  <c r="AT65" i="12"/>
  <c r="U65" i="12"/>
  <c r="L65" i="12"/>
  <c r="AD65" i="12"/>
  <c r="AV65" i="12"/>
  <c r="AH65" i="12"/>
  <c r="AJ65" i="12"/>
  <c r="AR65" i="12"/>
  <c r="AC65" i="12"/>
  <c r="T65" i="12"/>
  <c r="AW65" i="12"/>
  <c r="AG65" i="12"/>
  <c r="AN65" i="12"/>
  <c r="Q65" i="12"/>
  <c r="AS65" i="12"/>
  <c r="BE65" i="12"/>
  <c r="V65" i="12"/>
  <c r="AO65" i="12"/>
  <c r="Y65" i="12"/>
  <c r="N65" i="12"/>
  <c r="BD65" i="12"/>
  <c r="BF65" i="12"/>
  <c r="R65" i="12"/>
  <c r="AP65" i="12"/>
  <c r="Q101" i="15"/>
  <c r="G67" i="12"/>
  <c r="H65" i="12"/>
  <c r="H65" i="14" s="1"/>
  <c r="I65" i="14"/>
  <c r="J65" i="14"/>
  <c r="AT42" i="12"/>
  <c r="AT270" i="10"/>
  <c r="Q190" i="16" s="1"/>
  <c r="AT257" i="10"/>
  <c r="Q189" i="16" s="1"/>
  <c r="AT43" i="12"/>
  <c r="AT416" i="10"/>
  <c r="I66" i="12"/>
  <c r="I66" i="14" s="1"/>
  <c r="BC66" i="12"/>
  <c r="AY66" i="12"/>
  <c r="AU66" i="12"/>
  <c r="AQ66" i="12"/>
  <c r="AM66" i="12"/>
  <c r="AI66" i="12"/>
  <c r="AE66" i="12"/>
  <c r="AA66" i="12"/>
  <c r="W66" i="12"/>
  <c r="S66" i="12"/>
  <c r="O66" i="12"/>
  <c r="J66" i="14"/>
  <c r="H66" i="14"/>
  <c r="AL66" i="12"/>
  <c r="AL66" i="14" s="1"/>
  <c r="AN66" i="12"/>
  <c r="AN66" i="14" s="1"/>
  <c r="BB66" i="12"/>
  <c r="BB66" i="14" s="1"/>
  <c r="P66" i="12"/>
  <c r="P66" i="14" s="1"/>
  <c r="AO66" i="12"/>
  <c r="AO66" i="14" s="1"/>
  <c r="AC66" i="12"/>
  <c r="AC66" i="14" s="1"/>
  <c r="AZ66" i="12"/>
  <c r="AZ66" i="14" s="1"/>
  <c r="BD66" i="12"/>
  <c r="BD66" i="14" s="1"/>
  <c r="T66" i="12"/>
  <c r="T66" i="14" s="1"/>
  <c r="R66" i="12"/>
  <c r="R66" i="14" s="1"/>
  <c r="BA66" i="12"/>
  <c r="BA66" i="14" s="1"/>
  <c r="L66" i="12"/>
  <c r="L66" i="14" s="1"/>
  <c r="AS66" i="12"/>
  <c r="AS66" i="14" s="1"/>
  <c r="Q66" i="12"/>
  <c r="Q66" i="14" s="1"/>
  <c r="AT66" i="12"/>
  <c r="AT66" i="14" s="1"/>
  <c r="AP66" i="12"/>
  <c r="AP66" i="14" s="1"/>
  <c r="AW66" i="12"/>
  <c r="AW66" i="14" s="1"/>
  <c r="AH66" i="12"/>
  <c r="AH66" i="14" s="1"/>
  <c r="Y66" i="12"/>
  <c r="Y66" i="14" s="1"/>
  <c r="AF66" i="12"/>
  <c r="AF66" i="14" s="1"/>
  <c r="AD66" i="12"/>
  <c r="AD66" i="14" s="1"/>
  <c r="X66" i="12"/>
  <c r="X66" i="14" s="1"/>
  <c r="BF66" i="12"/>
  <c r="BF66" i="14" s="1"/>
  <c r="V66" i="12"/>
  <c r="V66" i="14" s="1"/>
  <c r="AB66" i="12"/>
  <c r="AB66" i="14" s="1"/>
  <c r="AX66" i="12"/>
  <c r="AX66" i="14" s="1"/>
  <c r="U66" i="12"/>
  <c r="U66" i="14" s="1"/>
  <c r="N66" i="12"/>
  <c r="N66" i="14" s="1"/>
  <c r="M66" i="12"/>
  <c r="M66" i="14" s="1"/>
  <c r="AV66" i="12"/>
  <c r="AV66" i="14" s="1"/>
  <c r="AR66" i="12"/>
  <c r="AR66" i="14" s="1"/>
  <c r="BE66" i="12"/>
  <c r="BE66" i="14" s="1"/>
  <c r="AJ66" i="12"/>
  <c r="AJ66" i="14" s="1"/>
  <c r="AK66" i="12"/>
  <c r="AK66" i="14" s="1"/>
  <c r="AG66" i="12"/>
  <c r="AG66" i="14" s="1"/>
  <c r="Z66" i="12"/>
  <c r="Z66" i="14" s="1"/>
  <c r="AV253" i="10"/>
  <c r="AV399" i="10"/>
  <c r="AV376" i="10"/>
  <c r="AV38" i="10"/>
  <c r="AV406" i="10"/>
  <c r="AV252" i="10"/>
  <c r="AV307" i="10"/>
  <c r="AV306" i="10"/>
  <c r="AV305" i="10"/>
  <c r="AV400" i="10"/>
  <c r="AV398" i="10"/>
  <c r="AV407" i="10"/>
  <c r="AV295" i="10"/>
  <c r="AV268" i="10"/>
  <c r="AV265" i="10"/>
  <c r="AV263" i="10"/>
  <c r="AV261" i="10"/>
  <c r="AV260" i="10"/>
  <c r="AV255" i="10"/>
  <c r="AV254" i="10"/>
  <c r="AV47" i="10"/>
  <c r="AV170" i="10"/>
  <c r="AV138" i="10"/>
  <c r="AV56" i="10"/>
  <c r="AV53" i="10"/>
  <c r="AV229" i="10"/>
  <c r="AV231" i="10"/>
  <c r="AV46" i="10"/>
  <c r="AV41" i="10"/>
  <c r="AV49" i="10"/>
  <c r="AV57" i="10"/>
  <c r="AV151" i="10"/>
  <c r="AV54" i="10"/>
  <c r="AV39" i="10"/>
  <c r="AV177" i="10"/>
  <c r="AV42" i="10"/>
  <c r="AV149" i="10"/>
  <c r="AV169" i="10"/>
  <c r="AV50" i="10"/>
  <c r="AV245" i="10"/>
  <c r="AV150" i="10"/>
  <c r="AT403" i="10"/>
  <c r="E37" i="12"/>
  <c r="E36" i="14"/>
  <c r="AS36" i="12"/>
  <c r="AS35" i="12"/>
  <c r="AT32" i="10"/>
  <c r="Q150" i="16" s="1"/>
  <c r="J203" i="10"/>
  <c r="H186" i="16" s="1"/>
  <c r="H192" i="16" s="1"/>
  <c r="H208" i="16" s="1"/>
  <c r="I201" i="10"/>
  <c r="AT27" i="10"/>
  <c r="Q149" i="16" s="1"/>
  <c r="S203" i="1"/>
  <c r="X203" i="1" s="1"/>
  <c r="X201" i="1"/>
  <c r="AW1" i="10"/>
  <c r="AV59" i="10"/>
  <c r="AV60" i="10"/>
  <c r="AV35" i="10"/>
  <c r="AV40" i="12" s="1"/>
  <c r="AV30" i="10"/>
  <c r="AV24" i="10"/>
  <c r="AV61" i="10"/>
  <c r="AV25" i="10"/>
  <c r="AV31" i="10"/>
  <c r="AV58" i="10"/>
  <c r="T464" i="1"/>
  <c r="H201" i="10"/>
  <c r="U103" i="1"/>
  <c r="H103" i="1"/>
  <c r="T21" i="9"/>
  <c r="U289" i="1"/>
  <c r="U464" i="1"/>
  <c r="S287" i="1"/>
  <c r="X287" i="1" s="1"/>
  <c r="G287" i="1"/>
  <c r="W287" i="1" s="1"/>
  <c r="Q17" i="15" l="1"/>
  <c r="Q70" i="15"/>
  <c r="AE67" i="12"/>
  <c r="AE57" i="12" s="1"/>
  <c r="BC67" i="12"/>
  <c r="BC57" i="12" s="1"/>
  <c r="AW38" i="10"/>
  <c r="AW253" i="10"/>
  <c r="AW399" i="10"/>
  <c r="AW376" i="10"/>
  <c r="AW400" i="10"/>
  <c r="AW398" i="10"/>
  <c r="AW407" i="10"/>
  <c r="AW306" i="10"/>
  <c r="AW295" i="10"/>
  <c r="AW406" i="10"/>
  <c r="AW305" i="10"/>
  <c r="AW307" i="10"/>
  <c r="AW252" i="10"/>
  <c r="AW268" i="10"/>
  <c r="AW265" i="10"/>
  <c r="AW263" i="10"/>
  <c r="AW261" i="10"/>
  <c r="AW260" i="10"/>
  <c r="AW255" i="10"/>
  <c r="AW254" i="10"/>
  <c r="AW231" i="10"/>
  <c r="AW151" i="10"/>
  <c r="AW49" i="10"/>
  <c r="AW229" i="10"/>
  <c r="AW149" i="10"/>
  <c r="AW42" i="10"/>
  <c r="AW47" i="10"/>
  <c r="AW46" i="10"/>
  <c r="AW39" i="10"/>
  <c r="AW169" i="10"/>
  <c r="AW138" i="10"/>
  <c r="AW54" i="10"/>
  <c r="AW50" i="10"/>
  <c r="AW150" i="10"/>
  <c r="AW53" i="10"/>
  <c r="AW41" i="10"/>
  <c r="AW177" i="10"/>
  <c r="AW170" i="10"/>
  <c r="AW56" i="10"/>
  <c r="AW57" i="10"/>
  <c r="AW245" i="10"/>
  <c r="G66" i="14"/>
  <c r="O67" i="12"/>
  <c r="O57" i="12" s="1"/>
  <c r="S67" i="12"/>
  <c r="S57" i="12" s="1"/>
  <c r="J67" i="14"/>
  <c r="I67" i="14"/>
  <c r="H67" i="14"/>
  <c r="AV42" i="12"/>
  <c r="AV403" i="10"/>
  <c r="AI67" i="12"/>
  <c r="AI57" i="12" s="1"/>
  <c r="W67" i="12"/>
  <c r="W57" i="12" s="1"/>
  <c r="AV270" i="10"/>
  <c r="AV257" i="10"/>
  <c r="AU67" i="12"/>
  <c r="AU57" i="12" s="1"/>
  <c r="AY67" i="12"/>
  <c r="AY57" i="12" s="1"/>
  <c r="AM67" i="12"/>
  <c r="AM57" i="12" s="1"/>
  <c r="AV43" i="12"/>
  <c r="AV416" i="10"/>
  <c r="AA67" i="12"/>
  <c r="AA57" i="12" s="1"/>
  <c r="AQ67" i="12"/>
  <c r="AQ57" i="12" s="1"/>
  <c r="E38" i="12"/>
  <c r="E37" i="14"/>
  <c r="AT36" i="12"/>
  <c r="AT35" i="12"/>
  <c r="J287" i="10"/>
  <c r="AV27" i="10"/>
  <c r="I203" i="10"/>
  <c r="H119" i="16" s="1"/>
  <c r="H125" i="16" s="1"/>
  <c r="H141" i="16" s="1"/>
  <c r="AV32" i="10"/>
  <c r="AX1" i="10"/>
  <c r="AW35" i="10"/>
  <c r="AW40" i="12" s="1"/>
  <c r="AW24" i="10"/>
  <c r="AW59" i="10"/>
  <c r="AW61" i="10"/>
  <c r="AW25" i="10"/>
  <c r="AW30" i="10"/>
  <c r="AW31" i="10"/>
  <c r="AW58" i="10"/>
  <c r="AW60" i="10"/>
  <c r="U106" i="1"/>
  <c r="U132" i="1" s="1"/>
  <c r="J103" i="10"/>
  <c r="H174" i="16" s="1"/>
  <c r="H177" i="16" s="1"/>
  <c r="H203" i="10"/>
  <c r="T103" i="1"/>
  <c r="H106" i="1"/>
  <c r="H132" i="1" s="1"/>
  <c r="S464" i="1"/>
  <c r="X464" i="1" s="1"/>
  <c r="S289" i="1"/>
  <c r="X289" i="1" s="1"/>
  <c r="G464" i="1"/>
  <c r="W464" i="1" s="1"/>
  <c r="G289" i="1"/>
  <c r="W289" i="1" s="1"/>
  <c r="Q80" i="15" l="1"/>
  <c r="Q82" i="15" s="1"/>
  <c r="R56" i="16"/>
  <c r="H53" i="16"/>
  <c r="R16" i="16"/>
  <c r="R17" i="16"/>
  <c r="R57" i="16"/>
  <c r="AW43" i="12"/>
  <c r="AX253" i="10"/>
  <c r="AX399" i="10"/>
  <c r="AX376" i="10"/>
  <c r="AX38" i="10"/>
  <c r="AX398" i="10"/>
  <c r="AX407" i="10"/>
  <c r="AX406" i="10"/>
  <c r="AX252" i="10"/>
  <c r="AX307" i="10"/>
  <c r="AX306" i="10"/>
  <c r="AX305" i="10"/>
  <c r="AX400" i="10"/>
  <c r="AX295" i="10"/>
  <c r="AX265" i="10"/>
  <c r="AX263" i="10"/>
  <c r="AX261" i="10"/>
  <c r="AX268" i="10"/>
  <c r="AX260" i="10"/>
  <c r="AX254" i="10"/>
  <c r="AX255" i="10"/>
  <c r="AX54" i="10"/>
  <c r="AX177" i="10"/>
  <c r="AX138" i="10"/>
  <c r="AX53" i="10"/>
  <c r="AX42" i="10"/>
  <c r="AX151" i="10"/>
  <c r="AX47" i="10"/>
  <c r="AX50" i="10"/>
  <c r="AX170" i="10"/>
  <c r="AX150" i="10"/>
  <c r="AX49" i="10"/>
  <c r="AX229" i="10"/>
  <c r="AX231" i="10"/>
  <c r="AX57" i="10"/>
  <c r="AX169" i="10"/>
  <c r="AX149" i="10"/>
  <c r="AX245" i="10"/>
  <c r="AX39" i="10"/>
  <c r="AX41" i="10"/>
  <c r="AX56" i="10"/>
  <c r="AX46" i="10"/>
  <c r="AW270" i="10"/>
  <c r="R123" i="16" s="1"/>
  <c r="AW416" i="10"/>
  <c r="AW403" i="10"/>
  <c r="AW42" i="12"/>
  <c r="AW257" i="10"/>
  <c r="R122" i="16" s="1"/>
  <c r="E39" i="12"/>
  <c r="E38" i="14"/>
  <c r="AV35" i="12"/>
  <c r="AV36" i="12"/>
  <c r="J289" i="10"/>
  <c r="J464" i="10"/>
  <c r="AW27" i="10"/>
  <c r="R82" i="16" s="1"/>
  <c r="J106" i="10"/>
  <c r="AW32" i="10"/>
  <c r="R83" i="16" s="1"/>
  <c r="I287" i="10"/>
  <c r="AY1" i="10"/>
  <c r="AZ1" i="10" s="1"/>
  <c r="AX31" i="10"/>
  <c r="AX25" i="10"/>
  <c r="AX35" i="10"/>
  <c r="AX40" i="12" s="1"/>
  <c r="AX59" i="10"/>
  <c r="AX30" i="10"/>
  <c r="R101" i="15"/>
  <c r="AX60" i="10"/>
  <c r="AX61" i="10"/>
  <c r="AX58" i="10"/>
  <c r="AX24" i="10"/>
  <c r="T106" i="1"/>
  <c r="T132" i="1" s="1"/>
  <c r="I103" i="10"/>
  <c r="H107" i="16" s="1"/>
  <c r="H110" i="16" s="1"/>
  <c r="H287" i="10"/>
  <c r="G21" i="9"/>
  <c r="R17" i="15" l="1"/>
  <c r="R70" i="15"/>
  <c r="R80" i="15" s="1"/>
  <c r="R82" i="15" s="1"/>
  <c r="H59" i="16"/>
  <c r="AZ38" i="10"/>
  <c r="AZ253" i="10"/>
  <c r="AZ399" i="10"/>
  <c r="AZ376" i="10"/>
  <c r="AZ406" i="10"/>
  <c r="AZ252" i="10"/>
  <c r="AZ307" i="10"/>
  <c r="AZ306" i="10"/>
  <c r="AZ305" i="10"/>
  <c r="AZ400" i="10"/>
  <c r="AZ407" i="10"/>
  <c r="AZ295" i="10"/>
  <c r="AZ398" i="10"/>
  <c r="AZ268" i="10"/>
  <c r="AZ265" i="10"/>
  <c r="AZ263" i="10"/>
  <c r="AZ261" i="10"/>
  <c r="AZ260" i="10"/>
  <c r="AZ255" i="10"/>
  <c r="AZ254" i="10"/>
  <c r="AZ245" i="10"/>
  <c r="AZ39" i="10"/>
  <c r="AZ41" i="10"/>
  <c r="AZ50" i="10"/>
  <c r="AZ177" i="10"/>
  <c r="AZ149" i="10"/>
  <c r="AZ229" i="10"/>
  <c r="AZ49" i="10"/>
  <c r="AZ170" i="10"/>
  <c r="AZ138" i="10"/>
  <c r="AZ231" i="10"/>
  <c r="AZ57" i="10"/>
  <c r="AZ46" i="10"/>
  <c r="AZ56" i="10"/>
  <c r="AZ151" i="10"/>
  <c r="AZ53" i="10"/>
  <c r="AZ169" i="10"/>
  <c r="AZ150" i="10"/>
  <c r="AZ42" i="10"/>
  <c r="AZ54" i="10"/>
  <c r="AZ47" i="10"/>
  <c r="AX416" i="10"/>
  <c r="AX270" i="10"/>
  <c r="R190" i="16" s="1"/>
  <c r="AX42" i="12"/>
  <c r="AX403" i="10"/>
  <c r="AX43" i="12"/>
  <c r="AX257" i="10"/>
  <c r="R189" i="16" s="1"/>
  <c r="E40" i="12"/>
  <c r="E39" i="14"/>
  <c r="AW35" i="12"/>
  <c r="AW36" i="12"/>
  <c r="AX32" i="10"/>
  <c r="R150" i="16" s="1"/>
  <c r="I464" i="10"/>
  <c r="I289" i="10"/>
  <c r="AX27" i="10"/>
  <c r="R149" i="16" s="1"/>
  <c r="I106" i="10"/>
  <c r="BA1" i="10"/>
  <c r="AZ59" i="10"/>
  <c r="AZ31" i="10"/>
  <c r="AZ60" i="10"/>
  <c r="AZ25" i="10"/>
  <c r="AZ35" i="10"/>
  <c r="AZ40" i="12" s="1"/>
  <c r="AZ30" i="10"/>
  <c r="AZ61" i="10"/>
  <c r="AZ58" i="10"/>
  <c r="AZ24" i="10"/>
  <c r="H464" i="10"/>
  <c r="H289" i="10"/>
  <c r="S21" i="9"/>
  <c r="G103" i="1"/>
  <c r="W103" i="1" s="1"/>
  <c r="F21" i="9"/>
  <c r="H75" i="16" l="1"/>
  <c r="AZ43" i="12"/>
  <c r="AZ270" i="10"/>
  <c r="AZ257" i="10"/>
  <c r="BA253" i="10"/>
  <c r="BA399" i="10"/>
  <c r="BA376" i="10"/>
  <c r="BA38" i="10"/>
  <c r="BA406" i="10"/>
  <c r="BA252" i="10"/>
  <c r="BA307" i="10"/>
  <c r="BA306" i="10"/>
  <c r="BA305" i="10"/>
  <c r="BA400" i="10"/>
  <c r="BA398" i="10"/>
  <c r="BA407" i="10"/>
  <c r="BA295" i="10"/>
  <c r="BA268" i="10"/>
  <c r="BA265" i="10"/>
  <c r="BA263" i="10"/>
  <c r="BA261" i="10"/>
  <c r="BA260" i="10"/>
  <c r="BA254" i="10"/>
  <c r="BA255" i="10"/>
  <c r="BA245" i="10"/>
  <c r="BA231" i="10"/>
  <c r="BA42" i="10"/>
  <c r="BA151" i="10"/>
  <c r="BA169" i="10"/>
  <c r="BA53" i="10"/>
  <c r="BA46" i="10"/>
  <c r="BA150" i="10"/>
  <c r="BA47" i="10"/>
  <c r="BA41" i="10"/>
  <c r="BA138" i="10"/>
  <c r="BA177" i="10"/>
  <c r="BA54" i="10"/>
  <c r="BA170" i="10"/>
  <c r="BA49" i="10"/>
  <c r="BA57" i="10"/>
  <c r="BA149" i="10"/>
  <c r="BA56" i="10"/>
  <c r="BA229" i="10"/>
  <c r="BA39" i="10"/>
  <c r="BA50" i="10"/>
  <c r="AZ42" i="12"/>
  <c r="AZ403" i="10"/>
  <c r="AZ416" i="10"/>
  <c r="E41" i="12"/>
  <c r="E40" i="14"/>
  <c r="AX35" i="12"/>
  <c r="AX36" i="12"/>
  <c r="AZ27" i="10"/>
  <c r="AZ32" i="10"/>
  <c r="S103" i="1"/>
  <c r="BB1" i="10"/>
  <c r="BA60" i="10"/>
  <c r="BA61" i="10"/>
  <c r="BA35" i="10"/>
  <c r="BA40" i="12" s="1"/>
  <c r="BA58" i="10"/>
  <c r="BA24" i="10"/>
  <c r="BA30" i="10"/>
  <c r="BA59" i="10"/>
  <c r="BA25" i="10"/>
  <c r="BA31" i="10"/>
  <c r="G106" i="1"/>
  <c r="W106" i="1" s="1"/>
  <c r="S17" i="16" l="1"/>
  <c r="S16" i="16"/>
  <c r="S57" i="16"/>
  <c r="S56" i="16"/>
  <c r="X103" i="1"/>
  <c r="BA416" i="10"/>
  <c r="BB38" i="10"/>
  <c r="BB253" i="10"/>
  <c r="BB399" i="10"/>
  <c r="BB376" i="10"/>
  <c r="BB400" i="10"/>
  <c r="BB398" i="10"/>
  <c r="BB407" i="10"/>
  <c r="BB406" i="10"/>
  <c r="BB305" i="10"/>
  <c r="BB295" i="10"/>
  <c r="BB252" i="10"/>
  <c r="BB307" i="10"/>
  <c r="BB306" i="10"/>
  <c r="BB268" i="10"/>
  <c r="BB265" i="10"/>
  <c r="BB263" i="10"/>
  <c r="BB261" i="10"/>
  <c r="BB260" i="10"/>
  <c r="BB255" i="10"/>
  <c r="BB254" i="10"/>
  <c r="BB39" i="10"/>
  <c r="BB42" i="10"/>
  <c r="BB170" i="10"/>
  <c r="BB47" i="10"/>
  <c r="BB46" i="10"/>
  <c r="BB49" i="10"/>
  <c r="BB50" i="10"/>
  <c r="BB229" i="10"/>
  <c r="BB57" i="10"/>
  <c r="BB231" i="10"/>
  <c r="BB56" i="10"/>
  <c r="BB245" i="10"/>
  <c r="BB54" i="10"/>
  <c r="BB53" i="10"/>
  <c r="BB149" i="10"/>
  <c r="BB177" i="10"/>
  <c r="BB138" i="10"/>
  <c r="BB169" i="10"/>
  <c r="BB150" i="10"/>
  <c r="BB41" i="10"/>
  <c r="BB151" i="10"/>
  <c r="BA42" i="12"/>
  <c r="BA403" i="10"/>
  <c r="BA43" i="12"/>
  <c r="BA270" i="10"/>
  <c r="S123" i="16" s="1"/>
  <c r="BA257" i="10"/>
  <c r="S122" i="16" s="1"/>
  <c r="E42" i="12"/>
  <c r="E41" i="14"/>
  <c r="AZ35" i="12"/>
  <c r="AZ36" i="12"/>
  <c r="BA32" i="10"/>
  <c r="S83" i="16" s="1"/>
  <c r="BA27" i="10"/>
  <c r="S82" i="16" s="1"/>
  <c r="S106" i="1"/>
  <c r="X106" i="1" s="1"/>
  <c r="H103" i="10"/>
  <c r="BC1" i="10"/>
  <c r="BD1" i="10" s="1"/>
  <c r="BB35" i="10"/>
  <c r="BB40" i="12" s="1"/>
  <c r="BB60" i="10"/>
  <c r="BB59" i="10"/>
  <c r="BB61" i="10"/>
  <c r="BB24" i="10"/>
  <c r="BB58" i="10"/>
  <c r="BB31" i="10"/>
  <c r="BB30" i="10"/>
  <c r="BB25" i="10"/>
  <c r="G132" i="1"/>
  <c r="W132" i="1" s="1"/>
  <c r="S101" i="15" l="1"/>
  <c r="H41" i="16"/>
  <c r="BD253" i="10"/>
  <c r="BH253" i="10" s="1"/>
  <c r="BD399" i="10"/>
  <c r="BH399" i="10" s="1"/>
  <c r="BD376" i="10"/>
  <c r="BH376" i="10" s="1"/>
  <c r="BD38" i="10"/>
  <c r="BH38" i="10" s="1"/>
  <c r="BD398" i="10"/>
  <c r="BD407" i="10"/>
  <c r="BH407" i="10" s="1"/>
  <c r="BD406" i="10"/>
  <c r="BD252" i="10"/>
  <c r="BD307" i="10"/>
  <c r="BH307" i="10" s="1"/>
  <c r="BD306" i="10"/>
  <c r="BH306" i="10" s="1"/>
  <c r="BD305" i="10"/>
  <c r="BH305" i="10" s="1"/>
  <c r="BD295" i="10"/>
  <c r="BH295" i="10" s="1"/>
  <c r="BD400" i="10"/>
  <c r="BH400" i="10" s="1"/>
  <c r="BD263" i="10"/>
  <c r="BH263" i="10" s="1"/>
  <c r="BD261" i="10"/>
  <c r="BH261" i="10" s="1"/>
  <c r="BD268" i="10"/>
  <c r="BH268" i="10" s="1"/>
  <c r="BD260" i="10"/>
  <c r="BD255" i="10"/>
  <c r="BH255" i="10" s="1"/>
  <c r="BD265" i="10"/>
  <c r="BH265" i="10" s="1"/>
  <c r="BD254" i="10"/>
  <c r="BH254" i="10" s="1"/>
  <c r="BD46" i="10"/>
  <c r="BH46" i="10" s="1"/>
  <c r="BD53" i="10"/>
  <c r="BD39" i="10"/>
  <c r="BH39" i="10" s="1"/>
  <c r="BD41" i="10"/>
  <c r="BH41" i="10" s="1"/>
  <c r="BD245" i="10"/>
  <c r="BH245" i="10" s="1"/>
  <c r="BD231" i="10"/>
  <c r="BH231" i="10" s="1"/>
  <c r="BD49" i="10"/>
  <c r="BH49" i="10" s="1"/>
  <c r="BD170" i="10"/>
  <c r="BH170" i="10" s="1"/>
  <c r="BD42" i="10"/>
  <c r="BH42" i="10" s="1"/>
  <c r="BD56" i="10"/>
  <c r="BH56" i="10" s="1"/>
  <c r="BD57" i="10"/>
  <c r="BH57" i="10" s="1"/>
  <c r="BD169" i="10"/>
  <c r="BH169" i="10" s="1"/>
  <c r="BD54" i="10"/>
  <c r="BH54" i="10" s="1"/>
  <c r="BD151" i="10"/>
  <c r="BH151" i="10" s="1"/>
  <c r="BD229" i="10"/>
  <c r="BH229" i="10" s="1"/>
  <c r="BD177" i="10"/>
  <c r="BH177" i="10" s="1"/>
  <c r="BD138" i="10"/>
  <c r="BH138" i="10" s="1"/>
  <c r="BD50" i="10"/>
  <c r="BH50" i="10" s="1"/>
  <c r="BD47" i="10"/>
  <c r="BD149" i="10"/>
  <c r="BH149" i="10" s="1"/>
  <c r="BD150" i="10"/>
  <c r="BH150" i="10" s="1"/>
  <c r="BB257" i="10"/>
  <c r="S189" i="16" s="1"/>
  <c r="BB43" i="12"/>
  <c r="BB270" i="10"/>
  <c r="S190" i="16" s="1"/>
  <c r="BB403" i="10"/>
  <c r="BB42" i="12"/>
  <c r="BB416" i="10"/>
  <c r="E43" i="12"/>
  <c r="E42" i="14"/>
  <c r="BA35" i="12"/>
  <c r="BA36" i="12"/>
  <c r="BB32" i="10"/>
  <c r="S150" i="16" s="1"/>
  <c r="H106" i="10"/>
  <c r="BB27" i="10"/>
  <c r="S149" i="16" s="1"/>
  <c r="S132" i="1"/>
  <c r="X132" i="1" s="1"/>
  <c r="BE1" i="10"/>
  <c r="BD35" i="10"/>
  <c r="BD59" i="10"/>
  <c r="BH59" i="10" s="1"/>
  <c r="BD25" i="10"/>
  <c r="BD60" i="10"/>
  <c r="BH60" i="10" s="1"/>
  <c r="BD30" i="10"/>
  <c r="BH30" i="10" s="1"/>
  <c r="BD58" i="10"/>
  <c r="BH58" i="10" s="1"/>
  <c r="BD24" i="10"/>
  <c r="BH24" i="10" s="1"/>
  <c r="BD31" i="10"/>
  <c r="BH31" i="10" s="1"/>
  <c r="BD61" i="10"/>
  <c r="BH61" i="10" s="1"/>
  <c r="S17" i="15" l="1"/>
  <c r="S70" i="15"/>
  <c r="S80" i="15" s="1"/>
  <c r="S82" i="15" s="1"/>
  <c r="BH25" i="10"/>
  <c r="H44" i="16"/>
  <c r="BD257" i="10"/>
  <c r="BH252" i="10"/>
  <c r="BD42" i="12"/>
  <c r="BH47" i="10"/>
  <c r="BD416" i="10"/>
  <c r="BH416" i="10" s="1"/>
  <c r="BH406" i="10"/>
  <c r="BD43" i="12"/>
  <c r="BH53" i="10"/>
  <c r="BE38" i="10"/>
  <c r="BI38" i="10" s="1"/>
  <c r="BE399" i="10"/>
  <c r="BI399" i="10" s="1"/>
  <c r="BE376" i="10"/>
  <c r="BI376" i="10" s="1"/>
  <c r="BE253" i="10"/>
  <c r="BI253" i="10" s="1"/>
  <c r="BE406" i="10"/>
  <c r="BE252" i="10"/>
  <c r="BE307" i="10"/>
  <c r="BI307" i="10" s="1"/>
  <c r="BE306" i="10"/>
  <c r="BI306" i="10" s="1"/>
  <c r="BE305" i="10"/>
  <c r="BI305" i="10" s="1"/>
  <c r="BE400" i="10"/>
  <c r="BI400" i="10" s="1"/>
  <c r="BE398" i="10"/>
  <c r="BE407" i="10"/>
  <c r="BI407" i="10" s="1"/>
  <c r="BE295" i="10"/>
  <c r="BI295" i="10" s="1"/>
  <c r="BE268" i="10"/>
  <c r="BI268" i="10" s="1"/>
  <c r="BE265" i="10"/>
  <c r="BI265" i="10" s="1"/>
  <c r="BE263" i="10"/>
  <c r="BI263" i="10" s="1"/>
  <c r="BE261" i="10"/>
  <c r="BI261" i="10" s="1"/>
  <c r="BE260" i="10"/>
  <c r="BE254" i="10"/>
  <c r="BI254" i="10" s="1"/>
  <c r="BE255" i="10"/>
  <c r="BI255" i="10" s="1"/>
  <c r="BE39" i="10"/>
  <c r="BI39" i="10" s="1"/>
  <c r="BE231" i="10"/>
  <c r="BI231" i="10" s="1"/>
  <c r="BE54" i="10"/>
  <c r="BI54" i="10" s="1"/>
  <c r="BE169" i="10"/>
  <c r="BI169" i="10" s="1"/>
  <c r="BE49" i="10"/>
  <c r="BI49" i="10" s="1"/>
  <c r="BE177" i="10"/>
  <c r="BI177" i="10" s="1"/>
  <c r="BE229" i="10"/>
  <c r="BI229" i="10" s="1"/>
  <c r="BE47" i="10"/>
  <c r="BI47" i="10" s="1"/>
  <c r="BE46" i="10"/>
  <c r="BI46" i="10" s="1"/>
  <c r="BE41" i="10"/>
  <c r="BI41" i="10" s="1"/>
  <c r="BE149" i="10"/>
  <c r="BI149" i="10" s="1"/>
  <c r="BE170" i="10"/>
  <c r="BI170" i="10" s="1"/>
  <c r="BE57" i="10"/>
  <c r="BI57" i="10" s="1"/>
  <c r="BE50" i="10"/>
  <c r="BE56" i="10"/>
  <c r="BI56" i="10" s="1"/>
  <c r="BE151" i="10"/>
  <c r="BI151" i="10" s="1"/>
  <c r="BE138" i="10"/>
  <c r="BI138" i="10" s="1"/>
  <c r="BE42" i="10"/>
  <c r="BI42" i="10" s="1"/>
  <c r="BE53" i="10"/>
  <c r="BE150" i="10"/>
  <c r="BI150" i="10" s="1"/>
  <c r="BE245" i="10"/>
  <c r="BI245" i="10" s="1"/>
  <c r="BD270" i="10"/>
  <c r="BH260" i="10"/>
  <c r="BD403" i="10"/>
  <c r="BH403" i="10" s="1"/>
  <c r="BH398" i="10"/>
  <c r="E44" i="12"/>
  <c r="E43" i="14"/>
  <c r="BH35" i="10"/>
  <c r="BD40" i="12"/>
  <c r="BB36" i="12"/>
  <c r="BB35" i="12"/>
  <c r="BD27" i="10"/>
  <c r="BD32" i="10"/>
  <c r="BF1" i="10"/>
  <c r="BE60" i="10"/>
  <c r="BI60" i="10" s="1"/>
  <c r="BE30" i="10"/>
  <c r="BI30" i="10" s="1"/>
  <c r="BE61" i="10"/>
  <c r="BI61" i="10" s="1"/>
  <c r="BE35" i="10"/>
  <c r="BE31" i="10"/>
  <c r="BI31" i="10" s="1"/>
  <c r="BE25" i="10"/>
  <c r="BI25" i="10" s="1"/>
  <c r="BE58" i="10"/>
  <c r="BI58" i="10" s="1"/>
  <c r="BE24" i="10"/>
  <c r="BI24" i="10" s="1"/>
  <c r="BE59" i="10"/>
  <c r="BI59" i="10" s="1"/>
  <c r="BH27" i="10" l="1"/>
  <c r="T16" i="16"/>
  <c r="V16" i="16" s="1"/>
  <c r="BH270" i="10"/>
  <c r="T57" i="16"/>
  <c r="V57" i="16" s="1"/>
  <c r="BH32" i="10"/>
  <c r="T17" i="16"/>
  <c r="V17" i="16" s="1"/>
  <c r="BH257" i="10"/>
  <c r="T56" i="16"/>
  <c r="V56" i="16" s="1"/>
  <c r="BE43" i="12"/>
  <c r="BI53" i="10"/>
  <c r="BE403" i="10"/>
  <c r="BI403" i="10" s="1"/>
  <c r="BI398" i="10"/>
  <c r="H43" i="12"/>
  <c r="H42" i="12"/>
  <c r="BF253" i="10"/>
  <c r="BF399" i="10"/>
  <c r="BF376" i="10"/>
  <c r="BF38" i="10"/>
  <c r="BF406" i="10"/>
  <c r="BF252" i="10"/>
  <c r="BF307" i="10"/>
  <c r="BF306" i="10"/>
  <c r="BF305" i="10"/>
  <c r="BF400" i="10"/>
  <c r="BF398" i="10"/>
  <c r="BF407" i="10"/>
  <c r="BF295" i="10"/>
  <c r="BF268" i="10"/>
  <c r="BF265" i="10"/>
  <c r="BF263" i="10"/>
  <c r="BF261" i="10"/>
  <c r="BF260" i="10"/>
  <c r="BF255" i="10"/>
  <c r="BF254" i="10"/>
  <c r="BF245" i="10"/>
  <c r="BF231" i="10"/>
  <c r="BF42" i="10"/>
  <c r="BF177" i="10"/>
  <c r="BF150" i="10"/>
  <c r="BF46" i="10"/>
  <c r="BF39" i="10"/>
  <c r="BF170" i="10"/>
  <c r="BF149" i="10"/>
  <c r="BF47" i="10"/>
  <c r="BF49" i="10"/>
  <c r="BF169" i="10"/>
  <c r="BF138" i="10"/>
  <c r="BF151" i="10"/>
  <c r="BF41" i="10"/>
  <c r="BF54" i="10"/>
  <c r="BF50" i="10"/>
  <c r="BF229" i="10"/>
  <c r="BF56" i="10"/>
  <c r="BF57" i="10"/>
  <c r="BF53" i="10"/>
  <c r="BE42" i="12"/>
  <c r="BI50" i="10"/>
  <c r="BE270" i="10"/>
  <c r="BI260" i="10"/>
  <c r="BE257" i="10"/>
  <c r="BI252" i="10"/>
  <c r="BE416" i="10"/>
  <c r="BI416" i="10" s="1"/>
  <c r="BI406" i="10"/>
  <c r="E45" i="12"/>
  <c r="E44" i="14"/>
  <c r="H40" i="12"/>
  <c r="BI35" i="10"/>
  <c r="BE40" i="12"/>
  <c r="BD36" i="12"/>
  <c r="BD35" i="12"/>
  <c r="BE32" i="10"/>
  <c r="BE27" i="10"/>
  <c r="BF24" i="10"/>
  <c r="BF35" i="10"/>
  <c r="BF40" i="12" s="1"/>
  <c r="BF59" i="10"/>
  <c r="BF25" i="10"/>
  <c r="BF60" i="10"/>
  <c r="BF61" i="10"/>
  <c r="BF30" i="10"/>
  <c r="BF31" i="10"/>
  <c r="BF58" i="10"/>
  <c r="BI270" i="10" l="1"/>
  <c r="T123" i="16"/>
  <c r="V123" i="16" s="1"/>
  <c r="BI32" i="10"/>
  <c r="T83" i="16"/>
  <c r="V83" i="16" s="1"/>
  <c r="BI27" i="10"/>
  <c r="T82" i="16"/>
  <c r="V82" i="16" s="1"/>
  <c r="BI257" i="10"/>
  <c r="T122" i="16"/>
  <c r="V122" i="16" s="1"/>
  <c r="BK57" i="10"/>
  <c r="BJ57" i="10"/>
  <c r="BK54" i="10"/>
  <c r="BJ54" i="10"/>
  <c r="BK169" i="10"/>
  <c r="BJ169" i="10"/>
  <c r="BK170" i="10"/>
  <c r="BJ170" i="10"/>
  <c r="BK177" i="10"/>
  <c r="BJ177" i="10"/>
  <c r="BK254" i="10"/>
  <c r="BJ254" i="10"/>
  <c r="BK263" i="10"/>
  <c r="BJ263" i="10"/>
  <c r="BK407" i="10"/>
  <c r="BJ407" i="10"/>
  <c r="BK306" i="10"/>
  <c r="BJ306" i="10"/>
  <c r="BK38" i="10"/>
  <c r="BJ38" i="10"/>
  <c r="BK56" i="10"/>
  <c r="BJ56" i="10"/>
  <c r="BK41" i="10"/>
  <c r="BJ41" i="10"/>
  <c r="BK49" i="10"/>
  <c r="BJ49" i="10"/>
  <c r="BK39" i="10"/>
  <c r="BJ39" i="10"/>
  <c r="BK42" i="10"/>
  <c r="BJ42" i="10"/>
  <c r="BK255" i="10"/>
  <c r="BJ255" i="10"/>
  <c r="BK265" i="10"/>
  <c r="BJ265" i="10"/>
  <c r="BF403" i="10"/>
  <c r="BK398" i="10"/>
  <c r="BJ398" i="10"/>
  <c r="BK307" i="10"/>
  <c r="BJ307" i="10"/>
  <c r="BK376" i="10"/>
  <c r="BJ376" i="10"/>
  <c r="E45" i="14"/>
  <c r="E46" i="12"/>
  <c r="I42" i="12"/>
  <c r="BK229" i="10"/>
  <c r="BJ229" i="10"/>
  <c r="BK151" i="10"/>
  <c r="BJ151" i="10"/>
  <c r="BK47" i="10"/>
  <c r="BJ47" i="10"/>
  <c r="BK46" i="10"/>
  <c r="BJ46" i="10"/>
  <c r="BK231" i="10"/>
  <c r="BJ231" i="10"/>
  <c r="BF270" i="10"/>
  <c r="T190" i="16" s="1"/>
  <c r="V190" i="16" s="1"/>
  <c r="BK260" i="10"/>
  <c r="BJ260" i="10"/>
  <c r="BK268" i="10"/>
  <c r="BJ268" i="10"/>
  <c r="BK400" i="10"/>
  <c r="BJ400" i="10"/>
  <c r="BF257" i="10"/>
  <c r="T189" i="16" s="1"/>
  <c r="V189" i="16" s="1"/>
  <c r="BK252" i="10"/>
  <c r="BJ252" i="10"/>
  <c r="BK399" i="10"/>
  <c r="BJ399" i="10"/>
  <c r="BF43" i="12"/>
  <c r="BK53" i="10"/>
  <c r="BJ53" i="10"/>
  <c r="BF42" i="12"/>
  <c r="BK50" i="10"/>
  <c r="BJ50" i="10"/>
  <c r="BK138" i="10"/>
  <c r="BJ138" i="10"/>
  <c r="BK149" i="10"/>
  <c r="BJ149" i="10"/>
  <c r="BK150" i="10"/>
  <c r="BJ150" i="10"/>
  <c r="BK245" i="10"/>
  <c r="BJ245" i="10"/>
  <c r="BK261" i="10"/>
  <c r="BJ261" i="10"/>
  <c r="BK295" i="10"/>
  <c r="BJ295" i="10"/>
  <c r="BK305" i="10"/>
  <c r="BJ305" i="10"/>
  <c r="BF416" i="10"/>
  <c r="BK406" i="10"/>
  <c r="BJ406" i="10"/>
  <c r="BK253" i="10"/>
  <c r="BJ253" i="10"/>
  <c r="I43" i="12"/>
  <c r="I40" i="12"/>
  <c r="G40" i="12"/>
  <c r="BF40" i="14" s="1"/>
  <c r="J40" i="12"/>
  <c r="BK58" i="10"/>
  <c r="BJ58" i="10"/>
  <c r="BK35" i="10"/>
  <c r="BJ35" i="10"/>
  <c r="BK31" i="10"/>
  <c r="BJ31" i="10"/>
  <c r="BK60" i="10"/>
  <c r="BJ60" i="10"/>
  <c r="BK24" i="10"/>
  <c r="BJ24" i="10"/>
  <c r="BK61" i="10"/>
  <c r="BJ61" i="10"/>
  <c r="BK25" i="10"/>
  <c r="BJ25" i="10"/>
  <c r="BK30" i="10"/>
  <c r="BJ30" i="10"/>
  <c r="BK59" i="10"/>
  <c r="BJ59" i="10"/>
  <c r="H36" i="12"/>
  <c r="H35" i="12"/>
  <c r="BE35" i="12"/>
  <c r="BE36" i="12"/>
  <c r="BF32" i="10"/>
  <c r="T150" i="16" s="1"/>
  <c r="V150" i="16" s="1"/>
  <c r="BF27" i="10"/>
  <c r="T149" i="16" s="1"/>
  <c r="V149" i="16" s="1"/>
  <c r="T101" i="15" l="1"/>
  <c r="BK257" i="10"/>
  <c r="BJ257" i="10"/>
  <c r="E47" i="12"/>
  <c r="E46" i="14"/>
  <c r="BK403" i="10"/>
  <c r="BJ403" i="10"/>
  <c r="BK416" i="10"/>
  <c r="BJ416" i="10"/>
  <c r="G43" i="12"/>
  <c r="J43" i="12"/>
  <c r="G42" i="12"/>
  <c r="J42" i="12"/>
  <c r="BK270" i="10"/>
  <c r="BJ270" i="10"/>
  <c r="BF386" i="10"/>
  <c r="BF372" i="10"/>
  <c r="BF371" i="10"/>
  <c r="J40" i="14"/>
  <c r="M40" i="14"/>
  <c r="N40" i="14"/>
  <c r="L40" i="14"/>
  <c r="P40" i="14"/>
  <c r="Q40" i="14"/>
  <c r="R40" i="14"/>
  <c r="T40" i="14"/>
  <c r="U40" i="14"/>
  <c r="V40" i="14"/>
  <c r="X40" i="14"/>
  <c r="Y40" i="14"/>
  <c r="Z40" i="14"/>
  <c r="AB40" i="14"/>
  <c r="AC40" i="14"/>
  <c r="AD40" i="14"/>
  <c r="AF40" i="14"/>
  <c r="AG40" i="14"/>
  <c r="AH40" i="14"/>
  <c r="AJ40" i="14"/>
  <c r="AK40" i="14"/>
  <c r="AL40" i="14"/>
  <c r="AN40" i="14"/>
  <c r="AO40" i="14"/>
  <c r="AP40" i="14"/>
  <c r="AR40" i="14"/>
  <c r="AS40" i="14"/>
  <c r="AT40" i="14"/>
  <c r="AV40" i="14"/>
  <c r="AW40" i="14"/>
  <c r="AX40" i="14"/>
  <c r="AZ40" i="14"/>
  <c r="BA40" i="14"/>
  <c r="BB40" i="14"/>
  <c r="BD40" i="14"/>
  <c r="I40" i="14"/>
  <c r="BE40" i="14"/>
  <c r="H40" i="14"/>
  <c r="BF224" i="10"/>
  <c r="BF35" i="12"/>
  <c r="BK27" i="10"/>
  <c r="BJ27" i="10"/>
  <c r="BF36" i="12"/>
  <c r="BK32" i="10"/>
  <c r="BJ32" i="10"/>
  <c r="I36" i="12"/>
  <c r="I35" i="12"/>
  <c r="T17" i="15" l="1"/>
  <c r="V17" i="15" s="1"/>
  <c r="T70" i="15"/>
  <c r="H101" i="15"/>
  <c r="AW240" i="10"/>
  <c r="BE224" i="10"/>
  <c r="BA240" i="10"/>
  <c r="AV240" i="10"/>
  <c r="AP240" i="10"/>
  <c r="AK240" i="10"/>
  <c r="U240" i="10"/>
  <c r="BB240" i="10"/>
  <c r="AR240" i="10"/>
  <c r="AL240" i="10"/>
  <c r="AG240" i="10"/>
  <c r="AB240" i="10"/>
  <c r="V240" i="10"/>
  <c r="Q240" i="10"/>
  <c r="M240" i="10"/>
  <c r="J42" i="14"/>
  <c r="J43" i="14"/>
  <c r="E48" i="12"/>
  <c r="E47" i="14"/>
  <c r="AK42" i="14"/>
  <c r="N42" i="14"/>
  <c r="M42" i="14"/>
  <c r="L42" i="14"/>
  <c r="Q42" i="14"/>
  <c r="P42" i="14"/>
  <c r="R42" i="14"/>
  <c r="T42" i="14"/>
  <c r="U42" i="14"/>
  <c r="V42" i="14"/>
  <c r="X42" i="14"/>
  <c r="Y42" i="14"/>
  <c r="Z42" i="14"/>
  <c r="AB42" i="14"/>
  <c r="AC42" i="14"/>
  <c r="AD42" i="14"/>
  <c r="AF42" i="14"/>
  <c r="AG42" i="14"/>
  <c r="AH42" i="14"/>
  <c r="AJ42" i="14"/>
  <c r="AL42" i="14"/>
  <c r="AN42" i="14"/>
  <c r="AO42" i="14"/>
  <c r="AP42" i="14"/>
  <c r="AR42" i="14"/>
  <c r="AS42" i="14"/>
  <c r="AT42" i="14"/>
  <c r="AV42" i="14"/>
  <c r="AW42" i="14"/>
  <c r="AX42" i="14"/>
  <c r="AZ42" i="14"/>
  <c r="BA42" i="14"/>
  <c r="BB42" i="14"/>
  <c r="BD42" i="14"/>
  <c r="H42" i="14"/>
  <c r="BE42" i="14"/>
  <c r="AO43" i="14"/>
  <c r="M43" i="14"/>
  <c r="P43" i="14"/>
  <c r="N43" i="14"/>
  <c r="L43" i="14"/>
  <c r="Q43" i="14"/>
  <c r="R43" i="14"/>
  <c r="T43" i="14"/>
  <c r="U43" i="14"/>
  <c r="V43" i="14"/>
  <c r="X43" i="14"/>
  <c r="Y43" i="14"/>
  <c r="Z43" i="14"/>
  <c r="AB43" i="14"/>
  <c r="AC43" i="14"/>
  <c r="AD43" i="14"/>
  <c r="AF43" i="14"/>
  <c r="AG43" i="14"/>
  <c r="AH43" i="14"/>
  <c r="AJ43" i="14"/>
  <c r="AK43" i="14"/>
  <c r="AL43" i="14"/>
  <c r="AN43" i="14"/>
  <c r="AP43" i="14"/>
  <c r="AR43" i="14"/>
  <c r="AS43" i="14"/>
  <c r="AT43" i="14"/>
  <c r="AV43" i="14"/>
  <c r="AW43" i="14"/>
  <c r="AX43" i="14"/>
  <c r="AZ43" i="14"/>
  <c r="BA43" i="14"/>
  <c r="BB43" i="14"/>
  <c r="BD43" i="14"/>
  <c r="H43" i="14"/>
  <c r="BE43" i="14"/>
  <c r="BF42" i="14"/>
  <c r="BF43" i="14"/>
  <c r="I42" i="14"/>
  <c r="I43" i="14"/>
  <c r="BE225" i="10"/>
  <c r="BE386" i="10"/>
  <c r="BE372" i="10"/>
  <c r="BE371" i="10"/>
  <c r="BA372" i="10"/>
  <c r="BA386" i="10"/>
  <c r="BA371" i="10"/>
  <c r="AV372" i="10"/>
  <c r="AV371" i="10"/>
  <c r="AV386" i="10"/>
  <c r="AP372" i="10"/>
  <c r="AP386" i="10"/>
  <c r="AP371" i="10"/>
  <c r="AK386" i="10"/>
  <c r="AK372" i="10"/>
  <c r="AK371" i="10"/>
  <c r="AF240" i="10"/>
  <c r="AF372" i="10"/>
  <c r="AF371" i="10"/>
  <c r="AF386" i="10"/>
  <c r="Z240" i="10"/>
  <c r="Z372" i="10"/>
  <c r="Z386" i="10"/>
  <c r="Z371" i="10"/>
  <c r="U372" i="10"/>
  <c r="U371" i="10"/>
  <c r="U386" i="10"/>
  <c r="P240" i="10"/>
  <c r="P386" i="10"/>
  <c r="P372" i="10"/>
  <c r="P371" i="10"/>
  <c r="AZ240" i="10"/>
  <c r="AZ386" i="10"/>
  <c r="AZ372" i="10"/>
  <c r="AZ371" i="10"/>
  <c r="AT240" i="10"/>
  <c r="AT386" i="10"/>
  <c r="AT371" i="10"/>
  <c r="AT372" i="10"/>
  <c r="AO240" i="10"/>
  <c r="AO386" i="10"/>
  <c r="AO371" i="10"/>
  <c r="AO372" i="10"/>
  <c r="AJ240" i="10"/>
  <c r="AJ386" i="10"/>
  <c r="AJ372" i="10"/>
  <c r="AJ371" i="10"/>
  <c r="AD240" i="10"/>
  <c r="AD386" i="10"/>
  <c r="AD372" i="10"/>
  <c r="AD371" i="10"/>
  <c r="Y240" i="10"/>
  <c r="Y386" i="10"/>
  <c r="Y372" i="10"/>
  <c r="Y371" i="10"/>
  <c r="T240" i="10"/>
  <c r="T386" i="10"/>
  <c r="T372" i="10"/>
  <c r="T371" i="10"/>
  <c r="L240" i="10"/>
  <c r="L372" i="10"/>
  <c r="L371" i="10"/>
  <c r="L386" i="10"/>
  <c r="BD240" i="10"/>
  <c r="BD372" i="10"/>
  <c r="BD371" i="10"/>
  <c r="BD386" i="10"/>
  <c r="AX240" i="10"/>
  <c r="AX386" i="10"/>
  <c r="AX372" i="10"/>
  <c r="AX371" i="10"/>
  <c r="AS240" i="10"/>
  <c r="AS386" i="10"/>
  <c r="AS372" i="10"/>
  <c r="AS371" i="10"/>
  <c r="AN240" i="10"/>
  <c r="AN372" i="10"/>
  <c r="AN371" i="10"/>
  <c r="AN386" i="10"/>
  <c r="AH240" i="10"/>
  <c r="AH386" i="10"/>
  <c r="AH372" i="10"/>
  <c r="AH371" i="10"/>
  <c r="AC240" i="10"/>
  <c r="AC386" i="10"/>
  <c r="AC372" i="10"/>
  <c r="AC371" i="10"/>
  <c r="X240" i="10"/>
  <c r="X372" i="10"/>
  <c r="X386" i="10"/>
  <c r="X371" i="10"/>
  <c r="R240" i="10"/>
  <c r="R371" i="10"/>
  <c r="R386" i="10"/>
  <c r="R372" i="10"/>
  <c r="N240" i="10"/>
  <c r="N386" i="10"/>
  <c r="N371" i="10"/>
  <c r="N372" i="10"/>
  <c r="BB386" i="10"/>
  <c r="BB371" i="10"/>
  <c r="BB372" i="10"/>
  <c r="AW371" i="10"/>
  <c r="AW386" i="10"/>
  <c r="AW372" i="10"/>
  <c r="AR386" i="10"/>
  <c r="AR371" i="10"/>
  <c r="AR372" i="10"/>
  <c r="AL372" i="10"/>
  <c r="AL371" i="10"/>
  <c r="AL386" i="10"/>
  <c r="AG371" i="10"/>
  <c r="AG386" i="10"/>
  <c r="AG372" i="10"/>
  <c r="AB371" i="10"/>
  <c r="AB386" i="10"/>
  <c r="AB372" i="10"/>
  <c r="V386" i="10"/>
  <c r="V371" i="10"/>
  <c r="V372" i="10"/>
  <c r="Q386" i="10"/>
  <c r="Q372" i="10"/>
  <c r="Q371" i="10"/>
  <c r="M386" i="10"/>
  <c r="M372" i="10"/>
  <c r="M371" i="10"/>
  <c r="BE240" i="10"/>
  <c r="G36" i="12"/>
  <c r="BF36" i="14" s="1"/>
  <c r="G35" i="12"/>
  <c r="BF35" i="14" s="1"/>
  <c r="G40" i="14"/>
  <c r="BF225" i="10"/>
  <c r="BF240" i="10"/>
  <c r="AK225" i="10"/>
  <c r="AK224" i="10"/>
  <c r="AZ225" i="10"/>
  <c r="AZ224" i="10"/>
  <c r="AT225" i="10"/>
  <c r="AT224" i="10"/>
  <c r="AO225" i="10"/>
  <c r="AO224" i="10"/>
  <c r="AJ225" i="10"/>
  <c r="AJ224" i="10"/>
  <c r="AD225" i="10"/>
  <c r="AD224" i="10"/>
  <c r="Y225" i="10"/>
  <c r="Y224" i="10"/>
  <c r="T225" i="10"/>
  <c r="T224" i="10"/>
  <c r="L225" i="10"/>
  <c r="L224" i="10"/>
  <c r="BD225" i="10"/>
  <c r="BD224" i="10"/>
  <c r="AX225" i="10"/>
  <c r="AX224" i="10"/>
  <c r="AS225" i="10"/>
  <c r="AS224" i="10"/>
  <c r="AN225" i="10"/>
  <c r="AN224" i="10"/>
  <c r="AH225" i="10"/>
  <c r="AH224" i="10"/>
  <c r="AC225" i="10"/>
  <c r="AC224" i="10"/>
  <c r="X225" i="10"/>
  <c r="X224" i="10"/>
  <c r="R225" i="10"/>
  <c r="R224" i="10"/>
  <c r="N225" i="10"/>
  <c r="N224" i="10"/>
  <c r="BB225" i="10"/>
  <c r="BB224" i="10"/>
  <c r="AW225" i="10"/>
  <c r="AW224" i="10"/>
  <c r="AR224" i="10"/>
  <c r="AR225" i="10"/>
  <c r="AL225" i="10"/>
  <c r="AL224" i="10"/>
  <c r="AG225" i="10"/>
  <c r="AG224" i="10"/>
  <c r="AB224" i="10"/>
  <c r="AB225" i="10"/>
  <c r="V225" i="10"/>
  <c r="V224" i="10"/>
  <c r="Q224" i="10"/>
  <c r="Q225" i="10"/>
  <c r="M225" i="10"/>
  <c r="M224" i="10"/>
  <c r="BA225" i="10"/>
  <c r="BA224" i="10"/>
  <c r="AV225" i="10"/>
  <c r="AV224" i="10"/>
  <c r="AP225" i="10"/>
  <c r="AP224" i="10"/>
  <c r="AF225" i="10"/>
  <c r="AF224" i="10"/>
  <c r="Z225" i="10"/>
  <c r="Z224" i="10"/>
  <c r="U225" i="10"/>
  <c r="U224" i="10"/>
  <c r="P225" i="10"/>
  <c r="P224" i="10"/>
  <c r="J36" i="12"/>
  <c r="J35" i="12"/>
  <c r="T80" i="15" l="1"/>
  <c r="V70" i="15"/>
  <c r="BE243" i="10"/>
  <c r="BE389" i="10"/>
  <c r="BA389" i="10"/>
  <c r="BA243" i="10"/>
  <c r="AV243" i="10"/>
  <c r="AV389" i="10"/>
  <c r="AP389" i="10"/>
  <c r="AP243" i="10"/>
  <c r="AJ389" i="10"/>
  <c r="AJ243" i="10"/>
  <c r="AD243" i="10"/>
  <c r="AD389" i="10"/>
  <c r="Y389" i="10"/>
  <c r="Y243" i="10"/>
  <c r="T389" i="10"/>
  <c r="T243" i="10"/>
  <c r="N389" i="10"/>
  <c r="N243" i="10"/>
  <c r="BE388" i="10"/>
  <c r="BE242" i="10"/>
  <c r="BA388" i="10"/>
  <c r="BA242" i="10"/>
  <c r="AV242" i="10"/>
  <c r="AV388" i="10"/>
  <c r="AP242" i="10"/>
  <c r="AP388" i="10"/>
  <c r="AJ388" i="10"/>
  <c r="AJ242" i="10"/>
  <c r="AD388" i="10"/>
  <c r="AD242" i="10"/>
  <c r="Y388" i="10"/>
  <c r="Y242" i="10"/>
  <c r="T242" i="10"/>
  <c r="T388" i="10"/>
  <c r="L388" i="10"/>
  <c r="L242" i="10"/>
  <c r="G42" i="14"/>
  <c r="AZ389" i="10"/>
  <c r="AZ243" i="10"/>
  <c r="AT243" i="10"/>
  <c r="AT389" i="10"/>
  <c r="AN389" i="10"/>
  <c r="AN243" i="10"/>
  <c r="AH389" i="10"/>
  <c r="AH243" i="10"/>
  <c r="AC389" i="10"/>
  <c r="AC243" i="10"/>
  <c r="X389" i="10"/>
  <c r="X243" i="10"/>
  <c r="R243" i="10"/>
  <c r="R389" i="10"/>
  <c r="P243" i="10"/>
  <c r="P389" i="10"/>
  <c r="AZ388" i="10"/>
  <c r="AZ242" i="10"/>
  <c r="AT242" i="10"/>
  <c r="AT388" i="10"/>
  <c r="AO388" i="10"/>
  <c r="AO242" i="10"/>
  <c r="AH242" i="10"/>
  <c r="AH388" i="10"/>
  <c r="AC388" i="10"/>
  <c r="AC242" i="10"/>
  <c r="X388" i="10"/>
  <c r="X242" i="10"/>
  <c r="R388" i="10"/>
  <c r="R242" i="10"/>
  <c r="M388" i="10"/>
  <c r="M242" i="10"/>
  <c r="E49" i="12"/>
  <c r="E48" i="14"/>
  <c r="BF389" i="10"/>
  <c r="BF243" i="10"/>
  <c r="BD389" i="10"/>
  <c r="BD243" i="10"/>
  <c r="AX389" i="10"/>
  <c r="AX243" i="10"/>
  <c r="AS389" i="10"/>
  <c r="AS243" i="10"/>
  <c r="AL389" i="10"/>
  <c r="AL243" i="10"/>
  <c r="AG389" i="10"/>
  <c r="AG243" i="10"/>
  <c r="AB243" i="10"/>
  <c r="AB389" i="10"/>
  <c r="V389" i="10"/>
  <c r="V243" i="10"/>
  <c r="Q389" i="10"/>
  <c r="Q243" i="10"/>
  <c r="M389" i="10"/>
  <c r="M243" i="10"/>
  <c r="BD388" i="10"/>
  <c r="BD242" i="10"/>
  <c r="AX388" i="10"/>
  <c r="AX242" i="10"/>
  <c r="AS388" i="10"/>
  <c r="AS242" i="10"/>
  <c r="AN388" i="10"/>
  <c r="AN242" i="10"/>
  <c r="AG242" i="10"/>
  <c r="AG388" i="10"/>
  <c r="AB242" i="10"/>
  <c r="AB388" i="10"/>
  <c r="V388" i="10"/>
  <c r="V242" i="10"/>
  <c r="P242" i="10"/>
  <c r="P388" i="10"/>
  <c r="N242" i="10"/>
  <c r="N388" i="10"/>
  <c r="BF388" i="10"/>
  <c r="BF242" i="10"/>
  <c r="BB389" i="10"/>
  <c r="BB243" i="10"/>
  <c r="AW389" i="10"/>
  <c r="AW243" i="10"/>
  <c r="AR389" i="10"/>
  <c r="AR243" i="10"/>
  <c r="AK389" i="10"/>
  <c r="AK243" i="10"/>
  <c r="AF389" i="10"/>
  <c r="AF243" i="10"/>
  <c r="Z389" i="10"/>
  <c r="Z243" i="10"/>
  <c r="U243" i="10"/>
  <c r="U389" i="10"/>
  <c r="L389" i="10"/>
  <c r="G43" i="14"/>
  <c r="L243" i="10"/>
  <c r="AO389" i="10"/>
  <c r="AO243" i="10"/>
  <c r="BB388" i="10"/>
  <c r="BB242" i="10"/>
  <c r="AW388" i="10"/>
  <c r="AW242" i="10"/>
  <c r="AR388" i="10"/>
  <c r="AR242" i="10"/>
  <c r="AL388" i="10"/>
  <c r="AL242" i="10"/>
  <c r="AF388" i="10"/>
  <c r="AF242" i="10"/>
  <c r="Z388" i="10"/>
  <c r="Z242" i="10"/>
  <c r="U388" i="10"/>
  <c r="U242" i="10"/>
  <c r="Q388" i="10"/>
  <c r="Q242" i="10"/>
  <c r="AK388" i="10"/>
  <c r="AK242" i="10"/>
  <c r="BH240" i="10"/>
  <c r="BF72" i="12"/>
  <c r="BF322" i="10"/>
  <c r="J36" i="14"/>
  <c r="BF439" i="10"/>
  <c r="BF438" i="10"/>
  <c r="BF440" i="10"/>
  <c r="BF442" i="10"/>
  <c r="BF441" i="10"/>
  <c r="BI240" i="10"/>
  <c r="BF323" i="10"/>
  <c r="BF343" i="10"/>
  <c r="BF334" i="10"/>
  <c r="BF335" i="10"/>
  <c r="BF304" i="10"/>
  <c r="BF342" i="10"/>
  <c r="BF352" i="10"/>
  <c r="BF354" i="10" s="1"/>
  <c r="BF340" i="10"/>
  <c r="BF298" i="10"/>
  <c r="BF297" i="10"/>
  <c r="BF296" i="10"/>
  <c r="BF332" i="10"/>
  <c r="BK372" i="10"/>
  <c r="BJ372" i="10"/>
  <c r="BF94" i="10"/>
  <c r="BF364" i="10"/>
  <c r="BF363" i="10"/>
  <c r="BF361" i="10"/>
  <c r="BF359" i="10"/>
  <c r="BF358" i="10"/>
  <c r="BF357" i="10"/>
  <c r="BI371" i="10"/>
  <c r="BK371" i="10"/>
  <c r="BJ371" i="10"/>
  <c r="BK386" i="10"/>
  <c r="BH386" i="10"/>
  <c r="BI372" i="10"/>
  <c r="BJ386" i="10"/>
  <c r="BH371" i="10"/>
  <c r="BI386" i="10"/>
  <c r="BH372" i="10"/>
  <c r="J35" i="14"/>
  <c r="I36" i="14"/>
  <c r="BK240" i="10"/>
  <c r="Q35" i="14"/>
  <c r="R35" i="14"/>
  <c r="P35" i="14"/>
  <c r="M35" i="14"/>
  <c r="T35" i="14"/>
  <c r="L35" i="14"/>
  <c r="N35" i="14"/>
  <c r="U35" i="14"/>
  <c r="V35" i="14"/>
  <c r="X35" i="14"/>
  <c r="Y35" i="14"/>
  <c r="Z35" i="14"/>
  <c r="Z199" i="10" s="1"/>
  <c r="AB35" i="14"/>
  <c r="AC35" i="14"/>
  <c r="AD35" i="14"/>
  <c r="AF35" i="14"/>
  <c r="AG35" i="14"/>
  <c r="AH35" i="14"/>
  <c r="AJ35" i="14"/>
  <c r="AK35" i="14"/>
  <c r="AL35" i="14"/>
  <c r="AN35" i="14"/>
  <c r="AO35" i="14"/>
  <c r="AP35" i="14"/>
  <c r="AR35" i="14"/>
  <c r="AS35" i="14"/>
  <c r="AT35" i="14"/>
  <c r="AV35" i="14"/>
  <c r="AW35" i="14"/>
  <c r="AX35" i="14"/>
  <c r="AZ35" i="14"/>
  <c r="BA35" i="14"/>
  <c r="BB35" i="14"/>
  <c r="BD35" i="14"/>
  <c r="H35" i="14"/>
  <c r="BE35" i="14"/>
  <c r="Q36" i="14"/>
  <c r="R36" i="14"/>
  <c r="P36" i="14"/>
  <c r="L36" i="14"/>
  <c r="T36" i="14"/>
  <c r="M36" i="14"/>
  <c r="N36" i="14"/>
  <c r="U36" i="14"/>
  <c r="V36" i="14"/>
  <c r="X36" i="14"/>
  <c r="Y36" i="14"/>
  <c r="Z36" i="14"/>
  <c r="AB36" i="14"/>
  <c r="AC36" i="14"/>
  <c r="AD36" i="14"/>
  <c r="AF36" i="14"/>
  <c r="AG36" i="14"/>
  <c r="AH36" i="14"/>
  <c r="AJ36" i="14"/>
  <c r="AK36" i="14"/>
  <c r="AL36" i="14"/>
  <c r="AN36" i="14"/>
  <c r="AO36" i="14"/>
  <c r="AP36" i="14"/>
  <c r="AR36" i="14"/>
  <c r="AS36" i="14"/>
  <c r="AT36" i="14"/>
  <c r="AV36" i="14"/>
  <c r="AW36" i="14"/>
  <c r="AX36" i="14"/>
  <c r="AZ36" i="14"/>
  <c r="BA36" i="14"/>
  <c r="BB36" i="14"/>
  <c r="BD36" i="14"/>
  <c r="BE36" i="14"/>
  <c r="H36" i="14"/>
  <c r="I35" i="14"/>
  <c r="BJ240" i="10"/>
  <c r="BI225" i="10"/>
  <c r="BJ224" i="10"/>
  <c r="BJ225" i="10"/>
  <c r="BI224" i="10"/>
  <c r="BK224" i="10"/>
  <c r="BH224" i="10"/>
  <c r="BK225" i="10"/>
  <c r="BH225" i="10"/>
  <c r="BF200" i="10"/>
  <c r="BF199" i="10"/>
  <c r="BF180" i="10"/>
  <c r="BF179" i="10"/>
  <c r="BF187" i="10"/>
  <c r="BF186" i="10"/>
  <c r="BF185" i="10"/>
  <c r="BF184" i="10"/>
  <c r="BF178" i="10"/>
  <c r="BF168" i="10"/>
  <c r="BF167" i="10"/>
  <c r="BF161" i="10"/>
  <c r="BF163" i="10" s="1"/>
  <c r="BF148" i="10"/>
  <c r="BF141" i="10"/>
  <c r="BF81" i="10"/>
  <c r="T158" i="16" s="1"/>
  <c r="BF218" i="10"/>
  <c r="BF216" i="10"/>
  <c r="BF215" i="10"/>
  <c r="BF212" i="10"/>
  <c r="BF211" i="10"/>
  <c r="BF210" i="10"/>
  <c r="BF209" i="10"/>
  <c r="BF207" i="10"/>
  <c r="BF208" i="10"/>
  <c r="BF206" i="10"/>
  <c r="AV180" i="10"/>
  <c r="BF113" i="10"/>
  <c r="BF120" i="10"/>
  <c r="BF126" i="10" s="1"/>
  <c r="T180" i="16" s="1"/>
  <c r="BF93" i="10"/>
  <c r="BF114" i="10"/>
  <c r="BF92" i="10"/>
  <c r="BF91" i="10"/>
  <c r="BF90" i="10"/>
  <c r="BF72" i="10"/>
  <c r="BF80" i="10"/>
  <c r="T157" i="16" s="1"/>
  <c r="T82" i="15" l="1"/>
  <c r="V82" i="15" s="1"/>
  <c r="V80" i="15"/>
  <c r="T197" i="16"/>
  <c r="T166" i="16"/>
  <c r="T198" i="16"/>
  <c r="T165" i="16"/>
  <c r="AX114" i="10"/>
  <c r="AS212" i="10"/>
  <c r="AN206" i="10"/>
  <c r="AC94" i="10"/>
  <c r="X206" i="10"/>
  <c r="M209" i="10"/>
  <c r="R218" i="10"/>
  <c r="BD75" i="14"/>
  <c r="AX77" i="12"/>
  <c r="AX59" i="12" s="1"/>
  <c r="AS75" i="14"/>
  <c r="AN77" i="12"/>
  <c r="AN59" i="12" s="1"/>
  <c r="AH77" i="12"/>
  <c r="AH59" i="12" s="1"/>
  <c r="AC75" i="14"/>
  <c r="X77" i="12"/>
  <c r="X59" i="12" s="1"/>
  <c r="L77" i="12"/>
  <c r="L59" i="12" s="1"/>
  <c r="R75" i="14"/>
  <c r="V77" i="12"/>
  <c r="V59" i="12" s="1"/>
  <c r="BA218" i="10"/>
  <c r="AV210" i="10"/>
  <c r="AP114" i="10"/>
  <c r="AK114" i="10"/>
  <c r="AF211" i="10"/>
  <c r="Z206" i="10"/>
  <c r="U212" i="10"/>
  <c r="L114" i="10"/>
  <c r="AP91" i="10"/>
  <c r="BK243" i="10"/>
  <c r="BH243" i="10"/>
  <c r="BJ242" i="10"/>
  <c r="BI388" i="10"/>
  <c r="BH242" i="10"/>
  <c r="BK242" i="10"/>
  <c r="BI243" i="10"/>
  <c r="BH388" i="10"/>
  <c r="BK388" i="10"/>
  <c r="BK389" i="10"/>
  <c r="BH389" i="10"/>
  <c r="BI389" i="10"/>
  <c r="E50" i="12"/>
  <c r="E49" i="14"/>
  <c r="BJ243" i="10"/>
  <c r="BJ388" i="10"/>
  <c r="BI242" i="10"/>
  <c r="BJ389" i="10"/>
  <c r="AK81" i="10"/>
  <c r="O91" i="16" s="1"/>
  <c r="AP94" i="10"/>
  <c r="BF327" i="10"/>
  <c r="BF329" i="10" s="1"/>
  <c r="BF70" i="14"/>
  <c r="AX75" i="14"/>
  <c r="BF75" i="14"/>
  <c r="BF77" i="12"/>
  <c r="BF59" i="12" s="1"/>
  <c r="AZ72" i="12"/>
  <c r="AJ70" i="14"/>
  <c r="N72" i="12"/>
  <c r="AO70" i="14"/>
  <c r="Y70" i="14"/>
  <c r="BB70" i="14"/>
  <c r="AW70" i="14"/>
  <c r="AR70" i="14"/>
  <c r="AL72" i="12"/>
  <c r="AG70" i="14"/>
  <c r="AB72" i="12"/>
  <c r="T72" i="12"/>
  <c r="Q72" i="12"/>
  <c r="AT70" i="14"/>
  <c r="AD72" i="12"/>
  <c r="P72" i="12"/>
  <c r="BE72" i="12"/>
  <c r="BA70" i="14"/>
  <c r="AV70" i="14"/>
  <c r="AP70" i="14"/>
  <c r="AK72" i="12"/>
  <c r="AF70" i="14"/>
  <c r="Z72" i="12"/>
  <c r="U70" i="14"/>
  <c r="M72" i="12"/>
  <c r="L72" i="12"/>
  <c r="L58" i="12" s="1"/>
  <c r="BF72" i="14"/>
  <c r="BF58" i="12"/>
  <c r="V65" i="14"/>
  <c r="BD65" i="14"/>
  <c r="AX65" i="14"/>
  <c r="AS65" i="14"/>
  <c r="AN65" i="14"/>
  <c r="AH65" i="14"/>
  <c r="AC65" i="14"/>
  <c r="X65" i="14"/>
  <c r="R67" i="12"/>
  <c r="AZ322" i="10"/>
  <c r="AT322" i="10"/>
  <c r="AO322" i="10"/>
  <c r="AJ322" i="10"/>
  <c r="AD322" i="10"/>
  <c r="Y322" i="10"/>
  <c r="N322" i="10"/>
  <c r="P322" i="10"/>
  <c r="BB322" i="10"/>
  <c r="AW322" i="10"/>
  <c r="AR322" i="10"/>
  <c r="AL322" i="10"/>
  <c r="AG322" i="10"/>
  <c r="AB322" i="10"/>
  <c r="T322" i="10"/>
  <c r="Q322" i="10"/>
  <c r="BF67" i="12"/>
  <c r="BF65" i="14"/>
  <c r="BE161" i="10"/>
  <c r="BE163" i="10" s="1"/>
  <c r="BA187" i="10"/>
  <c r="AV185" i="10"/>
  <c r="AP179" i="10"/>
  <c r="AK167" i="10"/>
  <c r="AF184" i="10"/>
  <c r="Z180" i="10"/>
  <c r="U161" i="10"/>
  <c r="U163" i="10" s="1"/>
  <c r="M186" i="10"/>
  <c r="BA207" i="10"/>
  <c r="BF47" i="12"/>
  <c r="AK93" i="10"/>
  <c r="BA92" i="10"/>
  <c r="AF186" i="10"/>
  <c r="BA200" i="10"/>
  <c r="U90" i="10"/>
  <c r="AK120" i="10"/>
  <c r="AK126" i="10" s="1"/>
  <c r="O113" i="16" s="1"/>
  <c r="U168" i="10"/>
  <c r="AK184" i="10"/>
  <c r="AF90" i="10"/>
  <c r="Z148" i="10"/>
  <c r="AP186" i="10"/>
  <c r="U208" i="10"/>
  <c r="BF50" i="12"/>
  <c r="AK208" i="10"/>
  <c r="AF200" i="10"/>
  <c r="Z210" i="10"/>
  <c r="U91" i="10"/>
  <c r="AP92" i="10"/>
  <c r="AP120" i="10"/>
  <c r="AP126" i="10" s="1"/>
  <c r="P180" i="16" s="1"/>
  <c r="U186" i="10"/>
  <c r="AF178" i="10"/>
  <c r="AV141" i="10"/>
  <c r="BE185" i="10"/>
  <c r="AP209" i="10"/>
  <c r="M80" i="10"/>
  <c r="I90" i="16" s="1"/>
  <c r="AV94" i="10"/>
  <c r="Z90" i="10"/>
  <c r="AK91" i="10"/>
  <c r="AV91" i="10"/>
  <c r="BE91" i="10"/>
  <c r="U94" i="10"/>
  <c r="U113" i="10"/>
  <c r="BA120" i="10"/>
  <c r="BA126" i="10" s="1"/>
  <c r="S113" i="16" s="1"/>
  <c r="U187" i="10"/>
  <c r="Z184" i="10"/>
  <c r="AF161" i="10"/>
  <c r="AF163" i="10" s="1"/>
  <c r="AK141" i="10"/>
  <c r="AP148" i="10"/>
  <c r="AV161" i="10"/>
  <c r="AV163" i="10" s="1"/>
  <c r="BA168" i="10"/>
  <c r="BE180" i="10"/>
  <c r="L208" i="10"/>
  <c r="M161" i="10"/>
  <c r="M163" i="10" s="1"/>
  <c r="Z216" i="10"/>
  <c r="AP215" i="10"/>
  <c r="L81" i="10"/>
  <c r="AF92" i="10"/>
  <c r="BE72" i="10"/>
  <c r="Z168" i="10"/>
  <c r="AK199" i="10"/>
  <c r="BA178" i="10"/>
  <c r="M90" i="10"/>
  <c r="BA93" i="10"/>
  <c r="Z91" i="10"/>
  <c r="AK92" i="10"/>
  <c r="BA72" i="10"/>
  <c r="AF93" i="10"/>
  <c r="Z120" i="10"/>
  <c r="Z126" i="10" s="1"/>
  <c r="L180" i="16" s="1"/>
  <c r="BA113" i="10"/>
  <c r="Z141" i="10"/>
  <c r="L209" i="10"/>
  <c r="M200" i="10"/>
  <c r="AF216" i="10"/>
  <c r="AV215" i="10"/>
  <c r="BF49" i="12"/>
  <c r="M180" i="10"/>
  <c r="AF206" i="10"/>
  <c r="AK211" i="10"/>
  <c r="BA210" i="10"/>
  <c r="AT167" i="10"/>
  <c r="BA215" i="10"/>
  <c r="BA208" i="10"/>
  <c r="BA81" i="10"/>
  <c r="S91" i="16" s="1"/>
  <c r="BA114" i="10"/>
  <c r="BA212" i="10"/>
  <c r="BA209" i="10"/>
  <c r="AV114" i="10"/>
  <c r="AV212" i="10"/>
  <c r="AV208" i="10"/>
  <c r="AV218" i="10"/>
  <c r="AV211" i="10"/>
  <c r="AV207" i="10"/>
  <c r="AP218" i="10"/>
  <c r="AP211" i="10"/>
  <c r="AP207" i="10"/>
  <c r="AP93" i="10"/>
  <c r="AP216" i="10"/>
  <c r="AP210" i="10"/>
  <c r="AP206" i="10"/>
  <c r="AK216" i="10"/>
  <c r="AK210" i="10"/>
  <c r="AK206" i="10"/>
  <c r="AK94" i="10"/>
  <c r="AK215" i="10"/>
  <c r="AK209" i="10"/>
  <c r="AF215" i="10"/>
  <c r="AF208" i="10"/>
  <c r="AF81" i="10"/>
  <c r="AF114" i="10"/>
  <c r="AF212" i="10"/>
  <c r="AF209" i="10"/>
  <c r="Z114" i="10"/>
  <c r="Z212" i="10"/>
  <c r="Z208" i="10"/>
  <c r="Z93" i="10"/>
  <c r="Z218" i="10"/>
  <c r="Z211" i="10"/>
  <c r="Z207" i="10"/>
  <c r="U218" i="10"/>
  <c r="U211" i="10"/>
  <c r="U207" i="10"/>
  <c r="U216" i="10"/>
  <c r="U210" i="10"/>
  <c r="U206" i="10"/>
  <c r="L218" i="10"/>
  <c r="L211" i="10"/>
  <c r="L207" i="10"/>
  <c r="L94" i="10"/>
  <c r="L216" i="10"/>
  <c r="L210" i="10"/>
  <c r="L206" i="10"/>
  <c r="BE322" i="10"/>
  <c r="BE178" i="10"/>
  <c r="BE184" i="10"/>
  <c r="BE167" i="10"/>
  <c r="BE120" i="10"/>
  <c r="BE126" i="10" s="1"/>
  <c r="T113" i="16" s="1"/>
  <c r="BE92" i="10"/>
  <c r="BE200" i="10"/>
  <c r="BE187" i="10"/>
  <c r="BE199" i="10"/>
  <c r="BE148" i="10"/>
  <c r="BA322" i="10"/>
  <c r="BA199" i="10"/>
  <c r="BA185" i="10"/>
  <c r="BA167" i="10"/>
  <c r="BA141" i="10"/>
  <c r="BA91" i="10"/>
  <c r="BA180" i="10"/>
  <c r="BA184" i="10"/>
  <c r="BA161" i="10"/>
  <c r="BA163" i="10" s="1"/>
  <c r="AV322" i="10"/>
  <c r="AV187" i="10"/>
  <c r="AV178" i="10"/>
  <c r="AV179" i="10"/>
  <c r="AV113" i="10"/>
  <c r="AV92" i="10"/>
  <c r="AV80" i="10"/>
  <c r="AV200" i="10"/>
  <c r="AV186" i="10"/>
  <c r="AV168" i="10"/>
  <c r="AV148" i="10"/>
  <c r="AP322" i="10"/>
  <c r="AP199" i="10"/>
  <c r="AP185" i="10"/>
  <c r="AP167" i="10"/>
  <c r="AP141" i="10"/>
  <c r="AP80" i="10"/>
  <c r="P157" i="16" s="1"/>
  <c r="AP180" i="10"/>
  <c r="AP184" i="10"/>
  <c r="AP161" i="10"/>
  <c r="AP163" i="10" s="1"/>
  <c r="AK322" i="10"/>
  <c r="AK187" i="10"/>
  <c r="AK178" i="10"/>
  <c r="AK179" i="10"/>
  <c r="AK113" i="10"/>
  <c r="AK90" i="10"/>
  <c r="AK200" i="10"/>
  <c r="AK186" i="10"/>
  <c r="AK168" i="10"/>
  <c r="AF322" i="10"/>
  <c r="AF199" i="10"/>
  <c r="AF185" i="10"/>
  <c r="AF167" i="10"/>
  <c r="AF141" i="10"/>
  <c r="AF91" i="10"/>
  <c r="Z322" i="10"/>
  <c r="Z187" i="10"/>
  <c r="Z178" i="10"/>
  <c r="Z179" i="10"/>
  <c r="Z113" i="10"/>
  <c r="Z92" i="10"/>
  <c r="Z80" i="10"/>
  <c r="L157" i="16" s="1"/>
  <c r="U322" i="10"/>
  <c r="U199" i="10"/>
  <c r="U185" i="10"/>
  <c r="U167" i="10"/>
  <c r="U141" i="10"/>
  <c r="U80" i="10"/>
  <c r="K90" i="16" s="1"/>
  <c r="M322" i="10"/>
  <c r="M199" i="10"/>
  <c r="M184" i="10"/>
  <c r="M168" i="10"/>
  <c r="M141" i="10"/>
  <c r="M120" i="10"/>
  <c r="M126" i="10" s="1"/>
  <c r="I113" i="16" s="1"/>
  <c r="M91" i="10"/>
  <c r="M187" i="10"/>
  <c r="M179" i="10"/>
  <c r="M167" i="10"/>
  <c r="M92" i="10"/>
  <c r="Z81" i="10"/>
  <c r="L158" i="16" s="1"/>
  <c r="U92" i="10"/>
  <c r="AK80" i="10"/>
  <c r="O90" i="16" s="1"/>
  <c r="AV72" i="10"/>
  <c r="BE90" i="10"/>
  <c r="U81" i="10"/>
  <c r="K91" i="16" s="1"/>
  <c r="AF120" i="10"/>
  <c r="AF126" i="10" s="1"/>
  <c r="BE113" i="10"/>
  <c r="U179" i="10"/>
  <c r="Z161" i="10"/>
  <c r="Z163" i="10" s="1"/>
  <c r="AK148" i="10"/>
  <c r="L93" i="10"/>
  <c r="AV81" i="10"/>
  <c r="BA94" i="10"/>
  <c r="AF72" i="10"/>
  <c r="AP72" i="10"/>
  <c r="BA80" i="10"/>
  <c r="S90" i="16" s="1"/>
  <c r="AF94" i="10"/>
  <c r="M113" i="10"/>
  <c r="AP113" i="10"/>
  <c r="U148" i="10"/>
  <c r="U180" i="10"/>
  <c r="Z185" i="10"/>
  <c r="Z200" i="10"/>
  <c r="AF168" i="10"/>
  <c r="AF187" i="10"/>
  <c r="AK185" i="10"/>
  <c r="AP178" i="10"/>
  <c r="AP187" i="10"/>
  <c r="AV167" i="10"/>
  <c r="AV199" i="10"/>
  <c r="BA179" i="10"/>
  <c r="BE141" i="10"/>
  <c r="BE186" i="10"/>
  <c r="L212" i="10"/>
  <c r="M178" i="10"/>
  <c r="U215" i="10"/>
  <c r="Z209" i="10"/>
  <c r="AF207" i="10"/>
  <c r="AF218" i="10"/>
  <c r="AK212" i="10"/>
  <c r="AP208" i="10"/>
  <c r="AV206" i="10"/>
  <c r="AV216" i="10"/>
  <c r="BA211" i="10"/>
  <c r="M72" i="10"/>
  <c r="Z94" i="10"/>
  <c r="AV93" i="10"/>
  <c r="U72" i="10"/>
  <c r="Z72" i="10"/>
  <c r="AF80" i="10"/>
  <c r="AK72" i="10"/>
  <c r="AP90" i="10"/>
  <c r="AV90" i="10"/>
  <c r="BA90" i="10"/>
  <c r="BE80" i="10"/>
  <c r="T90" i="16" s="1"/>
  <c r="U93" i="10"/>
  <c r="AP81" i="10"/>
  <c r="P158" i="16" s="1"/>
  <c r="U120" i="10"/>
  <c r="U126" i="10" s="1"/>
  <c r="K113" i="16" s="1"/>
  <c r="AF113" i="10"/>
  <c r="AV120" i="10"/>
  <c r="AV126" i="10" s="1"/>
  <c r="U178" i="10"/>
  <c r="U184" i="10"/>
  <c r="U200" i="10"/>
  <c r="Z167" i="10"/>
  <c r="Z186" i="10"/>
  <c r="AF148" i="10"/>
  <c r="AF179" i="10"/>
  <c r="AF180" i="10"/>
  <c r="AK161" i="10"/>
  <c r="AK163" i="10" s="1"/>
  <c r="AK180" i="10"/>
  <c r="AP168" i="10"/>
  <c r="AP200" i="10"/>
  <c r="AV184" i="10"/>
  <c r="BA148" i="10"/>
  <c r="BA186" i="10"/>
  <c r="BE168" i="10"/>
  <c r="BE179" i="10"/>
  <c r="L215" i="10"/>
  <c r="M148" i="10"/>
  <c r="M185" i="10"/>
  <c r="U209" i="10"/>
  <c r="U114" i="10"/>
  <c r="Z215" i="10"/>
  <c r="AF210" i="10"/>
  <c r="AK207" i="10"/>
  <c r="AK218" i="10"/>
  <c r="AP212" i="10"/>
  <c r="AV209" i="10"/>
  <c r="BA206" i="10"/>
  <c r="BA216" i="10"/>
  <c r="BD113" i="10"/>
  <c r="BD322" i="10"/>
  <c r="AX200" i="10"/>
  <c r="AX322" i="10"/>
  <c r="AS180" i="10"/>
  <c r="AS322" i="10"/>
  <c r="AN186" i="10"/>
  <c r="AN322" i="10"/>
  <c r="AH80" i="10"/>
  <c r="N157" i="16" s="1"/>
  <c r="AH322" i="10"/>
  <c r="AC168" i="10"/>
  <c r="AC322" i="10"/>
  <c r="X120" i="10"/>
  <c r="X126" i="10" s="1"/>
  <c r="X322" i="10"/>
  <c r="L167" i="10"/>
  <c r="L322" i="10"/>
  <c r="R90" i="10"/>
  <c r="R322" i="10"/>
  <c r="V178" i="10"/>
  <c r="V322" i="10"/>
  <c r="BF54" i="12"/>
  <c r="V80" i="10"/>
  <c r="K157" i="16" s="1"/>
  <c r="BF53" i="12"/>
  <c r="AN92" i="10"/>
  <c r="BD90" i="10"/>
  <c r="X167" i="10"/>
  <c r="X91" i="10"/>
  <c r="R141" i="10"/>
  <c r="AH184" i="10"/>
  <c r="AC93" i="10"/>
  <c r="AC215" i="10"/>
  <c r="AH210" i="10"/>
  <c r="AH442" i="10"/>
  <c r="AH441" i="10"/>
  <c r="AC80" i="10"/>
  <c r="M90" i="16" s="1"/>
  <c r="X81" i="10"/>
  <c r="AN208" i="10"/>
  <c r="AN185" i="10"/>
  <c r="AX199" i="10"/>
  <c r="BB442" i="10"/>
  <c r="BB441" i="10"/>
  <c r="AW442" i="10"/>
  <c r="AW441" i="10"/>
  <c r="AR114" i="10"/>
  <c r="AR442" i="10"/>
  <c r="AR441" i="10"/>
  <c r="AL442" i="10"/>
  <c r="AL441" i="10"/>
  <c r="AG442" i="10"/>
  <c r="AG441" i="10"/>
  <c r="AB442" i="10"/>
  <c r="AB441" i="10"/>
  <c r="V442" i="10"/>
  <c r="V441" i="10"/>
  <c r="T215" i="10"/>
  <c r="T442" i="10"/>
  <c r="T441" i="10"/>
  <c r="Q442" i="10"/>
  <c r="Q441" i="10"/>
  <c r="BB440" i="10"/>
  <c r="BB439" i="10"/>
  <c r="BB438" i="10"/>
  <c r="AW440" i="10"/>
  <c r="AW439" i="10"/>
  <c r="AW438" i="10"/>
  <c r="AR199" i="10"/>
  <c r="AR438" i="10"/>
  <c r="AR439" i="10"/>
  <c r="AR440" i="10"/>
  <c r="AL439" i="10"/>
  <c r="AL440" i="10"/>
  <c r="AL438" i="10"/>
  <c r="AG440" i="10"/>
  <c r="AG439" i="10"/>
  <c r="AG438" i="10"/>
  <c r="AB440" i="10"/>
  <c r="AB438" i="10"/>
  <c r="AB439" i="10"/>
  <c r="V438" i="10"/>
  <c r="V439" i="10"/>
  <c r="V440" i="10"/>
  <c r="T440" i="10"/>
  <c r="T439" i="10"/>
  <c r="T438" i="10"/>
  <c r="Q72" i="10"/>
  <c r="Q439" i="10"/>
  <c r="Q438" i="10"/>
  <c r="Q440" i="10"/>
  <c r="BD216" i="10"/>
  <c r="BD442" i="10"/>
  <c r="BD441" i="10"/>
  <c r="AS94" i="10"/>
  <c r="AS442" i="10"/>
  <c r="AS441" i="10"/>
  <c r="X114" i="10"/>
  <c r="X442" i="10"/>
  <c r="X441" i="10"/>
  <c r="M216" i="10"/>
  <c r="M442" i="10"/>
  <c r="M441" i="10"/>
  <c r="BD184" i="10"/>
  <c r="BD440" i="10"/>
  <c r="BD439" i="10"/>
  <c r="BD438" i="10"/>
  <c r="AS167" i="10"/>
  <c r="AS440" i="10"/>
  <c r="AS439" i="10"/>
  <c r="AS438" i="10"/>
  <c r="AC200" i="10"/>
  <c r="AC440" i="10"/>
  <c r="AC439" i="10"/>
  <c r="AC438" i="10"/>
  <c r="L120" i="10"/>
  <c r="L126" i="10" s="1"/>
  <c r="L440" i="10"/>
  <c r="L439" i="10"/>
  <c r="L438" i="10"/>
  <c r="AX90" i="10"/>
  <c r="AC90" i="10"/>
  <c r="AN72" i="10"/>
  <c r="AX91" i="10"/>
  <c r="BD81" i="10"/>
  <c r="M94" i="10"/>
  <c r="AH94" i="10"/>
  <c r="L180" i="10"/>
  <c r="X207" i="10"/>
  <c r="BD207" i="10"/>
  <c r="AC179" i="10"/>
  <c r="BA442" i="10"/>
  <c r="BA441" i="10"/>
  <c r="AV441" i="10"/>
  <c r="AV442" i="10"/>
  <c r="AP442" i="10"/>
  <c r="AP441" i="10"/>
  <c r="AK442" i="10"/>
  <c r="AK441" i="10"/>
  <c r="AF442" i="10"/>
  <c r="AF441" i="10"/>
  <c r="Z441" i="10"/>
  <c r="Z442" i="10"/>
  <c r="U442" i="10"/>
  <c r="U441" i="10"/>
  <c r="L442" i="10"/>
  <c r="L441" i="10"/>
  <c r="BE440" i="10"/>
  <c r="BE439" i="10"/>
  <c r="BE438" i="10"/>
  <c r="BA440" i="10"/>
  <c r="BA439" i="10"/>
  <c r="BA438" i="10"/>
  <c r="AV440" i="10"/>
  <c r="AV439" i="10"/>
  <c r="AV438" i="10"/>
  <c r="AP440" i="10"/>
  <c r="AP439" i="10"/>
  <c r="AP438" i="10"/>
  <c r="AK440" i="10"/>
  <c r="AK439" i="10"/>
  <c r="AK438" i="10"/>
  <c r="AF440" i="10"/>
  <c r="AF439" i="10"/>
  <c r="AF438" i="10"/>
  <c r="Z440" i="10"/>
  <c r="Z439" i="10"/>
  <c r="Z438" i="10"/>
  <c r="U440" i="10"/>
  <c r="U439" i="10"/>
  <c r="U438" i="10"/>
  <c r="M440" i="10"/>
  <c r="M439" i="10"/>
  <c r="M438" i="10"/>
  <c r="AX209" i="10"/>
  <c r="AX442" i="10"/>
  <c r="AX441" i="10"/>
  <c r="AN218" i="10"/>
  <c r="AN442" i="10"/>
  <c r="AN441" i="10"/>
  <c r="AC81" i="10"/>
  <c r="M91" i="16" s="1"/>
  <c r="AC442" i="10"/>
  <c r="AC441" i="10"/>
  <c r="R210" i="10"/>
  <c r="R442" i="10"/>
  <c r="R441" i="10"/>
  <c r="AX179" i="10"/>
  <c r="AX440" i="10"/>
  <c r="AX439" i="10"/>
  <c r="AX438" i="10"/>
  <c r="AN148" i="10"/>
  <c r="AN440" i="10"/>
  <c r="AN439" i="10"/>
  <c r="AN438" i="10"/>
  <c r="AH91" i="10"/>
  <c r="AH440" i="10"/>
  <c r="AH439" i="10"/>
  <c r="AH438" i="10"/>
  <c r="X187" i="10"/>
  <c r="X440" i="10"/>
  <c r="X439" i="10"/>
  <c r="X438" i="10"/>
  <c r="R184" i="10"/>
  <c r="R440" i="10"/>
  <c r="R439" i="10"/>
  <c r="R438" i="10"/>
  <c r="AH92" i="10"/>
  <c r="X90" i="10"/>
  <c r="AH72" i="10"/>
  <c r="AN91" i="10"/>
  <c r="BD80" i="10"/>
  <c r="BD94" i="10"/>
  <c r="R120" i="10"/>
  <c r="R126" i="10" s="1"/>
  <c r="J180" i="16" s="1"/>
  <c r="R212" i="10"/>
  <c r="AC212" i="10"/>
  <c r="AS211" i="10"/>
  <c r="X161" i="10"/>
  <c r="X163" i="10" s="1"/>
  <c r="AH179" i="10"/>
  <c r="AS187" i="10"/>
  <c r="BE442" i="10"/>
  <c r="BE441" i="10"/>
  <c r="AZ442" i="10"/>
  <c r="AZ441" i="10"/>
  <c r="AT442" i="10"/>
  <c r="AT441" i="10"/>
  <c r="AO442" i="10"/>
  <c r="AO441" i="10"/>
  <c r="AJ442" i="10"/>
  <c r="AJ441" i="10"/>
  <c r="AD442" i="10"/>
  <c r="AD441" i="10"/>
  <c r="Y442" i="10"/>
  <c r="Y441" i="10"/>
  <c r="N442" i="10"/>
  <c r="N441" i="10"/>
  <c r="P442" i="10"/>
  <c r="P441" i="10"/>
  <c r="AZ440" i="10"/>
  <c r="AZ439" i="10"/>
  <c r="AZ438" i="10"/>
  <c r="AT440" i="10"/>
  <c r="AT439" i="10"/>
  <c r="AT438" i="10"/>
  <c r="AO440" i="10"/>
  <c r="AO439" i="10"/>
  <c r="AO438" i="10"/>
  <c r="AJ440" i="10"/>
  <c r="AJ439" i="10"/>
  <c r="AJ438" i="10"/>
  <c r="AD80" i="10"/>
  <c r="M157" i="16" s="1"/>
  <c r="AD440" i="10"/>
  <c r="AD439" i="10"/>
  <c r="AD438" i="10"/>
  <c r="Y440" i="10"/>
  <c r="Y439" i="10"/>
  <c r="Y438" i="10"/>
  <c r="N440" i="10"/>
  <c r="N439" i="10"/>
  <c r="N438" i="10"/>
  <c r="P72" i="10"/>
  <c r="P440" i="10"/>
  <c r="P439" i="10"/>
  <c r="P438" i="10"/>
  <c r="X72" i="10"/>
  <c r="X92" i="10"/>
  <c r="AC91" i="10"/>
  <c r="AH90" i="10"/>
  <c r="N165" i="16" s="1"/>
  <c r="AN80" i="10"/>
  <c r="AX72" i="10"/>
  <c r="AX92" i="10"/>
  <c r="BD91" i="10"/>
  <c r="AS93" i="10"/>
  <c r="Q99" i="16" s="1"/>
  <c r="L72" i="10"/>
  <c r="AS72" i="10"/>
  <c r="AN94" i="10"/>
  <c r="AH113" i="10"/>
  <c r="L187" i="10"/>
  <c r="R178" i="10"/>
  <c r="X218" i="10"/>
  <c r="AH208" i="10"/>
  <c r="AN216" i="10"/>
  <c r="AX207" i="10"/>
  <c r="BD215" i="10"/>
  <c r="X186" i="10"/>
  <c r="AC199" i="10"/>
  <c r="AN141" i="10"/>
  <c r="AS161" i="10"/>
  <c r="AS163" i="10" s="1"/>
  <c r="AX168" i="10"/>
  <c r="BD179" i="10"/>
  <c r="M211" i="10"/>
  <c r="BF344" i="10"/>
  <c r="X80" i="10"/>
  <c r="AC72" i="10"/>
  <c r="AC92" i="10"/>
  <c r="AN90" i="10"/>
  <c r="AX80" i="10"/>
  <c r="R157" i="16" s="1"/>
  <c r="BD72" i="10"/>
  <c r="BD92" i="10"/>
  <c r="L90" i="10"/>
  <c r="R80" i="10"/>
  <c r="J157" i="16" s="1"/>
  <c r="AS91" i="10"/>
  <c r="AS120" i="10"/>
  <c r="AS126" i="10" s="1"/>
  <c r="Q113" i="16" s="1"/>
  <c r="BF367" i="10"/>
  <c r="BD363" i="10"/>
  <c r="BD359" i="10"/>
  <c r="BD357" i="10"/>
  <c r="BD364" i="10"/>
  <c r="BD361" i="10"/>
  <c r="BD358" i="10"/>
  <c r="AX364" i="10"/>
  <c r="AX361" i="10"/>
  <c r="AX357" i="10"/>
  <c r="AX358" i="10"/>
  <c r="AX363" i="10"/>
  <c r="AX359" i="10"/>
  <c r="AS363" i="10"/>
  <c r="AS358" i="10"/>
  <c r="AS359" i="10"/>
  <c r="AS357" i="10"/>
  <c r="AS364" i="10"/>
  <c r="AS361" i="10"/>
  <c r="AN364" i="10"/>
  <c r="AN361" i="10"/>
  <c r="AN359" i="10"/>
  <c r="AN358" i="10"/>
  <c r="AN363" i="10"/>
  <c r="AN357" i="10"/>
  <c r="AH363" i="10"/>
  <c r="AH357" i="10"/>
  <c r="AH359" i="10"/>
  <c r="AH361" i="10"/>
  <c r="AH358" i="10"/>
  <c r="AH364" i="10"/>
  <c r="AC364" i="10"/>
  <c r="AC361" i="10"/>
  <c r="AC357" i="10"/>
  <c r="AC358" i="10"/>
  <c r="AC363" i="10"/>
  <c r="AC359" i="10"/>
  <c r="X363" i="10"/>
  <c r="X358" i="10"/>
  <c r="X359" i="10"/>
  <c r="X357" i="10"/>
  <c r="X361" i="10"/>
  <c r="X364" i="10"/>
  <c r="M363" i="10"/>
  <c r="M357" i="10"/>
  <c r="M359" i="10"/>
  <c r="M361" i="10"/>
  <c r="M364" i="10"/>
  <c r="M358" i="10"/>
  <c r="R364" i="10"/>
  <c r="R361" i="10"/>
  <c r="R359" i="10"/>
  <c r="R363" i="10"/>
  <c r="R357" i="10"/>
  <c r="R358" i="10"/>
  <c r="BD343" i="10"/>
  <c r="BD335" i="10"/>
  <c r="BD334" i="10"/>
  <c r="BD332" i="10"/>
  <c r="BD342" i="10"/>
  <c r="BD340" i="10"/>
  <c r="BD304" i="10"/>
  <c r="BD352" i="10"/>
  <c r="BD354" i="10" s="1"/>
  <c r="BD323" i="10"/>
  <c r="BD298" i="10"/>
  <c r="BD297" i="10"/>
  <c r="BD296" i="10"/>
  <c r="AX343" i="10"/>
  <c r="AX335" i="10"/>
  <c r="AX334" i="10"/>
  <c r="AX332" i="10"/>
  <c r="AX342" i="10"/>
  <c r="AX340" i="10"/>
  <c r="AX304" i="10"/>
  <c r="AX323" i="10"/>
  <c r="AX298" i="10"/>
  <c r="AX297" i="10"/>
  <c r="AX352" i="10"/>
  <c r="AX354" i="10" s="1"/>
  <c r="AX296" i="10"/>
  <c r="AS335" i="10"/>
  <c r="AS334" i="10"/>
  <c r="AS332" i="10"/>
  <c r="AS352" i="10"/>
  <c r="AS354" i="10" s="1"/>
  <c r="AS343" i="10"/>
  <c r="AS342" i="10"/>
  <c r="AS340" i="10"/>
  <c r="AS304" i="10"/>
  <c r="AS297" i="10"/>
  <c r="AS323" i="10"/>
  <c r="AS298" i="10"/>
  <c r="AS296" i="10"/>
  <c r="AN352" i="10"/>
  <c r="AN354" i="10" s="1"/>
  <c r="AN335" i="10"/>
  <c r="AN334" i="10"/>
  <c r="AN332" i="10"/>
  <c r="AN343" i="10"/>
  <c r="AN342" i="10"/>
  <c r="AN340" i="10"/>
  <c r="AN304" i="10"/>
  <c r="AN323" i="10"/>
  <c r="AN298" i="10"/>
  <c r="AN297" i="10"/>
  <c r="AN296" i="10"/>
  <c r="AH335" i="10"/>
  <c r="AH334" i="10"/>
  <c r="AH332" i="10"/>
  <c r="AH343" i="10"/>
  <c r="AH342" i="10"/>
  <c r="AH340" i="10"/>
  <c r="AH352" i="10"/>
  <c r="AH354" i="10" s="1"/>
  <c r="AH304" i="10"/>
  <c r="AH323" i="10"/>
  <c r="AH298" i="10"/>
  <c r="AH297" i="10"/>
  <c r="AH296" i="10"/>
  <c r="AC335" i="10"/>
  <c r="AC334" i="10"/>
  <c r="AC332" i="10"/>
  <c r="AC343" i="10"/>
  <c r="AC342" i="10"/>
  <c r="AC340" i="10"/>
  <c r="AC304" i="10"/>
  <c r="AC298" i="10"/>
  <c r="AC352" i="10"/>
  <c r="AC354" i="10" s="1"/>
  <c r="AC323" i="10"/>
  <c r="AC297" i="10"/>
  <c r="AC296" i="10"/>
  <c r="X335" i="10"/>
  <c r="X334" i="10"/>
  <c r="X332" i="10"/>
  <c r="X352" i="10"/>
  <c r="X354" i="10" s="1"/>
  <c r="X343" i="10"/>
  <c r="X342" i="10"/>
  <c r="X340" i="10"/>
  <c r="X304" i="10"/>
  <c r="X323" i="10"/>
  <c r="X298" i="10"/>
  <c r="X296" i="10"/>
  <c r="X297" i="10"/>
  <c r="L352" i="10"/>
  <c r="L335" i="10"/>
  <c r="L334" i="10"/>
  <c r="L332" i="10"/>
  <c r="L342" i="10"/>
  <c r="L323" i="10"/>
  <c r="L298" i="10"/>
  <c r="L297" i="10"/>
  <c r="L296" i="10"/>
  <c r="L343" i="10"/>
  <c r="L304" i="10"/>
  <c r="L54" i="12" s="1"/>
  <c r="L340" i="10"/>
  <c r="R352" i="10"/>
  <c r="R354" i="10" s="1"/>
  <c r="R335" i="10"/>
  <c r="R334" i="10"/>
  <c r="R332" i="10"/>
  <c r="R343" i="10"/>
  <c r="R342" i="10"/>
  <c r="R340" i="10"/>
  <c r="R304" i="10"/>
  <c r="R323" i="10"/>
  <c r="R298" i="10"/>
  <c r="R297" i="10"/>
  <c r="R296" i="10"/>
  <c r="BF337" i="10"/>
  <c r="BB216" i="10"/>
  <c r="BB363" i="10"/>
  <c r="BB359" i="10"/>
  <c r="BB364" i="10"/>
  <c r="BB358" i="10"/>
  <c r="BB361" i="10"/>
  <c r="BB357" i="10"/>
  <c r="AW215" i="10"/>
  <c r="AW364" i="10"/>
  <c r="AW361" i="10"/>
  <c r="AW357" i="10"/>
  <c r="AW359" i="10"/>
  <c r="AW358" i="10"/>
  <c r="AW363" i="10"/>
  <c r="AR357" i="10"/>
  <c r="AR363" i="10"/>
  <c r="AR358" i="10"/>
  <c r="AR361" i="10"/>
  <c r="AR359" i="10"/>
  <c r="AR364" i="10"/>
  <c r="AL218" i="10"/>
  <c r="AL358" i="10"/>
  <c r="AL364" i="10"/>
  <c r="AL361" i="10"/>
  <c r="AL359" i="10"/>
  <c r="AL363" i="10"/>
  <c r="AL357" i="10"/>
  <c r="AG210" i="10"/>
  <c r="AG359" i="10"/>
  <c r="AG363" i="10"/>
  <c r="AG364" i="10"/>
  <c r="AG358" i="10"/>
  <c r="AG357" i="10"/>
  <c r="AG361" i="10"/>
  <c r="AB209" i="10"/>
  <c r="AB364" i="10"/>
  <c r="AB361" i="10"/>
  <c r="AB357" i="10"/>
  <c r="AB358" i="10"/>
  <c r="AB363" i="10"/>
  <c r="AB359" i="10"/>
  <c r="V114" i="10"/>
  <c r="V357" i="10"/>
  <c r="V363" i="10"/>
  <c r="V358" i="10"/>
  <c r="V361" i="10"/>
  <c r="V364" i="10"/>
  <c r="V359" i="10"/>
  <c r="T93" i="10"/>
  <c r="T364" i="10"/>
  <c r="T363" i="10"/>
  <c r="T361" i="10"/>
  <c r="T357" i="10"/>
  <c r="T359" i="10"/>
  <c r="T358" i="10"/>
  <c r="Q215" i="10"/>
  <c r="Q358" i="10"/>
  <c r="Q364" i="10"/>
  <c r="Q361" i="10"/>
  <c r="Q359" i="10"/>
  <c r="Q363" i="10"/>
  <c r="Q357" i="10"/>
  <c r="BB184" i="10"/>
  <c r="BB352" i="10"/>
  <c r="BB354" i="10" s="1"/>
  <c r="BB335" i="10"/>
  <c r="BB334" i="10"/>
  <c r="BB332" i="10"/>
  <c r="BB342" i="10"/>
  <c r="BB323" i="10"/>
  <c r="BB298" i="10"/>
  <c r="BB297" i="10"/>
  <c r="BB296" i="10"/>
  <c r="BB340" i="10"/>
  <c r="BB304" i="10"/>
  <c r="BB343" i="10"/>
  <c r="AW161" i="10"/>
  <c r="AW163" i="10" s="1"/>
  <c r="AW335" i="10"/>
  <c r="AW334" i="10"/>
  <c r="AW332" i="10"/>
  <c r="AW352" i="10"/>
  <c r="AW354" i="10" s="1"/>
  <c r="AW343" i="10"/>
  <c r="AW340" i="10"/>
  <c r="AW323" i="10"/>
  <c r="AW298" i="10"/>
  <c r="AW297" i="10"/>
  <c r="AW296" i="10"/>
  <c r="AW304" i="10"/>
  <c r="AW342" i="10"/>
  <c r="AR178" i="10"/>
  <c r="AR335" i="10"/>
  <c r="AR334" i="10"/>
  <c r="AR332" i="10"/>
  <c r="AR342" i="10"/>
  <c r="AR323" i="10"/>
  <c r="AR298" i="10"/>
  <c r="AR297" i="10"/>
  <c r="AR296" i="10"/>
  <c r="AR343" i="10"/>
  <c r="AR352" i="10"/>
  <c r="AR354" i="10" s="1"/>
  <c r="AR304" i="10"/>
  <c r="AR340" i="10"/>
  <c r="AL72" i="10"/>
  <c r="AL352" i="10"/>
  <c r="AL354" i="10" s="1"/>
  <c r="AL335" i="10"/>
  <c r="AL334" i="10"/>
  <c r="AL332" i="10"/>
  <c r="AL343" i="10"/>
  <c r="AL340" i="10"/>
  <c r="AL323" i="10"/>
  <c r="AL298" i="10"/>
  <c r="AL297" i="10"/>
  <c r="AL296" i="10"/>
  <c r="AL342" i="10"/>
  <c r="AL304" i="10"/>
  <c r="AG148" i="10"/>
  <c r="AG352" i="10"/>
  <c r="AG354" i="10" s="1"/>
  <c r="AG335" i="10"/>
  <c r="AG334" i="10"/>
  <c r="AG332" i="10"/>
  <c r="AG342" i="10"/>
  <c r="AG323" i="10"/>
  <c r="AG298" i="10"/>
  <c r="AG297" i="10"/>
  <c r="AG296" i="10"/>
  <c r="AG304" i="10"/>
  <c r="AG340" i="10"/>
  <c r="AG343" i="10"/>
  <c r="AB186" i="10"/>
  <c r="AB335" i="10"/>
  <c r="AB334" i="10"/>
  <c r="AB332" i="10"/>
  <c r="AB343" i="10"/>
  <c r="AB340" i="10"/>
  <c r="AB323" i="10"/>
  <c r="AB298" i="10"/>
  <c r="AB297" i="10"/>
  <c r="AB296" i="10"/>
  <c r="AB304" i="10"/>
  <c r="AB352" i="10"/>
  <c r="AB354" i="10" s="1"/>
  <c r="AB342" i="10"/>
  <c r="V184" i="10"/>
  <c r="V335" i="10"/>
  <c r="V334" i="10"/>
  <c r="V332" i="10"/>
  <c r="V342" i="10"/>
  <c r="V323" i="10"/>
  <c r="V298" i="10"/>
  <c r="V297" i="10"/>
  <c r="V296" i="10"/>
  <c r="V340" i="10"/>
  <c r="V304" i="10"/>
  <c r="V343" i="10"/>
  <c r="V352" i="10"/>
  <c r="V354" i="10" s="1"/>
  <c r="T91" i="10"/>
  <c r="T352" i="10"/>
  <c r="T354" i="10" s="1"/>
  <c r="T343" i="10"/>
  <c r="T342" i="10"/>
  <c r="T340" i="10"/>
  <c r="T323" i="10"/>
  <c r="T298" i="10"/>
  <c r="T297" i="10"/>
  <c r="T335" i="10"/>
  <c r="T332" i="10"/>
  <c r="T334" i="10"/>
  <c r="T304" i="10"/>
  <c r="T296" i="10"/>
  <c r="Q91" i="10"/>
  <c r="Q352" i="10"/>
  <c r="Q354" i="10" s="1"/>
  <c r="Q335" i="10"/>
  <c r="Q334" i="10"/>
  <c r="Q332" i="10"/>
  <c r="Q343" i="10"/>
  <c r="Q340" i="10"/>
  <c r="Q323" i="10"/>
  <c r="Q298" i="10"/>
  <c r="Q297" i="10"/>
  <c r="Q296" i="10"/>
  <c r="Q304" i="10"/>
  <c r="Q342" i="10"/>
  <c r="BA364" i="10"/>
  <c r="BA363" i="10"/>
  <c r="BA361" i="10"/>
  <c r="BA359" i="10"/>
  <c r="BA358" i="10"/>
  <c r="BA357" i="10"/>
  <c r="AV364" i="10"/>
  <c r="AV363" i="10"/>
  <c r="AV361" i="10"/>
  <c r="AV359" i="10"/>
  <c r="AV358" i="10"/>
  <c r="AV357" i="10"/>
  <c r="AP364" i="10"/>
  <c r="AP363" i="10"/>
  <c r="AP361" i="10"/>
  <c r="AP359" i="10"/>
  <c r="AP358" i="10"/>
  <c r="AP357" i="10"/>
  <c r="AK364" i="10"/>
  <c r="AK363" i="10"/>
  <c r="AK361" i="10"/>
  <c r="AK359" i="10"/>
  <c r="AK358" i="10"/>
  <c r="AK357" i="10"/>
  <c r="AF364" i="10"/>
  <c r="AF363" i="10"/>
  <c r="AF361" i="10"/>
  <c r="AF359" i="10"/>
  <c r="AF358" i="10"/>
  <c r="AF357" i="10"/>
  <c r="Z364" i="10"/>
  <c r="Z363" i="10"/>
  <c r="Z361" i="10"/>
  <c r="Z359" i="10"/>
  <c r="Z358" i="10"/>
  <c r="Z357" i="10"/>
  <c r="U364" i="10"/>
  <c r="U363" i="10"/>
  <c r="U361" i="10"/>
  <c r="U359" i="10"/>
  <c r="U358" i="10"/>
  <c r="U357" i="10"/>
  <c r="L359" i="10"/>
  <c r="L363" i="10"/>
  <c r="L364" i="10"/>
  <c r="L358" i="10"/>
  <c r="L361" i="10"/>
  <c r="L357" i="10"/>
  <c r="BE352" i="10"/>
  <c r="BE354" i="10" s="1"/>
  <c r="BE342" i="10"/>
  <c r="BE340" i="10"/>
  <c r="BE323" i="10"/>
  <c r="BE296" i="10"/>
  <c r="BE335" i="10"/>
  <c r="BE332" i="10"/>
  <c r="BE334" i="10"/>
  <c r="BE343" i="10"/>
  <c r="BE298" i="10"/>
  <c r="BE297" i="10"/>
  <c r="BE304" i="10"/>
  <c r="BA343" i="10"/>
  <c r="BA352" i="10"/>
  <c r="BA354" i="10" s="1"/>
  <c r="BA335" i="10"/>
  <c r="BA332" i="10"/>
  <c r="BA334" i="10"/>
  <c r="BA342" i="10"/>
  <c r="BA323" i="10"/>
  <c r="BA298" i="10"/>
  <c r="BA297" i="10"/>
  <c r="BA296" i="10"/>
  <c r="BA304" i="10"/>
  <c r="BA340" i="10"/>
  <c r="AV352" i="10"/>
  <c r="AV354" i="10" s="1"/>
  <c r="AV334" i="10"/>
  <c r="AV343" i="10"/>
  <c r="AV340" i="10"/>
  <c r="AV323" i="10"/>
  <c r="AV298" i="10"/>
  <c r="AV297" i="10"/>
  <c r="AV296" i="10"/>
  <c r="AV335" i="10"/>
  <c r="AV332" i="10"/>
  <c r="AV304" i="10"/>
  <c r="AV342" i="10"/>
  <c r="AP335" i="10"/>
  <c r="AP332" i="10"/>
  <c r="AP304" i="10"/>
  <c r="AP343" i="10"/>
  <c r="AP340" i="10"/>
  <c r="AP342" i="10"/>
  <c r="AP323" i="10"/>
  <c r="AP298" i="10"/>
  <c r="AP297" i="10"/>
  <c r="AP296" i="10"/>
  <c r="AP352" i="10"/>
  <c r="AP354" i="10" s="1"/>
  <c r="AP334" i="10"/>
  <c r="AK334" i="10"/>
  <c r="AK332" i="10"/>
  <c r="AK352" i="10"/>
  <c r="AK354" i="10" s="1"/>
  <c r="AK343" i="10"/>
  <c r="AK340" i="10"/>
  <c r="AK323" i="10"/>
  <c r="AK298" i="10"/>
  <c r="AK297" i="10"/>
  <c r="AK296" i="10"/>
  <c r="AK335" i="10"/>
  <c r="AK304" i="10"/>
  <c r="AK342" i="10"/>
  <c r="AF352" i="10"/>
  <c r="AF354" i="10" s="1"/>
  <c r="AF335" i="10"/>
  <c r="AF332" i="10"/>
  <c r="AF304" i="10"/>
  <c r="AF342" i="10"/>
  <c r="AF323" i="10"/>
  <c r="AF298" i="10"/>
  <c r="AF297" i="10"/>
  <c r="AF296" i="10"/>
  <c r="AF334" i="10"/>
  <c r="AF343" i="10"/>
  <c r="AF340" i="10"/>
  <c r="Z352" i="10"/>
  <c r="Z354" i="10" s="1"/>
  <c r="Z334" i="10"/>
  <c r="Z335" i="10"/>
  <c r="Z342" i="10"/>
  <c r="Z343" i="10"/>
  <c r="Z340" i="10"/>
  <c r="Z323" i="10"/>
  <c r="Z298" i="10"/>
  <c r="Z297" i="10"/>
  <c r="Z296" i="10"/>
  <c r="Z332" i="10"/>
  <c r="Z304" i="10"/>
  <c r="U352" i="10"/>
  <c r="U354" i="10" s="1"/>
  <c r="U335" i="10"/>
  <c r="U332" i="10"/>
  <c r="U334" i="10"/>
  <c r="U342" i="10"/>
  <c r="U323" i="10"/>
  <c r="U298" i="10"/>
  <c r="U297" i="10"/>
  <c r="U296" i="10"/>
  <c r="U304" i="10"/>
  <c r="U343" i="10"/>
  <c r="U340" i="10"/>
  <c r="M335" i="10"/>
  <c r="M334" i="10"/>
  <c r="M332" i="10"/>
  <c r="M343" i="10"/>
  <c r="M342" i="10"/>
  <c r="M340" i="10"/>
  <c r="M304" i="10"/>
  <c r="M54" i="12" s="1"/>
  <c r="M352" i="10"/>
  <c r="M298" i="10"/>
  <c r="M323" i="10"/>
  <c r="M297" i="10"/>
  <c r="M296" i="10"/>
  <c r="BE212" i="10"/>
  <c r="BE364" i="10"/>
  <c r="BE363" i="10"/>
  <c r="BE361" i="10"/>
  <c r="BE359" i="10"/>
  <c r="BE357" i="10"/>
  <c r="BE358" i="10"/>
  <c r="AZ211" i="10"/>
  <c r="AZ364" i="10"/>
  <c r="AZ363" i="10"/>
  <c r="AZ361" i="10"/>
  <c r="AZ359" i="10"/>
  <c r="AZ358" i="10"/>
  <c r="AZ357" i="10"/>
  <c r="AT206" i="10"/>
  <c r="AT364" i="10"/>
  <c r="AT363" i="10"/>
  <c r="AT361" i="10"/>
  <c r="AT359" i="10"/>
  <c r="AT358" i="10"/>
  <c r="AT357" i="10"/>
  <c r="AO209" i="10"/>
  <c r="AO364" i="10"/>
  <c r="AO363" i="10"/>
  <c r="AO361" i="10"/>
  <c r="AO357" i="10"/>
  <c r="AO359" i="10"/>
  <c r="AO358" i="10"/>
  <c r="AJ364" i="10"/>
  <c r="AJ363" i="10"/>
  <c r="AJ361" i="10"/>
  <c r="AJ357" i="10"/>
  <c r="AJ358" i="10"/>
  <c r="AJ359" i="10"/>
  <c r="AD364" i="10"/>
  <c r="AD363" i="10"/>
  <c r="AD361" i="10"/>
  <c r="AD358" i="10"/>
  <c r="AD359" i="10"/>
  <c r="AD357" i="10"/>
  <c r="Y364" i="10"/>
  <c r="Y363" i="10"/>
  <c r="Y361" i="10"/>
  <c r="Y359" i="10"/>
  <c r="Y358" i="10"/>
  <c r="Y357" i="10"/>
  <c r="N364" i="10"/>
  <c r="N363" i="10"/>
  <c r="N361" i="10"/>
  <c r="N357" i="10"/>
  <c r="N358" i="10"/>
  <c r="N359" i="10"/>
  <c r="P212" i="10"/>
  <c r="P364" i="10"/>
  <c r="P363" i="10"/>
  <c r="P361" i="10"/>
  <c r="P359" i="10"/>
  <c r="P358" i="10"/>
  <c r="P357" i="10"/>
  <c r="AZ352" i="10"/>
  <c r="AZ354" i="10" s="1"/>
  <c r="AZ342" i="10"/>
  <c r="AZ340" i="10"/>
  <c r="AZ343" i="10"/>
  <c r="AZ298" i="10"/>
  <c r="AZ297" i="10"/>
  <c r="AZ335" i="10"/>
  <c r="AZ332" i="10"/>
  <c r="AZ323" i="10"/>
  <c r="AZ334" i="10"/>
  <c r="AZ304" i="10"/>
  <c r="AZ296" i="10"/>
  <c r="AT80" i="10"/>
  <c r="Q157" i="16" s="1"/>
  <c r="AT352" i="10"/>
  <c r="AT354" i="10" s="1"/>
  <c r="AT343" i="10"/>
  <c r="AT342" i="10"/>
  <c r="AT340" i="10"/>
  <c r="AT334" i="10"/>
  <c r="AT296" i="10"/>
  <c r="AT332" i="10"/>
  <c r="AT323" i="10"/>
  <c r="AT298" i="10"/>
  <c r="AT297" i="10"/>
  <c r="AT335" i="10"/>
  <c r="AT304" i="10"/>
  <c r="AO186" i="10"/>
  <c r="AO352" i="10"/>
  <c r="AO354" i="10" s="1"/>
  <c r="AO343" i="10"/>
  <c r="AO342" i="10"/>
  <c r="AO340" i="10"/>
  <c r="AO296" i="10"/>
  <c r="AO334" i="10"/>
  <c r="AO304" i="10"/>
  <c r="AO335" i="10"/>
  <c r="AO332" i="10"/>
  <c r="AO323" i="10"/>
  <c r="AO327" i="10" s="1"/>
  <c r="AO329" i="10" s="1"/>
  <c r="AO298" i="10"/>
  <c r="AO297" i="10"/>
  <c r="AJ113" i="10"/>
  <c r="AJ352" i="10"/>
  <c r="AJ354" i="10" s="1"/>
  <c r="AJ343" i="10"/>
  <c r="AJ342" i="10"/>
  <c r="AJ340" i="10"/>
  <c r="AJ323" i="10"/>
  <c r="AJ298" i="10"/>
  <c r="AJ297" i="10"/>
  <c r="AJ334" i="10"/>
  <c r="AJ335" i="10"/>
  <c r="AJ304" i="10"/>
  <c r="AJ296" i="10"/>
  <c r="AJ332" i="10"/>
  <c r="AD352" i="10"/>
  <c r="AD354" i="10" s="1"/>
  <c r="AD343" i="10"/>
  <c r="AD342" i="10"/>
  <c r="AD340" i="10"/>
  <c r="AD335" i="10"/>
  <c r="AD332" i="10"/>
  <c r="AD296" i="10"/>
  <c r="AD323" i="10"/>
  <c r="AD298" i="10"/>
  <c r="AD297" i="10"/>
  <c r="AD334" i="10"/>
  <c r="AD304" i="10"/>
  <c r="Y352" i="10"/>
  <c r="Y354" i="10" s="1"/>
  <c r="Y343" i="10"/>
  <c r="Y342" i="10"/>
  <c r="Y340" i="10"/>
  <c r="Y296" i="10"/>
  <c r="Y335" i="10"/>
  <c r="Y332" i="10"/>
  <c r="Y304" i="10"/>
  <c r="Y334" i="10"/>
  <c r="Y323" i="10"/>
  <c r="Y298" i="10"/>
  <c r="Y297" i="10"/>
  <c r="N113" i="10"/>
  <c r="N352" i="10"/>
  <c r="N343" i="10"/>
  <c r="N342" i="10"/>
  <c r="N340" i="10"/>
  <c r="N334" i="10"/>
  <c r="N297" i="10"/>
  <c r="N296" i="10"/>
  <c r="N332" i="10"/>
  <c r="N323" i="10"/>
  <c r="N298" i="10"/>
  <c r="N335" i="10"/>
  <c r="N304" i="10"/>
  <c r="N54" i="12" s="1"/>
  <c r="P167" i="10"/>
  <c r="P334" i="10"/>
  <c r="P332" i="10"/>
  <c r="P304" i="10"/>
  <c r="P352" i="10"/>
  <c r="P354" i="10" s="1"/>
  <c r="P343" i="10"/>
  <c r="P340" i="10"/>
  <c r="P323" i="10"/>
  <c r="P298" i="10"/>
  <c r="P297" i="10"/>
  <c r="P296" i="10"/>
  <c r="P335" i="10"/>
  <c r="P342" i="10"/>
  <c r="Q113" i="10"/>
  <c r="V212" i="10"/>
  <c r="BB210" i="10"/>
  <c r="AB180" i="10"/>
  <c r="BB141" i="10"/>
  <c r="AB72" i="10"/>
  <c r="T90" i="10"/>
  <c r="AG80" i="10"/>
  <c r="N90" i="16" s="1"/>
  <c r="AG206" i="10"/>
  <c r="AG184" i="10"/>
  <c r="Q209" i="10"/>
  <c r="AW90" i="10"/>
  <c r="AW81" i="10"/>
  <c r="R91" i="16" s="1"/>
  <c r="AR120" i="10"/>
  <c r="AR126" i="10" s="1"/>
  <c r="AL211" i="10"/>
  <c r="AL186" i="10"/>
  <c r="T184" i="10"/>
  <c r="Q200" i="10"/>
  <c r="Q184" i="10"/>
  <c r="Q178" i="10"/>
  <c r="Q141" i="10"/>
  <c r="Q187" i="10"/>
  <c r="Q199" i="10"/>
  <c r="Q168" i="10"/>
  <c r="Q148" i="10"/>
  <c r="Q186" i="10"/>
  <c r="Q180" i="10"/>
  <c r="Q161" i="10"/>
  <c r="Q163" i="10" s="1"/>
  <c r="Q120" i="10"/>
  <c r="Q126" i="10" s="1"/>
  <c r="J113" i="16" s="1"/>
  <c r="T72" i="10"/>
  <c r="T92" i="10"/>
  <c r="Q80" i="10"/>
  <c r="J90" i="16" s="1"/>
  <c r="V91" i="10"/>
  <c r="AB80" i="10"/>
  <c r="BB80" i="10"/>
  <c r="S157" i="16" s="1"/>
  <c r="AB81" i="10"/>
  <c r="BB93" i="10"/>
  <c r="BB120" i="10"/>
  <c r="BB126" i="10" s="1"/>
  <c r="S180" i="16" s="1"/>
  <c r="AW209" i="10"/>
  <c r="Q167" i="10"/>
  <c r="AG199" i="10"/>
  <c r="AR148" i="10"/>
  <c r="BB178" i="10"/>
  <c r="T178" i="10"/>
  <c r="BB215" i="10"/>
  <c r="BB209" i="10"/>
  <c r="BB81" i="10"/>
  <c r="S158" i="16" s="1"/>
  <c r="BB114" i="10"/>
  <c r="BB212" i="10"/>
  <c r="BB208" i="10"/>
  <c r="BB218" i="10"/>
  <c r="BB211" i="10"/>
  <c r="BB207" i="10"/>
  <c r="BB94" i="10"/>
  <c r="AR218" i="10"/>
  <c r="AR211" i="10"/>
  <c r="AR207" i="10"/>
  <c r="AR94" i="10"/>
  <c r="AR216" i="10"/>
  <c r="AR210" i="10"/>
  <c r="AR206" i="10"/>
  <c r="AR93" i="10"/>
  <c r="AR215" i="10"/>
  <c r="AR209" i="10"/>
  <c r="AR81" i="10"/>
  <c r="AG215" i="10"/>
  <c r="AG209" i="10"/>
  <c r="AG81" i="10"/>
  <c r="N91" i="16" s="1"/>
  <c r="AG114" i="10"/>
  <c r="AG212" i="10"/>
  <c r="AG208" i="10"/>
  <c r="AG218" i="10"/>
  <c r="AG211" i="10"/>
  <c r="AG207" i="10"/>
  <c r="AG94" i="10"/>
  <c r="V218" i="10"/>
  <c r="V211" i="10"/>
  <c r="V207" i="10"/>
  <c r="V94" i="10"/>
  <c r="V216" i="10"/>
  <c r="V210" i="10"/>
  <c r="V206" i="10"/>
  <c r="V93" i="10"/>
  <c r="K166" i="16" s="1"/>
  <c r="V215" i="10"/>
  <c r="V209" i="10"/>
  <c r="V81" i="10"/>
  <c r="K158" i="16" s="1"/>
  <c r="Q114" i="10"/>
  <c r="Q212" i="10"/>
  <c r="Q208" i="10"/>
  <c r="Q81" i="10"/>
  <c r="J91" i="16" s="1"/>
  <c r="Q218" i="10"/>
  <c r="Q211" i="10"/>
  <c r="Q206" i="10"/>
  <c r="Q216" i="10"/>
  <c r="Q210" i="10"/>
  <c r="Q207" i="10"/>
  <c r="Q93" i="10"/>
  <c r="AW185" i="10"/>
  <c r="AW179" i="10"/>
  <c r="AW167" i="10"/>
  <c r="AW80" i="10"/>
  <c r="R90" i="16" s="1"/>
  <c r="AW200" i="10"/>
  <c r="AW184" i="10"/>
  <c r="AW178" i="10"/>
  <c r="AW148" i="10"/>
  <c r="AW120" i="10"/>
  <c r="AW126" i="10" s="1"/>
  <c r="R113" i="16" s="1"/>
  <c r="AW91" i="10"/>
  <c r="AW72" i="10"/>
  <c r="AW187" i="10"/>
  <c r="AW199" i="10"/>
  <c r="AW168" i="10"/>
  <c r="AW141" i="10"/>
  <c r="AW113" i="10"/>
  <c r="AW92" i="10"/>
  <c r="AL185" i="10"/>
  <c r="AL179" i="10"/>
  <c r="AL167" i="10"/>
  <c r="AL92" i="10"/>
  <c r="AL200" i="10"/>
  <c r="AL184" i="10"/>
  <c r="AL178" i="10"/>
  <c r="AL141" i="10"/>
  <c r="AL120" i="10"/>
  <c r="AL126" i="10" s="1"/>
  <c r="O180" i="16" s="1"/>
  <c r="AL90" i="10"/>
  <c r="AL187" i="10"/>
  <c r="AL199" i="10"/>
  <c r="AL168" i="10"/>
  <c r="AL148" i="10"/>
  <c r="AL113" i="10"/>
  <c r="AL80" i="10"/>
  <c r="O157" i="16" s="1"/>
  <c r="AB185" i="10"/>
  <c r="AB179" i="10"/>
  <c r="AB167" i="10"/>
  <c r="AB200" i="10"/>
  <c r="AB184" i="10"/>
  <c r="AB178" i="10"/>
  <c r="AB148" i="10"/>
  <c r="AB120" i="10"/>
  <c r="AB126" i="10" s="1"/>
  <c r="AB91" i="10"/>
  <c r="AB187" i="10"/>
  <c r="AB199" i="10"/>
  <c r="AB168" i="10"/>
  <c r="AB141" i="10"/>
  <c r="AB113" i="10"/>
  <c r="AB92" i="10"/>
  <c r="V187" i="10"/>
  <c r="V200" i="10"/>
  <c r="V167" i="10"/>
  <c r="V148" i="10"/>
  <c r="V113" i="10"/>
  <c r="V186" i="10"/>
  <c r="V180" i="10"/>
  <c r="V168" i="10"/>
  <c r="V185" i="10"/>
  <c r="V179" i="10"/>
  <c r="V161" i="10"/>
  <c r="V163" i="10" s="1"/>
  <c r="Q90" i="10"/>
  <c r="V90" i="10"/>
  <c r="AB90" i="10"/>
  <c r="AL91" i="10"/>
  <c r="AG93" i="10"/>
  <c r="V120" i="10"/>
  <c r="V126" i="10" s="1"/>
  <c r="K180" i="16" s="1"/>
  <c r="AG216" i="10"/>
  <c r="AR208" i="10"/>
  <c r="Q179" i="10"/>
  <c r="V199" i="10"/>
  <c r="AL161" i="10"/>
  <c r="AL163" i="10" s="1"/>
  <c r="AW180" i="10"/>
  <c r="AW114" i="10"/>
  <c r="AW212" i="10"/>
  <c r="AW208" i="10"/>
  <c r="AW218" i="10"/>
  <c r="AW211" i="10"/>
  <c r="AW207" i="10"/>
  <c r="AW93" i="10"/>
  <c r="AW216" i="10"/>
  <c r="AW210" i="10"/>
  <c r="AW206" i="10"/>
  <c r="AW94" i="10"/>
  <c r="AL216" i="10"/>
  <c r="AL210" i="10"/>
  <c r="AL206" i="10"/>
  <c r="AL94" i="10"/>
  <c r="AL215" i="10"/>
  <c r="AL209" i="10"/>
  <c r="AL81" i="10"/>
  <c r="O158" i="16" s="1"/>
  <c r="AL114" i="10"/>
  <c r="AL212" i="10"/>
  <c r="AL208" i="10"/>
  <c r="AB114" i="10"/>
  <c r="AB212" i="10"/>
  <c r="AB208" i="10"/>
  <c r="AB218" i="10"/>
  <c r="AB211" i="10"/>
  <c r="AB206" i="10"/>
  <c r="AB93" i="10"/>
  <c r="AB216" i="10"/>
  <c r="AB210" i="10"/>
  <c r="AB207" i="10"/>
  <c r="AB94" i="10"/>
  <c r="T114" i="10"/>
  <c r="T212" i="10"/>
  <c r="T208" i="10"/>
  <c r="T218" i="10"/>
  <c r="T211" i="10"/>
  <c r="T207" i="10"/>
  <c r="T216" i="10"/>
  <c r="T210" i="10"/>
  <c r="T206" i="10"/>
  <c r="BB187" i="10"/>
  <c r="BB200" i="10"/>
  <c r="BB168" i="10"/>
  <c r="BB148" i="10"/>
  <c r="BB113" i="10"/>
  <c r="BB92" i="10"/>
  <c r="BB72" i="10"/>
  <c r="BB186" i="10"/>
  <c r="BB180" i="10"/>
  <c r="BB167" i="10"/>
  <c r="BB90" i="10"/>
  <c r="BB185" i="10"/>
  <c r="BB179" i="10"/>
  <c r="BB161" i="10"/>
  <c r="BB163" i="10" s="1"/>
  <c r="BB91" i="10"/>
  <c r="AR187" i="10"/>
  <c r="AR200" i="10"/>
  <c r="AR167" i="10"/>
  <c r="AR141" i="10"/>
  <c r="AR113" i="10"/>
  <c r="AR91" i="10"/>
  <c r="AR186" i="10"/>
  <c r="AR180" i="10"/>
  <c r="AR168" i="10"/>
  <c r="AR80" i="10"/>
  <c r="AR185" i="10"/>
  <c r="AR179" i="10"/>
  <c r="AR161" i="10"/>
  <c r="AR163" i="10" s="1"/>
  <c r="AR92" i="10"/>
  <c r="AR72" i="10"/>
  <c r="AG187" i="10"/>
  <c r="AG200" i="10"/>
  <c r="AG167" i="10"/>
  <c r="AG141" i="10"/>
  <c r="AG113" i="10"/>
  <c r="AG92" i="10"/>
  <c r="AG186" i="10"/>
  <c r="AG180" i="10"/>
  <c r="AG168" i="10"/>
  <c r="AG90" i="10"/>
  <c r="AG185" i="10"/>
  <c r="AG179" i="10"/>
  <c r="AG161" i="10"/>
  <c r="AG163" i="10" s="1"/>
  <c r="AG91" i="10"/>
  <c r="T199" i="10"/>
  <c r="T187" i="10"/>
  <c r="T200" i="10"/>
  <c r="T148" i="10"/>
  <c r="T180" i="10"/>
  <c r="T186" i="10"/>
  <c r="T167" i="10"/>
  <c r="T141" i="10"/>
  <c r="T120" i="10"/>
  <c r="T126" i="10" s="1"/>
  <c r="T179" i="10"/>
  <c r="T185" i="10"/>
  <c r="T168" i="10"/>
  <c r="T113" i="10"/>
  <c r="T81" i="10"/>
  <c r="T80" i="10"/>
  <c r="T94" i="10"/>
  <c r="Q92" i="10"/>
  <c r="V72" i="10"/>
  <c r="V92" i="10"/>
  <c r="AG72" i="10"/>
  <c r="AR90" i="10"/>
  <c r="AL93" i="10"/>
  <c r="O166" i="16" s="1"/>
  <c r="Q94" i="10"/>
  <c r="AG120" i="10"/>
  <c r="AG126" i="10" s="1"/>
  <c r="N113" i="16" s="1"/>
  <c r="V208" i="10"/>
  <c r="AB215" i="10"/>
  <c r="AL207" i="10"/>
  <c r="AR212" i="10"/>
  <c r="BB206" i="10"/>
  <c r="Q185" i="10"/>
  <c r="V141" i="10"/>
  <c r="AB161" i="10"/>
  <c r="AB163" i="10" s="1"/>
  <c r="AG178" i="10"/>
  <c r="AL180" i="10"/>
  <c r="AR184" i="10"/>
  <c r="AW186" i="10"/>
  <c r="BB199" i="10"/>
  <c r="T209" i="10"/>
  <c r="T161" i="10"/>
  <c r="T163" i="10" s="1"/>
  <c r="AO94" i="10"/>
  <c r="BD114" i="10"/>
  <c r="BD212" i="10"/>
  <c r="BD206" i="10"/>
  <c r="BD218" i="10"/>
  <c r="BD211" i="10"/>
  <c r="BD209" i="10"/>
  <c r="AX218" i="10"/>
  <c r="AX211" i="10"/>
  <c r="AX206" i="10"/>
  <c r="AX94" i="10"/>
  <c r="AX216" i="10"/>
  <c r="AX210" i="10"/>
  <c r="AX208" i="10"/>
  <c r="AX93" i="10"/>
  <c r="R166" i="16" s="1"/>
  <c r="AS216" i="10"/>
  <c r="AS210" i="10"/>
  <c r="AS209" i="10"/>
  <c r="AS215" i="10"/>
  <c r="AS208" i="10"/>
  <c r="AN215" i="10"/>
  <c r="AN209" i="10"/>
  <c r="AN93" i="10"/>
  <c r="AN114" i="10"/>
  <c r="AN212" i="10"/>
  <c r="AN207" i="10"/>
  <c r="AN81" i="10"/>
  <c r="AH114" i="10"/>
  <c r="AH212" i="10"/>
  <c r="AH207" i="10"/>
  <c r="AH81" i="10"/>
  <c r="N158" i="16" s="1"/>
  <c r="AH218" i="10"/>
  <c r="AH211" i="10"/>
  <c r="AH206" i="10"/>
  <c r="AC218" i="10"/>
  <c r="AC211" i="10"/>
  <c r="AC206" i="10"/>
  <c r="AC216" i="10"/>
  <c r="AC210" i="10"/>
  <c r="AC208" i="10"/>
  <c r="X216" i="10"/>
  <c r="X210" i="10"/>
  <c r="X209" i="10"/>
  <c r="X215" i="10"/>
  <c r="X208" i="10"/>
  <c r="X94" i="10"/>
  <c r="M215" i="10"/>
  <c r="M208" i="10"/>
  <c r="M93" i="10"/>
  <c r="I99" i="16" s="1"/>
  <c r="M114" i="10"/>
  <c r="M212" i="10"/>
  <c r="M207" i="10"/>
  <c r="M81" i="10"/>
  <c r="I91" i="16" s="1"/>
  <c r="R216" i="10"/>
  <c r="R209" i="10"/>
  <c r="R208" i="10"/>
  <c r="R93" i="10"/>
  <c r="R215" i="10"/>
  <c r="R207" i="10"/>
  <c r="R81" i="10"/>
  <c r="J158" i="16" s="1"/>
  <c r="BD200" i="10"/>
  <c r="BD186" i="10"/>
  <c r="BD178" i="10"/>
  <c r="BD141" i="10"/>
  <c r="BD199" i="10"/>
  <c r="BD185" i="10"/>
  <c r="BD168" i="10"/>
  <c r="BD148" i="10"/>
  <c r="AX180" i="10"/>
  <c r="AX184" i="10"/>
  <c r="AX167" i="10"/>
  <c r="AX120" i="10"/>
  <c r="AX126" i="10" s="1"/>
  <c r="R180" i="16" s="1"/>
  <c r="AX187" i="10"/>
  <c r="AX178" i="10"/>
  <c r="AX161" i="10"/>
  <c r="AX163" i="10" s="1"/>
  <c r="AX113" i="10"/>
  <c r="AS200" i="10"/>
  <c r="AS186" i="10"/>
  <c r="AS178" i="10"/>
  <c r="AS141" i="10"/>
  <c r="AS90" i="10"/>
  <c r="AS199" i="10"/>
  <c r="AS185" i="10"/>
  <c r="AS168" i="10"/>
  <c r="AS148" i="10"/>
  <c r="AS80" i="10"/>
  <c r="Q90" i="16" s="1"/>
  <c r="AN180" i="10"/>
  <c r="AN184" i="10"/>
  <c r="AN167" i="10"/>
  <c r="AN120" i="10"/>
  <c r="AN126" i="10" s="1"/>
  <c r="AN187" i="10"/>
  <c r="AN178" i="10"/>
  <c r="AN161" i="10"/>
  <c r="AN163" i="10" s="1"/>
  <c r="AN113" i="10"/>
  <c r="AH200" i="10"/>
  <c r="AH186" i="10"/>
  <c r="AH178" i="10"/>
  <c r="AH148" i="10"/>
  <c r="AH199" i="10"/>
  <c r="AH185" i="10"/>
  <c r="AH168" i="10"/>
  <c r="AH141" i="10"/>
  <c r="AC180" i="10"/>
  <c r="AC184" i="10"/>
  <c r="AC167" i="10"/>
  <c r="AC120" i="10"/>
  <c r="AC126" i="10" s="1"/>
  <c r="M113" i="16" s="1"/>
  <c r="AC187" i="10"/>
  <c r="AC178" i="10"/>
  <c r="AC161" i="10"/>
  <c r="AC163" i="10" s="1"/>
  <c r="AC113" i="10"/>
  <c r="X200" i="10"/>
  <c r="X185" i="10"/>
  <c r="X178" i="10"/>
  <c r="X141" i="10"/>
  <c r="X199" i="10"/>
  <c r="X184" i="10"/>
  <c r="X168" i="10"/>
  <c r="X148" i="10"/>
  <c r="L185" i="10"/>
  <c r="L179" i="10"/>
  <c r="L161" i="10"/>
  <c r="L163" i="10" s="1"/>
  <c r="L113" i="10"/>
  <c r="L91" i="10"/>
  <c r="L199" i="10"/>
  <c r="L184" i="10"/>
  <c r="L178" i="10"/>
  <c r="L148" i="10"/>
  <c r="L80" i="10"/>
  <c r="R186" i="10"/>
  <c r="R180" i="10"/>
  <c r="R161" i="10"/>
  <c r="R163" i="10" s="1"/>
  <c r="R113" i="10"/>
  <c r="R92" i="10"/>
  <c r="R72" i="10"/>
  <c r="R200" i="10"/>
  <c r="R185" i="10"/>
  <c r="R179" i="10"/>
  <c r="R148" i="10"/>
  <c r="R91" i="10"/>
  <c r="AJ114" i="10"/>
  <c r="AJ212" i="10"/>
  <c r="AD218" i="10"/>
  <c r="AD207" i="10"/>
  <c r="AD93" i="10"/>
  <c r="N114" i="10"/>
  <c r="N208" i="10"/>
  <c r="Y167" i="10"/>
  <c r="Y178" i="10"/>
  <c r="AS92" i="10"/>
  <c r="X93" i="10"/>
  <c r="AX81" i="10"/>
  <c r="R158" i="16" s="1"/>
  <c r="AH120" i="10"/>
  <c r="AH126" i="10" s="1"/>
  <c r="N180" i="16" s="1"/>
  <c r="BD120" i="10"/>
  <c r="BD126" i="10" s="1"/>
  <c r="L141" i="10"/>
  <c r="L200" i="10"/>
  <c r="R206" i="10"/>
  <c r="R114" i="10"/>
  <c r="R167" i="10"/>
  <c r="R187" i="10"/>
  <c r="X211" i="10"/>
  <c r="AC207" i="10"/>
  <c r="AC114" i="10"/>
  <c r="AH215" i="10"/>
  <c r="AN210" i="10"/>
  <c r="AS206" i="10"/>
  <c r="AS218" i="10"/>
  <c r="AX212" i="10"/>
  <c r="BD208" i="10"/>
  <c r="N167" i="10"/>
  <c r="X180" i="10"/>
  <c r="AC141" i="10"/>
  <c r="AC185" i="10"/>
  <c r="AH161" i="10"/>
  <c r="AH163" i="10" s="1"/>
  <c r="AH187" i="10"/>
  <c r="AN168" i="10"/>
  <c r="AN199" i="10"/>
  <c r="AS179" i="10"/>
  <c r="AX141" i="10"/>
  <c r="AX185" i="10"/>
  <c r="BD161" i="10"/>
  <c r="BD163" i="10" s="1"/>
  <c r="BD187" i="10"/>
  <c r="M206" i="10"/>
  <c r="M218" i="10"/>
  <c r="AZ180" i="10"/>
  <c r="AZ167" i="10"/>
  <c r="AD167" i="10"/>
  <c r="AD180" i="10"/>
  <c r="AO72" i="10"/>
  <c r="N92" i="10"/>
  <c r="AS81" i="10"/>
  <c r="Q91" i="16" s="1"/>
  <c r="BD93" i="10"/>
  <c r="Y92" i="10"/>
  <c r="L92" i="10"/>
  <c r="R94" i="10"/>
  <c r="AH93" i="10"/>
  <c r="X113" i="10"/>
  <c r="AS113" i="10"/>
  <c r="L168" i="10"/>
  <c r="L186" i="10"/>
  <c r="R211" i="10"/>
  <c r="R168" i="10"/>
  <c r="R199" i="10"/>
  <c r="X212" i="10"/>
  <c r="AC209" i="10"/>
  <c r="AH209" i="10"/>
  <c r="AH216" i="10"/>
  <c r="AN211" i="10"/>
  <c r="AS207" i="10"/>
  <c r="AS114" i="10"/>
  <c r="AX215" i="10"/>
  <c r="BD210" i="10"/>
  <c r="X179" i="10"/>
  <c r="AC148" i="10"/>
  <c r="AC186" i="10"/>
  <c r="AH167" i="10"/>
  <c r="AH180" i="10"/>
  <c r="AN179" i="10"/>
  <c r="AN200" i="10"/>
  <c r="AS184" i="10"/>
  <c r="AX148" i="10"/>
  <c r="AX186" i="10"/>
  <c r="BD167" i="10"/>
  <c r="BD180" i="10"/>
  <c r="AO141" i="10"/>
  <c r="M210" i="10"/>
  <c r="P180" i="10"/>
  <c r="P184" i="10"/>
  <c r="P161" i="10"/>
  <c r="P163" i="10" s="1"/>
  <c r="P113" i="10"/>
  <c r="P187" i="10"/>
  <c r="P178" i="10"/>
  <c r="P179" i="10"/>
  <c r="P200" i="10"/>
  <c r="P186" i="10"/>
  <c r="P168" i="10"/>
  <c r="P148" i="10"/>
  <c r="P90" i="10"/>
  <c r="AD92" i="10"/>
  <c r="P185" i="10"/>
  <c r="AO167" i="10"/>
  <c r="BE218" i="10"/>
  <c r="BE211" i="10"/>
  <c r="BE207" i="10"/>
  <c r="BE93" i="10"/>
  <c r="BE216" i="10"/>
  <c r="BE210" i="10"/>
  <c r="BE206" i="10"/>
  <c r="BE215" i="10"/>
  <c r="BE209" i="10"/>
  <c r="BE94" i="10"/>
  <c r="AT215" i="10"/>
  <c r="AT209" i="10"/>
  <c r="AT93" i="10"/>
  <c r="AT114" i="10"/>
  <c r="AT212" i="10"/>
  <c r="AT208" i="10"/>
  <c r="AT218" i="10"/>
  <c r="AT211" i="10"/>
  <c r="AT207" i="10"/>
  <c r="AT94" i="10"/>
  <c r="AJ218" i="10"/>
  <c r="AJ211" i="10"/>
  <c r="AJ206" i="10"/>
  <c r="AJ94" i="10"/>
  <c r="AJ216" i="10"/>
  <c r="AJ210" i="10"/>
  <c r="AJ207" i="10"/>
  <c r="AJ215" i="10"/>
  <c r="AJ209" i="10"/>
  <c r="AJ93" i="10"/>
  <c r="Y215" i="10"/>
  <c r="Y209" i="10"/>
  <c r="Y93" i="10"/>
  <c r="Y114" i="10"/>
  <c r="Y212" i="10"/>
  <c r="Y208" i="10"/>
  <c r="Y218" i="10"/>
  <c r="Y211" i="10"/>
  <c r="Y206" i="10"/>
  <c r="Y94" i="10"/>
  <c r="P218" i="10"/>
  <c r="P211" i="10"/>
  <c r="P207" i="10"/>
  <c r="P81" i="10"/>
  <c r="P216" i="10"/>
  <c r="P209" i="10"/>
  <c r="P206" i="10"/>
  <c r="P215" i="10"/>
  <c r="P210" i="10"/>
  <c r="P94" i="10"/>
  <c r="AT200" i="10"/>
  <c r="AT187" i="10"/>
  <c r="AT199" i="10"/>
  <c r="AT148" i="10"/>
  <c r="AT92" i="10"/>
  <c r="AT180" i="10"/>
  <c r="AT186" i="10"/>
  <c r="AT168" i="10"/>
  <c r="AT141" i="10"/>
  <c r="AT179" i="10"/>
  <c r="AT185" i="10"/>
  <c r="AT161" i="10"/>
  <c r="AT163" i="10" s="1"/>
  <c r="AT120" i="10"/>
  <c r="AT126" i="10" s="1"/>
  <c r="Q180" i="16" s="1"/>
  <c r="AT91" i="10"/>
  <c r="AT72" i="10"/>
  <c r="AJ200" i="10"/>
  <c r="AJ187" i="10"/>
  <c r="AJ199" i="10"/>
  <c r="AJ148" i="10"/>
  <c r="AJ91" i="10"/>
  <c r="AJ72" i="10"/>
  <c r="AJ180" i="10"/>
  <c r="AJ186" i="10"/>
  <c r="AJ168" i="10"/>
  <c r="AJ141" i="10"/>
  <c r="AJ179" i="10"/>
  <c r="AJ185" i="10"/>
  <c r="AJ161" i="10"/>
  <c r="AJ163" i="10" s="1"/>
  <c r="AJ120" i="10"/>
  <c r="AJ126" i="10" s="1"/>
  <c r="AJ92" i="10"/>
  <c r="N200" i="10"/>
  <c r="N187" i="10"/>
  <c r="N199" i="10"/>
  <c r="N148" i="10"/>
  <c r="N180" i="10"/>
  <c r="N186" i="10"/>
  <c r="N168" i="10"/>
  <c r="N141" i="10"/>
  <c r="N179" i="10"/>
  <c r="N185" i="10"/>
  <c r="N161" i="10"/>
  <c r="N163" i="10" s="1"/>
  <c r="N120" i="10"/>
  <c r="N126" i="10" s="1"/>
  <c r="I180" i="16" s="1"/>
  <c r="N80" i="10"/>
  <c r="I157" i="16" s="1"/>
  <c r="AO80" i="10"/>
  <c r="P90" i="16" s="1"/>
  <c r="AT81" i="10"/>
  <c r="Q158" i="16" s="1"/>
  <c r="P120" i="10"/>
  <c r="P126" i="10" s="1"/>
  <c r="N212" i="10"/>
  <c r="Y207" i="10"/>
  <c r="AT210" i="10"/>
  <c r="AJ167" i="10"/>
  <c r="AZ186" i="10"/>
  <c r="N72" i="10"/>
  <c r="P91" i="10"/>
  <c r="Y91" i="10"/>
  <c r="AO92" i="10"/>
  <c r="AJ81" i="10"/>
  <c r="Y113" i="10"/>
  <c r="N178" i="10"/>
  <c r="P199" i="10"/>
  <c r="Y210" i="10"/>
  <c r="AT216" i="10"/>
  <c r="AJ184" i="10"/>
  <c r="AT178" i="10"/>
  <c r="AZ216" i="10"/>
  <c r="AZ210" i="10"/>
  <c r="AZ206" i="10"/>
  <c r="AZ215" i="10"/>
  <c r="AZ209" i="10"/>
  <c r="AZ114" i="10"/>
  <c r="AZ212" i="10"/>
  <c r="AZ208" i="10"/>
  <c r="AZ81" i="10"/>
  <c r="AO114" i="10"/>
  <c r="AO212" i="10"/>
  <c r="AO208" i="10"/>
  <c r="AO81" i="10"/>
  <c r="P91" i="16" s="1"/>
  <c r="AO218" i="10"/>
  <c r="AO211" i="10"/>
  <c r="AO207" i="10"/>
  <c r="AO216" i="10"/>
  <c r="AO210" i="10"/>
  <c r="AO206" i="10"/>
  <c r="AD216" i="10"/>
  <c r="AD210" i="10"/>
  <c r="AD206" i="10"/>
  <c r="AD215" i="10"/>
  <c r="AD209" i="10"/>
  <c r="AD114" i="10"/>
  <c r="AD212" i="10"/>
  <c r="AD208" i="10"/>
  <c r="AD81" i="10"/>
  <c r="M158" i="16" s="1"/>
  <c r="N218" i="10"/>
  <c r="N211" i="10"/>
  <c r="N206" i="10"/>
  <c r="N93" i="10"/>
  <c r="N216" i="10"/>
  <c r="N210" i="10"/>
  <c r="N207" i="10"/>
  <c r="N215" i="10"/>
  <c r="N209" i="10"/>
  <c r="N94" i="10"/>
  <c r="AZ179" i="10"/>
  <c r="AZ185" i="10"/>
  <c r="AZ168" i="10"/>
  <c r="AZ120" i="10"/>
  <c r="AZ126" i="10" s="1"/>
  <c r="AZ91" i="10"/>
  <c r="AZ178" i="10"/>
  <c r="AZ184" i="10"/>
  <c r="AZ161" i="10"/>
  <c r="AZ163" i="10" s="1"/>
  <c r="AZ199" i="10"/>
  <c r="AZ187" i="10"/>
  <c r="AZ200" i="10"/>
  <c r="AZ148" i="10"/>
  <c r="AZ90" i="10"/>
  <c r="AO179" i="10"/>
  <c r="AO185" i="10"/>
  <c r="AO168" i="10"/>
  <c r="AO120" i="10"/>
  <c r="AO126" i="10" s="1"/>
  <c r="P113" i="16" s="1"/>
  <c r="AO90" i="10"/>
  <c r="AO178" i="10"/>
  <c r="AO184" i="10"/>
  <c r="AO161" i="10"/>
  <c r="AO163" i="10" s="1"/>
  <c r="AO199" i="10"/>
  <c r="AO187" i="10"/>
  <c r="AO200" i="10"/>
  <c r="AO148" i="10"/>
  <c r="AO91" i="10"/>
  <c r="AD179" i="10"/>
  <c r="AD185" i="10"/>
  <c r="AD168" i="10"/>
  <c r="AD120" i="10"/>
  <c r="AD126" i="10" s="1"/>
  <c r="M180" i="16" s="1"/>
  <c r="AD91" i="10"/>
  <c r="AD178" i="10"/>
  <c r="AD184" i="10"/>
  <c r="AD161" i="10"/>
  <c r="AD163" i="10" s="1"/>
  <c r="AD199" i="10"/>
  <c r="AD187" i="10"/>
  <c r="AD200" i="10"/>
  <c r="AD148" i="10"/>
  <c r="AD90" i="10"/>
  <c r="M165" i="16" s="1"/>
  <c r="Y200" i="10"/>
  <c r="Y187" i="10"/>
  <c r="Y199" i="10"/>
  <c r="Y148" i="10"/>
  <c r="Y180" i="10"/>
  <c r="Y186" i="10"/>
  <c r="Y168" i="10"/>
  <c r="Y141" i="10"/>
  <c r="Y179" i="10"/>
  <c r="Y185" i="10"/>
  <c r="Y161" i="10"/>
  <c r="Y163" i="10" s="1"/>
  <c r="Y120" i="10"/>
  <c r="Y126" i="10" s="1"/>
  <c r="L113" i="16" s="1"/>
  <c r="Y80" i="10"/>
  <c r="L90" i="16" s="1"/>
  <c r="AZ72" i="10"/>
  <c r="AD94" i="10"/>
  <c r="AO113" i="10"/>
  <c r="N184" i="10"/>
  <c r="P114" i="10"/>
  <c r="AD211" i="10"/>
  <c r="AZ218" i="10"/>
  <c r="AD141" i="10"/>
  <c r="AT184" i="10"/>
  <c r="BE114" i="10"/>
  <c r="N91" i="10"/>
  <c r="Y72" i="10"/>
  <c r="AJ90" i="10"/>
  <c r="AZ80" i="10"/>
  <c r="AZ93" i="10"/>
  <c r="BE81" i="10"/>
  <c r="T91" i="16" s="1"/>
  <c r="AT113" i="10"/>
  <c r="N90" i="10"/>
  <c r="P80" i="10"/>
  <c r="P92" i="10"/>
  <c r="Y90" i="10"/>
  <c r="L98" i="16" s="1"/>
  <c r="AD72" i="10"/>
  <c r="AJ80" i="10"/>
  <c r="AT90" i="10"/>
  <c r="AZ92" i="10"/>
  <c r="P93" i="10"/>
  <c r="Y81" i="10"/>
  <c r="L91" i="16" s="1"/>
  <c r="AO93" i="10"/>
  <c r="AZ94" i="10"/>
  <c r="N81" i="10"/>
  <c r="I158" i="16" s="1"/>
  <c r="AD113" i="10"/>
  <c r="AZ113" i="10"/>
  <c r="P141" i="10"/>
  <c r="P208" i="10"/>
  <c r="Y216" i="10"/>
  <c r="AJ208" i="10"/>
  <c r="AO215" i="10"/>
  <c r="AZ207" i="10"/>
  <c r="Y184" i="10"/>
  <c r="AD186" i="10"/>
  <c r="AJ178" i="10"/>
  <c r="AO180" i="10"/>
  <c r="AZ141" i="10"/>
  <c r="BE208" i="10"/>
  <c r="G35" i="14"/>
  <c r="G36" i="14"/>
  <c r="BF220" i="10"/>
  <c r="T187" i="16" s="1"/>
  <c r="BF188" i="10"/>
  <c r="S98" i="16" l="1"/>
  <c r="R98" i="16"/>
  <c r="O98" i="16"/>
  <c r="K98" i="16"/>
  <c r="P98" i="16"/>
  <c r="Q98" i="16"/>
  <c r="N98" i="16"/>
  <c r="J98" i="16"/>
  <c r="M98" i="16"/>
  <c r="T98" i="16"/>
  <c r="I98" i="16"/>
  <c r="V75" i="14"/>
  <c r="T99" i="16"/>
  <c r="AN75" i="14"/>
  <c r="N166" i="16"/>
  <c r="I131" i="16"/>
  <c r="O198" i="16"/>
  <c r="M197" i="16"/>
  <c r="L131" i="16"/>
  <c r="Q198" i="16"/>
  <c r="T131" i="16"/>
  <c r="R198" i="16"/>
  <c r="S130" i="16"/>
  <c r="K131" i="16"/>
  <c r="P198" i="16"/>
  <c r="S131" i="16"/>
  <c r="R130" i="16"/>
  <c r="S198" i="16"/>
  <c r="X75" i="14"/>
  <c r="AH75" i="14"/>
  <c r="V113" i="16"/>
  <c r="R165" i="16"/>
  <c r="J165" i="16"/>
  <c r="L165" i="16"/>
  <c r="V180" i="16"/>
  <c r="L130" i="16"/>
  <c r="L197" i="16"/>
  <c r="M130" i="16"/>
  <c r="Q130" i="16"/>
  <c r="O197" i="16"/>
  <c r="M166" i="16"/>
  <c r="P99" i="16"/>
  <c r="I198" i="16"/>
  <c r="M198" i="16"/>
  <c r="P131" i="16"/>
  <c r="M131" i="16"/>
  <c r="O131" i="16"/>
  <c r="J131" i="16"/>
  <c r="R131" i="16"/>
  <c r="L166" i="16"/>
  <c r="AC77" i="12"/>
  <c r="AC59" i="12" s="1"/>
  <c r="AS77" i="12"/>
  <c r="AS59" i="12" s="1"/>
  <c r="O165" i="16"/>
  <c r="Q165" i="16"/>
  <c r="R99" i="16"/>
  <c r="P166" i="16"/>
  <c r="R77" i="12"/>
  <c r="R59" i="12" s="1"/>
  <c r="S165" i="16"/>
  <c r="K165" i="16"/>
  <c r="I197" i="16"/>
  <c r="Q197" i="16"/>
  <c r="K130" i="16"/>
  <c r="P197" i="16"/>
  <c r="J130" i="16"/>
  <c r="K197" i="16"/>
  <c r="N130" i="16"/>
  <c r="S99" i="16"/>
  <c r="V90" i="16"/>
  <c r="O99" i="16"/>
  <c r="BD77" i="12"/>
  <c r="BD59" i="12" s="1"/>
  <c r="V158" i="16"/>
  <c r="I165" i="16"/>
  <c r="I166" i="16"/>
  <c r="V157" i="16"/>
  <c r="L99" i="16"/>
  <c r="Q166" i="16"/>
  <c r="J166" i="16"/>
  <c r="V91" i="16"/>
  <c r="N99" i="16"/>
  <c r="J99" i="16"/>
  <c r="S166" i="16"/>
  <c r="P130" i="16"/>
  <c r="J197" i="16"/>
  <c r="N197" i="16"/>
  <c r="R197" i="16"/>
  <c r="J198" i="16"/>
  <c r="I130" i="16"/>
  <c r="O130" i="16"/>
  <c r="T130" i="16"/>
  <c r="L198" i="16"/>
  <c r="Q131" i="16"/>
  <c r="S197" i="16"/>
  <c r="K198" i="16"/>
  <c r="N131" i="16"/>
  <c r="N198" i="16"/>
  <c r="M99" i="16"/>
  <c r="K99" i="16"/>
  <c r="P165" i="16"/>
  <c r="Q25" i="16"/>
  <c r="O24" i="16"/>
  <c r="J24" i="16"/>
  <c r="S33" i="16"/>
  <c r="S25" i="16"/>
  <c r="O25" i="16"/>
  <c r="O33" i="16"/>
  <c r="L33" i="16"/>
  <c r="P47" i="16"/>
  <c r="P59" i="15" s="1"/>
  <c r="Q32" i="16"/>
  <c r="K47" i="16"/>
  <c r="K59" i="15" s="1"/>
  <c r="Q24" i="16"/>
  <c r="M47" i="16"/>
  <c r="M59" i="15" s="1"/>
  <c r="Q33" i="16"/>
  <c r="M24" i="16"/>
  <c r="Q47" i="16"/>
  <c r="Q59" i="15" s="1"/>
  <c r="K33" i="16"/>
  <c r="I32" i="16"/>
  <c r="P32" i="16"/>
  <c r="J64" i="16"/>
  <c r="S65" i="16"/>
  <c r="T24" i="16"/>
  <c r="I65" i="16"/>
  <c r="T65" i="16"/>
  <c r="Q64" i="16"/>
  <c r="R32" i="16"/>
  <c r="N33" i="16"/>
  <c r="N32" i="16"/>
  <c r="L75" i="14"/>
  <c r="S24" i="16"/>
  <c r="T47" i="16"/>
  <c r="T59" i="15" s="1"/>
  <c r="Q65" i="16"/>
  <c r="R47" i="16"/>
  <c r="R59" i="15" s="1"/>
  <c r="O32" i="16"/>
  <c r="S32" i="16"/>
  <c r="J47" i="16"/>
  <c r="J59" i="15" s="1"/>
  <c r="J25" i="16"/>
  <c r="I24" i="16"/>
  <c r="K24" i="16"/>
  <c r="M33" i="16"/>
  <c r="M25" i="16"/>
  <c r="O64" i="16"/>
  <c r="J65" i="16"/>
  <c r="O65" i="16"/>
  <c r="N64" i="16"/>
  <c r="N65" i="16"/>
  <c r="T25" i="16"/>
  <c r="I47" i="16"/>
  <c r="L65" i="16"/>
  <c r="M64" i="16"/>
  <c r="K65" i="16"/>
  <c r="T32" i="16"/>
  <c r="L47" i="16"/>
  <c r="L59" i="15" s="1"/>
  <c r="R33" i="16"/>
  <c r="I33" i="16"/>
  <c r="R24" i="16"/>
  <c r="J33" i="16"/>
  <c r="J32" i="16"/>
  <c r="L64" i="16"/>
  <c r="P64" i="16"/>
  <c r="R65" i="16"/>
  <c r="R25" i="16"/>
  <c r="S47" i="16"/>
  <c r="S59" i="15" s="1"/>
  <c r="O47" i="16"/>
  <c r="O59" i="15" s="1"/>
  <c r="T33" i="16"/>
  <c r="P25" i="16"/>
  <c r="P33" i="16"/>
  <c r="K25" i="16"/>
  <c r="M32" i="16"/>
  <c r="K32" i="16"/>
  <c r="L24" i="16"/>
  <c r="P24" i="16"/>
  <c r="S64" i="16"/>
  <c r="L32" i="16"/>
  <c r="P65" i="16"/>
  <c r="R64" i="16"/>
  <c r="I64" i="16"/>
  <c r="T64" i="16"/>
  <c r="K64" i="16"/>
  <c r="M65" i="16"/>
  <c r="L25" i="16"/>
  <c r="N24" i="16"/>
  <c r="N47" i="16"/>
  <c r="N59" i="15" s="1"/>
  <c r="N25" i="16"/>
  <c r="I25" i="16"/>
  <c r="E51" i="12"/>
  <c r="E50" i="14"/>
  <c r="BF346" i="10"/>
  <c r="N188" i="10"/>
  <c r="Z327" i="10"/>
  <c r="Z329" i="10" s="1"/>
  <c r="AP327" i="10"/>
  <c r="AP329" i="10" s="1"/>
  <c r="BA327" i="10"/>
  <c r="BA329" i="10" s="1"/>
  <c r="Q327" i="10"/>
  <c r="Q329" i="10" s="1"/>
  <c r="U327" i="10"/>
  <c r="U329" i="10" s="1"/>
  <c r="AJ72" i="12"/>
  <c r="AJ58" i="12" s="1"/>
  <c r="L72" i="14"/>
  <c r="Q70" i="14"/>
  <c r="AD327" i="10"/>
  <c r="AD329" i="10" s="1"/>
  <c r="AR327" i="10"/>
  <c r="AR329" i="10" s="1"/>
  <c r="N49" i="12"/>
  <c r="AZ327" i="10"/>
  <c r="AZ329" i="10" s="1"/>
  <c r="AG327" i="10"/>
  <c r="AG329" i="10" s="1"/>
  <c r="BB327" i="10"/>
  <c r="BB329" i="10" s="1"/>
  <c r="AZ70" i="14"/>
  <c r="AL70" i="14"/>
  <c r="AW72" i="12"/>
  <c r="AW58" i="12" s="1"/>
  <c r="Y72" i="12"/>
  <c r="Y72" i="14" s="1"/>
  <c r="AV72" i="12"/>
  <c r="AV58" i="12" s="1"/>
  <c r="AG72" i="12"/>
  <c r="AG72" i="14" s="1"/>
  <c r="P70" i="14"/>
  <c r="AT72" i="12"/>
  <c r="AT72" i="14" s="1"/>
  <c r="BB72" i="12"/>
  <c r="BB58" i="12" s="1"/>
  <c r="AK70" i="14"/>
  <c r="T70" i="14"/>
  <c r="L70" i="14"/>
  <c r="AP72" i="12"/>
  <c r="AP72" i="14" s="1"/>
  <c r="P327" i="10"/>
  <c r="P329" i="10" s="1"/>
  <c r="AJ327" i="10"/>
  <c r="AJ329" i="10" s="1"/>
  <c r="AO72" i="12"/>
  <c r="AO72" i="14" s="1"/>
  <c r="U72" i="12"/>
  <c r="U58" i="12" s="1"/>
  <c r="AR72" i="12"/>
  <c r="AR58" i="12" s="1"/>
  <c r="AF72" i="12"/>
  <c r="AF58" i="12" s="1"/>
  <c r="BA72" i="12"/>
  <c r="BA58" i="12" s="1"/>
  <c r="N70" i="14"/>
  <c r="AD70" i="14"/>
  <c r="Z70" i="14"/>
  <c r="AB70" i="14"/>
  <c r="M70" i="14"/>
  <c r="BE70" i="14"/>
  <c r="M75" i="14"/>
  <c r="M77" i="12"/>
  <c r="M59" i="12" s="1"/>
  <c r="Z75" i="14"/>
  <c r="Z77" i="12"/>
  <c r="Z59" i="12" s="1"/>
  <c r="AK75" i="14"/>
  <c r="AK77" i="12"/>
  <c r="AK59" i="12" s="1"/>
  <c r="AV75" i="14"/>
  <c r="AV77" i="12"/>
  <c r="AV59" i="12" s="1"/>
  <c r="BE75" i="14"/>
  <c r="BE77" i="12"/>
  <c r="BE59" i="12" s="1"/>
  <c r="AD75" i="14"/>
  <c r="AD77" i="12"/>
  <c r="AD59" i="12" s="1"/>
  <c r="Q75" i="14"/>
  <c r="Q77" i="12"/>
  <c r="Q59" i="12" s="1"/>
  <c r="AB75" i="14"/>
  <c r="AB77" i="12"/>
  <c r="AB59" i="12" s="1"/>
  <c r="AL75" i="14"/>
  <c r="AL77" i="12"/>
  <c r="AL59" i="12" s="1"/>
  <c r="AW75" i="14"/>
  <c r="AW77" i="12"/>
  <c r="AW59" i="12" s="1"/>
  <c r="Y75" i="14"/>
  <c r="Y77" i="12"/>
  <c r="Y59" i="12" s="1"/>
  <c r="N75" i="14"/>
  <c r="N77" i="12"/>
  <c r="N59" i="12" s="1"/>
  <c r="AZ75" i="14"/>
  <c r="AZ77" i="12"/>
  <c r="AZ59" i="12" s="1"/>
  <c r="U75" i="14"/>
  <c r="U77" i="12"/>
  <c r="U59" i="12" s="1"/>
  <c r="AF75" i="14"/>
  <c r="AF77" i="12"/>
  <c r="AF59" i="12" s="1"/>
  <c r="AP75" i="14"/>
  <c r="AP77" i="12"/>
  <c r="AP59" i="12" s="1"/>
  <c r="BA75" i="14"/>
  <c r="BA77" i="12"/>
  <c r="BA59" i="12" s="1"/>
  <c r="P75" i="14"/>
  <c r="P77" i="12"/>
  <c r="P59" i="12" s="1"/>
  <c r="AT75" i="14"/>
  <c r="AT77" i="12"/>
  <c r="AT59" i="12" s="1"/>
  <c r="T75" i="14"/>
  <c r="T77" i="12"/>
  <c r="T59" i="12" s="1"/>
  <c r="AG75" i="14"/>
  <c r="AG77" i="12"/>
  <c r="AG59" i="12" s="1"/>
  <c r="AR75" i="14"/>
  <c r="AR77" i="12"/>
  <c r="AR59" i="12" s="1"/>
  <c r="BB75" i="14"/>
  <c r="BB77" i="12"/>
  <c r="BB59" i="12" s="1"/>
  <c r="AO75" i="14"/>
  <c r="AO77" i="12"/>
  <c r="AO59" i="12" s="1"/>
  <c r="AJ75" i="14"/>
  <c r="AJ77" i="12"/>
  <c r="AJ59" i="12" s="1"/>
  <c r="N72" i="14"/>
  <c r="N58" i="12"/>
  <c r="AD72" i="14"/>
  <c r="AD58" i="12"/>
  <c r="AZ72" i="14"/>
  <c r="AZ58" i="12"/>
  <c r="Q72" i="14"/>
  <c r="Q58" i="12"/>
  <c r="V67" i="12"/>
  <c r="V57" i="12" s="1"/>
  <c r="AS67" i="12"/>
  <c r="AS67" i="14" s="1"/>
  <c r="P72" i="14"/>
  <c r="P58" i="12"/>
  <c r="M72" i="14"/>
  <c r="M58" i="12"/>
  <c r="Z72" i="14"/>
  <c r="Z58" i="12"/>
  <c r="AK72" i="14"/>
  <c r="AK58" i="12"/>
  <c r="BE72" i="14"/>
  <c r="BE58" i="12"/>
  <c r="T72" i="14"/>
  <c r="T58" i="12"/>
  <c r="AB72" i="14"/>
  <c r="AB58" i="12"/>
  <c r="AL72" i="14"/>
  <c r="AL58" i="12"/>
  <c r="X67" i="12"/>
  <c r="X67" i="14" s="1"/>
  <c r="AN67" i="12"/>
  <c r="AN67" i="14" s="1"/>
  <c r="R65" i="14"/>
  <c r="AC67" i="12"/>
  <c r="AC67" i="14" s="1"/>
  <c r="AX67" i="12"/>
  <c r="AX57" i="12" s="1"/>
  <c r="BD67" i="12"/>
  <c r="BD67" i="14" s="1"/>
  <c r="AH67" i="12"/>
  <c r="AH57" i="12" s="1"/>
  <c r="J73" i="14"/>
  <c r="AC72" i="12"/>
  <c r="AC70" i="14"/>
  <c r="AN72" i="12"/>
  <c r="AN70" i="14"/>
  <c r="AX72" i="12"/>
  <c r="AX70" i="14"/>
  <c r="X72" i="12"/>
  <c r="X70" i="14"/>
  <c r="AH72" i="12"/>
  <c r="AH70" i="14"/>
  <c r="AS72" i="12"/>
  <c r="AS70" i="14"/>
  <c r="BD72" i="12"/>
  <c r="BD70" i="14"/>
  <c r="V72" i="12"/>
  <c r="V70" i="14"/>
  <c r="R72" i="12"/>
  <c r="R70" i="14"/>
  <c r="Y327" i="10"/>
  <c r="Y329" i="10" s="1"/>
  <c r="AT327" i="10"/>
  <c r="AT329" i="10" s="1"/>
  <c r="AL327" i="10"/>
  <c r="AL329" i="10" s="1"/>
  <c r="T327" i="10"/>
  <c r="T329" i="10" s="1"/>
  <c r="AW327" i="10"/>
  <c r="AW329" i="10" s="1"/>
  <c r="AB327" i="10"/>
  <c r="AB329" i="10" s="1"/>
  <c r="BF67" i="14"/>
  <c r="BF57" i="12"/>
  <c r="R67" i="14"/>
  <c r="R57" i="12"/>
  <c r="Z50" i="12"/>
  <c r="U67" i="12"/>
  <c r="U65" i="14"/>
  <c r="AF67" i="12"/>
  <c r="AF65" i="14"/>
  <c r="AP67" i="12"/>
  <c r="AP65" i="14"/>
  <c r="BA67" i="12"/>
  <c r="BA65" i="14"/>
  <c r="T67" i="12"/>
  <c r="T65" i="14"/>
  <c r="AB67" i="12"/>
  <c r="AB65" i="14"/>
  <c r="AL67" i="12"/>
  <c r="AL65" i="14"/>
  <c r="AW67" i="12"/>
  <c r="AW65" i="14"/>
  <c r="P67" i="12"/>
  <c r="P65" i="14"/>
  <c r="Y67" i="12"/>
  <c r="Y65" i="14"/>
  <c r="AJ67" i="12"/>
  <c r="AJ65" i="14"/>
  <c r="AT67" i="12"/>
  <c r="AT65" i="14"/>
  <c r="M67" i="12"/>
  <c r="M65" i="14"/>
  <c r="Z67" i="12"/>
  <c r="Z65" i="14"/>
  <c r="AK67" i="12"/>
  <c r="AK65" i="14"/>
  <c r="AV67" i="12"/>
  <c r="AV65" i="14"/>
  <c r="BE67" i="12"/>
  <c r="BE65" i="14"/>
  <c r="Q67" i="12"/>
  <c r="Q65" i="14"/>
  <c r="AG67" i="12"/>
  <c r="AG65" i="14"/>
  <c r="AR67" i="12"/>
  <c r="AR65" i="14"/>
  <c r="BB67" i="12"/>
  <c r="BB65" i="14"/>
  <c r="N67" i="12"/>
  <c r="N65" i="14"/>
  <c r="AD67" i="12"/>
  <c r="AD65" i="14"/>
  <c r="AO67" i="12"/>
  <c r="AO65" i="14"/>
  <c r="AZ67" i="12"/>
  <c r="AZ65" i="14"/>
  <c r="M50" i="12"/>
  <c r="L65" i="14"/>
  <c r="L67" i="12"/>
  <c r="L57" i="12" s="1"/>
  <c r="X50" i="12"/>
  <c r="AC50" i="12"/>
  <c r="AH50" i="12"/>
  <c r="AS50" i="12"/>
  <c r="AF50" i="12"/>
  <c r="BE188" i="10"/>
  <c r="AD50" i="12"/>
  <c r="U50" i="12"/>
  <c r="BE50" i="12"/>
  <c r="AF188" i="10"/>
  <c r="AN50" i="12"/>
  <c r="AX50" i="12"/>
  <c r="BD50" i="12"/>
  <c r="AS327" i="10"/>
  <c r="AS329" i="10" s="1"/>
  <c r="P50" i="12"/>
  <c r="AJ50" i="12"/>
  <c r="AO50" i="12"/>
  <c r="Q50" i="12"/>
  <c r="T50" i="12"/>
  <c r="AB50" i="12"/>
  <c r="AG50" i="12"/>
  <c r="AW50" i="12"/>
  <c r="BB50" i="12"/>
  <c r="R327" i="10"/>
  <c r="R329" i="10" s="1"/>
  <c r="X327" i="10"/>
  <c r="X329" i="10" s="1"/>
  <c r="AH327" i="10"/>
  <c r="AH329" i="10" s="1"/>
  <c r="BD327" i="10"/>
  <c r="BD329" i="10" s="1"/>
  <c r="AK188" i="10"/>
  <c r="N50" i="12"/>
  <c r="AT50" i="12"/>
  <c r="AZ50" i="12"/>
  <c r="AK50" i="12"/>
  <c r="AP50" i="12"/>
  <c r="AV50" i="12"/>
  <c r="V50" i="12"/>
  <c r="AR50" i="12"/>
  <c r="Y50" i="12"/>
  <c r="BA50" i="12"/>
  <c r="AL50" i="12"/>
  <c r="R50" i="12"/>
  <c r="L50" i="12"/>
  <c r="AC49" i="12"/>
  <c r="U188" i="10"/>
  <c r="AZ49" i="12"/>
  <c r="T49" i="12"/>
  <c r="AC47" i="12"/>
  <c r="M49" i="12"/>
  <c r="AK49" i="12"/>
  <c r="AV49" i="12"/>
  <c r="P49" i="12"/>
  <c r="AR49" i="12"/>
  <c r="R49" i="12"/>
  <c r="X49" i="12"/>
  <c r="AH49" i="12"/>
  <c r="AS49" i="12"/>
  <c r="BD49" i="12"/>
  <c r="Z49" i="12"/>
  <c r="AP49" i="12"/>
  <c r="BA49" i="12"/>
  <c r="AB49" i="12"/>
  <c r="AW49" i="12"/>
  <c r="Y49" i="12"/>
  <c r="AK327" i="10"/>
  <c r="AK329" i="10" s="1"/>
  <c r="BA220" i="10"/>
  <c r="S120" i="16" s="1"/>
  <c r="AK220" i="10"/>
  <c r="O120" i="16" s="1"/>
  <c r="AV188" i="10"/>
  <c r="U49" i="12"/>
  <c r="AG49" i="12"/>
  <c r="BB49" i="12"/>
  <c r="AJ49" i="12"/>
  <c r="AD49" i="12"/>
  <c r="AV327" i="10"/>
  <c r="AV329" i="10" s="1"/>
  <c r="BJ322" i="10"/>
  <c r="V49" i="12"/>
  <c r="AN49" i="12"/>
  <c r="AX49" i="12"/>
  <c r="AF49" i="12"/>
  <c r="BE49" i="12"/>
  <c r="Q49" i="12"/>
  <c r="AL49" i="12"/>
  <c r="AT49" i="12"/>
  <c r="AO49" i="12"/>
  <c r="P47" i="12"/>
  <c r="N47" i="12"/>
  <c r="AO47" i="12"/>
  <c r="U47" i="12"/>
  <c r="AF47" i="12"/>
  <c r="AK47" i="12"/>
  <c r="L49" i="12"/>
  <c r="T47" i="12"/>
  <c r="R47" i="12"/>
  <c r="Q47" i="12"/>
  <c r="V47" i="12"/>
  <c r="AB47" i="12"/>
  <c r="AR47" i="12"/>
  <c r="X47" i="12"/>
  <c r="Y47" i="12"/>
  <c r="AZ47" i="12"/>
  <c r="Z47" i="12"/>
  <c r="AP47" i="12"/>
  <c r="BA47" i="12"/>
  <c r="AG47" i="12"/>
  <c r="AL47" i="12"/>
  <c r="BB47" i="12"/>
  <c r="AT47" i="12"/>
  <c r="BE47" i="12"/>
  <c r="AD47" i="12"/>
  <c r="AJ47" i="12"/>
  <c r="M47" i="12"/>
  <c r="AV47" i="12"/>
  <c r="AW47" i="12"/>
  <c r="AH47" i="12"/>
  <c r="AN47" i="12"/>
  <c r="AS47" i="12"/>
  <c r="AX47" i="12"/>
  <c r="BD47" i="12"/>
  <c r="L47" i="12"/>
  <c r="AP188" i="10"/>
  <c r="L220" i="10"/>
  <c r="AP220" i="10"/>
  <c r="P187" i="16" s="1"/>
  <c r="AV220" i="10"/>
  <c r="BI322" i="10"/>
  <c r="M188" i="10"/>
  <c r="AF220" i="10"/>
  <c r="Z188" i="10"/>
  <c r="BA188" i="10"/>
  <c r="U220" i="10"/>
  <c r="K120" i="16" s="1"/>
  <c r="Z220" i="10"/>
  <c r="L187" i="16" s="1"/>
  <c r="AF327" i="10"/>
  <c r="AF329" i="10" s="1"/>
  <c r="AC327" i="10"/>
  <c r="AC329" i="10" s="1"/>
  <c r="AN327" i="10"/>
  <c r="AN329" i="10" s="1"/>
  <c r="BE327" i="10"/>
  <c r="BE329" i="10" s="1"/>
  <c r="V327" i="10"/>
  <c r="V329" i="10" s="1"/>
  <c r="AX327" i="10"/>
  <c r="AX329" i="10" s="1"/>
  <c r="BK322" i="10"/>
  <c r="BH322" i="10"/>
  <c r="Z54" i="12"/>
  <c r="AF54" i="12"/>
  <c r="BE54" i="12"/>
  <c r="Q54" i="12"/>
  <c r="AB54" i="12"/>
  <c r="AL54" i="12"/>
  <c r="BB54" i="12"/>
  <c r="R54" i="12"/>
  <c r="X54" i="12"/>
  <c r="AH54" i="12"/>
  <c r="AN54" i="12"/>
  <c r="AS54" i="12"/>
  <c r="AJ54" i="12"/>
  <c r="AO54" i="12"/>
  <c r="AT54" i="12"/>
  <c r="AK54" i="12"/>
  <c r="AP54" i="12"/>
  <c r="AV54" i="12"/>
  <c r="BA54" i="12"/>
  <c r="T54" i="12"/>
  <c r="AG54" i="12"/>
  <c r="AC54" i="12"/>
  <c r="AX54" i="12"/>
  <c r="BD54" i="12"/>
  <c r="P54" i="12"/>
  <c r="U54" i="12"/>
  <c r="AR54" i="12"/>
  <c r="Y54" i="12"/>
  <c r="AD54" i="12"/>
  <c r="AZ54" i="12"/>
  <c r="V54" i="12"/>
  <c r="AW54" i="12"/>
  <c r="X188" i="10"/>
  <c r="BJ441" i="10"/>
  <c r="AD53" i="12"/>
  <c r="AJ53" i="12"/>
  <c r="X53" i="12"/>
  <c r="M53" i="12"/>
  <c r="AV53" i="12"/>
  <c r="L53" i="12"/>
  <c r="BI200" i="10"/>
  <c r="BJ80" i="10"/>
  <c r="T53" i="12"/>
  <c r="AW53" i="12"/>
  <c r="R53" i="12"/>
  <c r="AC53" i="12"/>
  <c r="AH53" i="12"/>
  <c r="AN53" i="12"/>
  <c r="AS53" i="12"/>
  <c r="AX53" i="12"/>
  <c r="BD53" i="12"/>
  <c r="AR188" i="10"/>
  <c r="Y53" i="12"/>
  <c r="AZ53" i="12"/>
  <c r="Z53" i="12"/>
  <c r="AP53" i="12"/>
  <c r="BA53" i="12"/>
  <c r="Q53" i="12"/>
  <c r="V53" i="12"/>
  <c r="AB53" i="12"/>
  <c r="AR53" i="12"/>
  <c r="P53" i="12"/>
  <c r="N53" i="12"/>
  <c r="AO53" i="12"/>
  <c r="AT53" i="12"/>
  <c r="U53" i="12"/>
  <c r="AF53" i="12"/>
  <c r="AK53" i="12"/>
  <c r="BE53" i="12"/>
  <c r="AG53" i="12"/>
  <c r="AL53" i="12"/>
  <c r="BB53" i="12"/>
  <c r="Q188" i="10"/>
  <c r="T344" i="10"/>
  <c r="BB188" i="10"/>
  <c r="L188" i="10"/>
  <c r="R188" i="10"/>
  <c r="BJ438" i="10"/>
  <c r="BI439" i="10"/>
  <c r="BJ439" i="10"/>
  <c r="BJ442" i="10"/>
  <c r="BI440" i="10"/>
  <c r="BK438" i="10"/>
  <c r="BH438" i="10"/>
  <c r="BI441" i="10"/>
  <c r="BJ440" i="10"/>
  <c r="BK441" i="10"/>
  <c r="BH441" i="10"/>
  <c r="BK439" i="10"/>
  <c r="BH439" i="10"/>
  <c r="BI442" i="10"/>
  <c r="BI438" i="10"/>
  <c r="BK442" i="10"/>
  <c r="BH442" i="10"/>
  <c r="BK440" i="10"/>
  <c r="BH440" i="10"/>
  <c r="P188" i="10"/>
  <c r="T220" i="10"/>
  <c r="AL188" i="10"/>
  <c r="BJ358" i="10"/>
  <c r="BJ364" i="10"/>
  <c r="AG344" i="10"/>
  <c r="BJ297" i="10"/>
  <c r="BJ335" i="10"/>
  <c r="BJ342" i="10"/>
  <c r="R344" i="10"/>
  <c r="BI92" i="10"/>
  <c r="AS188" i="10"/>
  <c r="BJ298" i="10"/>
  <c r="BJ343" i="10"/>
  <c r="BK359" i="10"/>
  <c r="BJ361" i="10"/>
  <c r="V337" i="10"/>
  <c r="AR337" i="10"/>
  <c r="BJ178" i="10"/>
  <c r="BJ210" i="10"/>
  <c r="BJ180" i="10"/>
  <c r="AN188" i="10"/>
  <c r="AR220" i="10"/>
  <c r="T188" i="10"/>
  <c r="BJ363" i="10"/>
  <c r="BA344" i="10"/>
  <c r="V188" i="10"/>
  <c r="AB188" i="10"/>
  <c r="X344" i="10"/>
  <c r="X337" i="10"/>
  <c r="AC337" i="10"/>
  <c r="AH337" i="10"/>
  <c r="AN344" i="10"/>
  <c r="AS344" i="10"/>
  <c r="AS337" i="10"/>
  <c r="U344" i="10"/>
  <c r="AF344" i="10"/>
  <c r="BA337" i="10"/>
  <c r="BD367" i="10"/>
  <c r="V344" i="10"/>
  <c r="AL337" i="10"/>
  <c r="Q367" i="10"/>
  <c r="Z344" i="10"/>
  <c r="AV337" i="10"/>
  <c r="U367" i="10"/>
  <c r="AF367" i="10"/>
  <c r="AP367" i="10"/>
  <c r="BA367" i="10"/>
  <c r="R367" i="10"/>
  <c r="AO344" i="10"/>
  <c r="AT367" i="10"/>
  <c r="AL344" i="10"/>
  <c r="P344" i="10"/>
  <c r="P337" i="10"/>
  <c r="BJ296" i="10"/>
  <c r="Y344" i="10"/>
  <c r="AD344" i="10"/>
  <c r="AJ337" i="10"/>
  <c r="AJ344" i="10"/>
  <c r="AO337" i="10"/>
  <c r="AZ344" i="10"/>
  <c r="BK358" i="10"/>
  <c r="BJ357" i="10"/>
  <c r="N367" i="10"/>
  <c r="Y367" i="10"/>
  <c r="AO367" i="10"/>
  <c r="AZ367" i="10"/>
  <c r="BE367" i="10"/>
  <c r="BI298" i="10"/>
  <c r="BI342" i="10"/>
  <c r="BI335" i="10"/>
  <c r="AK344" i="10"/>
  <c r="AP344" i="10"/>
  <c r="BK364" i="10"/>
  <c r="BH364" i="10"/>
  <c r="Q344" i="10"/>
  <c r="AB344" i="10"/>
  <c r="AR344" i="10"/>
  <c r="BB344" i="10"/>
  <c r="T367" i="10"/>
  <c r="AG367" i="10"/>
  <c r="BK343" i="10"/>
  <c r="BH343" i="10"/>
  <c r="BK323" i="10"/>
  <c r="L327" i="10"/>
  <c r="BH323" i="10"/>
  <c r="BK335" i="10"/>
  <c r="BH335" i="10"/>
  <c r="AC344" i="10"/>
  <c r="AH344" i="10"/>
  <c r="AX344" i="10"/>
  <c r="BD344" i="10"/>
  <c r="BI358" i="10"/>
  <c r="BI357" i="10"/>
  <c r="M367" i="10"/>
  <c r="X367" i="10"/>
  <c r="AN367" i="10"/>
  <c r="AS367" i="10"/>
  <c r="BH218" i="10"/>
  <c r="M220" i="10"/>
  <c r="I120" i="16" s="1"/>
  <c r="AW220" i="10"/>
  <c r="R120" i="16" s="1"/>
  <c r="V220" i="10"/>
  <c r="K187" i="16" s="1"/>
  <c r="Y337" i="10"/>
  <c r="BI296" i="10"/>
  <c r="BI352" i="10"/>
  <c r="M354" i="10"/>
  <c r="BI354" i="10" s="1"/>
  <c r="BI343" i="10"/>
  <c r="AV344" i="10"/>
  <c r="BH357" i="10"/>
  <c r="L367" i="10"/>
  <c r="BK363" i="10"/>
  <c r="BH363" i="10"/>
  <c r="Z367" i="10"/>
  <c r="AK367" i="10"/>
  <c r="AV367" i="10"/>
  <c r="BK296" i="10"/>
  <c r="BH296" i="10"/>
  <c r="BK342" i="10"/>
  <c r="BH342" i="10"/>
  <c r="BK352" i="10"/>
  <c r="L354" i="10"/>
  <c r="BH352" i="10"/>
  <c r="BI364" i="10"/>
  <c r="BI363" i="10"/>
  <c r="BJ323" i="10"/>
  <c r="N327" i="10"/>
  <c r="BJ334" i="10"/>
  <c r="BJ352" i="10"/>
  <c r="N354" i="10"/>
  <c r="BJ354" i="10" s="1"/>
  <c r="AD337" i="10"/>
  <c r="AT344" i="10"/>
  <c r="BJ359" i="10"/>
  <c r="AD367" i="10"/>
  <c r="AJ367" i="10"/>
  <c r="BI297" i="10"/>
  <c r="BI304" i="10"/>
  <c r="BI332" i="10"/>
  <c r="M337" i="10"/>
  <c r="U337" i="10"/>
  <c r="Z337" i="10"/>
  <c r="AF337" i="10"/>
  <c r="BE337" i="10"/>
  <c r="BE344" i="10"/>
  <c r="BK361" i="10"/>
  <c r="BH361" i="10"/>
  <c r="BH359" i="10"/>
  <c r="Q337" i="10"/>
  <c r="T337" i="10"/>
  <c r="AB337" i="10"/>
  <c r="AG337" i="10"/>
  <c r="AW337" i="10"/>
  <c r="BB337" i="10"/>
  <c r="V367" i="10"/>
  <c r="AL367" i="10"/>
  <c r="AR367" i="10"/>
  <c r="AW367" i="10"/>
  <c r="BB367" i="10"/>
  <c r="R337" i="10"/>
  <c r="BK340" i="10"/>
  <c r="L344" i="10"/>
  <c r="BH340" i="10"/>
  <c r="BK297" i="10"/>
  <c r="BH297" i="10"/>
  <c r="BK332" i="10"/>
  <c r="L337" i="10"/>
  <c r="BH332" i="10"/>
  <c r="AN337" i="10"/>
  <c r="AX337" i="10"/>
  <c r="BD337" i="10"/>
  <c r="BI361" i="10"/>
  <c r="AH367" i="10"/>
  <c r="BJ304" i="10"/>
  <c r="BJ332" i="10"/>
  <c r="N337" i="10"/>
  <c r="BJ340" i="10"/>
  <c r="N344" i="10"/>
  <c r="AT337" i="10"/>
  <c r="AZ337" i="10"/>
  <c r="BK357" i="10"/>
  <c r="P367" i="10"/>
  <c r="BI323" i="10"/>
  <c r="M327" i="10"/>
  <c r="BI340" i="10"/>
  <c r="M344" i="10"/>
  <c r="BI334" i="10"/>
  <c r="AK337" i="10"/>
  <c r="AP337" i="10"/>
  <c r="BH358" i="10"/>
  <c r="AW344" i="10"/>
  <c r="AB367" i="10"/>
  <c r="BK304" i="10"/>
  <c r="BH304" i="10"/>
  <c r="BK298" i="10"/>
  <c r="BH298" i="10"/>
  <c r="BK334" i="10"/>
  <c r="BH334" i="10"/>
  <c r="BI359" i="10"/>
  <c r="AC367" i="10"/>
  <c r="AX367" i="10"/>
  <c r="AD220" i="10"/>
  <c r="M187" i="16" s="1"/>
  <c r="BH161" i="10"/>
  <c r="AH188" i="10"/>
  <c r="AX188" i="10"/>
  <c r="BD188" i="10"/>
  <c r="X220" i="10"/>
  <c r="AH220" i="10"/>
  <c r="N187" i="16" s="1"/>
  <c r="AN220" i="10"/>
  <c r="AX220" i="10"/>
  <c r="R187" i="16" s="1"/>
  <c r="BH209" i="10"/>
  <c r="BH180" i="10"/>
  <c r="AG188" i="10"/>
  <c r="AB220" i="10"/>
  <c r="AL220" i="10"/>
  <c r="O187" i="16" s="1"/>
  <c r="BK91" i="10"/>
  <c r="AW188" i="10"/>
  <c r="Q220" i="10"/>
  <c r="J120" i="16" s="1"/>
  <c r="BJ94" i="10"/>
  <c r="AG220" i="10"/>
  <c r="N120" i="16" s="1"/>
  <c r="BB220" i="10"/>
  <c r="S187" i="16" s="1"/>
  <c r="BH208" i="10"/>
  <c r="AJ188" i="10"/>
  <c r="BH167" i="10"/>
  <c r="BI186" i="10"/>
  <c r="BH212" i="10"/>
  <c r="BH211" i="10"/>
  <c r="BI168" i="10"/>
  <c r="BK120" i="10"/>
  <c r="BH93" i="10"/>
  <c r="BK92" i="10"/>
  <c r="BK199" i="10"/>
  <c r="BJ179" i="10"/>
  <c r="AZ188" i="10"/>
  <c r="BK218" i="10"/>
  <c r="BK210" i="10"/>
  <c r="BH216" i="10"/>
  <c r="BI209" i="10"/>
  <c r="AS220" i="10"/>
  <c r="Q120" i="16" s="1"/>
  <c r="AC220" i="10"/>
  <c r="M120" i="16" s="1"/>
  <c r="AO188" i="10"/>
  <c r="BI81" i="10"/>
  <c r="BH81" i="10"/>
  <c r="BH187" i="10"/>
  <c r="BI206" i="10"/>
  <c r="BJ93" i="10"/>
  <c r="BH114" i="10"/>
  <c r="BJ91" i="10"/>
  <c r="BH185" i="10"/>
  <c r="BD220" i="10"/>
  <c r="BI90" i="10"/>
  <c r="AD188" i="10"/>
  <c r="BH90" i="10"/>
  <c r="BI91" i="10"/>
  <c r="BI80" i="10"/>
  <c r="BJ185" i="10"/>
  <c r="BJ187" i="10"/>
  <c r="BH210" i="10"/>
  <c r="BH178" i="10"/>
  <c r="BI141" i="10"/>
  <c r="BK180" i="10"/>
  <c r="BJ211" i="10"/>
  <c r="BH141" i="10"/>
  <c r="BI178" i="10"/>
  <c r="BI180" i="10"/>
  <c r="R220" i="10"/>
  <c r="J187" i="16" s="1"/>
  <c r="BI215" i="10"/>
  <c r="BI218" i="10"/>
  <c r="BH92" i="10"/>
  <c r="BJ167" i="10"/>
  <c r="BJ218" i="10"/>
  <c r="BH179" i="10"/>
  <c r="BJ141" i="10"/>
  <c r="BI148" i="10"/>
  <c r="BH184" i="10"/>
  <c r="BJ148" i="10"/>
  <c r="BI184" i="10"/>
  <c r="Y188" i="10"/>
  <c r="BI216" i="10"/>
  <c r="BI93" i="10"/>
  <c r="BJ72" i="10"/>
  <c r="BJ90" i="10"/>
  <c r="BI72" i="10"/>
  <c r="BI185" i="10"/>
  <c r="BI187" i="10"/>
  <c r="BJ200" i="10"/>
  <c r="BK207" i="10"/>
  <c r="BK206" i="10"/>
  <c r="BJ208" i="10"/>
  <c r="AZ220" i="10"/>
  <c r="BI210" i="10"/>
  <c r="BI113" i="10"/>
  <c r="BK185" i="10"/>
  <c r="BK186" i="10"/>
  <c r="BH168" i="10"/>
  <c r="BH91" i="10"/>
  <c r="BK94" i="10"/>
  <c r="BK211" i="10"/>
  <c r="BI211" i="10"/>
  <c r="BI114" i="10"/>
  <c r="BI94" i="10"/>
  <c r="BI167" i="10"/>
  <c r="AC188" i="10"/>
  <c r="BJ186" i="10"/>
  <c r="BK208" i="10"/>
  <c r="BK80" i="10"/>
  <c r="AT188" i="10"/>
  <c r="BK114" i="10"/>
  <c r="BK215" i="10"/>
  <c r="BK93" i="10"/>
  <c r="BK81" i="10"/>
  <c r="BJ209" i="10"/>
  <c r="BJ216" i="10"/>
  <c r="BI207" i="10"/>
  <c r="BI208" i="10"/>
  <c r="BH215" i="10"/>
  <c r="BH186" i="10"/>
  <c r="BK212" i="10"/>
  <c r="BJ163" i="10"/>
  <c r="BK168" i="10"/>
  <c r="BK72" i="10"/>
  <c r="BK187" i="10"/>
  <c r="BJ92" i="10"/>
  <c r="P220" i="10"/>
  <c r="BH207" i="10"/>
  <c r="Y220" i="10"/>
  <c r="L120" i="16" s="1"/>
  <c r="BI212" i="10"/>
  <c r="AJ220" i="10"/>
  <c r="AT220" i="10"/>
  <c r="Q187" i="16" s="1"/>
  <c r="BE220" i="10"/>
  <c r="T120" i="16" s="1"/>
  <c r="BK90" i="10"/>
  <c r="BK200" i="10"/>
  <c r="BK113" i="10"/>
  <c r="BJ81" i="10"/>
  <c r="BH113" i="10"/>
  <c r="BH206" i="10"/>
  <c r="BJ207" i="10"/>
  <c r="AO220" i="10"/>
  <c r="P120" i="16" s="1"/>
  <c r="BK209" i="10"/>
  <c r="BK141" i="10"/>
  <c r="BH80" i="10"/>
  <c r="BH94" i="10"/>
  <c r="BH72" i="10"/>
  <c r="BJ114" i="10"/>
  <c r="BH120" i="10"/>
  <c r="BJ113" i="10"/>
  <c r="BI163" i="10"/>
  <c r="BJ184" i="10"/>
  <c r="BK161" i="10"/>
  <c r="BJ199" i="10"/>
  <c r="N220" i="10"/>
  <c r="I187" i="16" s="1"/>
  <c r="BK179" i="10"/>
  <c r="BJ168" i="10"/>
  <c r="BK216" i="10"/>
  <c r="BH199" i="10"/>
  <c r="BK184" i="10"/>
  <c r="BK178" i="10"/>
  <c r="BI179" i="10"/>
  <c r="BJ161" i="10"/>
  <c r="BJ215" i="10"/>
  <c r="BH200" i="10"/>
  <c r="BK167" i="10"/>
  <c r="BJ212" i="10"/>
  <c r="BI199" i="10"/>
  <c r="BK148" i="10"/>
  <c r="BJ120" i="10"/>
  <c r="BI120" i="10"/>
  <c r="BI161" i="10"/>
  <c r="BJ206" i="10"/>
  <c r="BH148" i="10"/>
  <c r="BK163" i="10"/>
  <c r="BH163" i="10"/>
  <c r="BK126" i="10"/>
  <c r="BH126" i="10"/>
  <c r="BJ126" i="10"/>
  <c r="BI126" i="10"/>
  <c r="V98" i="16" l="1"/>
  <c r="V131" i="16"/>
  <c r="V130" i="16"/>
  <c r="V99" i="16"/>
  <c r="V198" i="16"/>
  <c r="V24" i="16"/>
  <c r="V32" i="16"/>
  <c r="V165" i="16"/>
  <c r="V197" i="16"/>
  <c r="V25" i="16"/>
  <c r="V64" i="16"/>
  <c r="V187" i="16"/>
  <c r="I59" i="15"/>
  <c r="V59" i="15" s="1"/>
  <c r="V47" i="16"/>
  <c r="V166" i="16"/>
  <c r="V120" i="16"/>
  <c r="V33" i="16"/>
  <c r="V65" i="16"/>
  <c r="T54" i="16"/>
  <c r="M54" i="16"/>
  <c r="L54" i="16"/>
  <c r="R54" i="16"/>
  <c r="N54" i="16"/>
  <c r="P54" i="16"/>
  <c r="Q54" i="16"/>
  <c r="I54" i="16"/>
  <c r="S54" i="16"/>
  <c r="O54" i="16"/>
  <c r="J54" i="16"/>
  <c r="K54" i="16"/>
  <c r="E52" i="12"/>
  <c r="E51" i="14"/>
  <c r="AJ72" i="14"/>
  <c r="AT58" i="12"/>
  <c r="Y58" i="12"/>
  <c r="BA72" i="14"/>
  <c r="AG58" i="12"/>
  <c r="U72" i="14"/>
  <c r="V67" i="14"/>
  <c r="AO58" i="12"/>
  <c r="AW72" i="14"/>
  <c r="BB72" i="14"/>
  <c r="AV72" i="14"/>
  <c r="AF72" i="14"/>
  <c r="AR72" i="14"/>
  <c r="AP58" i="12"/>
  <c r="AN57" i="12"/>
  <c r="H59" i="12"/>
  <c r="J59" i="12"/>
  <c r="I59" i="12"/>
  <c r="G59" i="12"/>
  <c r="AR59" i="14" s="1"/>
  <c r="G75" i="14"/>
  <c r="X57" i="12"/>
  <c r="AX67" i="14"/>
  <c r="AS57" i="12"/>
  <c r="AH67" i="14"/>
  <c r="BD57" i="12"/>
  <c r="V72" i="14"/>
  <c r="V58" i="12"/>
  <c r="AS72" i="14"/>
  <c r="AS58" i="12"/>
  <c r="X72" i="14"/>
  <c r="X58" i="12"/>
  <c r="AN72" i="14"/>
  <c r="AN58" i="12"/>
  <c r="R72" i="14"/>
  <c r="R58" i="12"/>
  <c r="BD72" i="14"/>
  <c r="BD58" i="12"/>
  <c r="AH72" i="14"/>
  <c r="AH58" i="12"/>
  <c r="AX72" i="14"/>
  <c r="AX58" i="12"/>
  <c r="AC72" i="14"/>
  <c r="AC58" i="12"/>
  <c r="AC57" i="12"/>
  <c r="G70" i="14"/>
  <c r="AZ67" i="14"/>
  <c r="AZ57" i="12"/>
  <c r="AD67" i="14"/>
  <c r="AD57" i="12"/>
  <c r="BB67" i="14"/>
  <c r="BB57" i="12"/>
  <c r="AG67" i="14"/>
  <c r="AG57" i="12"/>
  <c r="BE67" i="14"/>
  <c r="BE57" i="12"/>
  <c r="AK67" i="14"/>
  <c r="AK57" i="12"/>
  <c r="M67" i="14"/>
  <c r="M57" i="12"/>
  <c r="AJ67" i="14"/>
  <c r="AJ57" i="12"/>
  <c r="P67" i="14"/>
  <c r="P57" i="12"/>
  <c r="AL67" i="14"/>
  <c r="AL57" i="12"/>
  <c r="T67" i="14"/>
  <c r="T57" i="12"/>
  <c r="AP67" i="14"/>
  <c r="AP57" i="12"/>
  <c r="U67" i="14"/>
  <c r="U57" i="12"/>
  <c r="AO67" i="14"/>
  <c r="AO57" i="12"/>
  <c r="N67" i="14"/>
  <c r="N57" i="12"/>
  <c r="AR67" i="14"/>
  <c r="AR57" i="12"/>
  <c r="Q67" i="14"/>
  <c r="Q57" i="12"/>
  <c r="AV67" i="14"/>
  <c r="AV57" i="12"/>
  <c r="Z67" i="14"/>
  <c r="Z57" i="12"/>
  <c r="AT67" i="14"/>
  <c r="AT57" i="12"/>
  <c r="Y67" i="14"/>
  <c r="Y57" i="12"/>
  <c r="AW67" i="14"/>
  <c r="AW57" i="12"/>
  <c r="AB67" i="14"/>
  <c r="AB57" i="12"/>
  <c r="BA67" i="14"/>
  <c r="BA57" i="12"/>
  <c r="AF67" i="14"/>
  <c r="AF57" i="12"/>
  <c r="L67" i="14"/>
  <c r="J68" i="14"/>
  <c r="G65" i="14"/>
  <c r="G50" i="12"/>
  <c r="Y50" i="14" s="1"/>
  <c r="H50" i="12"/>
  <c r="J50" i="12"/>
  <c r="I50" i="12"/>
  <c r="AR346" i="10"/>
  <c r="I49" i="12"/>
  <c r="H49" i="12"/>
  <c r="G49" i="12"/>
  <c r="Y49" i="14" s="1"/>
  <c r="J49" i="12"/>
  <c r="J47" i="12"/>
  <c r="H47" i="12"/>
  <c r="G47" i="12"/>
  <c r="AX47" i="14" s="1"/>
  <c r="I47" i="12"/>
  <c r="BA346" i="10"/>
  <c r="J54" i="12"/>
  <c r="G54" i="12"/>
  <c r="AR54" i="14" s="1"/>
  <c r="I54" i="12"/>
  <c r="H54" i="12"/>
  <c r="T346" i="10"/>
  <c r="AW346" i="10"/>
  <c r="AG346" i="10"/>
  <c r="I53" i="12"/>
  <c r="J53" i="12"/>
  <c r="H53" i="12"/>
  <c r="G53" i="12"/>
  <c r="AR53" i="14" s="1"/>
  <c r="R346" i="10"/>
  <c r="AC346" i="10"/>
  <c r="AL346" i="10"/>
  <c r="Z346" i="10"/>
  <c r="AH346" i="10"/>
  <c r="X346" i="10"/>
  <c r="BI220" i="10"/>
  <c r="AO346" i="10"/>
  <c r="V346" i="10"/>
  <c r="AN346" i="10"/>
  <c r="AS346" i="10"/>
  <c r="BJ188" i="10"/>
  <c r="AF346" i="10"/>
  <c r="AV346" i="10"/>
  <c r="BE346" i="10"/>
  <c r="U346" i="10"/>
  <c r="P346" i="10"/>
  <c r="BK188" i="10"/>
  <c r="M329" i="10"/>
  <c r="BI329" i="10" s="1"/>
  <c r="BI327" i="10"/>
  <c r="L346" i="10"/>
  <c r="BK344" i="10"/>
  <c r="BH344" i="10"/>
  <c r="BI337" i="10"/>
  <c r="AK346" i="10"/>
  <c r="BJ367" i="10"/>
  <c r="AJ346" i="10"/>
  <c r="Y346" i="10"/>
  <c r="N346" i="10"/>
  <c r="BJ344" i="10"/>
  <c r="AT346" i="10"/>
  <c r="N329" i="10"/>
  <c r="BJ329" i="10" s="1"/>
  <c r="BJ327" i="10"/>
  <c r="BK354" i="10"/>
  <c r="BH354" i="10"/>
  <c r="L329" i="10"/>
  <c r="BK327" i="10"/>
  <c r="BH327" i="10"/>
  <c r="M346" i="10"/>
  <c r="BI344" i="10"/>
  <c r="BK367" i="10"/>
  <c r="BH367" i="10"/>
  <c r="BD346" i="10"/>
  <c r="BB346" i="10"/>
  <c r="AB346" i="10"/>
  <c r="Q346" i="10"/>
  <c r="AD346" i="10"/>
  <c r="BH188" i="10"/>
  <c r="BJ337" i="10"/>
  <c r="BK337" i="10"/>
  <c r="BH337" i="10"/>
  <c r="BI367" i="10"/>
  <c r="AX346" i="10"/>
  <c r="AP346" i="10"/>
  <c r="AZ346" i="10"/>
  <c r="BK220" i="10"/>
  <c r="BH220" i="10"/>
  <c r="BJ220" i="10"/>
  <c r="BI188" i="10"/>
  <c r="V54" i="16" l="1"/>
  <c r="AR294" i="10"/>
  <c r="AR300" i="10" s="1"/>
  <c r="Y176" i="10"/>
  <c r="Y181" i="10" s="1"/>
  <c r="Y190" i="10" s="1"/>
  <c r="AR140" i="10"/>
  <c r="AR303" i="10"/>
  <c r="AR308" i="10" s="1"/>
  <c r="AR48" i="12" s="1"/>
  <c r="Y166" i="10"/>
  <c r="Y171" i="10" s="1"/>
  <c r="Y173" i="10" s="1"/>
  <c r="E53" i="12"/>
  <c r="E52" i="14"/>
  <c r="I59" i="14"/>
  <c r="Q59" i="14"/>
  <c r="AF59" i="14"/>
  <c r="BB59" i="14"/>
  <c r="AD59" i="14"/>
  <c r="N59" i="14"/>
  <c r="P59" i="14"/>
  <c r="M59" i="14"/>
  <c r="AL59" i="14"/>
  <c r="BA59" i="14"/>
  <c r="AJ59" i="14"/>
  <c r="AB59" i="14"/>
  <c r="U59" i="14"/>
  <c r="T59" i="14"/>
  <c r="AK59" i="14"/>
  <c r="Y59" i="14"/>
  <c r="AT59" i="14"/>
  <c r="Z59" i="14"/>
  <c r="AW59" i="14"/>
  <c r="AP59" i="14"/>
  <c r="L59" i="14"/>
  <c r="V59" i="14"/>
  <c r="BF59" i="14"/>
  <c r="AX59" i="14"/>
  <c r="X59" i="14"/>
  <c r="R59" i="14"/>
  <c r="AS59" i="14"/>
  <c r="BD59" i="14"/>
  <c r="AC59" i="14"/>
  <c r="AH59" i="14"/>
  <c r="AN59" i="14"/>
  <c r="BE59" i="14"/>
  <c r="AZ59" i="14"/>
  <c r="AG59" i="14"/>
  <c r="AV59" i="14"/>
  <c r="J59" i="14"/>
  <c r="H59" i="14"/>
  <c r="AO59" i="14"/>
  <c r="G72" i="14"/>
  <c r="G58" i="12"/>
  <c r="AR58" i="14" s="1"/>
  <c r="H58" i="12"/>
  <c r="I58" i="12"/>
  <c r="J58" i="12"/>
  <c r="AX137" i="10"/>
  <c r="G67" i="14"/>
  <c r="AG50" i="14"/>
  <c r="H57" i="12"/>
  <c r="J57" i="12"/>
  <c r="I57" i="12"/>
  <c r="G57" i="12"/>
  <c r="AF57" i="14" s="1"/>
  <c r="V50" i="14"/>
  <c r="AX50" i="14"/>
  <c r="BB50" i="14"/>
  <c r="J50" i="14"/>
  <c r="P50" i="14"/>
  <c r="AB50" i="14"/>
  <c r="I50" i="14"/>
  <c r="AV50" i="14"/>
  <c r="BD50" i="14"/>
  <c r="T50" i="14"/>
  <c r="BA50" i="14"/>
  <c r="AZ50" i="14"/>
  <c r="AO50" i="14"/>
  <c r="Q50" i="14"/>
  <c r="BB47" i="14"/>
  <c r="AN50" i="14"/>
  <c r="AT50" i="14"/>
  <c r="AJ50" i="14"/>
  <c r="AL50" i="14"/>
  <c r="AK50" i="14"/>
  <c r="H50" i="14"/>
  <c r="R50" i="14"/>
  <c r="N50" i="14"/>
  <c r="L50" i="14"/>
  <c r="AP50" i="14"/>
  <c r="AR50" i="14"/>
  <c r="AW50" i="14"/>
  <c r="X50" i="14"/>
  <c r="Z50" i="14"/>
  <c r="AH50" i="14"/>
  <c r="AD50" i="14"/>
  <c r="AF50" i="14"/>
  <c r="AS50" i="14"/>
  <c r="M50" i="14"/>
  <c r="BE50" i="14"/>
  <c r="U50" i="14"/>
  <c r="BF50" i="14"/>
  <c r="AC50" i="14"/>
  <c r="BB49" i="14"/>
  <c r="AK49" i="14"/>
  <c r="R47" i="14"/>
  <c r="X49" i="14"/>
  <c r="N49" i="14"/>
  <c r="AC49" i="14"/>
  <c r="AZ49" i="14"/>
  <c r="BF49" i="14"/>
  <c r="AV49" i="14"/>
  <c r="AD49" i="14"/>
  <c r="I49" i="14"/>
  <c r="BD49" i="14"/>
  <c r="Z49" i="14"/>
  <c r="AX49" i="14"/>
  <c r="J49" i="14"/>
  <c r="AJ49" i="14"/>
  <c r="H49" i="14"/>
  <c r="AR49" i="14"/>
  <c r="V49" i="14"/>
  <c r="M49" i="14"/>
  <c r="AB49" i="14"/>
  <c r="AW49" i="14"/>
  <c r="AL49" i="14"/>
  <c r="AH49" i="14"/>
  <c r="AF49" i="14"/>
  <c r="L49" i="14"/>
  <c r="AS49" i="14"/>
  <c r="BE49" i="14"/>
  <c r="P49" i="14"/>
  <c r="AG49" i="14"/>
  <c r="Z47" i="14"/>
  <c r="T49" i="14"/>
  <c r="U49" i="14"/>
  <c r="Q49" i="14"/>
  <c r="AP49" i="14"/>
  <c r="AT49" i="14"/>
  <c r="BA49" i="14"/>
  <c r="AO49" i="14"/>
  <c r="R49" i="14"/>
  <c r="AN49" i="14"/>
  <c r="BE47" i="14"/>
  <c r="T47" i="14"/>
  <c r="AT47" i="14"/>
  <c r="BF47" i="14"/>
  <c r="P47" i="14"/>
  <c r="U47" i="14"/>
  <c r="N47" i="14"/>
  <c r="AF47" i="14"/>
  <c r="AC47" i="14"/>
  <c r="AK47" i="14"/>
  <c r="AO47" i="14"/>
  <c r="AB47" i="14"/>
  <c r="AV47" i="14"/>
  <c r="AL47" i="14"/>
  <c r="Q47" i="14"/>
  <c r="AJ47" i="14"/>
  <c r="V47" i="14"/>
  <c r="I47" i="14"/>
  <c r="H47" i="14"/>
  <c r="AZ47" i="14"/>
  <c r="AS47" i="14"/>
  <c r="AD47" i="14"/>
  <c r="X47" i="14"/>
  <c r="AH47" i="14"/>
  <c r="Y47" i="14"/>
  <c r="M47" i="14"/>
  <c r="L47" i="14"/>
  <c r="AG47" i="14"/>
  <c r="AR47" i="14"/>
  <c r="AW47" i="14"/>
  <c r="AP47" i="14"/>
  <c r="BD47" i="14"/>
  <c r="BA47" i="14"/>
  <c r="AN47" i="14"/>
  <c r="J47" i="14"/>
  <c r="N53" i="14"/>
  <c r="H54" i="14"/>
  <c r="AH54" i="14"/>
  <c r="I54" i="14"/>
  <c r="AV54" i="14"/>
  <c r="U54" i="14"/>
  <c r="AF54" i="14"/>
  <c r="Q54" i="14"/>
  <c r="AS54" i="14"/>
  <c r="T54" i="14"/>
  <c r="Y54" i="14"/>
  <c r="Z54" i="14"/>
  <c r="X54" i="14"/>
  <c r="AP54" i="14"/>
  <c r="P54" i="14"/>
  <c r="AL54" i="14"/>
  <c r="AO54" i="14"/>
  <c r="AC54" i="14"/>
  <c r="AZ54" i="14"/>
  <c r="BE54" i="14"/>
  <c r="AN54" i="14"/>
  <c r="BA54" i="14"/>
  <c r="M54" i="14"/>
  <c r="BF54" i="14"/>
  <c r="N54" i="14"/>
  <c r="L54" i="14"/>
  <c r="R54" i="14"/>
  <c r="AK54" i="14"/>
  <c r="BD54" i="14"/>
  <c r="AW54" i="14"/>
  <c r="AB54" i="14"/>
  <c r="AJ54" i="14"/>
  <c r="AG54" i="14"/>
  <c r="AD54" i="14"/>
  <c r="J54" i="14"/>
  <c r="BB54" i="14"/>
  <c r="AT54" i="14"/>
  <c r="AX54" i="14"/>
  <c r="V54" i="14"/>
  <c r="AW53" i="14"/>
  <c r="AN53" i="14"/>
  <c r="AO53" i="14"/>
  <c r="L53" i="14"/>
  <c r="Q53" i="14"/>
  <c r="AC53" i="14"/>
  <c r="V53" i="14"/>
  <c r="M53" i="14"/>
  <c r="AP53" i="14"/>
  <c r="AL53" i="14"/>
  <c r="X53" i="14"/>
  <c r="Y53" i="14"/>
  <c r="AK53" i="14"/>
  <c r="R53" i="14"/>
  <c r="AT53" i="14"/>
  <c r="AX53" i="14"/>
  <c r="P53" i="14"/>
  <c r="T53" i="14"/>
  <c r="AB53" i="14"/>
  <c r="AV53" i="14"/>
  <c r="BA53" i="14"/>
  <c r="BB53" i="14"/>
  <c r="AS53" i="14"/>
  <c r="BE53" i="14"/>
  <c r="U53" i="14"/>
  <c r="AH53" i="14"/>
  <c r="I53" i="14"/>
  <c r="H53" i="14"/>
  <c r="J53" i="14"/>
  <c r="AJ53" i="14"/>
  <c r="BF53" i="14"/>
  <c r="AD53" i="14"/>
  <c r="AZ53" i="14"/>
  <c r="Z53" i="14"/>
  <c r="AG53" i="14"/>
  <c r="BD53" i="14"/>
  <c r="AF53" i="14"/>
  <c r="BI346" i="10"/>
  <c r="BK346" i="10"/>
  <c r="BH346" i="10"/>
  <c r="BJ346" i="10"/>
  <c r="BK329" i="10"/>
  <c r="BH329" i="10"/>
  <c r="AR310" i="10" l="1"/>
  <c r="AR348" i="10" s="1"/>
  <c r="AT294" i="10"/>
  <c r="AT300" i="10" s="1"/>
  <c r="AO294" i="10"/>
  <c r="AO300" i="10" s="1"/>
  <c r="M303" i="10"/>
  <c r="M308" i="10" s="1"/>
  <c r="AO166" i="10"/>
  <c r="AO171" i="10" s="1"/>
  <c r="AO173" i="10" s="1"/>
  <c r="AG166" i="10"/>
  <c r="AG171" i="10" s="1"/>
  <c r="AG173" i="10" s="1"/>
  <c r="AR166" i="10"/>
  <c r="AR171" i="10" s="1"/>
  <c r="AR173" i="10" s="1"/>
  <c r="AC166" i="10"/>
  <c r="AC171" i="10" s="1"/>
  <c r="AC173" i="10" s="1"/>
  <c r="AF176" i="10"/>
  <c r="AF181" i="10" s="1"/>
  <c r="AF190" i="10" s="1"/>
  <c r="L176" i="10"/>
  <c r="L181" i="10" s="1"/>
  <c r="L190" i="10" s="1"/>
  <c r="AO176" i="10"/>
  <c r="AO181" i="10" s="1"/>
  <c r="AO190" i="10" s="1"/>
  <c r="V176" i="10"/>
  <c r="V181" i="10" s="1"/>
  <c r="V190" i="10" s="1"/>
  <c r="AN140" i="10"/>
  <c r="Z294" i="10"/>
  <c r="Z300" i="10" s="1"/>
  <c r="AJ294" i="10"/>
  <c r="AJ300" i="10" s="1"/>
  <c r="AH294" i="10"/>
  <c r="AH300" i="10" s="1"/>
  <c r="BB294" i="10"/>
  <c r="BB300" i="10" s="1"/>
  <c r="T294" i="10"/>
  <c r="T300" i="10" s="1"/>
  <c r="R294" i="10"/>
  <c r="R300" i="10" s="1"/>
  <c r="AL294" i="10"/>
  <c r="AL300" i="10" s="1"/>
  <c r="AC294" i="10"/>
  <c r="AC300" i="10" s="1"/>
  <c r="AN294" i="10"/>
  <c r="AN300" i="10" s="1"/>
  <c r="AX303" i="10"/>
  <c r="AX308" i="10" s="1"/>
  <c r="AX48" i="12" s="1"/>
  <c r="AD303" i="10"/>
  <c r="AD308" i="10" s="1"/>
  <c r="AD48" i="12" s="1"/>
  <c r="AW303" i="10"/>
  <c r="AW308" i="10" s="1"/>
  <c r="AW48" i="12" s="1"/>
  <c r="L303" i="10"/>
  <c r="L308" i="10" s="1"/>
  <c r="L48" i="12" s="1"/>
  <c r="BA303" i="10"/>
  <c r="BA308" i="10" s="1"/>
  <c r="BA48" i="12" s="1"/>
  <c r="AC303" i="10"/>
  <c r="AC308" i="10" s="1"/>
  <c r="AC48" i="12" s="1"/>
  <c r="AP303" i="10"/>
  <c r="AP308" i="10" s="1"/>
  <c r="AP48" i="12" s="1"/>
  <c r="T303" i="10"/>
  <c r="T308" i="10" s="1"/>
  <c r="T48" i="12" s="1"/>
  <c r="U303" i="10"/>
  <c r="U308" i="10" s="1"/>
  <c r="U48" i="12" s="1"/>
  <c r="BA166" i="10"/>
  <c r="BA171" i="10" s="1"/>
  <c r="BA173" i="10" s="1"/>
  <c r="U166" i="10"/>
  <c r="U171" i="10" s="1"/>
  <c r="U173" i="10" s="1"/>
  <c r="P166" i="10"/>
  <c r="P171" i="10" s="1"/>
  <c r="P173" i="10" s="1"/>
  <c r="AF166" i="10"/>
  <c r="AF171" i="10" s="1"/>
  <c r="AF173" i="10" s="1"/>
  <c r="AB166" i="10"/>
  <c r="AB171" i="10" s="1"/>
  <c r="AB173" i="10" s="1"/>
  <c r="Z166" i="10"/>
  <c r="Z171" i="10" s="1"/>
  <c r="Z173" i="10" s="1"/>
  <c r="AV166" i="10"/>
  <c r="AV171" i="10" s="1"/>
  <c r="AV173" i="10" s="1"/>
  <c r="N166" i="10"/>
  <c r="N171" i="10" s="1"/>
  <c r="BB166" i="10"/>
  <c r="BB171" i="10" s="1"/>
  <c r="BB173" i="10" s="1"/>
  <c r="BE176" i="10"/>
  <c r="BE181" i="10" s="1"/>
  <c r="BE190" i="10" s="1"/>
  <c r="AD176" i="10"/>
  <c r="AD181" i="10" s="1"/>
  <c r="AD190" i="10" s="1"/>
  <c r="AW176" i="10"/>
  <c r="AW181" i="10" s="1"/>
  <c r="AW190" i="10" s="1"/>
  <c r="N176" i="10"/>
  <c r="N181" i="10" s="1"/>
  <c r="AL176" i="10"/>
  <c r="AL181" i="10" s="1"/>
  <c r="AL190" i="10" s="1"/>
  <c r="AZ176" i="10"/>
  <c r="AZ181" i="10" s="1"/>
  <c r="AZ190" i="10" s="1"/>
  <c r="AV176" i="10"/>
  <c r="AV181" i="10" s="1"/>
  <c r="AV190" i="10" s="1"/>
  <c r="AF195" i="10"/>
  <c r="AF201" i="10" s="1"/>
  <c r="AG176" i="10"/>
  <c r="AG181" i="10" s="1"/>
  <c r="AG190" i="10" s="1"/>
  <c r="AO140" i="10"/>
  <c r="AG140" i="10"/>
  <c r="AH140" i="10"/>
  <c r="R140" i="10"/>
  <c r="V140" i="10"/>
  <c r="Z140" i="10"/>
  <c r="T140" i="10"/>
  <c r="BA140" i="10"/>
  <c r="N140" i="10"/>
  <c r="Q140" i="10"/>
  <c r="AG294" i="10"/>
  <c r="AG300" i="10" s="1"/>
  <c r="AS294" i="10"/>
  <c r="AS300" i="10" s="1"/>
  <c r="X294" i="10"/>
  <c r="X300" i="10" s="1"/>
  <c r="V303" i="10"/>
  <c r="V308" i="10" s="1"/>
  <c r="V48" i="12" s="1"/>
  <c r="R303" i="10"/>
  <c r="R308" i="10" s="1"/>
  <c r="R48" i="12" s="1"/>
  <c r="AZ303" i="10"/>
  <c r="AZ308" i="10" s="1"/>
  <c r="AZ48" i="12" s="1"/>
  <c r="Y303" i="10"/>
  <c r="Y308" i="10" s="1"/>
  <c r="Y48" i="12" s="1"/>
  <c r="AF303" i="10"/>
  <c r="AF308" i="10" s="1"/>
  <c r="AF48" i="12" s="1"/>
  <c r="AH303" i="10"/>
  <c r="AH308" i="10" s="1"/>
  <c r="AH48" i="12" s="1"/>
  <c r="AW166" i="10"/>
  <c r="AW171" i="10" s="1"/>
  <c r="AW173" i="10" s="1"/>
  <c r="AK166" i="10"/>
  <c r="AK171" i="10" s="1"/>
  <c r="AK173" i="10" s="1"/>
  <c r="AK176" i="10"/>
  <c r="AK181" i="10" s="1"/>
  <c r="AK190" i="10" s="1"/>
  <c r="AZ294" i="10"/>
  <c r="AZ300" i="10" s="1"/>
  <c r="U294" i="10"/>
  <c r="U300" i="10" s="1"/>
  <c r="P294" i="10"/>
  <c r="P300" i="10" s="1"/>
  <c r="AK294" i="10"/>
  <c r="AK300" i="10" s="1"/>
  <c r="Q294" i="10"/>
  <c r="Q300" i="10" s="1"/>
  <c r="AT303" i="10"/>
  <c r="AT308" i="10" s="1"/>
  <c r="AT48" i="12" s="1"/>
  <c r="AG303" i="10"/>
  <c r="AG308" i="10" s="1"/>
  <c r="AG48" i="12" s="1"/>
  <c r="BD303" i="10"/>
  <c r="BD308" i="10" s="1"/>
  <c r="BD48" i="12" s="1"/>
  <c r="N303" i="10"/>
  <c r="AN303" i="10"/>
  <c r="AN308" i="10" s="1"/>
  <c r="AN48" i="12" s="1"/>
  <c r="AO303" i="10"/>
  <c r="AO308" i="10" s="1"/>
  <c r="AO48" i="12" s="1"/>
  <c r="X303" i="10"/>
  <c r="X308" i="10" s="1"/>
  <c r="X48" i="12" s="1"/>
  <c r="AS303" i="10"/>
  <c r="AS308" i="10" s="1"/>
  <c r="AS48" i="12" s="1"/>
  <c r="AV303" i="10"/>
  <c r="AV308" i="10" s="1"/>
  <c r="AV48" i="12" s="1"/>
  <c r="N294" i="10"/>
  <c r="N300" i="10" s="1"/>
  <c r="AN166" i="10"/>
  <c r="AN171" i="10" s="1"/>
  <c r="AN173" i="10" s="1"/>
  <c r="AT166" i="10"/>
  <c r="AT171" i="10" s="1"/>
  <c r="AT173" i="10" s="1"/>
  <c r="T166" i="10"/>
  <c r="T171" i="10" s="1"/>
  <c r="T173" i="10" s="1"/>
  <c r="BE166" i="10"/>
  <c r="BE171" i="10" s="1"/>
  <c r="BE173" i="10" s="1"/>
  <c r="AH166" i="10"/>
  <c r="AH171" i="10" s="1"/>
  <c r="AH173" i="10" s="1"/>
  <c r="M166" i="10"/>
  <c r="M171" i="10" s="1"/>
  <c r="AJ166" i="10"/>
  <c r="AJ171" i="10" s="1"/>
  <c r="AJ173" i="10" s="1"/>
  <c r="BD166" i="10"/>
  <c r="BD171" i="10" s="1"/>
  <c r="BD173" i="10" s="1"/>
  <c r="BF166" i="10"/>
  <c r="BF171" i="10" s="1"/>
  <c r="BF173" i="10" s="1"/>
  <c r="X166" i="10"/>
  <c r="X171" i="10" s="1"/>
  <c r="X173" i="10" s="1"/>
  <c r="AC176" i="10"/>
  <c r="AC181" i="10" s="1"/>
  <c r="AC190" i="10" s="1"/>
  <c r="M176" i="10"/>
  <c r="M181" i="10" s="1"/>
  <c r="AH176" i="10"/>
  <c r="AH181" i="10" s="1"/>
  <c r="AH190" i="10" s="1"/>
  <c r="AR176" i="10"/>
  <c r="AR181" i="10" s="1"/>
  <c r="AR190" i="10" s="1"/>
  <c r="R176" i="10"/>
  <c r="R181" i="10" s="1"/>
  <c r="R190" i="10" s="1"/>
  <c r="AJ176" i="10"/>
  <c r="AJ181" i="10" s="1"/>
  <c r="AJ190" i="10" s="1"/>
  <c r="BA176" i="10"/>
  <c r="BA181" i="10" s="1"/>
  <c r="BA190" i="10" s="1"/>
  <c r="BB176" i="10"/>
  <c r="BB181" i="10" s="1"/>
  <c r="BB190" i="10" s="1"/>
  <c r="AZ140" i="10"/>
  <c r="AC140" i="10"/>
  <c r="X140" i="10"/>
  <c r="L140" i="10"/>
  <c r="AT140" i="10"/>
  <c r="U140" i="10"/>
  <c r="AL140" i="10"/>
  <c r="AD140" i="10"/>
  <c r="BF294" i="10"/>
  <c r="BF300" i="10" s="1"/>
  <c r="AB294" i="10"/>
  <c r="AB300" i="10" s="1"/>
  <c r="V294" i="10"/>
  <c r="V300" i="10" s="1"/>
  <c r="AB303" i="10"/>
  <c r="AB308" i="10" s="1"/>
  <c r="AB48" i="12" s="1"/>
  <c r="P303" i="10"/>
  <c r="P308" i="10" s="1"/>
  <c r="P48" i="12" s="1"/>
  <c r="Q166" i="10"/>
  <c r="Q171" i="10" s="1"/>
  <c r="Q173" i="10" s="1"/>
  <c r="L166" i="10"/>
  <c r="L171" i="10" s="1"/>
  <c r="AX166" i="10"/>
  <c r="AX171" i="10" s="1"/>
  <c r="AX173" i="10" s="1"/>
  <c r="AD166" i="10"/>
  <c r="AD171" i="10" s="1"/>
  <c r="AD173" i="10" s="1"/>
  <c r="U176" i="10"/>
  <c r="U181" i="10" s="1"/>
  <c r="U190" i="10" s="1"/>
  <c r="X176" i="10"/>
  <c r="X181" i="10" s="1"/>
  <c r="X190" i="10" s="1"/>
  <c r="AN176" i="10"/>
  <c r="AN181" i="10" s="1"/>
  <c r="AN190" i="10" s="1"/>
  <c r="BD176" i="10"/>
  <c r="BD181" i="10" s="1"/>
  <c r="BD190" i="10" s="1"/>
  <c r="P176" i="10"/>
  <c r="P181" i="10" s="1"/>
  <c r="P190" i="10" s="1"/>
  <c r="AV140" i="10"/>
  <c r="AS140" i="10"/>
  <c r="BF140" i="10"/>
  <c r="AW140" i="10"/>
  <c r="AK140" i="10"/>
  <c r="AJ140" i="10"/>
  <c r="P140" i="10"/>
  <c r="AF140" i="10"/>
  <c r="AF294" i="10"/>
  <c r="AF300" i="10" s="1"/>
  <c r="BA294" i="10"/>
  <c r="BA300" i="10" s="1"/>
  <c r="AP294" i="10"/>
  <c r="AP300" i="10" s="1"/>
  <c r="BD294" i="10"/>
  <c r="BD300" i="10" s="1"/>
  <c r="AD294" i="10"/>
  <c r="AD300" i="10" s="1"/>
  <c r="BE294" i="10"/>
  <c r="BE300" i="10" s="1"/>
  <c r="AV294" i="10"/>
  <c r="AV300" i="10" s="1"/>
  <c r="AX294" i="10"/>
  <c r="AX300" i="10" s="1"/>
  <c r="Y294" i="10"/>
  <c r="Y300" i="10" s="1"/>
  <c r="M294" i="10"/>
  <c r="L294" i="10"/>
  <c r="L300" i="10" s="1"/>
  <c r="AW294" i="10"/>
  <c r="AW300" i="10" s="1"/>
  <c r="BB303" i="10"/>
  <c r="BB308" i="10" s="1"/>
  <c r="BB48" i="12" s="1"/>
  <c r="AJ303" i="10"/>
  <c r="AJ308" i="10" s="1"/>
  <c r="AJ48" i="12" s="1"/>
  <c r="AK303" i="10"/>
  <c r="AK308" i="10" s="1"/>
  <c r="AK48" i="12" s="1"/>
  <c r="BF303" i="10"/>
  <c r="BF308" i="10" s="1"/>
  <c r="BF48" i="12" s="1"/>
  <c r="BE303" i="10"/>
  <c r="BE308" i="10" s="1"/>
  <c r="BE48" i="12" s="1"/>
  <c r="AL303" i="10"/>
  <c r="AL308" i="10" s="1"/>
  <c r="AL48" i="12" s="1"/>
  <c r="Z303" i="10"/>
  <c r="Z308" i="10" s="1"/>
  <c r="Z48" i="12" s="1"/>
  <c r="Q303" i="10"/>
  <c r="Q308" i="10" s="1"/>
  <c r="Q48" i="12" s="1"/>
  <c r="R166" i="10"/>
  <c r="R171" i="10" s="1"/>
  <c r="R173" i="10" s="1"/>
  <c r="AP166" i="10"/>
  <c r="AP171" i="10" s="1"/>
  <c r="AP173" i="10" s="1"/>
  <c r="AS166" i="10"/>
  <c r="AS171" i="10" s="1"/>
  <c r="AS173" i="10" s="1"/>
  <c r="AL166" i="10"/>
  <c r="AL171" i="10" s="1"/>
  <c r="AL173" i="10" s="1"/>
  <c r="V166" i="10"/>
  <c r="V171" i="10" s="1"/>
  <c r="V173" i="10" s="1"/>
  <c r="AZ166" i="10"/>
  <c r="AZ171" i="10" s="1"/>
  <c r="AZ173" i="10" s="1"/>
  <c r="BF176" i="10"/>
  <c r="BF181" i="10" s="1"/>
  <c r="BF190" i="10" s="1"/>
  <c r="AS176" i="10"/>
  <c r="AS181" i="10" s="1"/>
  <c r="AS190" i="10" s="1"/>
  <c r="Z176" i="10"/>
  <c r="Z181" i="10" s="1"/>
  <c r="Z190" i="10" s="1"/>
  <c r="AP176" i="10"/>
  <c r="AP181" i="10" s="1"/>
  <c r="AP190" i="10" s="1"/>
  <c r="AT176" i="10"/>
  <c r="AT181" i="10" s="1"/>
  <c r="AT190" i="10" s="1"/>
  <c r="Q176" i="10"/>
  <c r="Q181" i="10" s="1"/>
  <c r="Q190" i="10" s="1"/>
  <c r="T176" i="10"/>
  <c r="T181" i="10" s="1"/>
  <c r="T190" i="10" s="1"/>
  <c r="AB176" i="10"/>
  <c r="AB181" i="10" s="1"/>
  <c r="AB190" i="10" s="1"/>
  <c r="AX176" i="10"/>
  <c r="AX181" i="10" s="1"/>
  <c r="AX190" i="10" s="1"/>
  <c r="AR139" i="10"/>
  <c r="BE140" i="10"/>
  <c r="BD140" i="10"/>
  <c r="AX140" i="10"/>
  <c r="AP140" i="10"/>
  <c r="Y140" i="10"/>
  <c r="AB140" i="10"/>
  <c r="M140" i="10"/>
  <c r="BB140" i="10"/>
  <c r="E54" i="12"/>
  <c r="E53" i="14"/>
  <c r="AP310" i="10"/>
  <c r="AP348" i="10" s="1"/>
  <c r="L58" i="14"/>
  <c r="G59" i="14"/>
  <c r="I58" i="14"/>
  <c r="AP58" i="14"/>
  <c r="AN58" i="14"/>
  <c r="BF58" i="14"/>
  <c r="AK58" i="14"/>
  <c r="M58" i="14"/>
  <c r="AV58" i="14"/>
  <c r="R58" i="14"/>
  <c r="AD58" i="14"/>
  <c r="AX58" i="14"/>
  <c r="AT58" i="14"/>
  <c r="Z58" i="14"/>
  <c r="V58" i="14"/>
  <c r="U58" i="14"/>
  <c r="AO58" i="14"/>
  <c r="N58" i="14"/>
  <c r="J58" i="14"/>
  <c r="AS58" i="14"/>
  <c r="AW58" i="14"/>
  <c r="AG58" i="14"/>
  <c r="H58" i="14"/>
  <c r="AF58" i="14"/>
  <c r="AH58" i="14"/>
  <c r="BA58" i="14"/>
  <c r="AC58" i="14"/>
  <c r="Q58" i="14"/>
  <c r="BE58" i="14"/>
  <c r="AJ58" i="14"/>
  <c r="BB58" i="14"/>
  <c r="BD58" i="14"/>
  <c r="P58" i="14"/>
  <c r="AB58" i="14"/>
  <c r="AL58" i="14"/>
  <c r="X58" i="14"/>
  <c r="AZ58" i="14"/>
  <c r="Y58" i="14"/>
  <c r="T58" i="14"/>
  <c r="BD137" i="10"/>
  <c r="AG137" i="10"/>
  <c r="Y137" i="10"/>
  <c r="AS137" i="10"/>
  <c r="AL137" i="10"/>
  <c r="AO137" i="10"/>
  <c r="N137" i="10"/>
  <c r="AT137" i="10"/>
  <c r="AP137" i="10"/>
  <c r="AH137" i="10"/>
  <c r="AZ137" i="10"/>
  <c r="V137" i="10"/>
  <c r="AV137" i="10"/>
  <c r="AK137" i="10"/>
  <c r="U137" i="10"/>
  <c r="T137" i="10"/>
  <c r="Z137" i="10"/>
  <c r="R137" i="10"/>
  <c r="AN137" i="10"/>
  <c r="AW137" i="10"/>
  <c r="L137" i="10"/>
  <c r="X137" i="10"/>
  <c r="AJ137" i="10"/>
  <c r="AB137" i="10"/>
  <c r="AC137" i="10"/>
  <c r="P137" i="10"/>
  <c r="BE137" i="10"/>
  <c r="BB137" i="10"/>
  <c r="BA137" i="10"/>
  <c r="AR137" i="10"/>
  <c r="M137" i="10"/>
  <c r="AD137" i="10"/>
  <c r="Q137" i="10"/>
  <c r="AF137" i="10"/>
  <c r="BF137" i="10"/>
  <c r="AD57" i="14"/>
  <c r="AL57" i="14"/>
  <c r="M57" i="14"/>
  <c r="AV57" i="14"/>
  <c r="J57" i="14"/>
  <c r="AZ57" i="14"/>
  <c r="Y57" i="14"/>
  <c r="AG57" i="14"/>
  <c r="AP57" i="14"/>
  <c r="AT57" i="14"/>
  <c r="BB57" i="14"/>
  <c r="P57" i="14"/>
  <c r="N57" i="14"/>
  <c r="AB57" i="14"/>
  <c r="AK57" i="14"/>
  <c r="AO57" i="14"/>
  <c r="AW57" i="14"/>
  <c r="BE57" i="14"/>
  <c r="T57" i="14"/>
  <c r="Q57" i="14"/>
  <c r="AX57" i="14"/>
  <c r="AN57" i="14"/>
  <c r="V57" i="14"/>
  <c r="R57" i="14"/>
  <c r="AC57" i="14"/>
  <c r="X57" i="14"/>
  <c r="BD57" i="14"/>
  <c r="AS57" i="14"/>
  <c r="L57" i="14"/>
  <c r="AH57" i="14"/>
  <c r="BF57" i="14"/>
  <c r="AJ57" i="14"/>
  <c r="AR57" i="14"/>
  <c r="BA57" i="14"/>
  <c r="I57" i="14"/>
  <c r="U57" i="14"/>
  <c r="Z57" i="14"/>
  <c r="H57" i="14"/>
  <c r="G50" i="14"/>
  <c r="G49" i="14"/>
  <c r="G47" i="14"/>
  <c r="G54" i="14"/>
  <c r="G53" i="14"/>
  <c r="AV310" i="10" l="1"/>
  <c r="AV348" i="10" s="1"/>
  <c r="AZ310" i="10"/>
  <c r="AZ348" i="10" s="1"/>
  <c r="AW310" i="10"/>
  <c r="AW348" i="10" s="1"/>
  <c r="P310" i="10"/>
  <c r="P348" i="10" s="1"/>
  <c r="AN310" i="10"/>
  <c r="AN348" i="10" s="1"/>
  <c r="Z310" i="10"/>
  <c r="Z348" i="10" s="1"/>
  <c r="AT310" i="10"/>
  <c r="AT348" i="10" s="1"/>
  <c r="Y310" i="10"/>
  <c r="Y348" i="10" s="1"/>
  <c r="AK310" i="10"/>
  <c r="AK348" i="10" s="1"/>
  <c r="T310" i="10"/>
  <c r="T348" i="10" s="1"/>
  <c r="BF310" i="10"/>
  <c r="BF348" i="10" s="1"/>
  <c r="BK140" i="10"/>
  <c r="BI294" i="10"/>
  <c r="BA310" i="10"/>
  <c r="BA348" i="10" s="1"/>
  <c r="X310" i="10"/>
  <c r="X348" i="10" s="1"/>
  <c r="BJ300" i="10"/>
  <c r="AH310" i="10"/>
  <c r="AH348" i="10" s="1"/>
  <c r="AS310" i="10"/>
  <c r="AS348" i="10" s="1"/>
  <c r="U310" i="10"/>
  <c r="U348" i="10" s="1"/>
  <c r="R310" i="10"/>
  <c r="R348" i="10" s="1"/>
  <c r="BE310" i="10"/>
  <c r="BE348" i="10" s="1"/>
  <c r="BI140" i="10"/>
  <c r="BJ303" i="10"/>
  <c r="AG310" i="10"/>
  <c r="AG348" i="10" s="1"/>
  <c r="BJ181" i="10"/>
  <c r="BK303" i="10"/>
  <c r="BJ140" i="10"/>
  <c r="AO310" i="10"/>
  <c r="AO348" i="10" s="1"/>
  <c r="AF310" i="10"/>
  <c r="AF348" i="10" s="1"/>
  <c r="AC310" i="10"/>
  <c r="AC348" i="10" s="1"/>
  <c r="BK176" i="10"/>
  <c r="AX310" i="10"/>
  <c r="AX348" i="10" s="1"/>
  <c r="BH294" i="10"/>
  <c r="V310" i="10"/>
  <c r="V348" i="10" s="1"/>
  <c r="AB310" i="10"/>
  <c r="AB348" i="10" s="1"/>
  <c r="N190" i="10"/>
  <c r="BJ190" i="10" s="1"/>
  <c r="AD310" i="10"/>
  <c r="AD348" i="10" s="1"/>
  <c r="N308" i="10"/>
  <c r="BK308" i="10" s="1"/>
  <c r="BK166" i="10"/>
  <c r="BB310" i="10"/>
  <c r="BB348" i="10" s="1"/>
  <c r="BD310" i="10"/>
  <c r="BD348" i="10" s="1"/>
  <c r="AS195" i="10"/>
  <c r="AS201" i="10" s="1"/>
  <c r="N195" i="10"/>
  <c r="N201" i="10" s="1"/>
  <c r="T139" i="10"/>
  <c r="T144" i="10" s="1"/>
  <c r="AC139" i="10"/>
  <c r="AC144" i="10" s="1"/>
  <c r="BJ166" i="10"/>
  <c r="BH166" i="10"/>
  <c r="BH176" i="10"/>
  <c r="BH181" i="10"/>
  <c r="AL310" i="10"/>
  <c r="AL348" i="10" s="1"/>
  <c r="BF195" i="10"/>
  <c r="BF201" i="10" s="1"/>
  <c r="BD195" i="10"/>
  <c r="BD201" i="10" s="1"/>
  <c r="V195" i="10"/>
  <c r="V201" i="10" s="1"/>
  <c r="Q195" i="10"/>
  <c r="Q201" i="10" s="1"/>
  <c r="AO195" i="10"/>
  <c r="AO201" i="10" s="1"/>
  <c r="P195" i="10"/>
  <c r="P201" i="10" s="1"/>
  <c r="AG195" i="10"/>
  <c r="AG201" i="10" s="1"/>
  <c r="AV195" i="10"/>
  <c r="AV201" i="10" s="1"/>
  <c r="Y139" i="10"/>
  <c r="AB139" i="10"/>
  <c r="AJ139" i="10"/>
  <c r="AJ144" i="10" s="1"/>
  <c r="BA139" i="10"/>
  <c r="BA144" i="10" s="1"/>
  <c r="AG139" i="10"/>
  <c r="AG144" i="10" s="1"/>
  <c r="N139" i="10"/>
  <c r="N144" i="10" s="1"/>
  <c r="Z139" i="10"/>
  <c r="R139" i="10"/>
  <c r="R144" i="10" s="1"/>
  <c r="BF139" i="10"/>
  <c r="BF144" i="10" s="1"/>
  <c r="U195" i="10"/>
  <c r="U201" i="10" s="1"/>
  <c r="AP195" i="10"/>
  <c r="AP201" i="10" s="1"/>
  <c r="AD195" i="10"/>
  <c r="AD201" i="10" s="1"/>
  <c r="BB139" i="10"/>
  <c r="BB144" i="10" s="1"/>
  <c r="AD139" i="10"/>
  <c r="AD144" i="10" s="1"/>
  <c r="BK294" i="10"/>
  <c r="BJ294" i="10"/>
  <c r="M300" i="10"/>
  <c r="BI300" i="10" s="1"/>
  <c r="BI303" i="10"/>
  <c r="BK181" i="10"/>
  <c r="Q310" i="10"/>
  <c r="Q348" i="10" s="1"/>
  <c r="BA195" i="10"/>
  <c r="BA201" i="10" s="1"/>
  <c r="AH195" i="10"/>
  <c r="AH201" i="10" s="1"/>
  <c r="X195" i="10"/>
  <c r="X201" i="10" s="1"/>
  <c r="AN195" i="10"/>
  <c r="AN201" i="10" s="1"/>
  <c r="T195" i="10"/>
  <c r="T201" i="10" s="1"/>
  <c r="AK195" i="10"/>
  <c r="AK201" i="10" s="1"/>
  <c r="BB195" i="10"/>
  <c r="BB201" i="10" s="1"/>
  <c r="Y195" i="10"/>
  <c r="Y201" i="10" s="1"/>
  <c r="M195" i="10"/>
  <c r="AR144" i="10"/>
  <c r="AZ139" i="10"/>
  <c r="AZ144" i="10" s="1"/>
  <c r="P139" i="10"/>
  <c r="P144" i="10" s="1"/>
  <c r="BE139" i="10"/>
  <c r="BE144" i="10" s="1"/>
  <c r="AH139" i="10"/>
  <c r="AH144" i="10" s="1"/>
  <c r="AW139" i="10"/>
  <c r="AO139" i="10"/>
  <c r="AO144" i="10" s="1"/>
  <c r="AT139" i="10"/>
  <c r="AT144" i="10" s="1"/>
  <c r="AV139" i="10"/>
  <c r="AV144" i="10" s="1"/>
  <c r="AN139" i="10"/>
  <c r="AN144" i="10" s="1"/>
  <c r="BH140" i="10"/>
  <c r="AJ310" i="10"/>
  <c r="AJ348" i="10" s="1"/>
  <c r="AJ195" i="10"/>
  <c r="AJ201" i="10" s="1"/>
  <c r="R195" i="10"/>
  <c r="R201" i="10" s="1"/>
  <c r="AW195" i="10"/>
  <c r="AW201" i="10" s="1"/>
  <c r="AL139" i="10"/>
  <c r="AL144" i="10" s="1"/>
  <c r="V139" i="10"/>
  <c r="V144" i="10" s="1"/>
  <c r="AK139" i="10"/>
  <c r="AK144" i="10" s="1"/>
  <c r="BH303" i="10"/>
  <c r="BI166" i="10"/>
  <c r="BI176" i="10"/>
  <c r="BJ176" i="10"/>
  <c r="Z195" i="10"/>
  <c r="Z201" i="10" s="1"/>
  <c r="AR195" i="10"/>
  <c r="AR201" i="10" s="1"/>
  <c r="L195" i="10"/>
  <c r="L201" i="10" s="1"/>
  <c r="AC195" i="10"/>
  <c r="AC201" i="10" s="1"/>
  <c r="AX195" i="10"/>
  <c r="AX201" i="10" s="1"/>
  <c r="BE195" i="10"/>
  <c r="BE201" i="10" s="1"/>
  <c r="AB195" i="10"/>
  <c r="AB201" i="10" s="1"/>
  <c r="AT195" i="10"/>
  <c r="AT201" i="10" s="1"/>
  <c r="AZ195" i="10"/>
  <c r="AZ201" i="10" s="1"/>
  <c r="AL195" i="10"/>
  <c r="AL201" i="10" s="1"/>
  <c r="X139" i="10"/>
  <c r="X144" i="10" s="1"/>
  <c r="BD139" i="10"/>
  <c r="BD144" i="10" s="1"/>
  <c r="Q139" i="10"/>
  <c r="Q144" i="10" s="1"/>
  <c r="AF139" i="10"/>
  <c r="AF144" i="10" s="1"/>
  <c r="AS139" i="10"/>
  <c r="AS144" i="10" s="1"/>
  <c r="U139" i="10"/>
  <c r="U144" i="10" s="1"/>
  <c r="AX139" i="10"/>
  <c r="AX144" i="10" s="1"/>
  <c r="M139" i="10"/>
  <c r="AP139" i="10"/>
  <c r="AP144" i="10" s="1"/>
  <c r="L139" i="10"/>
  <c r="L144" i="10" s="1"/>
  <c r="E55" i="12"/>
  <c r="E54" i="14"/>
  <c r="H48" i="12"/>
  <c r="AW144" i="10"/>
  <c r="BI308" i="10"/>
  <c r="M48" i="12"/>
  <c r="AB144" i="10"/>
  <c r="G58" i="14"/>
  <c r="BI137" i="10"/>
  <c r="BK137" i="10"/>
  <c r="BH137" i="10"/>
  <c r="BJ137" i="10"/>
  <c r="G57" i="14"/>
  <c r="BH190" i="10"/>
  <c r="M190" i="10"/>
  <c r="BI190" i="10" s="1"/>
  <c r="BI181" i="10"/>
  <c r="L173" i="10"/>
  <c r="BH171" i="10"/>
  <c r="BK171" i="10"/>
  <c r="M173" i="10"/>
  <c r="BI173" i="10" s="1"/>
  <c r="BI171" i="10"/>
  <c r="N173" i="10"/>
  <c r="BJ173" i="10" s="1"/>
  <c r="BJ171" i="10"/>
  <c r="BH308" i="10"/>
  <c r="L310" i="10"/>
  <c r="BH300" i="10"/>
  <c r="N310" i="10" l="1"/>
  <c r="BJ310" i="10" s="1"/>
  <c r="BJ195" i="10"/>
  <c r="BH139" i="10"/>
  <c r="BH195" i="10"/>
  <c r="N48" i="12"/>
  <c r="J48" i="12" s="1"/>
  <c r="BJ308" i="10"/>
  <c r="BK139" i="10"/>
  <c r="BK195" i="10"/>
  <c r="BI139" i="10"/>
  <c r="M310" i="10"/>
  <c r="BK300" i="10"/>
  <c r="M201" i="10"/>
  <c r="BI201" i="10" s="1"/>
  <c r="BJ201" i="10"/>
  <c r="M144" i="10"/>
  <c r="BJ139" i="10"/>
  <c r="Z144" i="10"/>
  <c r="BJ144" i="10" s="1"/>
  <c r="BI195" i="10"/>
  <c r="Y144" i="10"/>
  <c r="E56" i="12"/>
  <c r="E55" i="14"/>
  <c r="G48" i="12"/>
  <c r="AR48" i="14" s="1"/>
  <c r="I48" i="12"/>
  <c r="BH144" i="10"/>
  <c r="BH201" i="10"/>
  <c r="BK190" i="10"/>
  <c r="BH173" i="10"/>
  <c r="BK173" i="10"/>
  <c r="L348" i="10"/>
  <c r="BH310" i="10"/>
  <c r="BI144" i="10" l="1"/>
  <c r="BK310" i="10"/>
  <c r="N348" i="10"/>
  <c r="BJ348" i="10" s="1"/>
  <c r="BK201" i="10"/>
  <c r="M348" i="10"/>
  <c r="BI348" i="10" s="1"/>
  <c r="BI310" i="10"/>
  <c r="BK144" i="10"/>
  <c r="AR147" i="10"/>
  <c r="AR152" i="10" s="1"/>
  <c r="AR154" i="10" s="1"/>
  <c r="AR192" i="10" s="1"/>
  <c r="AR203" i="10" s="1"/>
  <c r="E57" i="12"/>
  <c r="E56" i="14"/>
  <c r="I48" i="14"/>
  <c r="AN48" i="14"/>
  <c r="V48" i="14"/>
  <c r="J48" i="14"/>
  <c r="AG48" i="14"/>
  <c r="H48" i="14"/>
  <c r="L48" i="14"/>
  <c r="BD48" i="14"/>
  <c r="AF48" i="14"/>
  <c r="AH48" i="14"/>
  <c r="BE48" i="14"/>
  <c r="N48" i="14"/>
  <c r="AK48" i="14"/>
  <c r="Z48" i="14"/>
  <c r="AT48" i="14"/>
  <c r="T48" i="14"/>
  <c r="AP48" i="14"/>
  <c r="AC48" i="14"/>
  <c r="Y48" i="14"/>
  <c r="M48" i="14"/>
  <c r="Q48" i="14"/>
  <c r="P48" i="14"/>
  <c r="BF48" i="14"/>
  <c r="AZ48" i="14"/>
  <c r="AJ48" i="14"/>
  <c r="R48" i="14"/>
  <c r="U48" i="14"/>
  <c r="AB48" i="14"/>
  <c r="BA48" i="14"/>
  <c r="BB48" i="14"/>
  <c r="AV48" i="14"/>
  <c r="AW48" i="14"/>
  <c r="AS48" i="14"/>
  <c r="AD48" i="14"/>
  <c r="X48" i="14"/>
  <c r="AX48" i="14"/>
  <c r="AO48" i="14"/>
  <c r="AL48" i="14"/>
  <c r="BH348" i="10"/>
  <c r="BK348" i="10" l="1"/>
  <c r="Q53" i="16"/>
  <c r="AV147" i="10"/>
  <c r="AV152" i="10" s="1"/>
  <c r="AV154" i="10" s="1"/>
  <c r="AV192" i="10" s="1"/>
  <c r="AV203" i="10" s="1"/>
  <c r="BF147" i="10"/>
  <c r="BF152" i="10" s="1"/>
  <c r="BF154" i="10" s="1"/>
  <c r="BF192" i="10" s="1"/>
  <c r="BF203" i="10" s="1"/>
  <c r="T186" i="16" s="1"/>
  <c r="AT147" i="10"/>
  <c r="AT152" i="10" s="1"/>
  <c r="AT154" i="10" s="1"/>
  <c r="AT192" i="10" s="1"/>
  <c r="AT203" i="10" s="1"/>
  <c r="Q186" i="16" s="1"/>
  <c r="L147" i="10"/>
  <c r="L152" i="10" s="1"/>
  <c r="V147" i="10"/>
  <c r="V152" i="10" s="1"/>
  <c r="V154" i="10" s="1"/>
  <c r="V192" i="10" s="1"/>
  <c r="V203" i="10" s="1"/>
  <c r="K186" i="16" s="1"/>
  <c r="AL147" i="10"/>
  <c r="AL152" i="10" s="1"/>
  <c r="AL154" i="10" s="1"/>
  <c r="AL192" i="10" s="1"/>
  <c r="AL203" i="10" s="1"/>
  <c r="O186" i="16" s="1"/>
  <c r="AD147" i="10"/>
  <c r="AD152" i="10" s="1"/>
  <c r="AD154" i="10" s="1"/>
  <c r="AD192" i="10" s="1"/>
  <c r="AD203" i="10" s="1"/>
  <c r="M186" i="16" s="1"/>
  <c r="BB147" i="10"/>
  <c r="BB152" i="10" s="1"/>
  <c r="BB154" i="10" s="1"/>
  <c r="BB192" i="10" s="1"/>
  <c r="BB203" i="10" s="1"/>
  <c r="S186" i="16" s="1"/>
  <c r="R147" i="10"/>
  <c r="R152" i="10" s="1"/>
  <c r="R154" i="10" s="1"/>
  <c r="R192" i="10" s="1"/>
  <c r="R203" i="10" s="1"/>
  <c r="J186" i="16" s="1"/>
  <c r="P147" i="10"/>
  <c r="P152" i="10" s="1"/>
  <c r="P154" i="10" s="1"/>
  <c r="P192" i="10" s="1"/>
  <c r="P203" i="10" s="1"/>
  <c r="AC147" i="10"/>
  <c r="AC152" i="10" s="1"/>
  <c r="AC154" i="10" s="1"/>
  <c r="AC192" i="10" s="1"/>
  <c r="AC203" i="10" s="1"/>
  <c r="M119" i="16" s="1"/>
  <c r="Z147" i="10"/>
  <c r="Z152" i="10" s="1"/>
  <c r="Z154" i="10" s="1"/>
  <c r="Z192" i="10" s="1"/>
  <c r="Z203" i="10" s="1"/>
  <c r="L186" i="16" s="1"/>
  <c r="AH147" i="10"/>
  <c r="AH152" i="10" s="1"/>
  <c r="AH154" i="10" s="1"/>
  <c r="AH192" i="10" s="1"/>
  <c r="AH203" i="10" s="1"/>
  <c r="N186" i="16" s="1"/>
  <c r="AN147" i="10"/>
  <c r="AN152" i="10" s="1"/>
  <c r="AN154" i="10" s="1"/>
  <c r="AN192" i="10" s="1"/>
  <c r="AN203" i="10" s="1"/>
  <c r="X147" i="10"/>
  <c r="X152" i="10" s="1"/>
  <c r="X154" i="10" s="1"/>
  <c r="X192" i="10" s="1"/>
  <c r="X203" i="10" s="1"/>
  <c r="U147" i="10"/>
  <c r="U152" i="10" s="1"/>
  <c r="U154" i="10" s="1"/>
  <c r="U192" i="10" s="1"/>
  <c r="U203" i="10" s="1"/>
  <c r="K119" i="16" s="1"/>
  <c r="Y147" i="10"/>
  <c r="Y152" i="10" s="1"/>
  <c r="Y154" i="10" s="1"/>
  <c r="Y192" i="10" s="1"/>
  <c r="Y203" i="10" s="1"/>
  <c r="L119" i="16" s="1"/>
  <c r="BE147" i="10"/>
  <c r="BE152" i="10" s="1"/>
  <c r="BE154" i="10" s="1"/>
  <c r="BE192" i="10" s="1"/>
  <c r="BE203" i="10" s="1"/>
  <c r="T119" i="16" s="1"/>
  <c r="AO147" i="10"/>
  <c r="AO152" i="10" s="1"/>
  <c r="AO154" i="10" s="1"/>
  <c r="AO192" i="10" s="1"/>
  <c r="AO203" i="10" s="1"/>
  <c r="P119" i="16" s="1"/>
  <c r="AS147" i="10"/>
  <c r="AS152" i="10" s="1"/>
  <c r="AS154" i="10" s="1"/>
  <c r="AS192" i="10" s="1"/>
  <c r="AS203" i="10" s="1"/>
  <c r="Q119" i="16" s="1"/>
  <c r="BA147" i="10"/>
  <c r="BA152" i="10" s="1"/>
  <c r="BA154" i="10" s="1"/>
  <c r="BA192" i="10" s="1"/>
  <c r="BA203" i="10" s="1"/>
  <c r="S119" i="16" s="1"/>
  <c r="AJ147" i="10"/>
  <c r="AJ152" i="10" s="1"/>
  <c r="AJ154" i="10" s="1"/>
  <c r="AJ192" i="10" s="1"/>
  <c r="AJ203" i="10" s="1"/>
  <c r="Q147" i="10"/>
  <c r="Q152" i="10" s="1"/>
  <c r="Q154" i="10" s="1"/>
  <c r="Q192" i="10" s="1"/>
  <c r="Q203" i="10" s="1"/>
  <c r="J119" i="16" s="1"/>
  <c r="AP147" i="10"/>
  <c r="AP152" i="10" s="1"/>
  <c r="AP154" i="10" s="1"/>
  <c r="AP192" i="10" s="1"/>
  <c r="AP203" i="10" s="1"/>
  <c r="P186" i="16" s="1"/>
  <c r="AK147" i="10"/>
  <c r="AK152" i="10" s="1"/>
  <c r="AK154" i="10" s="1"/>
  <c r="AK192" i="10" s="1"/>
  <c r="AK203" i="10" s="1"/>
  <c r="O119" i="16" s="1"/>
  <c r="AF147" i="10"/>
  <c r="AF152" i="10" s="1"/>
  <c r="AF154" i="10" s="1"/>
  <c r="AF192" i="10" s="1"/>
  <c r="AF203" i="10" s="1"/>
  <c r="AG147" i="10"/>
  <c r="AG152" i="10" s="1"/>
  <c r="AG154" i="10" s="1"/>
  <c r="AG192" i="10" s="1"/>
  <c r="AG203" i="10" s="1"/>
  <c r="N119" i="16" s="1"/>
  <c r="AX147" i="10"/>
  <c r="AX152" i="10" s="1"/>
  <c r="AX154" i="10" s="1"/>
  <c r="AX192" i="10" s="1"/>
  <c r="AX203" i="10" s="1"/>
  <c r="R186" i="16" s="1"/>
  <c r="AW147" i="10"/>
  <c r="AW152" i="10" s="1"/>
  <c r="AW154" i="10" s="1"/>
  <c r="AW192" i="10" s="1"/>
  <c r="AW203" i="10" s="1"/>
  <c r="R119" i="16" s="1"/>
  <c r="AB147" i="10"/>
  <c r="AB152" i="10" s="1"/>
  <c r="AB154" i="10" s="1"/>
  <c r="AB192" i="10" s="1"/>
  <c r="AB203" i="10" s="1"/>
  <c r="AZ147" i="10"/>
  <c r="AZ152" i="10" s="1"/>
  <c r="AZ154" i="10" s="1"/>
  <c r="AZ192" i="10" s="1"/>
  <c r="AZ203" i="10" s="1"/>
  <c r="M147" i="10"/>
  <c r="M152" i="10" s="1"/>
  <c r="M154" i="10" s="1"/>
  <c r="T147" i="10"/>
  <c r="T152" i="10" s="1"/>
  <c r="T154" i="10" s="1"/>
  <c r="T192" i="10" s="1"/>
  <c r="T203" i="10" s="1"/>
  <c r="N147" i="10"/>
  <c r="N152" i="10" s="1"/>
  <c r="N154" i="10" s="1"/>
  <c r="BD147" i="10"/>
  <c r="BD152" i="10" s="1"/>
  <c r="BD154" i="10" s="1"/>
  <c r="BD192" i="10" s="1"/>
  <c r="BD203" i="10" s="1"/>
  <c r="E58" i="12"/>
  <c r="E57" i="14"/>
  <c r="G48" i="14"/>
  <c r="BK147" i="10" l="1"/>
  <c r="R53" i="16"/>
  <c r="BJ147" i="10"/>
  <c r="S53" i="16"/>
  <c r="BI147" i="10"/>
  <c r="M53" i="16"/>
  <c r="N53" i="16"/>
  <c r="O53" i="16"/>
  <c r="P53" i="16"/>
  <c r="J53" i="16"/>
  <c r="K53" i="16"/>
  <c r="BJ152" i="10"/>
  <c r="T53" i="16"/>
  <c r="L53" i="16"/>
  <c r="BH147" i="10"/>
  <c r="BI152" i="10"/>
  <c r="E59" i="12"/>
  <c r="E58" i="14"/>
  <c r="BJ154" i="10"/>
  <c r="N192" i="10"/>
  <c r="BH152" i="10"/>
  <c r="L154" i="10"/>
  <c r="BK152" i="10"/>
  <c r="M192" i="10"/>
  <c r="BI154" i="10"/>
  <c r="E60" i="12" l="1"/>
  <c r="E59" i="14"/>
  <c r="BK154" i="10"/>
  <c r="BH154" i="10"/>
  <c r="L192" i="10"/>
  <c r="M203" i="10"/>
  <c r="BI192" i="10"/>
  <c r="BJ192" i="10"/>
  <c r="N203" i="10"/>
  <c r="E60" i="14" l="1"/>
  <c r="E61" i="12"/>
  <c r="E61" i="14" s="1"/>
  <c r="BI203" i="10"/>
  <c r="I119" i="16"/>
  <c r="BJ203" i="10"/>
  <c r="I186" i="16"/>
  <c r="L203" i="10"/>
  <c r="BH192" i="10"/>
  <c r="BK192" i="10"/>
  <c r="V186" i="16" l="1"/>
  <c r="V119" i="16"/>
  <c r="I53" i="16"/>
  <c r="V53" i="16" s="1"/>
  <c r="BK203" i="10"/>
  <c r="BH203" i="10"/>
  <c r="AA39" i="12" l="1"/>
  <c r="AA41" i="12"/>
  <c r="AM39" i="12"/>
  <c r="AM41" i="12"/>
  <c r="AY39" i="12"/>
  <c r="AY41" i="12"/>
  <c r="AE41" i="12"/>
  <c r="AE39" i="12"/>
  <c r="O39" i="12"/>
  <c r="O41" i="12"/>
  <c r="BC41" i="12"/>
  <c r="BC39" i="12"/>
  <c r="AQ41" i="12"/>
  <c r="AQ39" i="12"/>
  <c r="W41" i="12"/>
  <c r="W39" i="12"/>
  <c r="AI41" i="12"/>
  <c r="AI39" i="12"/>
  <c r="S39" i="12"/>
  <c r="S41" i="12"/>
  <c r="AF39" i="12"/>
  <c r="AU41" i="12"/>
  <c r="AU39" i="12"/>
  <c r="AI62" i="10"/>
  <c r="AI64" i="10" s="1"/>
  <c r="AI34" i="12" s="1"/>
  <c r="AU62" i="10"/>
  <c r="AE62" i="10"/>
  <c r="AE37" i="12" s="1"/>
  <c r="AZ39" i="12"/>
  <c r="AO39" i="12"/>
  <c r="AR39" i="12"/>
  <c r="BE39" i="12"/>
  <c r="X39" i="12"/>
  <c r="AL39" i="12"/>
  <c r="AP39" i="12"/>
  <c r="R39" i="12"/>
  <c r="BF39" i="12"/>
  <c r="AJ39" i="12"/>
  <c r="U39" i="12"/>
  <c r="AW39" i="12"/>
  <c r="AT39" i="12"/>
  <c r="P39" i="12"/>
  <c r="AV39" i="12"/>
  <c r="L39" i="12"/>
  <c r="BB39" i="12"/>
  <c r="AA62" i="10"/>
  <c r="AA37" i="12" s="1"/>
  <c r="AY62" i="10"/>
  <c r="AY37" i="12" s="1"/>
  <c r="BC62" i="10"/>
  <c r="BC37" i="12" s="1"/>
  <c r="BC64" i="10"/>
  <c r="AQ62" i="10"/>
  <c r="W62" i="10"/>
  <c r="W37" i="12" s="1"/>
  <c r="AM62" i="10"/>
  <c r="AM64" i="10" s="1"/>
  <c r="AN39" i="12"/>
  <c r="AS39" i="12"/>
  <c r="Y39" i="12"/>
  <c r="BD39" i="12"/>
  <c r="Q39" i="12"/>
  <c r="V39" i="12"/>
  <c r="BA39" i="12"/>
  <c r="AG39" i="12"/>
  <c r="AB39" i="12"/>
  <c r="AH39" i="12"/>
  <c r="T39" i="12"/>
  <c r="AD39" i="12"/>
  <c r="AC39" i="12"/>
  <c r="AK39" i="12"/>
  <c r="AX39" i="12"/>
  <c r="Z39" i="12"/>
  <c r="N39" i="12"/>
  <c r="M39" i="12"/>
  <c r="J62" i="10"/>
  <c r="I62" i="10"/>
  <c r="H62" i="10"/>
  <c r="H18" i="16" s="1"/>
  <c r="H21" i="16" s="1"/>
  <c r="H39" i="16" s="1"/>
  <c r="H50" i="16" s="1"/>
  <c r="L62" i="10"/>
  <c r="AH62" i="10"/>
  <c r="Y62" i="10"/>
  <c r="AP62" i="10"/>
  <c r="BD62" i="10"/>
  <c r="AR62" i="10"/>
  <c r="R62" i="10"/>
  <c r="AJ62" i="10"/>
  <c r="V62" i="10"/>
  <c r="K151" i="16" s="1"/>
  <c r="AK62" i="10"/>
  <c r="M62" i="10"/>
  <c r="I84" i="16" s="1"/>
  <c r="BA62" i="10"/>
  <c r="S84" i="16" s="1"/>
  <c r="AC62" i="10"/>
  <c r="M84" i="16" s="1"/>
  <c r="U62" i="10"/>
  <c r="K84" i="16" s="1"/>
  <c r="AF62" i="10"/>
  <c r="Q62" i="10"/>
  <c r="AO62" i="10"/>
  <c r="AX62" i="10"/>
  <c r="AB62" i="10"/>
  <c r="X62" i="10"/>
  <c r="AG62" i="10"/>
  <c r="N84" i="16" s="1"/>
  <c r="AD62" i="10"/>
  <c r="BF62" i="10"/>
  <c r="T151" i="16" s="1"/>
  <c r="AZ62" i="10"/>
  <c r="AS62" i="10"/>
  <c r="AV62" i="10"/>
  <c r="Z62" i="10"/>
  <c r="L151" i="16" s="1"/>
  <c r="AL62" i="10"/>
  <c r="O151" i="16" s="1"/>
  <c r="AW62" i="10"/>
  <c r="R84" i="16" s="1"/>
  <c r="AT62" i="10"/>
  <c r="BB62" i="10"/>
  <c r="AN62" i="10"/>
  <c r="BE62" i="10"/>
  <c r="T62" i="10"/>
  <c r="P62" i="10"/>
  <c r="N62" i="10"/>
  <c r="I151" i="16" s="1"/>
  <c r="M41" i="12"/>
  <c r="N41" i="12"/>
  <c r="L41" i="12"/>
  <c r="AK41" i="12"/>
  <c r="T41" i="12"/>
  <c r="AS41" i="12"/>
  <c r="Z41" i="12"/>
  <c r="AW41" i="12"/>
  <c r="AG41" i="12"/>
  <c r="BE41" i="12"/>
  <c r="BD41" i="12"/>
  <c r="AJ41" i="12"/>
  <c r="X41" i="12"/>
  <c r="BB41" i="12"/>
  <c r="Q41" i="12"/>
  <c r="AZ41" i="12"/>
  <c r="AO41" i="12"/>
  <c r="AL41" i="12"/>
  <c r="BA41" i="12"/>
  <c r="V41" i="12"/>
  <c r="U41" i="12"/>
  <c r="AT41" i="12"/>
  <c r="AB41" i="12"/>
  <c r="P41" i="12"/>
  <c r="AC41" i="12"/>
  <c r="AF41" i="12"/>
  <c r="AH41" i="12"/>
  <c r="Y41" i="12"/>
  <c r="AV41" i="12"/>
  <c r="AR41" i="12"/>
  <c r="AN41" i="12"/>
  <c r="AX41" i="12"/>
  <c r="AP41" i="12"/>
  <c r="AD41" i="12"/>
  <c r="R41" i="12"/>
  <c r="BF41" i="12"/>
  <c r="I64" i="10" l="1"/>
  <c r="I76" i="10" s="1"/>
  <c r="I87" i="10" s="1"/>
  <c r="I100" i="10" s="1"/>
  <c r="I132" i="10" s="1"/>
  <c r="H84" i="16"/>
  <c r="H87" i="16" s="1"/>
  <c r="H104" i="16" s="1"/>
  <c r="H116" i="16" s="1"/>
  <c r="J64" i="10"/>
  <c r="J76" i="10" s="1"/>
  <c r="J87" i="10" s="1"/>
  <c r="J100" i="10" s="1"/>
  <c r="J132" i="10" s="1"/>
  <c r="H151" i="16"/>
  <c r="H154" i="16" s="1"/>
  <c r="H171" i="16" s="1"/>
  <c r="H183" i="16" s="1"/>
  <c r="BE37" i="12"/>
  <c r="T84" i="16"/>
  <c r="AS37" i="12"/>
  <c r="Q84" i="16"/>
  <c r="AO37" i="12"/>
  <c r="P84" i="16"/>
  <c r="Q37" i="12"/>
  <c r="J84" i="16"/>
  <c r="AP64" i="10"/>
  <c r="AP34" i="12" s="1"/>
  <c r="P151" i="16"/>
  <c r="BB37" i="12"/>
  <c r="S151" i="16"/>
  <c r="R37" i="12"/>
  <c r="J151" i="16"/>
  <c r="Y64" i="10"/>
  <c r="Y34" i="12" s="1"/>
  <c r="L84" i="16"/>
  <c r="AT37" i="12"/>
  <c r="Q151" i="16"/>
  <c r="AD37" i="12"/>
  <c r="M151" i="16"/>
  <c r="AX37" i="12"/>
  <c r="R151" i="16"/>
  <c r="AK37" i="12"/>
  <c r="O84" i="16"/>
  <c r="AH37" i="12"/>
  <c r="N151" i="16"/>
  <c r="AE64" i="10"/>
  <c r="H64" i="10"/>
  <c r="H76" i="10" s="1"/>
  <c r="H87" i="10" s="1"/>
  <c r="H100" i="10" s="1"/>
  <c r="H132" i="10" s="1"/>
  <c r="J18" i="16"/>
  <c r="M18" i="16"/>
  <c r="AF37" i="12"/>
  <c r="N18" i="16"/>
  <c r="K18" i="16"/>
  <c r="AV37" i="12"/>
  <c r="R18" i="16"/>
  <c r="AR64" i="10"/>
  <c r="AR34" i="12" s="1"/>
  <c r="Q18" i="16"/>
  <c r="BD64" i="10"/>
  <c r="BD34" i="12" s="1"/>
  <c r="T18" i="16"/>
  <c r="I18" i="16"/>
  <c r="AN37" i="12"/>
  <c r="P18" i="16"/>
  <c r="AZ37" i="12"/>
  <c r="S18" i="16"/>
  <c r="L18" i="16"/>
  <c r="AJ37" i="12"/>
  <c r="O18" i="16"/>
  <c r="W64" i="10"/>
  <c r="AA64" i="10"/>
  <c r="AI37" i="12"/>
  <c r="AM37" i="12"/>
  <c r="AY64" i="10"/>
  <c r="AI76" i="10"/>
  <c r="AN64" i="10"/>
  <c r="AN34" i="12" s="1"/>
  <c r="AT64" i="10"/>
  <c r="AT34" i="12" s="1"/>
  <c r="BE64" i="10"/>
  <c r="BE34" i="12" s="1"/>
  <c r="BB64" i="10"/>
  <c r="BB34" i="12" s="1"/>
  <c r="R64" i="10"/>
  <c r="R34" i="12" s="1"/>
  <c r="AJ64" i="10"/>
  <c r="AJ34" i="12" s="1"/>
  <c r="Y37" i="12"/>
  <c r="AD64" i="10"/>
  <c r="AD34" i="12" s="1"/>
  <c r="AV64" i="10"/>
  <c r="AV34" i="12" s="1"/>
  <c r="AZ64" i="10"/>
  <c r="AZ34" i="12" s="1"/>
  <c r="AX64" i="10"/>
  <c r="AX34" i="12" s="1"/>
  <c r="Q64" i="10"/>
  <c r="Q34" i="12" s="1"/>
  <c r="AK64" i="10"/>
  <c r="AK34" i="12" s="1"/>
  <c r="BD37" i="12"/>
  <c r="AH64" i="10"/>
  <c r="AH34" i="12" s="1"/>
  <c r="AS64" i="10"/>
  <c r="AS34" i="12" s="1"/>
  <c r="AO64" i="10"/>
  <c r="AO34" i="12" s="1"/>
  <c r="AF64" i="10"/>
  <c r="AF34" i="12" s="1"/>
  <c r="AP37" i="12"/>
  <c r="BA37" i="12"/>
  <c r="BA64" i="10"/>
  <c r="BA34" i="12" s="1"/>
  <c r="J41" i="12"/>
  <c r="BJ62" i="10"/>
  <c r="N64" i="10"/>
  <c r="N37" i="12"/>
  <c r="Z64" i="10"/>
  <c r="Z34" i="12" s="1"/>
  <c r="Z37" i="12"/>
  <c r="AB37" i="12"/>
  <c r="AB64" i="10"/>
  <c r="AB34" i="12" s="1"/>
  <c r="U64" i="10"/>
  <c r="U34" i="12" s="1"/>
  <c r="U37" i="12"/>
  <c r="AC37" i="12"/>
  <c r="AC64" i="10"/>
  <c r="AC34" i="12" s="1"/>
  <c r="AW37" i="12"/>
  <c r="AW64" i="10"/>
  <c r="AW34" i="12" s="1"/>
  <c r="BF64" i="10"/>
  <c r="BF34" i="12" s="1"/>
  <c r="BF37" i="12"/>
  <c r="AG37" i="12"/>
  <c r="AG64" i="10"/>
  <c r="AG34" i="12" s="1"/>
  <c r="I41" i="12"/>
  <c r="T64" i="10"/>
  <c r="T34" i="12" s="1"/>
  <c r="T37" i="12"/>
  <c r="AL37" i="12"/>
  <c r="AL64" i="10"/>
  <c r="AL34" i="12" s="1"/>
  <c r="X64" i="10"/>
  <c r="X34" i="12" s="1"/>
  <c r="X37" i="12"/>
  <c r="P37" i="12"/>
  <c r="P64" i="10"/>
  <c r="P34" i="12" s="1"/>
  <c r="BI62" i="10"/>
  <c r="M37" i="12"/>
  <c r="M64" i="10"/>
  <c r="V64" i="10"/>
  <c r="V34" i="12" s="1"/>
  <c r="V37" i="12"/>
  <c r="G41" i="12"/>
  <c r="AB41" i="14" s="1"/>
  <c r="AR37" i="12"/>
  <c r="BH62" i="10"/>
  <c r="BK62" i="10"/>
  <c r="L37" i="12"/>
  <c r="L64" i="10"/>
  <c r="J39" i="12"/>
  <c r="BC34" i="12"/>
  <c r="BC76" i="10"/>
  <c r="AY34" i="12"/>
  <c r="AY76" i="10"/>
  <c r="AA34" i="12"/>
  <c r="AA76" i="10"/>
  <c r="H41" i="12"/>
  <c r="AQ37" i="12"/>
  <c r="AQ64" i="10"/>
  <c r="AM34" i="12"/>
  <c r="AM76" i="10"/>
  <c r="W34" i="12"/>
  <c r="W76" i="10"/>
  <c r="AU37" i="12"/>
  <c r="AU64" i="10"/>
  <c r="G39" i="12"/>
  <c r="BD39" i="14" s="1"/>
  <c r="H39" i="12"/>
  <c r="AI87" i="10"/>
  <c r="AI38" i="12"/>
  <c r="I39" i="12"/>
  <c r="AE34" i="12"/>
  <c r="AE76" i="10"/>
  <c r="V84" i="16" l="1"/>
  <c r="V151" i="16"/>
  <c r="V18" i="16"/>
  <c r="BD130" i="10"/>
  <c r="H41" i="14"/>
  <c r="N39" i="14"/>
  <c r="I39" i="14"/>
  <c r="AP39" i="14"/>
  <c r="BB39" i="14"/>
  <c r="U39" i="14"/>
  <c r="AJ39" i="14"/>
  <c r="AB39" i="14"/>
  <c r="L39" i="14"/>
  <c r="L130" i="10" s="1"/>
  <c r="AF39" i="14"/>
  <c r="BE39" i="14"/>
  <c r="H39" i="14"/>
  <c r="AR39" i="14"/>
  <c r="AG39" i="14"/>
  <c r="X39" i="14"/>
  <c r="AB241" i="10"/>
  <c r="AB226" i="10"/>
  <c r="AB373" i="10"/>
  <c r="AB387" i="10"/>
  <c r="AB393" i="10" s="1"/>
  <c r="AU34" i="12"/>
  <c r="AU76" i="10"/>
  <c r="I41" i="14"/>
  <c r="J41" i="14"/>
  <c r="Y41" i="14"/>
  <c r="BA41" i="14"/>
  <c r="R41" i="14"/>
  <c r="AM38" i="12"/>
  <c r="AM87" i="10"/>
  <c r="AD39" i="14"/>
  <c r="AY38" i="12"/>
  <c r="AY87" i="10"/>
  <c r="J39" i="14"/>
  <c r="Z41" i="14"/>
  <c r="BD41" i="14"/>
  <c r="J37" i="12"/>
  <c r="N41" i="14"/>
  <c r="AX41" i="14"/>
  <c r="AI45" i="12"/>
  <c r="AI100" i="10"/>
  <c r="AI132" i="10" s="1"/>
  <c r="AQ34" i="12"/>
  <c r="AQ76" i="10"/>
  <c r="BK64" i="10"/>
  <c r="BH64" i="10"/>
  <c r="L34" i="12"/>
  <c r="L41" i="14"/>
  <c r="BE41" i="14"/>
  <c r="U41" i="14"/>
  <c r="AR41" i="14"/>
  <c r="BF41" i="14"/>
  <c r="BB41" i="14"/>
  <c r="T41" i="14"/>
  <c r="AO41" i="14"/>
  <c r="AL41" i="14"/>
  <c r="AD41" i="14"/>
  <c r="AC41" i="14"/>
  <c r="AF41" i="14"/>
  <c r="AP41" i="14"/>
  <c r="AS41" i="14"/>
  <c r="AG41" i="14"/>
  <c r="X41" i="14"/>
  <c r="AT41" i="14"/>
  <c r="AV41" i="14"/>
  <c r="BI64" i="10"/>
  <c r="M34" i="12"/>
  <c r="AJ41" i="14"/>
  <c r="AZ41" i="14"/>
  <c r="BJ64" i="10"/>
  <c r="N34" i="12"/>
  <c r="AK41" i="14"/>
  <c r="AW41" i="14"/>
  <c r="V41" i="14"/>
  <c r="AH41" i="14"/>
  <c r="AE38" i="12"/>
  <c r="AE87" i="10"/>
  <c r="AZ39" i="14"/>
  <c r="AW39" i="14"/>
  <c r="AL39" i="14"/>
  <c r="R39" i="14"/>
  <c r="AO39" i="14"/>
  <c r="AT39" i="14"/>
  <c r="AV39" i="14"/>
  <c r="BF39" i="14"/>
  <c r="V39" i="14"/>
  <c r="AX39" i="14"/>
  <c r="AN39" i="14"/>
  <c r="Y39" i="14"/>
  <c r="T39" i="14"/>
  <c r="Q39" i="14"/>
  <c r="AK39" i="14"/>
  <c r="Z39" i="14"/>
  <c r="M39" i="14"/>
  <c r="AS39" i="14"/>
  <c r="AH39" i="14"/>
  <c r="P39" i="14"/>
  <c r="W38" i="12"/>
  <c r="W87" i="10"/>
  <c r="BA39" i="14"/>
  <c r="AA38" i="12"/>
  <c r="AA87" i="10"/>
  <c r="BC38" i="12"/>
  <c r="BC87" i="10"/>
  <c r="AC39" i="14"/>
  <c r="G37" i="12"/>
  <c r="V37" i="14" s="1"/>
  <c r="H37" i="12"/>
  <c r="I37" i="12"/>
  <c r="M41" i="14"/>
  <c r="Q41" i="14"/>
  <c r="P41" i="14"/>
  <c r="AN41" i="14"/>
  <c r="I48" i="16" l="1"/>
  <c r="T48" i="16"/>
  <c r="AH130" i="10"/>
  <c r="N181" i="16" s="1"/>
  <c r="AS130" i="10"/>
  <c r="Q114" i="16" s="1"/>
  <c r="Q130" i="10"/>
  <c r="J114" i="16" s="1"/>
  <c r="AX130" i="10"/>
  <c r="R181" i="16" s="1"/>
  <c r="AT130" i="10"/>
  <c r="Q181" i="16" s="1"/>
  <c r="AW130" i="10"/>
  <c r="R114" i="16" s="1"/>
  <c r="AR130" i="10"/>
  <c r="BB130" i="10"/>
  <c r="S181" i="16" s="1"/>
  <c r="BA130" i="10"/>
  <c r="S114" i="16" s="1"/>
  <c r="AK130" i="10"/>
  <c r="O114" i="16" s="1"/>
  <c r="AV130" i="10"/>
  <c r="AD130" i="10"/>
  <c r="M181" i="16" s="1"/>
  <c r="AG130" i="10"/>
  <c r="N114" i="16" s="1"/>
  <c r="N130" i="10"/>
  <c r="I181" i="16" s="1"/>
  <c r="M130" i="10"/>
  <c r="I114" i="16" s="1"/>
  <c r="T130" i="10"/>
  <c r="V130" i="10"/>
  <c r="K181" i="16" s="1"/>
  <c r="AO130" i="10"/>
  <c r="P114" i="16" s="1"/>
  <c r="AZ130" i="10"/>
  <c r="AB130" i="10"/>
  <c r="AP130" i="10"/>
  <c r="P181" i="16" s="1"/>
  <c r="AN130" i="10"/>
  <c r="AL130" i="10"/>
  <c r="O181" i="16" s="1"/>
  <c r="AF130" i="10"/>
  <c r="U130" i="10"/>
  <c r="K114" i="16" s="1"/>
  <c r="AC130" i="10"/>
  <c r="M114" i="16" s="1"/>
  <c r="P130" i="10"/>
  <c r="Z130" i="10"/>
  <c r="L181" i="16" s="1"/>
  <c r="Y130" i="10"/>
  <c r="L114" i="16" s="1"/>
  <c r="BF130" i="10"/>
  <c r="T181" i="16" s="1"/>
  <c r="R130" i="10"/>
  <c r="J181" i="16" s="1"/>
  <c r="X130" i="10"/>
  <c r="BE130" i="10"/>
  <c r="T114" i="16" s="1"/>
  <c r="AJ130" i="10"/>
  <c r="H37" i="14"/>
  <c r="I37" i="14"/>
  <c r="AR37" i="14"/>
  <c r="L37" i="14"/>
  <c r="BF37" i="14"/>
  <c r="BF95" i="10" s="1"/>
  <c r="T167" i="16" s="1"/>
  <c r="M37" i="14"/>
  <c r="M95" i="10" s="1"/>
  <c r="I100" i="16" s="1"/>
  <c r="Z37" i="14"/>
  <c r="P37" i="14"/>
  <c r="P232" i="10" s="1"/>
  <c r="V73" i="10"/>
  <c r="K153" i="16" s="1"/>
  <c r="V232" i="10"/>
  <c r="V246" i="10"/>
  <c r="V82" i="10"/>
  <c r="K159" i="16" s="1"/>
  <c r="V443" i="10"/>
  <c r="K199" i="16" s="1"/>
  <c r="V379" i="10"/>
  <c r="V95" i="10"/>
  <c r="K167" i="16" s="1"/>
  <c r="V115" i="10"/>
  <c r="AW226" i="10"/>
  <c r="AW241" i="10"/>
  <c r="AW373" i="10"/>
  <c r="AW387" i="10"/>
  <c r="AW393" i="10" s="1"/>
  <c r="P241" i="10"/>
  <c r="P226" i="10"/>
  <c r="P373" i="10"/>
  <c r="P387" i="10"/>
  <c r="P393" i="10" s="1"/>
  <c r="M226" i="10"/>
  <c r="M241" i="10"/>
  <c r="M373" i="10"/>
  <c r="M387" i="10"/>
  <c r="BC45" i="12"/>
  <c r="BC100" i="10"/>
  <c r="BC132" i="10" s="1"/>
  <c r="AK241" i="10"/>
  <c r="AK226" i="10"/>
  <c r="AK373" i="10"/>
  <c r="AK387" i="10"/>
  <c r="AK393" i="10" s="1"/>
  <c r="AZ241" i="10"/>
  <c r="AZ226" i="10"/>
  <c r="AZ373" i="10"/>
  <c r="AZ387" i="10"/>
  <c r="AZ393" i="10" s="1"/>
  <c r="AL37" i="14"/>
  <c r="AV226" i="10"/>
  <c r="AV241" i="10"/>
  <c r="AV373" i="10"/>
  <c r="AV387" i="10"/>
  <c r="AV393" i="10" s="1"/>
  <c r="AS226" i="10"/>
  <c r="AS241" i="10"/>
  <c r="AS373" i="10"/>
  <c r="AS387" i="10"/>
  <c r="AS393" i="10" s="1"/>
  <c r="AD226" i="10"/>
  <c r="AD241" i="10"/>
  <c r="AD373" i="10"/>
  <c r="AD387" i="10"/>
  <c r="AD393" i="10" s="1"/>
  <c r="BB241" i="10"/>
  <c r="BB226" i="10"/>
  <c r="BB373" i="10"/>
  <c r="BB387" i="10"/>
  <c r="BB393" i="10" s="1"/>
  <c r="BE241" i="10"/>
  <c r="BE226" i="10"/>
  <c r="BE387" i="10"/>
  <c r="BE393" i="10" s="1"/>
  <c r="BE373" i="10"/>
  <c r="N226" i="10"/>
  <c r="N241" i="10"/>
  <c r="N373" i="10"/>
  <c r="N387" i="10"/>
  <c r="AG37" i="14"/>
  <c r="Y241" i="10"/>
  <c r="Y226" i="10"/>
  <c r="Y373" i="10"/>
  <c r="Y387" i="10"/>
  <c r="Y393" i="10" s="1"/>
  <c r="U37" i="14"/>
  <c r="AB52" i="12"/>
  <c r="W45" i="12"/>
  <c r="W100" i="10"/>
  <c r="W132" i="10" s="1"/>
  <c r="AH226" i="10"/>
  <c r="AH241" i="10"/>
  <c r="AH373" i="10"/>
  <c r="AH387" i="10"/>
  <c r="AH393" i="10" s="1"/>
  <c r="J34" i="12"/>
  <c r="AT241" i="10"/>
  <c r="AT226" i="10"/>
  <c r="AT373" i="10"/>
  <c r="AT387" i="10"/>
  <c r="AT393" i="10" s="1"/>
  <c r="AP241" i="10"/>
  <c r="AP226" i="10"/>
  <c r="AP373" i="10"/>
  <c r="AP387" i="10"/>
  <c r="AP393" i="10" s="1"/>
  <c r="AL226" i="10"/>
  <c r="AL241" i="10"/>
  <c r="AL373" i="10"/>
  <c r="AL387" i="10"/>
  <c r="AL393" i="10" s="1"/>
  <c r="BF241" i="10"/>
  <c r="BF226" i="10"/>
  <c r="BF373" i="10"/>
  <c r="BF387" i="10"/>
  <c r="BF393" i="10" s="1"/>
  <c r="L226" i="10"/>
  <c r="L241" i="10"/>
  <c r="G41" i="14"/>
  <c r="L387" i="10"/>
  <c r="L373" i="10"/>
  <c r="AQ38" i="12"/>
  <c r="AQ87" i="10"/>
  <c r="X37" i="14"/>
  <c r="N37" i="14"/>
  <c r="BD226" i="10"/>
  <c r="BD241" i="10"/>
  <c r="BD373" i="10"/>
  <c r="BD387" i="10"/>
  <c r="BD393" i="10" s="1"/>
  <c r="Z226" i="10"/>
  <c r="Z241" i="10"/>
  <c r="Z373" i="10"/>
  <c r="Z387" i="10"/>
  <c r="Z393" i="10" s="1"/>
  <c r="G39" i="14"/>
  <c r="Q226" i="10"/>
  <c r="Q241" i="10"/>
  <c r="Q373" i="10"/>
  <c r="Q387" i="10"/>
  <c r="Q393" i="10" s="1"/>
  <c r="BE37" i="14"/>
  <c r="AX37" i="14"/>
  <c r="AZ37" i="14"/>
  <c r="Q37" i="14"/>
  <c r="BB37" i="14"/>
  <c r="R37" i="14"/>
  <c r="BD37" i="14"/>
  <c r="AF37" i="14"/>
  <c r="AD37" i="14"/>
  <c r="Y37" i="14"/>
  <c r="AO37" i="14"/>
  <c r="AJ37" i="14"/>
  <c r="AV37" i="14"/>
  <c r="AP37" i="14"/>
  <c r="AN37" i="14"/>
  <c r="AT37" i="14"/>
  <c r="AS37" i="14"/>
  <c r="AK37" i="14"/>
  <c r="AH37" i="14"/>
  <c r="AA100" i="10"/>
  <c r="AA132" i="10" s="1"/>
  <c r="AA45" i="12"/>
  <c r="V226" i="10"/>
  <c r="V241" i="10"/>
  <c r="V373" i="10"/>
  <c r="V387" i="10"/>
  <c r="V393" i="10" s="1"/>
  <c r="AJ241" i="10"/>
  <c r="AJ226" i="10"/>
  <c r="AJ373" i="10"/>
  <c r="AJ387" i="10"/>
  <c r="AJ393" i="10" s="1"/>
  <c r="I34" i="12"/>
  <c r="X241" i="10"/>
  <c r="X226" i="10"/>
  <c r="X373" i="10"/>
  <c r="X387" i="10"/>
  <c r="X393" i="10" s="1"/>
  <c r="AF241" i="10"/>
  <c r="AF226" i="10"/>
  <c r="AF373" i="10"/>
  <c r="AF387" i="10"/>
  <c r="AF393" i="10" s="1"/>
  <c r="AO226" i="10"/>
  <c r="AO241" i="10"/>
  <c r="AO373" i="10"/>
  <c r="AO387" i="10"/>
  <c r="AO393" i="10" s="1"/>
  <c r="AR241" i="10"/>
  <c r="AR226" i="10"/>
  <c r="AR373" i="10"/>
  <c r="AR387" i="10"/>
  <c r="AR393" i="10" s="1"/>
  <c r="G34" i="12"/>
  <c r="L34" i="14" s="1"/>
  <c r="H34" i="12"/>
  <c r="AX226" i="10"/>
  <c r="AX241" i="10"/>
  <c r="AX373" i="10"/>
  <c r="AX387" i="10"/>
  <c r="AX393" i="10" s="1"/>
  <c r="J37" i="14"/>
  <c r="AC37" i="14"/>
  <c r="T37" i="14"/>
  <c r="AM45" i="12"/>
  <c r="AM100" i="10"/>
  <c r="AM132" i="10" s="1"/>
  <c r="R241" i="10"/>
  <c r="R226" i="10"/>
  <c r="R373" i="10"/>
  <c r="R387" i="10"/>
  <c r="R393" i="10" s="1"/>
  <c r="AU38" i="12"/>
  <c r="AU87" i="10"/>
  <c r="AN241" i="10"/>
  <c r="AN226" i="10"/>
  <c r="AN373" i="10"/>
  <c r="AN387" i="10"/>
  <c r="AN393" i="10" s="1"/>
  <c r="AE45" i="12"/>
  <c r="AE100" i="10"/>
  <c r="AE132" i="10" s="1"/>
  <c r="AG241" i="10"/>
  <c r="AG226" i="10"/>
  <c r="AG373" i="10"/>
  <c r="AG387" i="10"/>
  <c r="AG393" i="10" s="1"/>
  <c r="AC241" i="10"/>
  <c r="AC226" i="10"/>
  <c r="AC373" i="10"/>
  <c r="AC387" i="10"/>
  <c r="AC393" i="10" s="1"/>
  <c r="T226" i="10"/>
  <c r="T241" i="10"/>
  <c r="T373" i="10"/>
  <c r="T387" i="10"/>
  <c r="T393" i="10" s="1"/>
  <c r="U241" i="10"/>
  <c r="U226" i="10"/>
  <c r="U373" i="10"/>
  <c r="U387" i="10"/>
  <c r="U393" i="10" s="1"/>
  <c r="BA37" i="14"/>
  <c r="AB37" i="14"/>
  <c r="AW37" i="14"/>
  <c r="AY100" i="10"/>
  <c r="AY132" i="10" s="1"/>
  <c r="AY45" i="12"/>
  <c r="BA226" i="10"/>
  <c r="BA241" i="10"/>
  <c r="BA373" i="10"/>
  <c r="BA387" i="10"/>
  <c r="BA393" i="10" s="1"/>
  <c r="M443" i="10" l="1"/>
  <c r="I132" i="16" s="1"/>
  <c r="V181" i="16"/>
  <c r="T60" i="15"/>
  <c r="V114" i="16"/>
  <c r="I60" i="15"/>
  <c r="BJ130" i="10"/>
  <c r="BH130" i="10"/>
  <c r="J48" i="16"/>
  <c r="J60" i="15" s="1"/>
  <c r="S48" i="16"/>
  <c r="S60" i="15" s="1"/>
  <c r="BK130" i="10"/>
  <c r="R48" i="16"/>
  <c r="R60" i="15" s="1"/>
  <c r="Q48" i="16"/>
  <c r="Q60" i="15" s="1"/>
  <c r="P48" i="16"/>
  <c r="P60" i="15" s="1"/>
  <c r="BF73" i="10"/>
  <c r="T153" i="16" s="1"/>
  <c r="P379" i="10"/>
  <c r="P56" i="12" s="1"/>
  <c r="L48" i="16"/>
  <c r="L60" i="15" s="1"/>
  <c r="N48" i="16"/>
  <c r="N60" i="15" s="1"/>
  <c r="M48" i="16"/>
  <c r="M60" i="15" s="1"/>
  <c r="K48" i="16"/>
  <c r="K60" i="15" s="1"/>
  <c r="O48" i="16"/>
  <c r="O60" i="15" s="1"/>
  <c r="P443" i="10"/>
  <c r="BF443" i="10"/>
  <c r="T199" i="16" s="1"/>
  <c r="BF379" i="10"/>
  <c r="BF56" i="12" s="1"/>
  <c r="P115" i="10"/>
  <c r="Z73" i="10"/>
  <c r="L153" i="16" s="1"/>
  <c r="L73" i="10"/>
  <c r="BF115" i="10"/>
  <c r="BF232" i="10"/>
  <c r="P82" i="10"/>
  <c r="P246" i="10"/>
  <c r="AR379" i="10"/>
  <c r="AR56" i="12" s="1"/>
  <c r="BI130" i="10"/>
  <c r="BF82" i="10"/>
  <c r="T159" i="16" s="1"/>
  <c r="BF246" i="10"/>
  <c r="P95" i="10"/>
  <c r="P73" i="10"/>
  <c r="M246" i="10"/>
  <c r="M232" i="10"/>
  <c r="M379" i="10"/>
  <c r="M56" i="12" s="1"/>
  <c r="M82" i="10"/>
  <c r="I92" i="16" s="1"/>
  <c r="M73" i="10"/>
  <c r="I86" i="16" s="1"/>
  <c r="AR82" i="10"/>
  <c r="M115" i="10"/>
  <c r="AR73" i="10"/>
  <c r="Z95" i="10"/>
  <c r="L167" i="16" s="1"/>
  <c r="L232" i="10"/>
  <c r="L246" i="10"/>
  <c r="AR232" i="10"/>
  <c r="Z232" i="10"/>
  <c r="H34" i="14"/>
  <c r="V56" i="12"/>
  <c r="AR115" i="10"/>
  <c r="Z115" i="10"/>
  <c r="L443" i="10"/>
  <c r="Z443" i="10"/>
  <c r="L199" i="16" s="1"/>
  <c r="Z246" i="10"/>
  <c r="L95" i="10"/>
  <c r="L379" i="10"/>
  <c r="L56" i="12" s="1"/>
  <c r="AR443" i="10"/>
  <c r="AR246" i="10"/>
  <c r="Z379" i="10"/>
  <c r="Z56" i="12" s="1"/>
  <c r="L115" i="10"/>
  <c r="Z82" i="10"/>
  <c r="L159" i="16" s="1"/>
  <c r="L82" i="10"/>
  <c r="AR95" i="10"/>
  <c r="M34" i="14"/>
  <c r="L444" i="10"/>
  <c r="L445" i="10"/>
  <c r="L18" i="10"/>
  <c r="L68" i="10"/>
  <c r="L97" i="10"/>
  <c r="L283" i="10"/>
  <c r="L96" i="10"/>
  <c r="L83" i="10"/>
  <c r="L284" i="10"/>
  <c r="L116" i="10"/>
  <c r="L16" i="10"/>
  <c r="L432" i="10"/>
  <c r="L17" i="10"/>
  <c r="T52" i="12"/>
  <c r="AG52" i="12"/>
  <c r="AW232" i="10"/>
  <c r="AW73" i="10"/>
  <c r="R86" i="16" s="1"/>
  <c r="AW379" i="10"/>
  <c r="AW56" i="12" s="1"/>
  <c r="AW246" i="10"/>
  <c r="AW95" i="10"/>
  <c r="R100" i="16" s="1"/>
  <c r="AW443" i="10"/>
  <c r="R132" i="16" s="1"/>
  <c r="AW82" i="10"/>
  <c r="R92" i="16" s="1"/>
  <c r="AW115" i="10"/>
  <c r="AX52" i="12"/>
  <c r="I34" i="14"/>
  <c r="AH379" i="10"/>
  <c r="AH56" i="12" s="1"/>
  <c r="AH73" i="10"/>
  <c r="N153" i="16" s="1"/>
  <c r="AH246" i="10"/>
  <c r="AH232" i="10"/>
  <c r="AH82" i="10"/>
  <c r="N159" i="16" s="1"/>
  <c r="AH95" i="10"/>
  <c r="N167" i="16" s="1"/>
  <c r="AH443" i="10"/>
  <c r="N199" i="16" s="1"/>
  <c r="AH115" i="10"/>
  <c r="AN232" i="10"/>
  <c r="AN73" i="10"/>
  <c r="AN379" i="10"/>
  <c r="AN56" i="12" s="1"/>
  <c r="AN246" i="10"/>
  <c r="AN443" i="10"/>
  <c r="AN82" i="10"/>
  <c r="AN115" i="10"/>
  <c r="AN95" i="10"/>
  <c r="AO232" i="10"/>
  <c r="AO73" i="10"/>
  <c r="P86" i="16" s="1"/>
  <c r="AO379" i="10"/>
  <c r="AO56" i="12" s="1"/>
  <c r="AO246" i="10"/>
  <c r="AO82" i="10"/>
  <c r="P92" i="16" s="1"/>
  <c r="AO95" i="10"/>
  <c r="P100" i="16" s="1"/>
  <c r="AO443" i="10"/>
  <c r="P132" i="16" s="1"/>
  <c r="AO115" i="10"/>
  <c r="BD232" i="10"/>
  <c r="BD246" i="10"/>
  <c r="BD379" i="10"/>
  <c r="BD56" i="12" s="1"/>
  <c r="BD73" i="10"/>
  <c r="BD82" i="10"/>
  <c r="BD95" i="10"/>
  <c r="BD115" i="10"/>
  <c r="BD443" i="10"/>
  <c r="AZ232" i="10"/>
  <c r="AZ73" i="10"/>
  <c r="AZ379" i="10"/>
  <c r="AZ56" i="12" s="1"/>
  <c r="AZ246" i="10"/>
  <c r="AZ95" i="10"/>
  <c r="AZ443" i="10"/>
  <c r="AZ115" i="10"/>
  <c r="AZ82" i="10"/>
  <c r="BK241" i="10"/>
  <c r="BH241" i="10"/>
  <c r="AH52" i="12"/>
  <c r="AG73" i="10"/>
  <c r="N86" i="16" s="1"/>
  <c r="AG379" i="10"/>
  <c r="AG56" i="12" s="1"/>
  <c r="AG232" i="10"/>
  <c r="AG246" i="10"/>
  <c r="AG82" i="10"/>
  <c r="N92" i="16" s="1"/>
  <c r="AG443" i="10"/>
  <c r="N132" i="16" s="1"/>
  <c r="AG95" i="10"/>
  <c r="N100" i="16" s="1"/>
  <c r="AG115" i="10"/>
  <c r="BJ226" i="10"/>
  <c r="BI387" i="10"/>
  <c r="M393" i="10"/>
  <c r="P52" i="12"/>
  <c r="AW52" i="12"/>
  <c r="AB379" i="10"/>
  <c r="AB56" i="12" s="1"/>
  <c r="AB246" i="10"/>
  <c r="AB232" i="10"/>
  <c r="AB73" i="10"/>
  <c r="AB443" i="10"/>
  <c r="AB115" i="10"/>
  <c r="AB82" i="10"/>
  <c r="AB95" i="10"/>
  <c r="AN52" i="12"/>
  <c r="AJ52" i="12"/>
  <c r="V52" i="12"/>
  <c r="AK379" i="10"/>
  <c r="AK56" i="12" s="1"/>
  <c r="AK232" i="10"/>
  <c r="AK246" i="10"/>
  <c r="AK73" i="10"/>
  <c r="O86" i="16" s="1"/>
  <c r="AK95" i="10"/>
  <c r="O100" i="16" s="1"/>
  <c r="AK82" i="10"/>
  <c r="O92" i="16" s="1"/>
  <c r="AK115" i="10"/>
  <c r="AK443" i="10"/>
  <c r="O132" i="16" s="1"/>
  <c r="AP379" i="10"/>
  <c r="AP56" i="12" s="1"/>
  <c r="AP232" i="10"/>
  <c r="AP73" i="10"/>
  <c r="P153" i="16" s="1"/>
  <c r="AP246" i="10"/>
  <c r="AP443" i="10"/>
  <c r="P199" i="16" s="1"/>
  <c r="AP95" i="10"/>
  <c r="P167" i="16" s="1"/>
  <c r="AP82" i="10"/>
  <c r="P159" i="16" s="1"/>
  <c r="AP115" i="10"/>
  <c r="Y73" i="10"/>
  <c r="L86" i="16" s="1"/>
  <c r="Y232" i="10"/>
  <c r="Y379" i="10"/>
  <c r="Y56" i="12" s="1"/>
  <c r="Y246" i="10"/>
  <c r="Y95" i="10"/>
  <c r="L100" i="16" s="1"/>
  <c r="Y443" i="10"/>
  <c r="L132" i="16" s="1"/>
  <c r="Y82" i="10"/>
  <c r="L92" i="16" s="1"/>
  <c r="Y115" i="10"/>
  <c r="R232" i="10"/>
  <c r="R246" i="10"/>
  <c r="R379" i="10"/>
  <c r="R56" i="12" s="1"/>
  <c r="R82" i="10"/>
  <c r="J159" i="16" s="1"/>
  <c r="R73" i="10"/>
  <c r="J153" i="16" s="1"/>
  <c r="R115" i="10"/>
  <c r="R443" i="10"/>
  <c r="J199" i="16" s="1"/>
  <c r="R95" i="10"/>
  <c r="J167" i="16" s="1"/>
  <c r="AX232" i="10"/>
  <c r="AX82" i="10"/>
  <c r="R159" i="16" s="1"/>
  <c r="AX73" i="10"/>
  <c r="R153" i="16" s="1"/>
  <c r="AX246" i="10"/>
  <c r="AX379" i="10"/>
  <c r="AX56" i="12" s="1"/>
  <c r="AX443" i="10"/>
  <c r="R199" i="16" s="1"/>
  <c r="AX115" i="10"/>
  <c r="AX95" i="10"/>
  <c r="R167" i="16" s="1"/>
  <c r="Z52" i="12"/>
  <c r="BD52" i="12"/>
  <c r="N73" i="10"/>
  <c r="I153" i="16" s="1"/>
  <c r="N232" i="10"/>
  <c r="N379" i="10"/>
  <c r="N56" i="12" s="1"/>
  <c r="N115" i="10"/>
  <c r="N246" i="10"/>
  <c r="N95" i="10"/>
  <c r="I167" i="16" s="1"/>
  <c r="N82" i="10"/>
  <c r="I159" i="16" s="1"/>
  <c r="N443" i="10"/>
  <c r="I199" i="16" s="1"/>
  <c r="BK373" i="10"/>
  <c r="BH373" i="10"/>
  <c r="BH226" i="10"/>
  <c r="BK226" i="10"/>
  <c r="U379" i="10"/>
  <c r="U56" i="12" s="1"/>
  <c r="U73" i="10"/>
  <c r="K86" i="16" s="1"/>
  <c r="U246" i="10"/>
  <c r="U232" i="10"/>
  <c r="U82" i="10"/>
  <c r="K92" i="16" s="1"/>
  <c r="U443" i="10"/>
  <c r="K132" i="16" s="1"/>
  <c r="U115" i="10"/>
  <c r="U95" i="10"/>
  <c r="K100" i="16" s="1"/>
  <c r="BJ387" i="10"/>
  <c r="N393" i="10"/>
  <c r="BB52" i="12"/>
  <c r="AD52" i="12"/>
  <c r="AS52" i="12"/>
  <c r="AV52" i="12"/>
  <c r="AL73" i="10"/>
  <c r="O153" i="16" s="1"/>
  <c r="AL379" i="10"/>
  <c r="AL56" i="12" s="1"/>
  <c r="AL246" i="10"/>
  <c r="AL232" i="10"/>
  <c r="AL443" i="10"/>
  <c r="O199" i="16" s="1"/>
  <c r="AL82" i="10"/>
  <c r="O159" i="16" s="1"/>
  <c r="AL115" i="10"/>
  <c r="AL95" i="10"/>
  <c r="O167" i="16" s="1"/>
  <c r="BI373" i="10"/>
  <c r="AU45" i="12"/>
  <c r="AU100" i="10"/>
  <c r="AU132" i="10" s="1"/>
  <c r="T73" i="10"/>
  <c r="T246" i="10"/>
  <c r="T232" i="10"/>
  <c r="T82" i="10"/>
  <c r="T379" i="10"/>
  <c r="T56" i="12" s="1"/>
  <c r="T443" i="10"/>
  <c r="T95" i="10"/>
  <c r="T115" i="10"/>
  <c r="BA52" i="12"/>
  <c r="BA379" i="10"/>
  <c r="BA56" i="12" s="1"/>
  <c r="BA73" i="10"/>
  <c r="S86" i="16" s="1"/>
  <c r="BA232" i="10"/>
  <c r="BA246" i="10"/>
  <c r="BA443" i="10"/>
  <c r="S132" i="16" s="1"/>
  <c r="BA115" i="10"/>
  <c r="BA82" i="10"/>
  <c r="S92" i="16" s="1"/>
  <c r="BA95" i="10"/>
  <c r="S100" i="16" s="1"/>
  <c r="AC379" i="10"/>
  <c r="AC56" i="12" s="1"/>
  <c r="AC246" i="10"/>
  <c r="AC232" i="10"/>
  <c r="AC73" i="10"/>
  <c r="M86" i="16" s="1"/>
  <c r="AC443" i="10"/>
  <c r="M132" i="16" s="1"/>
  <c r="AC95" i="10"/>
  <c r="M100" i="16" s="1"/>
  <c r="AC115" i="10"/>
  <c r="AC82" i="10"/>
  <c r="M92" i="16" s="1"/>
  <c r="AP34" i="14"/>
  <c r="AH34" i="14"/>
  <c r="Q34" i="14"/>
  <c r="AD34" i="14"/>
  <c r="AT34" i="14"/>
  <c r="AZ34" i="14"/>
  <c r="AN34" i="14"/>
  <c r="BE34" i="14"/>
  <c r="AF34" i="14"/>
  <c r="BD34" i="14"/>
  <c r="R34" i="14"/>
  <c r="AJ34" i="14"/>
  <c r="AV34" i="14"/>
  <c r="BB34" i="14"/>
  <c r="Y34" i="14"/>
  <c r="AR34" i="14"/>
  <c r="AX34" i="14"/>
  <c r="AS34" i="14"/>
  <c r="AK34" i="14"/>
  <c r="AO34" i="14"/>
  <c r="AG34" i="14"/>
  <c r="AB34" i="14"/>
  <c r="AL34" i="14"/>
  <c r="AW34" i="14"/>
  <c r="Z34" i="14"/>
  <c r="X34" i="14"/>
  <c r="BF34" i="14"/>
  <c r="AC34" i="14"/>
  <c r="BA34" i="14"/>
  <c r="V34" i="14"/>
  <c r="P34" i="14"/>
  <c r="U34" i="14"/>
  <c r="T34" i="14"/>
  <c r="AS73" i="10"/>
  <c r="Q86" i="16" s="1"/>
  <c r="AS379" i="10"/>
  <c r="AS56" i="12" s="1"/>
  <c r="AS246" i="10"/>
  <c r="AS232" i="10"/>
  <c r="AS82" i="10"/>
  <c r="Q92" i="16" s="1"/>
  <c r="AS115" i="10"/>
  <c r="AS443" i="10"/>
  <c r="Q132" i="16" s="1"/>
  <c r="AS95" i="10"/>
  <c r="Q100" i="16" s="1"/>
  <c r="AV73" i="10"/>
  <c r="AV246" i="10"/>
  <c r="AV232" i="10"/>
  <c r="AV379" i="10"/>
  <c r="AV56" i="12" s="1"/>
  <c r="AV95" i="10"/>
  <c r="AV115" i="10"/>
  <c r="AV82" i="10"/>
  <c r="AV443" i="10"/>
  <c r="AD73" i="10"/>
  <c r="M153" i="16" s="1"/>
  <c r="AD246" i="10"/>
  <c r="AD379" i="10"/>
  <c r="AD56" i="12" s="1"/>
  <c r="AD232" i="10"/>
  <c r="AD82" i="10"/>
  <c r="M159" i="16" s="1"/>
  <c r="AD115" i="10"/>
  <c r="AD95" i="10"/>
  <c r="M167" i="16" s="1"/>
  <c r="AD443" i="10"/>
  <c r="M199" i="16" s="1"/>
  <c r="BB73" i="10"/>
  <c r="S153" i="16" s="1"/>
  <c r="BB379" i="10"/>
  <c r="BB56" i="12" s="1"/>
  <c r="BB232" i="10"/>
  <c r="BB246" i="10"/>
  <c r="BB115" i="10"/>
  <c r="BB95" i="10"/>
  <c r="S167" i="16" s="1"/>
  <c r="BB443" i="10"/>
  <c r="S199" i="16" s="1"/>
  <c r="BB82" i="10"/>
  <c r="S159" i="16" s="1"/>
  <c r="BE379" i="10"/>
  <c r="BE56" i="12" s="1"/>
  <c r="BE73" i="10"/>
  <c r="T86" i="16" s="1"/>
  <c r="BE232" i="10"/>
  <c r="BE246" i="10"/>
  <c r="BE443" i="10"/>
  <c r="T132" i="16" s="1"/>
  <c r="BE82" i="10"/>
  <c r="T92" i="16" s="1"/>
  <c r="BE95" i="10"/>
  <c r="T100" i="16" s="1"/>
  <c r="BE115" i="10"/>
  <c r="X232" i="10"/>
  <c r="X379" i="10"/>
  <c r="X56" i="12" s="1"/>
  <c r="X73" i="10"/>
  <c r="X246" i="10"/>
  <c r="X115" i="10"/>
  <c r="X95" i="10"/>
  <c r="X82" i="10"/>
  <c r="X443" i="10"/>
  <c r="BH387" i="10"/>
  <c r="BK387" i="10"/>
  <c r="L393" i="10"/>
  <c r="BF52" i="12"/>
  <c r="AL52" i="12"/>
  <c r="AP52" i="12"/>
  <c r="AT52" i="12"/>
  <c r="N34" i="14"/>
  <c r="G37" i="14"/>
  <c r="Y52" i="12"/>
  <c r="BJ373" i="10"/>
  <c r="BE52" i="12"/>
  <c r="AZ52" i="12"/>
  <c r="AK52" i="12"/>
  <c r="BI241" i="10"/>
  <c r="U52" i="12"/>
  <c r="AC52" i="12"/>
  <c r="R52" i="12"/>
  <c r="AR52" i="12"/>
  <c r="AO52" i="12"/>
  <c r="AF52" i="12"/>
  <c r="X52" i="12"/>
  <c r="M68" i="10"/>
  <c r="I85" i="16" s="1"/>
  <c r="AT246" i="10"/>
  <c r="AT73" i="10"/>
  <c r="Q153" i="16" s="1"/>
  <c r="AT232" i="10"/>
  <c r="AT379" i="10"/>
  <c r="AT56" i="12" s="1"/>
  <c r="AT443" i="10"/>
  <c r="Q199" i="16" s="1"/>
  <c r="AT115" i="10"/>
  <c r="AT82" i="10"/>
  <c r="Q159" i="16" s="1"/>
  <c r="AT95" i="10"/>
  <c r="Q167" i="16" s="1"/>
  <c r="AJ232" i="10"/>
  <c r="AJ379" i="10"/>
  <c r="AJ56" i="12" s="1"/>
  <c r="AJ73" i="10"/>
  <c r="AJ246" i="10"/>
  <c r="AJ443" i="10"/>
  <c r="AJ82" i="10"/>
  <c r="AJ115" i="10"/>
  <c r="AJ95" i="10"/>
  <c r="AF379" i="10"/>
  <c r="AF56" i="12" s="1"/>
  <c r="AF73" i="10"/>
  <c r="AF232" i="10"/>
  <c r="AF246" i="10"/>
  <c r="AF115" i="10"/>
  <c r="AF95" i="10"/>
  <c r="AF82" i="10"/>
  <c r="AF443" i="10"/>
  <c r="Q73" i="10"/>
  <c r="J86" i="16" s="1"/>
  <c r="Q379" i="10"/>
  <c r="Q232" i="10"/>
  <c r="Q246" i="10"/>
  <c r="Q82" i="10"/>
  <c r="J92" i="16" s="1"/>
  <c r="Q115" i="10"/>
  <c r="Q443" i="10"/>
  <c r="J132" i="16" s="1"/>
  <c r="Q95" i="10"/>
  <c r="J100" i="16" s="1"/>
  <c r="Q52" i="12"/>
  <c r="AQ45" i="12"/>
  <c r="AQ100" i="10"/>
  <c r="AQ132" i="10" s="1"/>
  <c r="J34" i="14"/>
  <c r="BJ241" i="10"/>
  <c r="BI226" i="10"/>
  <c r="V153" i="16" l="1"/>
  <c r="V100" i="16"/>
  <c r="V132" i="16"/>
  <c r="V48" i="16"/>
  <c r="V199" i="16"/>
  <c r="V92" i="16"/>
  <c r="V60" i="15"/>
  <c r="V86" i="16"/>
  <c r="V159" i="16"/>
  <c r="V167" i="16"/>
  <c r="O66" i="16"/>
  <c r="L66" i="16"/>
  <c r="K66" i="16"/>
  <c r="S20" i="16"/>
  <c r="Q34" i="16"/>
  <c r="L20" i="16"/>
  <c r="R26" i="16"/>
  <c r="K20" i="16"/>
  <c r="T26" i="16"/>
  <c r="N34" i="16"/>
  <c r="N20" i="16"/>
  <c r="O26" i="16"/>
  <c r="R34" i="16"/>
  <c r="R20" i="16"/>
  <c r="K34" i="16"/>
  <c r="M26" i="16"/>
  <c r="I27" i="16"/>
  <c r="I19" i="16"/>
  <c r="I66" i="16"/>
  <c r="Q26" i="16"/>
  <c r="I20" i="16"/>
  <c r="R66" i="16"/>
  <c r="S66" i="16"/>
  <c r="T34" i="16"/>
  <c r="P26" i="16"/>
  <c r="P20" i="16"/>
  <c r="I35" i="16"/>
  <c r="I34" i="16"/>
  <c r="J26" i="16"/>
  <c r="N66" i="16"/>
  <c r="O34" i="16"/>
  <c r="L26" i="16"/>
  <c r="M66" i="16"/>
  <c r="S34" i="16"/>
  <c r="P66" i="16"/>
  <c r="I63" i="16"/>
  <c r="I26" i="16"/>
  <c r="Q20" i="16"/>
  <c r="J20" i="16"/>
  <c r="J66" i="16"/>
  <c r="N26" i="16"/>
  <c r="O20" i="16"/>
  <c r="L34" i="16"/>
  <c r="K26" i="16"/>
  <c r="M34" i="16"/>
  <c r="M20" i="16"/>
  <c r="S26" i="16"/>
  <c r="T66" i="16"/>
  <c r="T20" i="16"/>
  <c r="P34" i="16"/>
  <c r="I31" i="16"/>
  <c r="I67" i="16"/>
  <c r="Q66" i="16"/>
  <c r="J34" i="16"/>
  <c r="M283" i="10"/>
  <c r="L85" i="10"/>
  <c r="BK232" i="10"/>
  <c r="M16" i="10"/>
  <c r="M97" i="10"/>
  <c r="I97" i="16" s="1"/>
  <c r="M444" i="10"/>
  <c r="I133" i="16" s="1"/>
  <c r="L117" i="10"/>
  <c r="M83" i="10"/>
  <c r="M445" i="10"/>
  <c r="I129" i="16" s="1"/>
  <c r="M116" i="10"/>
  <c r="M117" i="10" s="1"/>
  <c r="L98" i="10"/>
  <c r="L446" i="10"/>
  <c r="BH246" i="10"/>
  <c r="BK73" i="10"/>
  <c r="BI95" i="10"/>
  <c r="BI443" i="10"/>
  <c r="BI232" i="10"/>
  <c r="BH82" i="10"/>
  <c r="M432" i="10"/>
  <c r="M17" i="10"/>
  <c r="M18" i="10"/>
  <c r="BI246" i="10"/>
  <c r="BI379" i="10"/>
  <c r="M284" i="10"/>
  <c r="M96" i="10"/>
  <c r="BH232" i="10"/>
  <c r="BK246" i="10"/>
  <c r="BH73" i="10"/>
  <c r="BH95" i="10"/>
  <c r="BK115" i="10"/>
  <c r="N18" i="10"/>
  <c r="N284" i="10"/>
  <c r="N283" i="10"/>
  <c r="N83" i="10"/>
  <c r="N445" i="10"/>
  <c r="I196" i="16" s="1"/>
  <c r="N432" i="10"/>
  <c r="N444" i="10"/>
  <c r="I200" i="16" s="1"/>
  <c r="N116" i="10"/>
  <c r="N117" i="10" s="1"/>
  <c r="I179" i="16" s="1"/>
  <c r="N17" i="10"/>
  <c r="N97" i="10"/>
  <c r="I164" i="16" s="1"/>
  <c r="N96" i="10"/>
  <c r="I168" i="16" s="1"/>
  <c r="N68" i="10"/>
  <c r="I152" i="16" s="1"/>
  <c r="N16" i="10"/>
  <c r="BI73" i="10"/>
  <c r="V283" i="10"/>
  <c r="V445" i="10"/>
  <c r="K196" i="16" s="1"/>
  <c r="V18" i="10"/>
  <c r="V432" i="10"/>
  <c r="V83" i="10"/>
  <c r="V444" i="10"/>
  <c r="V97" i="10"/>
  <c r="K164" i="16" s="1"/>
  <c r="V96" i="10"/>
  <c r="K168" i="16" s="1"/>
  <c r="V116" i="10"/>
  <c r="V117" i="10" s="1"/>
  <c r="V68" i="10"/>
  <c r="K152" i="16" s="1"/>
  <c r="V284" i="10"/>
  <c r="V17" i="10"/>
  <c r="V16" i="10"/>
  <c r="X444" i="10"/>
  <c r="X96" i="10"/>
  <c r="X283" i="10"/>
  <c r="X83" i="10"/>
  <c r="X97" i="10"/>
  <c r="X284" i="10"/>
  <c r="X18" i="10"/>
  <c r="X116" i="10"/>
  <c r="X117" i="10" s="1"/>
  <c r="X17" i="10"/>
  <c r="X68" i="10"/>
  <c r="X445" i="10"/>
  <c r="X432" i="10"/>
  <c r="X16" i="10"/>
  <c r="AB97" i="10"/>
  <c r="AB444" i="10"/>
  <c r="AB68" i="10"/>
  <c r="AB432" i="10"/>
  <c r="AB17" i="10"/>
  <c r="AB116" i="10"/>
  <c r="AB117" i="10" s="1"/>
  <c r="AB445" i="10"/>
  <c r="AB83" i="10"/>
  <c r="AB283" i="10"/>
  <c r="AB18" i="10"/>
  <c r="AB284" i="10"/>
  <c r="AB96" i="10"/>
  <c r="AB16" i="10"/>
  <c r="AS432" i="10"/>
  <c r="AS83" i="10"/>
  <c r="AS116" i="10"/>
  <c r="AS117" i="10" s="1"/>
  <c r="AS445" i="10"/>
  <c r="Q129" i="16" s="1"/>
  <c r="AS96" i="10"/>
  <c r="Q101" i="16" s="1"/>
  <c r="AS97" i="10"/>
  <c r="Q97" i="16" s="1"/>
  <c r="AS18" i="10"/>
  <c r="AS17" i="10"/>
  <c r="AS444" i="10"/>
  <c r="Q133" i="16" s="1"/>
  <c r="AS68" i="10"/>
  <c r="Q85" i="16" s="1"/>
  <c r="AS284" i="10"/>
  <c r="AS283" i="10"/>
  <c r="AS16" i="10"/>
  <c r="BB68" i="10"/>
  <c r="S152" i="16" s="1"/>
  <c r="BB97" i="10"/>
  <c r="S164" i="16" s="1"/>
  <c r="BB445" i="10"/>
  <c r="S196" i="16" s="1"/>
  <c r="BB83" i="10"/>
  <c r="BB283" i="10"/>
  <c r="BB432" i="10"/>
  <c r="BB96" i="10"/>
  <c r="S168" i="16" s="1"/>
  <c r="BB17" i="10"/>
  <c r="BB116" i="10"/>
  <c r="BB117" i="10" s="1"/>
  <c r="BB284" i="10"/>
  <c r="BB18" i="10"/>
  <c r="BB444" i="10"/>
  <c r="S200" i="16" s="1"/>
  <c r="BB16" i="10"/>
  <c r="BD432" i="10"/>
  <c r="BD96" i="10"/>
  <c r="BD68" i="10"/>
  <c r="BD17" i="10"/>
  <c r="BD284" i="10"/>
  <c r="BD444" i="10"/>
  <c r="BD283" i="10"/>
  <c r="BD445" i="10"/>
  <c r="BD18" i="10"/>
  <c r="BD83" i="10"/>
  <c r="BD116" i="10"/>
  <c r="BD117" i="10" s="1"/>
  <c r="BD97" i="10"/>
  <c r="BD16" i="10"/>
  <c r="AZ283" i="10"/>
  <c r="AZ97" i="10"/>
  <c r="AZ116" i="10"/>
  <c r="AZ117" i="10" s="1"/>
  <c r="AZ83" i="10"/>
  <c r="AZ432" i="10"/>
  <c r="AZ68" i="10"/>
  <c r="AZ284" i="10"/>
  <c r="AZ18" i="10"/>
  <c r="AZ96" i="10"/>
  <c r="AZ444" i="10"/>
  <c r="AZ17" i="10"/>
  <c r="AZ445" i="10"/>
  <c r="AZ16" i="10"/>
  <c r="AH116" i="10"/>
  <c r="AH284" i="10"/>
  <c r="AH445" i="10"/>
  <c r="N196" i="16" s="1"/>
  <c r="AH444" i="10"/>
  <c r="N200" i="16" s="1"/>
  <c r="AH432" i="10"/>
  <c r="AH283" i="10"/>
  <c r="AH17" i="10"/>
  <c r="AH18" i="10"/>
  <c r="AH97" i="10"/>
  <c r="N164" i="16" s="1"/>
  <c r="AH83" i="10"/>
  <c r="AH68" i="10"/>
  <c r="N152" i="16" s="1"/>
  <c r="AH96" i="10"/>
  <c r="N168" i="16" s="1"/>
  <c r="AH16" i="10"/>
  <c r="BJ95" i="10"/>
  <c r="BJ232" i="10"/>
  <c r="L128" i="10"/>
  <c r="AH117" i="10"/>
  <c r="L19" i="10"/>
  <c r="J56" i="12"/>
  <c r="T283" i="10"/>
  <c r="T83" i="10"/>
  <c r="T18" i="10"/>
  <c r="T432" i="10"/>
  <c r="T444" i="10"/>
  <c r="T97" i="10"/>
  <c r="T445" i="10"/>
  <c r="T116" i="10"/>
  <c r="T117" i="10" s="1"/>
  <c r="T68" i="10"/>
  <c r="T284" i="10"/>
  <c r="T17" i="10"/>
  <c r="T96" i="10"/>
  <c r="T16" i="10"/>
  <c r="BA444" i="10"/>
  <c r="S133" i="16" s="1"/>
  <c r="BA96" i="10"/>
  <c r="S101" i="16" s="1"/>
  <c r="BA432" i="10"/>
  <c r="BA284" i="10"/>
  <c r="BA68" i="10"/>
  <c r="S85" i="16" s="1"/>
  <c r="BA17" i="10"/>
  <c r="BA445" i="10"/>
  <c r="S129" i="16" s="1"/>
  <c r="BA116" i="10"/>
  <c r="BA117" i="10" s="1"/>
  <c r="BA97" i="10"/>
  <c r="S97" i="16" s="1"/>
  <c r="BA83" i="10"/>
  <c r="BA283" i="10"/>
  <c r="BA18" i="10"/>
  <c r="BA16" i="10"/>
  <c r="Z283" i="10"/>
  <c r="Z17" i="10"/>
  <c r="Z116" i="10"/>
  <c r="Z117" i="10" s="1"/>
  <c r="Z284" i="10"/>
  <c r="Z18" i="10"/>
  <c r="Z432" i="10"/>
  <c r="Z445" i="10"/>
  <c r="L196" i="16" s="1"/>
  <c r="Z83" i="10"/>
  <c r="Z68" i="10"/>
  <c r="L152" i="16" s="1"/>
  <c r="Z97" i="10"/>
  <c r="L164" i="16" s="1"/>
  <c r="Z444" i="10"/>
  <c r="Z96" i="10"/>
  <c r="L168" i="16" s="1"/>
  <c r="Z16" i="10"/>
  <c r="AG83" i="10"/>
  <c r="AG68" i="10"/>
  <c r="N85" i="16" s="1"/>
  <c r="AG18" i="10"/>
  <c r="AG96" i="10"/>
  <c r="N101" i="16" s="1"/>
  <c r="AG283" i="10"/>
  <c r="AG97" i="10"/>
  <c r="N97" i="16" s="1"/>
  <c r="AG445" i="10"/>
  <c r="N129" i="16" s="1"/>
  <c r="AG432" i="10"/>
  <c r="AG17" i="10"/>
  <c r="AG116" i="10"/>
  <c r="AG117" i="10" s="1"/>
  <c r="AG284" i="10"/>
  <c r="AG444" i="10"/>
  <c r="N133" i="16" s="1"/>
  <c r="AG16" i="10"/>
  <c r="AX96" i="10"/>
  <c r="R168" i="16" s="1"/>
  <c r="AX68" i="10"/>
  <c r="R152" i="16" s="1"/>
  <c r="AX97" i="10"/>
  <c r="R164" i="16" s="1"/>
  <c r="AX18" i="10"/>
  <c r="AX445" i="10"/>
  <c r="R196" i="16" s="1"/>
  <c r="AX284" i="10"/>
  <c r="AX116" i="10"/>
  <c r="AX117" i="10" s="1"/>
  <c r="AX83" i="10"/>
  <c r="AX432" i="10"/>
  <c r="AX444" i="10"/>
  <c r="R200" i="16" s="1"/>
  <c r="AX283" i="10"/>
  <c r="AX17" i="10"/>
  <c r="AX16" i="10"/>
  <c r="AV444" i="10"/>
  <c r="AV116" i="10"/>
  <c r="AV117" i="10" s="1"/>
  <c r="AV17" i="10"/>
  <c r="AV432" i="10"/>
  <c r="AV283" i="10"/>
  <c r="AV96" i="10"/>
  <c r="AV83" i="10"/>
  <c r="AV97" i="10"/>
  <c r="AV445" i="10"/>
  <c r="AV284" i="10"/>
  <c r="AV18" i="10"/>
  <c r="AV68" i="10"/>
  <c r="AV16" i="10"/>
  <c r="AF83" i="10"/>
  <c r="AF444" i="10"/>
  <c r="AF445" i="10"/>
  <c r="AF68" i="10"/>
  <c r="AF116" i="10"/>
  <c r="AF117" i="10" s="1"/>
  <c r="AF283" i="10"/>
  <c r="AF284" i="10"/>
  <c r="AF18" i="10"/>
  <c r="AF432" i="10"/>
  <c r="AF96" i="10"/>
  <c r="AF17" i="10"/>
  <c r="AF97" i="10"/>
  <c r="AF16" i="10"/>
  <c r="AT83" i="10"/>
  <c r="AT96" i="10"/>
  <c r="Q168" i="16" s="1"/>
  <c r="AT97" i="10"/>
  <c r="Q164" i="16" s="1"/>
  <c r="AT17" i="10"/>
  <c r="AT444" i="10"/>
  <c r="Q200" i="16" s="1"/>
  <c r="AT68" i="10"/>
  <c r="Q152" i="16" s="1"/>
  <c r="AT432" i="10"/>
  <c r="AT116" i="10"/>
  <c r="AT117" i="10" s="1"/>
  <c r="AT445" i="10"/>
  <c r="Q196" i="16" s="1"/>
  <c r="Q201" i="16" s="1"/>
  <c r="AT283" i="10"/>
  <c r="AT18" i="10"/>
  <c r="AT284" i="10"/>
  <c r="AT16" i="10"/>
  <c r="AP18" i="10"/>
  <c r="AP283" i="10"/>
  <c r="AP96" i="10"/>
  <c r="P168" i="16" s="1"/>
  <c r="AP284" i="10"/>
  <c r="AP444" i="10"/>
  <c r="P200" i="16" s="1"/>
  <c r="AP116" i="10"/>
  <c r="AP117" i="10" s="1"/>
  <c r="AP83" i="10"/>
  <c r="AP432" i="10"/>
  <c r="AP97" i="10"/>
  <c r="P164" i="16" s="1"/>
  <c r="AP68" i="10"/>
  <c r="P152" i="16" s="1"/>
  <c r="AP17" i="10"/>
  <c r="AP445" i="10"/>
  <c r="P196" i="16" s="1"/>
  <c r="AP16" i="10"/>
  <c r="BJ246" i="10"/>
  <c r="BJ73" i="10"/>
  <c r="BI115" i="10"/>
  <c r="BH443" i="10"/>
  <c r="G34" i="14"/>
  <c r="BK393" i="10"/>
  <c r="BH393" i="10"/>
  <c r="L52" i="12"/>
  <c r="BI82" i="10"/>
  <c r="U97" i="10"/>
  <c r="K97" i="16" s="1"/>
  <c r="U18" i="10"/>
  <c r="U444" i="10"/>
  <c r="K133" i="16" s="1"/>
  <c r="U96" i="10"/>
  <c r="K101" i="16" s="1"/>
  <c r="U432" i="10"/>
  <c r="U283" i="10"/>
  <c r="U17" i="10"/>
  <c r="U83" i="10"/>
  <c r="U445" i="10"/>
  <c r="K129" i="16" s="1"/>
  <c r="U284" i="10"/>
  <c r="U68" i="10"/>
  <c r="K85" i="16" s="1"/>
  <c r="U116" i="10"/>
  <c r="U117" i="10" s="1"/>
  <c r="U16" i="10"/>
  <c r="AC83" i="10"/>
  <c r="AC68" i="10"/>
  <c r="M85" i="16" s="1"/>
  <c r="AC116" i="10"/>
  <c r="AC117" i="10" s="1"/>
  <c r="AC18" i="10"/>
  <c r="AC17" i="10"/>
  <c r="AC283" i="10"/>
  <c r="AC96" i="10"/>
  <c r="M101" i="16" s="1"/>
  <c r="AC284" i="10"/>
  <c r="AC445" i="10"/>
  <c r="M129" i="16" s="1"/>
  <c r="AC444" i="10"/>
  <c r="M133" i="16" s="1"/>
  <c r="AC432" i="10"/>
  <c r="AC97" i="10"/>
  <c r="M97" i="16" s="1"/>
  <c r="AC16" i="10"/>
  <c r="AW445" i="10"/>
  <c r="R129" i="16" s="1"/>
  <c r="AW444" i="10"/>
  <c r="R133" i="16" s="1"/>
  <c r="AW96" i="10"/>
  <c r="R101" i="16" s="1"/>
  <c r="AW68" i="10"/>
  <c r="R85" i="16" s="1"/>
  <c r="AW18" i="10"/>
  <c r="AW97" i="10"/>
  <c r="R97" i="16" s="1"/>
  <c r="AW83" i="10"/>
  <c r="AW432" i="10"/>
  <c r="AW284" i="10"/>
  <c r="AW283" i="10"/>
  <c r="AW116" i="10"/>
  <c r="AW117" i="10" s="1"/>
  <c r="AW17" i="10"/>
  <c r="AW16" i="10"/>
  <c r="AO17" i="10"/>
  <c r="AO445" i="10"/>
  <c r="P129" i="16" s="1"/>
  <c r="AO283" i="10"/>
  <c r="AO83" i="10"/>
  <c r="AO444" i="10"/>
  <c r="P133" i="16" s="1"/>
  <c r="AO96" i="10"/>
  <c r="P101" i="16" s="1"/>
  <c r="AO18" i="10"/>
  <c r="AO432" i="10"/>
  <c r="AO116" i="10"/>
  <c r="AO117" i="10" s="1"/>
  <c r="AO97" i="10"/>
  <c r="P97" i="16" s="1"/>
  <c r="P102" i="16" s="1"/>
  <c r="AO68" i="10"/>
  <c r="P85" i="16" s="1"/>
  <c r="AO284" i="10"/>
  <c r="AO16" i="10"/>
  <c r="AR445" i="10"/>
  <c r="AR17" i="10"/>
  <c r="AR284" i="10"/>
  <c r="AR283" i="10"/>
  <c r="AR432" i="10"/>
  <c r="AR96" i="10"/>
  <c r="AR18" i="10"/>
  <c r="AR68" i="10"/>
  <c r="AR83" i="10"/>
  <c r="AR116" i="10"/>
  <c r="AR117" i="10" s="1"/>
  <c r="AR97" i="10"/>
  <c r="AR444" i="10"/>
  <c r="AR16" i="10"/>
  <c r="AJ432" i="10"/>
  <c r="AJ284" i="10"/>
  <c r="AJ116" i="10"/>
  <c r="AJ117" i="10" s="1"/>
  <c r="AJ18" i="10"/>
  <c r="AJ68" i="10"/>
  <c r="AJ97" i="10"/>
  <c r="AJ283" i="10"/>
  <c r="AJ17" i="10"/>
  <c r="AJ83" i="10"/>
  <c r="AJ96" i="10"/>
  <c r="AJ444" i="10"/>
  <c r="AJ445" i="10"/>
  <c r="AJ16" i="10"/>
  <c r="BE83" i="10"/>
  <c r="BE97" i="10"/>
  <c r="T97" i="16" s="1"/>
  <c r="BE432" i="10"/>
  <c r="BE96" i="10"/>
  <c r="T101" i="16" s="1"/>
  <c r="BE445" i="10"/>
  <c r="T129" i="16" s="1"/>
  <c r="BE116" i="10"/>
  <c r="BE117" i="10" s="1"/>
  <c r="BE18" i="10"/>
  <c r="BE444" i="10"/>
  <c r="T133" i="16" s="1"/>
  <c r="BE284" i="10"/>
  <c r="BE17" i="10"/>
  <c r="BE283" i="10"/>
  <c r="BE68" i="10"/>
  <c r="T85" i="16" s="1"/>
  <c r="BE16" i="10"/>
  <c r="AD97" i="10"/>
  <c r="M164" i="16" s="1"/>
  <c r="AD96" i="10"/>
  <c r="M168" i="16" s="1"/>
  <c r="AD68" i="10"/>
  <c r="M152" i="16" s="1"/>
  <c r="AD116" i="10"/>
  <c r="AD117" i="10" s="1"/>
  <c r="AD83" i="10"/>
  <c r="AD284" i="10"/>
  <c r="AD444" i="10"/>
  <c r="M200" i="16" s="1"/>
  <c r="AD432" i="10"/>
  <c r="AD445" i="10"/>
  <c r="M196" i="16" s="1"/>
  <c r="AD18" i="10"/>
  <c r="AD283" i="10"/>
  <c r="AD17" i="10"/>
  <c r="AD16" i="10"/>
  <c r="BH379" i="10"/>
  <c r="BK95" i="10"/>
  <c r="BJ443" i="10"/>
  <c r="BJ115" i="10"/>
  <c r="BK443" i="10"/>
  <c r="BK82" i="10"/>
  <c r="P83" i="10"/>
  <c r="P97" i="10"/>
  <c r="P116" i="10"/>
  <c r="P117" i="10" s="1"/>
  <c r="P68" i="10"/>
  <c r="P444" i="10"/>
  <c r="P284" i="10"/>
  <c r="P17" i="10"/>
  <c r="P283" i="10"/>
  <c r="P96" i="10"/>
  <c r="P432" i="10"/>
  <c r="P18" i="10"/>
  <c r="P445" i="10"/>
  <c r="P16" i="10"/>
  <c r="BF17" i="10"/>
  <c r="BF96" i="10"/>
  <c r="T168" i="16" s="1"/>
  <c r="BF68" i="10"/>
  <c r="T152" i="16" s="1"/>
  <c r="BF284" i="10"/>
  <c r="BF116" i="10"/>
  <c r="BF117" i="10" s="1"/>
  <c r="BF97" i="10"/>
  <c r="T164" i="16" s="1"/>
  <c r="T169" i="16" s="1"/>
  <c r="BF83" i="10"/>
  <c r="BF18" i="10"/>
  <c r="BF445" i="10"/>
  <c r="T196" i="16" s="1"/>
  <c r="BF444" i="10"/>
  <c r="T200" i="16" s="1"/>
  <c r="BF432" i="10"/>
  <c r="BF283" i="10"/>
  <c r="BF16" i="10"/>
  <c r="AL284" i="10"/>
  <c r="AL116" i="10"/>
  <c r="AL117" i="10" s="1"/>
  <c r="AL445" i="10"/>
  <c r="O196" i="16" s="1"/>
  <c r="AL17" i="10"/>
  <c r="AL97" i="10"/>
  <c r="O164" i="16" s="1"/>
  <c r="AL96" i="10"/>
  <c r="O168" i="16" s="1"/>
  <c r="AL444" i="10"/>
  <c r="AL68" i="10"/>
  <c r="O152" i="16" s="1"/>
  <c r="AL283" i="10"/>
  <c r="AL432" i="10"/>
  <c r="AL83" i="10"/>
  <c r="AL18" i="10"/>
  <c r="AL16" i="10"/>
  <c r="AK17" i="10"/>
  <c r="AK116" i="10"/>
  <c r="AK117" i="10" s="1"/>
  <c r="AK96" i="10"/>
  <c r="O101" i="16" s="1"/>
  <c r="AK445" i="10"/>
  <c r="O129" i="16" s="1"/>
  <c r="AK68" i="10"/>
  <c r="O85" i="16" s="1"/>
  <c r="AK18" i="10"/>
  <c r="AK97" i="10"/>
  <c r="O97" i="16" s="1"/>
  <c r="AK432" i="10"/>
  <c r="AK444" i="10"/>
  <c r="O133" i="16" s="1"/>
  <c r="AK83" i="10"/>
  <c r="AK283" i="10"/>
  <c r="AK284" i="10"/>
  <c r="AK16" i="10"/>
  <c r="Y18" i="10"/>
  <c r="Y68" i="10"/>
  <c r="L85" i="16" s="1"/>
  <c r="Y116" i="10"/>
  <c r="Y117" i="10" s="1"/>
  <c r="Y96" i="10"/>
  <c r="L101" i="16" s="1"/>
  <c r="Y284" i="10"/>
  <c r="Y97" i="10"/>
  <c r="L97" i="16" s="1"/>
  <c r="Y17" i="10"/>
  <c r="Y283" i="10"/>
  <c r="Y444" i="10"/>
  <c r="L133" i="16" s="1"/>
  <c r="Y445" i="10"/>
  <c r="L129" i="16" s="1"/>
  <c r="Y432" i="10"/>
  <c r="Y83" i="10"/>
  <c r="Y16" i="10"/>
  <c r="R97" i="10"/>
  <c r="J164" i="16" s="1"/>
  <c r="R18" i="10"/>
  <c r="R283" i="10"/>
  <c r="R96" i="10"/>
  <c r="J168" i="16" s="1"/>
  <c r="R83" i="10"/>
  <c r="R444" i="10"/>
  <c r="J200" i="16" s="1"/>
  <c r="R68" i="10"/>
  <c r="J152" i="16" s="1"/>
  <c r="R445" i="10"/>
  <c r="J196" i="16" s="1"/>
  <c r="R116" i="10"/>
  <c r="R117" i="10" s="1"/>
  <c r="R432" i="10"/>
  <c r="R284" i="10"/>
  <c r="R17" i="10"/>
  <c r="R16" i="10"/>
  <c r="AN83" i="10"/>
  <c r="AN17" i="10"/>
  <c r="AN444" i="10"/>
  <c r="AN116" i="10"/>
  <c r="AN117" i="10" s="1"/>
  <c r="AN445" i="10"/>
  <c r="AN97" i="10"/>
  <c r="AN432" i="10"/>
  <c r="AN96" i="10"/>
  <c r="AN18" i="10"/>
  <c r="AN284" i="10"/>
  <c r="AN283" i="10"/>
  <c r="AN68" i="10"/>
  <c r="AN16" i="10"/>
  <c r="Q83" i="10"/>
  <c r="J93" i="16" s="1"/>
  <c r="J94" i="16" s="1"/>
  <c r="Q18" i="10"/>
  <c r="Q283" i="10"/>
  <c r="Q284" i="10"/>
  <c r="Q68" i="10"/>
  <c r="J85" i="16" s="1"/>
  <c r="Q445" i="10"/>
  <c r="J129" i="16" s="1"/>
  <c r="Q116" i="10"/>
  <c r="Q444" i="10"/>
  <c r="J133" i="16" s="1"/>
  <c r="Q17" i="10"/>
  <c r="Q96" i="10"/>
  <c r="J101" i="16" s="1"/>
  <c r="Q432" i="10"/>
  <c r="Q97" i="10"/>
  <c r="J97" i="16" s="1"/>
  <c r="Q16" i="10"/>
  <c r="BJ393" i="10"/>
  <c r="N52" i="12"/>
  <c r="BK379" i="10"/>
  <c r="H56" i="12"/>
  <c r="BJ82" i="10"/>
  <c r="BJ379" i="10"/>
  <c r="BI393" i="10"/>
  <c r="M52" i="12"/>
  <c r="BH115" i="10"/>
  <c r="Q56" i="12"/>
  <c r="I56" i="12" s="1"/>
  <c r="P169" i="16" l="1"/>
  <c r="O102" i="16"/>
  <c r="N102" i="16"/>
  <c r="J134" i="16"/>
  <c r="J201" i="16"/>
  <c r="T134" i="16"/>
  <c r="O134" i="16"/>
  <c r="O169" i="16"/>
  <c r="R134" i="16"/>
  <c r="V85" i="16"/>
  <c r="L169" i="16"/>
  <c r="S134" i="16"/>
  <c r="R201" i="16"/>
  <c r="S201" i="16"/>
  <c r="Q134" i="16"/>
  <c r="K169" i="16"/>
  <c r="P134" i="16"/>
  <c r="M102" i="16"/>
  <c r="K102" i="16"/>
  <c r="Q102" i="16"/>
  <c r="AK85" i="10"/>
  <c r="O93" i="16"/>
  <c r="O94" i="16" s="1"/>
  <c r="AK128" i="10"/>
  <c r="O112" i="16"/>
  <c r="AL446" i="10"/>
  <c r="O200" i="16"/>
  <c r="AD128" i="10"/>
  <c r="M179" i="16"/>
  <c r="AO85" i="10"/>
  <c r="P93" i="16"/>
  <c r="P94" i="16" s="1"/>
  <c r="AG128" i="10"/>
  <c r="N112" i="16"/>
  <c r="Z446" i="10"/>
  <c r="L200" i="16"/>
  <c r="L201" i="16" s="1"/>
  <c r="Z128" i="10"/>
  <c r="L179" i="16"/>
  <c r="BA128" i="10"/>
  <c r="S112" i="16"/>
  <c r="V196" i="16"/>
  <c r="I201" i="16"/>
  <c r="V26" i="16"/>
  <c r="V20" i="16"/>
  <c r="Y85" i="10"/>
  <c r="L93" i="16"/>
  <c r="L94" i="16" s="1"/>
  <c r="AL128" i="10"/>
  <c r="O179" i="16"/>
  <c r="BF85" i="10"/>
  <c r="T160" i="16"/>
  <c r="T161" i="16" s="1"/>
  <c r="M134" i="16"/>
  <c r="AC85" i="10"/>
  <c r="M93" i="16"/>
  <c r="M94" i="16" s="1"/>
  <c r="P201" i="16"/>
  <c r="AT85" i="10"/>
  <c r="Q160" i="16"/>
  <c r="Q161" i="16" s="1"/>
  <c r="AX85" i="10"/>
  <c r="R160" i="16"/>
  <c r="R161" i="16" s="1"/>
  <c r="AG85" i="10"/>
  <c r="N93" i="16"/>
  <c r="N94" i="16" s="1"/>
  <c r="N201" i="16"/>
  <c r="S169" i="16"/>
  <c r="AS128" i="10"/>
  <c r="Q112" i="16"/>
  <c r="V446" i="10"/>
  <c r="K200" i="16"/>
  <c r="K201" i="16" s="1"/>
  <c r="V152" i="16"/>
  <c r="N85" i="10"/>
  <c r="I160" i="16"/>
  <c r="M128" i="10"/>
  <c r="I112" i="16"/>
  <c r="V133" i="16"/>
  <c r="V34" i="16"/>
  <c r="AL85" i="10"/>
  <c r="O160" i="16"/>
  <c r="O161" i="16" s="1"/>
  <c r="O201" i="16"/>
  <c r="BE85" i="10"/>
  <c r="T93" i="16"/>
  <c r="T94" i="16" s="1"/>
  <c r="J102" i="16"/>
  <c r="Y128" i="10"/>
  <c r="L112" i="16"/>
  <c r="AW128" i="10"/>
  <c r="R112" i="16"/>
  <c r="AW85" i="10"/>
  <c r="R93" i="16"/>
  <c r="R94" i="16" s="1"/>
  <c r="K134" i="16"/>
  <c r="AP85" i="10"/>
  <c r="P160" i="16"/>
  <c r="P161" i="16" s="1"/>
  <c r="AT128" i="10"/>
  <c r="Q179" i="16"/>
  <c r="AX128" i="10"/>
  <c r="R179" i="16"/>
  <c r="R169" i="16"/>
  <c r="BA85" i="10"/>
  <c r="S93" i="16"/>
  <c r="S94" i="16" s="1"/>
  <c r="AH85" i="10"/>
  <c r="N160" i="16"/>
  <c r="N161" i="16" s="1"/>
  <c r="BB128" i="10"/>
  <c r="S179" i="16"/>
  <c r="AS85" i="10"/>
  <c r="Q93" i="16"/>
  <c r="Q94" i="16" s="1"/>
  <c r="V128" i="10"/>
  <c r="K179" i="16"/>
  <c r="V85" i="10"/>
  <c r="K160" i="16"/>
  <c r="K161" i="16" s="1"/>
  <c r="V168" i="16"/>
  <c r="M98" i="10"/>
  <c r="I101" i="16"/>
  <c r="V101" i="16" s="1"/>
  <c r="V129" i="16"/>
  <c r="I134" i="16"/>
  <c r="V97" i="16"/>
  <c r="V66" i="16"/>
  <c r="R128" i="10"/>
  <c r="J179" i="16"/>
  <c r="R85" i="10"/>
  <c r="J160" i="16"/>
  <c r="J161" i="16" s="1"/>
  <c r="J169" i="16"/>
  <c r="L134" i="16"/>
  <c r="L102" i="16"/>
  <c r="T201" i="16"/>
  <c r="BF128" i="10"/>
  <c r="T179" i="16"/>
  <c r="M201" i="16"/>
  <c r="AD85" i="10"/>
  <c r="M160" i="16"/>
  <c r="M161" i="16" s="1"/>
  <c r="M169" i="16"/>
  <c r="BE128" i="10"/>
  <c r="T112" i="16"/>
  <c r="T102" i="16"/>
  <c r="AO128" i="10"/>
  <c r="P112" i="16"/>
  <c r="R102" i="16"/>
  <c r="AC128" i="10"/>
  <c r="M112" i="16"/>
  <c r="U128" i="10"/>
  <c r="K112" i="16"/>
  <c r="U85" i="10"/>
  <c r="K93" i="16"/>
  <c r="K94" i="16" s="1"/>
  <c r="AP128" i="10"/>
  <c r="P179" i="16"/>
  <c r="Q169" i="16"/>
  <c r="N134" i="16"/>
  <c r="Z85" i="10"/>
  <c r="L160" i="16"/>
  <c r="L161" i="16" s="1"/>
  <c r="S102" i="16"/>
  <c r="AH128" i="10"/>
  <c r="N179" i="16"/>
  <c r="N169" i="16"/>
  <c r="BB85" i="10"/>
  <c r="S160" i="16"/>
  <c r="S161" i="16" s="1"/>
  <c r="V164" i="16"/>
  <c r="I169" i="16"/>
  <c r="M85" i="10"/>
  <c r="I93" i="16"/>
  <c r="P31" i="16"/>
  <c r="J63" i="16"/>
  <c r="J19" i="16"/>
  <c r="AJ98" i="10"/>
  <c r="O35" i="16"/>
  <c r="Q31" i="16"/>
  <c r="N63" i="16"/>
  <c r="R19" i="16"/>
  <c r="K19" i="16"/>
  <c r="T35" i="16"/>
  <c r="M31" i="16"/>
  <c r="AN85" i="10"/>
  <c r="P27" i="16"/>
  <c r="P28" i="16" s="1"/>
  <c r="P128" i="10"/>
  <c r="J46" i="16"/>
  <c r="AJ85" i="10"/>
  <c r="O27" i="16"/>
  <c r="O28" i="16" s="1"/>
  <c r="AR128" i="10"/>
  <c r="Q46" i="16"/>
  <c r="T128" i="10"/>
  <c r="K46" i="16"/>
  <c r="AH446" i="10"/>
  <c r="AZ85" i="10"/>
  <c r="S27" i="16"/>
  <c r="S28" i="16" s="1"/>
  <c r="AB85" i="10"/>
  <c r="M27" i="16"/>
  <c r="M28" i="16" s="1"/>
  <c r="L67" i="16"/>
  <c r="P67" i="16"/>
  <c r="J35" i="16"/>
  <c r="J67" i="16"/>
  <c r="P85" i="10"/>
  <c r="J27" i="16"/>
  <c r="J28" i="16" s="1"/>
  <c r="O67" i="16"/>
  <c r="AJ128" i="10"/>
  <c r="O46" i="16"/>
  <c r="Q67" i="16"/>
  <c r="Q19" i="16"/>
  <c r="AW446" i="10"/>
  <c r="N31" i="16"/>
  <c r="N19" i="16"/>
  <c r="R63" i="16"/>
  <c r="R67" i="16"/>
  <c r="K31" i="16"/>
  <c r="T85" i="10"/>
  <c r="K27" i="16"/>
  <c r="K28" i="16" s="1"/>
  <c r="AH98" i="10"/>
  <c r="S67" i="16"/>
  <c r="S19" i="16"/>
  <c r="S31" i="16"/>
  <c r="BD128" i="10"/>
  <c r="T46" i="16"/>
  <c r="T19" i="16"/>
  <c r="AB128" i="10"/>
  <c r="M46" i="16"/>
  <c r="M67" i="16"/>
  <c r="L63" i="16"/>
  <c r="S35" i="16"/>
  <c r="T27" i="16"/>
  <c r="T28" i="16" s="1"/>
  <c r="L35" i="16"/>
  <c r="BD85" i="10"/>
  <c r="P63" i="16"/>
  <c r="O31" i="16"/>
  <c r="R31" i="16"/>
  <c r="K67" i="16"/>
  <c r="T67" i="16"/>
  <c r="L19" i="16"/>
  <c r="I46" i="16"/>
  <c r="I68" i="16"/>
  <c r="O19" i="16"/>
  <c r="Q35" i="16"/>
  <c r="N35" i="16"/>
  <c r="N67" i="16"/>
  <c r="AV85" i="10"/>
  <c r="R27" i="16"/>
  <c r="R28" i="16" s="1"/>
  <c r="K35" i="16"/>
  <c r="S63" i="16"/>
  <c r="M35" i="16"/>
  <c r="L31" i="16"/>
  <c r="P19" i="16"/>
  <c r="P35" i="16"/>
  <c r="AN128" i="10"/>
  <c r="P46" i="16"/>
  <c r="J31" i="16"/>
  <c r="O63" i="16"/>
  <c r="AR85" i="10"/>
  <c r="Q27" i="16"/>
  <c r="Q28" i="16" s="1"/>
  <c r="Q63" i="16"/>
  <c r="AF128" i="10"/>
  <c r="N46" i="16"/>
  <c r="AF85" i="10"/>
  <c r="N27" i="16"/>
  <c r="N28" i="16" s="1"/>
  <c r="R35" i="16"/>
  <c r="AV128" i="10"/>
  <c r="R46" i="16"/>
  <c r="K63" i="16"/>
  <c r="I15" i="16"/>
  <c r="AZ128" i="10"/>
  <c r="S46" i="16"/>
  <c r="BD98" i="10"/>
  <c r="T31" i="16"/>
  <c r="BD446" i="10"/>
  <c r="T63" i="16"/>
  <c r="M63" i="16"/>
  <c r="M19" i="16"/>
  <c r="X128" i="10"/>
  <c r="L46" i="16"/>
  <c r="X85" i="10"/>
  <c r="L27" i="16"/>
  <c r="N446" i="10"/>
  <c r="I36" i="16"/>
  <c r="I28" i="16"/>
  <c r="BB19" i="10"/>
  <c r="AS98" i="10"/>
  <c r="AB446" i="10"/>
  <c r="V19" i="10"/>
  <c r="N98" i="10"/>
  <c r="M19" i="10"/>
  <c r="I81" i="16" s="1"/>
  <c r="AX98" i="10"/>
  <c r="AG98" i="10"/>
  <c r="BB98" i="10"/>
  <c r="AB98" i="10"/>
  <c r="X98" i="10"/>
  <c r="M446" i="10"/>
  <c r="AV446" i="10"/>
  <c r="AZ98" i="10"/>
  <c r="AO98" i="10"/>
  <c r="U446" i="10"/>
  <c r="AF98" i="10"/>
  <c r="AG19" i="10"/>
  <c r="N81" i="16" s="1"/>
  <c r="N87" i="16" s="1"/>
  <c r="BA446" i="10"/>
  <c r="T98" i="10"/>
  <c r="AZ446" i="10"/>
  <c r="BI83" i="10"/>
  <c r="BH97" i="10"/>
  <c r="AP446" i="10"/>
  <c r="AF446" i="10"/>
  <c r="AV98" i="10"/>
  <c r="BH444" i="10"/>
  <c r="X446" i="10"/>
  <c r="BH83" i="10"/>
  <c r="AG76" i="10"/>
  <c r="AG38" i="12" s="1"/>
  <c r="BI18" i="10"/>
  <c r="BH283" i="10"/>
  <c r="AD446" i="10"/>
  <c r="BE98" i="10"/>
  <c r="T19" i="10"/>
  <c r="X19" i="10"/>
  <c r="BI283" i="10"/>
  <c r="AB19" i="10"/>
  <c r="AN446" i="10"/>
  <c r="AO19" i="10"/>
  <c r="AT98" i="10"/>
  <c r="BE446" i="10"/>
  <c r="AJ19" i="10"/>
  <c r="AR98" i="10"/>
  <c r="AC19" i="10"/>
  <c r="Q446" i="10"/>
  <c r="AJ446" i="10"/>
  <c r="AR446" i="10"/>
  <c r="AO446" i="10"/>
  <c r="U98" i="10"/>
  <c r="BK97" i="10"/>
  <c r="BK284" i="10"/>
  <c r="AN19" i="10"/>
  <c r="BK432" i="10"/>
  <c r="AL19" i="10"/>
  <c r="BF446" i="10"/>
  <c r="BH17" i="10"/>
  <c r="R98" i="10"/>
  <c r="Y446" i="10"/>
  <c r="P98" i="10"/>
  <c r="AC446" i="10"/>
  <c r="AG446" i="10"/>
  <c r="BB446" i="10"/>
  <c r="AS446" i="10"/>
  <c r="Y98" i="10"/>
  <c r="G56" i="12"/>
  <c r="T56" i="14" s="1"/>
  <c r="BI96" i="10"/>
  <c r="BI445" i="10"/>
  <c r="BH432" i="10"/>
  <c r="R446" i="10"/>
  <c r="Y19" i="10"/>
  <c r="P19" i="10"/>
  <c r="P446" i="10"/>
  <c r="AD19" i="10"/>
  <c r="AC98" i="10"/>
  <c r="AP19" i="10"/>
  <c r="T446" i="10"/>
  <c r="BK18" i="10"/>
  <c r="BI17" i="10"/>
  <c r="BI68" i="10"/>
  <c r="AK446" i="10"/>
  <c r="AL98" i="10"/>
  <c r="BK445" i="10"/>
  <c r="BK283" i="10"/>
  <c r="BH68" i="10"/>
  <c r="AT446" i="10"/>
  <c r="AP98" i="10"/>
  <c r="BA98" i="10"/>
  <c r="BK83" i="10"/>
  <c r="BI432" i="10"/>
  <c r="BI116" i="10"/>
  <c r="AN98" i="10"/>
  <c r="AK98" i="10"/>
  <c r="BH284" i="10"/>
  <c r="AD98" i="10"/>
  <c r="AW98" i="10"/>
  <c r="AV19" i="10"/>
  <c r="AX446" i="10"/>
  <c r="Z98" i="10"/>
  <c r="BA19" i="10"/>
  <c r="I52" i="12"/>
  <c r="BK17" i="10"/>
  <c r="N128" i="10"/>
  <c r="BJ117" i="10"/>
  <c r="BK116" i="10"/>
  <c r="AT19" i="10"/>
  <c r="BI97" i="10"/>
  <c r="Q85" i="10"/>
  <c r="BK96" i="10"/>
  <c r="BK16" i="10"/>
  <c r="AZ19" i="10"/>
  <c r="BJ68" i="10"/>
  <c r="BJ116" i="10"/>
  <c r="BJ83" i="10"/>
  <c r="BI284" i="10"/>
  <c r="Q117" i="10"/>
  <c r="J112" i="16" s="1"/>
  <c r="J52" i="12"/>
  <c r="BK444" i="10"/>
  <c r="Q19" i="10"/>
  <c r="AK19" i="10"/>
  <c r="AR19" i="10"/>
  <c r="U19" i="10"/>
  <c r="BH18" i="10"/>
  <c r="BH116" i="10"/>
  <c r="AF19" i="10"/>
  <c r="Z19" i="10"/>
  <c r="BH96" i="10"/>
  <c r="BH117" i="10"/>
  <c r="BD19" i="10"/>
  <c r="BJ96" i="10"/>
  <c r="BJ444" i="10"/>
  <c r="BJ283" i="10"/>
  <c r="BF98" i="10"/>
  <c r="BH445" i="10"/>
  <c r="BI16" i="10"/>
  <c r="Q98" i="10"/>
  <c r="BI444" i="10"/>
  <c r="BK68" i="10"/>
  <c r="L76" i="10"/>
  <c r="BJ97" i="10"/>
  <c r="BJ432" i="10"/>
  <c r="BJ284" i="10"/>
  <c r="R19" i="10"/>
  <c r="BF19" i="10"/>
  <c r="BE19" i="10"/>
  <c r="AW19" i="10"/>
  <c r="G52" i="12"/>
  <c r="L52" i="14" s="1"/>
  <c r="H52" i="12"/>
  <c r="AX19" i="10"/>
  <c r="BH16" i="10"/>
  <c r="AH19" i="10"/>
  <c r="AS19" i="10"/>
  <c r="V98" i="10"/>
  <c r="BJ16" i="10"/>
  <c r="N19" i="10"/>
  <c r="I148" i="16" s="1"/>
  <c r="BJ17" i="10"/>
  <c r="BJ445" i="10"/>
  <c r="BJ18" i="10"/>
  <c r="P47" i="15" l="1"/>
  <c r="M76" i="10"/>
  <c r="M87" i="10" s="1"/>
  <c r="I102" i="16"/>
  <c r="V102" i="16" s="1"/>
  <c r="L58" i="15"/>
  <c r="R47" i="15"/>
  <c r="M47" i="15"/>
  <c r="S58" i="15"/>
  <c r="V31" i="16"/>
  <c r="V19" i="16"/>
  <c r="V67" i="16"/>
  <c r="V63" i="16"/>
  <c r="K47" i="15"/>
  <c r="V35" i="16"/>
  <c r="K58" i="15"/>
  <c r="O47" i="15"/>
  <c r="BJ85" i="10"/>
  <c r="V169" i="16"/>
  <c r="BB56" i="14"/>
  <c r="BB370" i="10" s="1"/>
  <c r="BB381" i="10" s="1"/>
  <c r="V179" i="16"/>
  <c r="BB76" i="10"/>
  <c r="S148" i="16"/>
  <c r="S154" i="16" s="1"/>
  <c r="S171" i="16" s="1"/>
  <c r="AS76" i="10"/>
  <c r="AS87" i="10" s="1"/>
  <c r="Q81" i="16"/>
  <c r="Q87" i="16" s="1"/>
  <c r="Q104" i="16" s="1"/>
  <c r="BF76" i="10"/>
  <c r="BF87" i="10" s="1"/>
  <c r="T148" i="16"/>
  <c r="T154" i="16" s="1"/>
  <c r="T171" i="16" s="1"/>
  <c r="AK76" i="10"/>
  <c r="AK87" i="10" s="1"/>
  <c r="O81" i="16"/>
  <c r="O87" i="16" s="1"/>
  <c r="O104" i="16" s="1"/>
  <c r="BI85" i="10"/>
  <c r="BA76" i="10"/>
  <c r="BA87" i="10" s="1"/>
  <c r="BA45" i="12" s="1"/>
  <c r="S81" i="16"/>
  <c r="S87" i="16" s="1"/>
  <c r="S104" i="16" s="1"/>
  <c r="AP76" i="10"/>
  <c r="AP87" i="10" s="1"/>
  <c r="P148" i="16"/>
  <c r="P154" i="16" s="1"/>
  <c r="P171" i="16" s="1"/>
  <c r="AO76" i="10"/>
  <c r="AO38" i="12" s="1"/>
  <c r="P81" i="16"/>
  <c r="P87" i="16" s="1"/>
  <c r="P104" i="16" s="1"/>
  <c r="V76" i="10"/>
  <c r="V87" i="10" s="1"/>
  <c r="V45" i="12" s="1"/>
  <c r="K148" i="16"/>
  <c r="K154" i="16" s="1"/>
  <c r="K171" i="16" s="1"/>
  <c r="N47" i="15"/>
  <c r="I58" i="15"/>
  <c r="V46" i="16"/>
  <c r="L68" i="16"/>
  <c r="L29" i="15" s="1"/>
  <c r="J47" i="15"/>
  <c r="S47" i="15"/>
  <c r="V134" i="16"/>
  <c r="V200" i="16"/>
  <c r="V160" i="16"/>
  <c r="I161" i="16"/>
  <c r="V161" i="16" s="1"/>
  <c r="AX76" i="10"/>
  <c r="AX38" i="12" s="1"/>
  <c r="R148" i="16"/>
  <c r="R154" i="16" s="1"/>
  <c r="R171" i="16" s="1"/>
  <c r="BE76" i="10"/>
  <c r="BE87" i="10" s="1"/>
  <c r="T81" i="16"/>
  <c r="T87" i="16" s="1"/>
  <c r="T104" i="16" s="1"/>
  <c r="AC76" i="10"/>
  <c r="AC87" i="10" s="1"/>
  <c r="AC100" i="10" s="1"/>
  <c r="M81" i="16"/>
  <c r="M87" i="16" s="1"/>
  <c r="M104" i="16" s="1"/>
  <c r="I29" i="15"/>
  <c r="V27" i="16"/>
  <c r="I154" i="16"/>
  <c r="AH76" i="10"/>
  <c r="AH87" i="10" s="1"/>
  <c r="N148" i="16"/>
  <c r="N154" i="16" s="1"/>
  <c r="N171" i="16" s="1"/>
  <c r="R76" i="10"/>
  <c r="R38" i="12" s="1"/>
  <c r="J148" i="16"/>
  <c r="J154" i="16" s="1"/>
  <c r="J171" i="16" s="1"/>
  <c r="Z76" i="10"/>
  <c r="Z87" i="10" s="1"/>
  <c r="L148" i="16"/>
  <c r="L154" i="16" s="1"/>
  <c r="L171" i="16" s="1"/>
  <c r="Q76" i="10"/>
  <c r="J81" i="16"/>
  <c r="J87" i="16" s="1"/>
  <c r="J104" i="16" s="1"/>
  <c r="BJ128" i="10"/>
  <c r="Y76" i="10"/>
  <c r="Y38" i="12" s="1"/>
  <c r="L81" i="16"/>
  <c r="L87" i="16" s="1"/>
  <c r="L104" i="16" s="1"/>
  <c r="AL76" i="10"/>
  <c r="AL38" i="12" s="1"/>
  <c r="O148" i="16"/>
  <c r="O154" i="16" s="1"/>
  <c r="O171" i="16" s="1"/>
  <c r="R58" i="15"/>
  <c r="Q47" i="15"/>
  <c r="P58" i="15"/>
  <c r="O36" i="16"/>
  <c r="O48" i="15" s="1"/>
  <c r="T58" i="15"/>
  <c r="O58" i="15"/>
  <c r="Q58" i="15"/>
  <c r="J58" i="15"/>
  <c r="V93" i="16"/>
  <c r="I94" i="16"/>
  <c r="V94" i="16" s="1"/>
  <c r="AW76" i="10"/>
  <c r="AW87" i="10" s="1"/>
  <c r="R81" i="16"/>
  <c r="R87" i="16" s="1"/>
  <c r="R104" i="16" s="1"/>
  <c r="U76" i="10"/>
  <c r="U38" i="12" s="1"/>
  <c r="K81" i="16"/>
  <c r="K87" i="16" s="1"/>
  <c r="K104" i="16" s="1"/>
  <c r="AT76" i="10"/>
  <c r="AT87" i="10" s="1"/>
  <c r="Q148" i="16"/>
  <c r="Q154" i="16" s="1"/>
  <c r="Q171" i="16" s="1"/>
  <c r="AD76" i="10"/>
  <c r="AD87" i="10" s="1"/>
  <c r="AD45" i="12" s="1"/>
  <c r="M148" i="16"/>
  <c r="M154" i="16" s="1"/>
  <c r="M171" i="16" s="1"/>
  <c r="N104" i="16"/>
  <c r="I87" i="16"/>
  <c r="BH128" i="10"/>
  <c r="N58" i="15"/>
  <c r="T47" i="15"/>
  <c r="M58" i="15"/>
  <c r="V112" i="16"/>
  <c r="V201" i="16"/>
  <c r="K68" i="16"/>
  <c r="K29" i="15" s="1"/>
  <c r="S68" i="16"/>
  <c r="S29" i="15" s="1"/>
  <c r="T36" i="16"/>
  <c r="T48" i="15" s="1"/>
  <c r="Q68" i="16"/>
  <c r="Q29" i="15" s="1"/>
  <c r="J36" i="16"/>
  <c r="J48" i="15" s="1"/>
  <c r="M68" i="16"/>
  <c r="M29" i="15" s="1"/>
  <c r="T68" i="16"/>
  <c r="T29" i="15" s="1"/>
  <c r="L36" i="16"/>
  <c r="L48" i="15" s="1"/>
  <c r="Q36" i="16"/>
  <c r="Q48" i="15" s="1"/>
  <c r="J68" i="16"/>
  <c r="J29" i="15" s="1"/>
  <c r="BH85" i="10"/>
  <c r="BD76" i="10"/>
  <c r="BD87" i="10" s="1"/>
  <c r="T15" i="16"/>
  <c r="T21" i="16" s="1"/>
  <c r="AJ76" i="10"/>
  <c r="AJ38" i="12" s="1"/>
  <c r="O15" i="16"/>
  <c r="O21" i="16" s="1"/>
  <c r="T76" i="10"/>
  <c r="T38" i="12" s="1"/>
  <c r="K15" i="16"/>
  <c r="K21" i="16" s="1"/>
  <c r="S36" i="16"/>
  <c r="S48" i="15" s="1"/>
  <c r="AZ76" i="10"/>
  <c r="AZ87" i="10" s="1"/>
  <c r="S15" i="16"/>
  <c r="S21" i="16" s="1"/>
  <c r="P76" i="10"/>
  <c r="P87" i="10" s="1"/>
  <c r="P100" i="10" s="1"/>
  <c r="J15" i="16"/>
  <c r="J21" i="16" s="1"/>
  <c r="X76" i="10"/>
  <c r="X38" i="12" s="1"/>
  <c r="L15" i="16"/>
  <c r="L21" i="16" s="1"/>
  <c r="I21" i="16"/>
  <c r="O68" i="16"/>
  <c r="O29" i="15" s="1"/>
  <c r="R36" i="16"/>
  <c r="R48" i="15" s="1"/>
  <c r="P68" i="16"/>
  <c r="P29" i="15" s="1"/>
  <c r="M36" i="16"/>
  <c r="M48" i="15" s="1"/>
  <c r="N68" i="16"/>
  <c r="N29" i="15" s="1"/>
  <c r="AF76" i="10"/>
  <c r="AF87" i="10" s="1"/>
  <c r="N15" i="16"/>
  <c r="N21" i="16" s="1"/>
  <c r="L28" i="16"/>
  <c r="L47" i="15" s="1"/>
  <c r="AR76" i="10"/>
  <c r="AR87" i="10" s="1"/>
  <c r="Q15" i="16"/>
  <c r="Q21" i="16" s="1"/>
  <c r="AB76" i="10"/>
  <c r="AB87" i="10" s="1"/>
  <c r="M15" i="16"/>
  <c r="M21" i="16" s="1"/>
  <c r="AV76" i="10"/>
  <c r="R15" i="16"/>
  <c r="R21" i="16" s="1"/>
  <c r="AN76" i="10"/>
  <c r="AN38" i="12" s="1"/>
  <c r="P15" i="16"/>
  <c r="P21" i="16" s="1"/>
  <c r="K36" i="16"/>
  <c r="K48" i="15" s="1"/>
  <c r="R68" i="16"/>
  <c r="R29" i="15" s="1"/>
  <c r="N36" i="16"/>
  <c r="N48" i="15" s="1"/>
  <c r="P36" i="16"/>
  <c r="P48" i="15" s="1"/>
  <c r="T370" i="10"/>
  <c r="T381" i="10" s="1"/>
  <c r="T51" i="12" s="1"/>
  <c r="AG87" i="10"/>
  <c r="AG100" i="10" s="1"/>
  <c r="U56" i="14"/>
  <c r="AO56" i="14"/>
  <c r="Q56" i="14"/>
  <c r="AG56" i="14"/>
  <c r="X56" i="14"/>
  <c r="Y56" i="14"/>
  <c r="BJ98" i="10"/>
  <c r="BI446" i="10"/>
  <c r="BK446" i="10"/>
  <c r="AS56" i="14"/>
  <c r="AX56" i="14"/>
  <c r="AW56" i="14"/>
  <c r="AP56" i="14"/>
  <c r="AL56" i="14"/>
  <c r="J56" i="14"/>
  <c r="L56" i="14"/>
  <c r="V56" i="14"/>
  <c r="N56" i="14"/>
  <c r="AV56" i="14"/>
  <c r="AC56" i="14"/>
  <c r="BF56" i="14"/>
  <c r="P56" i="14"/>
  <c r="AH56" i="14"/>
  <c r="AZ56" i="14"/>
  <c r="AD56" i="14"/>
  <c r="AF56" i="14"/>
  <c r="AR56" i="14"/>
  <c r="AB56" i="14"/>
  <c r="BE56" i="14"/>
  <c r="Z56" i="14"/>
  <c r="R56" i="14"/>
  <c r="M56" i="14"/>
  <c r="AT56" i="14"/>
  <c r="AJ56" i="14"/>
  <c r="BD56" i="14"/>
  <c r="AK56" i="14"/>
  <c r="H56" i="14"/>
  <c r="BA56" i="14"/>
  <c r="I56" i="14"/>
  <c r="AN56" i="14"/>
  <c r="BH446" i="10"/>
  <c r="BH98" i="10"/>
  <c r="BJ446" i="10"/>
  <c r="BH19" i="10"/>
  <c r="BI98" i="10"/>
  <c r="BJ19" i="10"/>
  <c r="N76" i="10"/>
  <c r="AB52" i="14"/>
  <c r="AK52" i="14"/>
  <c r="BB52" i="14"/>
  <c r="BF52" i="14"/>
  <c r="AZ52" i="14"/>
  <c r="AC52" i="14"/>
  <c r="AL52" i="14"/>
  <c r="AV52" i="14"/>
  <c r="V52" i="14"/>
  <c r="AD52" i="14"/>
  <c r="Q52" i="14"/>
  <c r="AP52" i="14"/>
  <c r="AG52" i="14"/>
  <c r="AO52" i="14"/>
  <c r="BE52" i="14"/>
  <c r="AW52" i="14"/>
  <c r="U52" i="14"/>
  <c r="Z52" i="14"/>
  <c r="AF52" i="14"/>
  <c r="BD52" i="14"/>
  <c r="R52" i="14"/>
  <c r="Y52" i="14"/>
  <c r="AS52" i="14"/>
  <c r="AN52" i="14"/>
  <c r="BA52" i="14"/>
  <c r="AJ52" i="14"/>
  <c r="AR52" i="14"/>
  <c r="P52" i="14"/>
  <c r="AX52" i="14"/>
  <c r="X52" i="14"/>
  <c r="AT52" i="14"/>
  <c r="AH52" i="14"/>
  <c r="T52" i="14"/>
  <c r="BK19" i="10"/>
  <c r="BI19" i="10"/>
  <c r="Q128" i="10"/>
  <c r="BI117" i="10"/>
  <c r="BK117" i="10"/>
  <c r="M52" i="14"/>
  <c r="BK85" i="10"/>
  <c r="H52" i="14"/>
  <c r="N52" i="14"/>
  <c r="BK98" i="10"/>
  <c r="I52" i="14"/>
  <c r="L238" i="10"/>
  <c r="L38" i="12"/>
  <c r="L87" i="10"/>
  <c r="J52" i="14"/>
  <c r="BA100" i="10" l="1"/>
  <c r="BE38" i="12"/>
  <c r="BA38" i="12"/>
  <c r="M38" i="12"/>
  <c r="AB38" i="12"/>
  <c r="BD38" i="12"/>
  <c r="AH38" i="12"/>
  <c r="I48" i="15"/>
  <c r="V48" i="15" s="1"/>
  <c r="T87" i="10"/>
  <c r="T45" i="12" s="1"/>
  <c r="AG45" i="12"/>
  <c r="Z38" i="12"/>
  <c r="AT38" i="12"/>
  <c r="BF38" i="12"/>
  <c r="BB51" i="12"/>
  <c r="BB395" i="10"/>
  <c r="BB418" i="10" s="1"/>
  <c r="BB46" i="12" s="1"/>
  <c r="AW38" i="12"/>
  <c r="AO87" i="10"/>
  <c r="AO100" i="10" s="1"/>
  <c r="AZ38" i="12"/>
  <c r="AX87" i="10"/>
  <c r="AX100" i="10" s="1"/>
  <c r="AC45" i="12"/>
  <c r="X87" i="10"/>
  <c r="X100" i="10" s="1"/>
  <c r="K46" i="15"/>
  <c r="K49" i="15" s="1"/>
  <c r="AF38" i="12"/>
  <c r="V100" i="10"/>
  <c r="AC38" i="12"/>
  <c r="P46" i="15"/>
  <c r="P49" i="15" s="1"/>
  <c r="BI76" i="10"/>
  <c r="AS38" i="12"/>
  <c r="AK38" i="12"/>
  <c r="Q87" i="10"/>
  <c r="Q100" i="10" s="1"/>
  <c r="R87" i="10"/>
  <c r="R100" i="10" s="1"/>
  <c r="AP38" i="12"/>
  <c r="Q38" i="12"/>
  <c r="AJ87" i="10"/>
  <c r="S46" i="15"/>
  <c r="S49" i="15" s="1"/>
  <c r="I47" i="15"/>
  <c r="V47" i="15" s="1"/>
  <c r="AR38" i="12"/>
  <c r="AD100" i="10"/>
  <c r="T46" i="15"/>
  <c r="T49" i="15" s="1"/>
  <c r="U87" i="10"/>
  <c r="U100" i="10" s="1"/>
  <c r="M39" i="16"/>
  <c r="M46" i="15"/>
  <c r="M49" i="15" s="1"/>
  <c r="I46" i="15"/>
  <c r="V21" i="16"/>
  <c r="V87" i="16"/>
  <c r="I104" i="16"/>
  <c r="V154" i="16"/>
  <c r="I171" i="16"/>
  <c r="V68" i="16"/>
  <c r="P38" i="12"/>
  <c r="N46" i="15"/>
  <c r="N49" i="15" s="1"/>
  <c r="L46" i="15"/>
  <c r="L49" i="15" s="1"/>
  <c r="V81" i="16"/>
  <c r="V148" i="16"/>
  <c r="V28" i="16"/>
  <c r="P45" i="12"/>
  <c r="AL87" i="10"/>
  <c r="AL100" i="10" s="1"/>
  <c r="V38" i="12"/>
  <c r="R39" i="16"/>
  <c r="R46" i="15"/>
  <c r="R49" i="15" s="1"/>
  <c r="Q46" i="15"/>
  <c r="Q49" i="15" s="1"/>
  <c r="O39" i="16"/>
  <c r="O46" i="15"/>
  <c r="O49" i="15" s="1"/>
  <c r="V36" i="16"/>
  <c r="AN87" i="10"/>
  <c r="AN100" i="10" s="1"/>
  <c r="Y87" i="10"/>
  <c r="Y45" i="12" s="1"/>
  <c r="AD38" i="12"/>
  <c r="J39" i="16"/>
  <c r="J46" i="15"/>
  <c r="J49" i="15" s="1"/>
  <c r="V29" i="15"/>
  <c r="V58" i="15"/>
  <c r="BB87" i="10"/>
  <c r="BB38" i="12"/>
  <c r="T39" i="16"/>
  <c r="Q39" i="16"/>
  <c r="S39" i="16"/>
  <c r="N39" i="16"/>
  <c r="BH76" i="10"/>
  <c r="V15" i="16"/>
  <c r="L39" i="16"/>
  <c r="K39" i="16"/>
  <c r="P39" i="16"/>
  <c r="AV38" i="12"/>
  <c r="AV87" i="10"/>
  <c r="I39" i="16"/>
  <c r="BK76" i="10"/>
  <c r="T395" i="10"/>
  <c r="T418" i="10" s="1"/>
  <c r="T46" i="12" s="1"/>
  <c r="X238" i="10"/>
  <c r="X247" i="10" s="1"/>
  <c r="AJ238" i="10"/>
  <c r="AJ247" i="10" s="1"/>
  <c r="Y238" i="10"/>
  <c r="Y247" i="10" s="1"/>
  <c r="Z238" i="10"/>
  <c r="Z247" i="10" s="1"/>
  <c r="AO238" i="10"/>
  <c r="AO247" i="10" s="1"/>
  <c r="AD238" i="10"/>
  <c r="AD247" i="10" s="1"/>
  <c r="AC238" i="10"/>
  <c r="AC247" i="10" s="1"/>
  <c r="AK238" i="10"/>
  <c r="AK247" i="10" s="1"/>
  <c r="AK370" i="10"/>
  <c r="AK381" i="10" s="1"/>
  <c r="AK51" i="12" s="1"/>
  <c r="M370" i="10"/>
  <c r="M381" i="10" s="1"/>
  <c r="M51" i="12" s="1"/>
  <c r="AB370" i="10"/>
  <c r="AB381" i="10" s="1"/>
  <c r="AB51" i="12" s="1"/>
  <c r="AD370" i="10"/>
  <c r="AD381" i="10" s="1"/>
  <c r="AD395" i="10" s="1"/>
  <c r="AD418" i="10" s="1"/>
  <c r="AD46" i="12" s="1"/>
  <c r="BF370" i="10"/>
  <c r="BF381" i="10" s="1"/>
  <c r="BF51" i="12" s="1"/>
  <c r="N370" i="10"/>
  <c r="N381" i="10" s="1"/>
  <c r="N395" i="10" s="1"/>
  <c r="AL370" i="10"/>
  <c r="AL381" i="10" s="1"/>
  <c r="AL51" i="12" s="1"/>
  <c r="AS370" i="10"/>
  <c r="AS381" i="10" s="1"/>
  <c r="AS51" i="12" s="1"/>
  <c r="AG370" i="10"/>
  <c r="AG381" i="10" s="1"/>
  <c r="M238" i="10"/>
  <c r="M247" i="10" s="1"/>
  <c r="T238" i="10"/>
  <c r="T247" i="10" s="1"/>
  <c r="AX238" i="10"/>
  <c r="AX247" i="10" s="1"/>
  <c r="BA238" i="10"/>
  <c r="BA247" i="10" s="1"/>
  <c r="R238" i="10"/>
  <c r="R247" i="10" s="1"/>
  <c r="U238" i="10"/>
  <c r="U247" i="10" s="1"/>
  <c r="AG238" i="10"/>
  <c r="AG247" i="10" s="1"/>
  <c r="V238" i="10"/>
  <c r="V247" i="10" s="1"/>
  <c r="AZ238" i="10"/>
  <c r="AZ247" i="10" s="1"/>
  <c r="AB238" i="10"/>
  <c r="AB247" i="10" s="1"/>
  <c r="BD370" i="10"/>
  <c r="BD381" i="10" s="1"/>
  <c r="BD51" i="12" s="1"/>
  <c r="R370" i="10"/>
  <c r="R381" i="10" s="1"/>
  <c r="R395" i="10" s="1"/>
  <c r="R418" i="10" s="1"/>
  <c r="R46" i="12" s="1"/>
  <c r="AR370" i="10"/>
  <c r="AR381" i="10" s="1"/>
  <c r="AR51" i="12" s="1"/>
  <c r="AZ370" i="10"/>
  <c r="AZ381" i="10" s="1"/>
  <c r="AZ51" i="12" s="1"/>
  <c r="AC370" i="10"/>
  <c r="AC381" i="10" s="1"/>
  <c r="AC395" i="10" s="1"/>
  <c r="AC418" i="10" s="1"/>
  <c r="AC46" i="12" s="1"/>
  <c r="V370" i="10"/>
  <c r="V381" i="10" s="1"/>
  <c r="V395" i="10" s="1"/>
  <c r="V418" i="10" s="1"/>
  <c r="V46" i="12" s="1"/>
  <c r="AP370" i="10"/>
  <c r="AP381" i="10" s="1"/>
  <c r="AP51" i="12" s="1"/>
  <c r="Y370" i="10"/>
  <c r="Y381" i="10" s="1"/>
  <c r="AH238" i="10"/>
  <c r="AH247" i="10" s="1"/>
  <c r="P238" i="10"/>
  <c r="P247" i="10" s="1"/>
  <c r="AN238" i="10"/>
  <c r="AN247" i="10" s="1"/>
  <c r="BD238" i="10"/>
  <c r="BD247" i="10" s="1"/>
  <c r="AW238" i="10"/>
  <c r="AW247" i="10" s="1"/>
  <c r="AP238" i="10"/>
  <c r="AP247" i="10" s="1"/>
  <c r="AV238" i="10"/>
  <c r="AV247" i="10" s="1"/>
  <c r="BF238" i="10"/>
  <c r="BF247" i="10" s="1"/>
  <c r="BA370" i="10"/>
  <c r="BA381" i="10" s="1"/>
  <c r="BA395" i="10" s="1"/>
  <c r="BA418" i="10" s="1"/>
  <c r="BA46" i="12" s="1"/>
  <c r="AJ370" i="10"/>
  <c r="AJ381" i="10" s="1"/>
  <c r="AJ395" i="10" s="1"/>
  <c r="AJ418" i="10" s="1"/>
  <c r="AJ46" i="12" s="1"/>
  <c r="Z370" i="10"/>
  <c r="Z381" i="10" s="1"/>
  <c r="Z51" i="12" s="1"/>
  <c r="AF370" i="10"/>
  <c r="AF381" i="10" s="1"/>
  <c r="AF51" i="12" s="1"/>
  <c r="AH370" i="10"/>
  <c r="AH381" i="10" s="1"/>
  <c r="AH51" i="12" s="1"/>
  <c r="L370" i="10"/>
  <c r="L381" i="10" s="1"/>
  <c r="AW370" i="10"/>
  <c r="AW381" i="10" s="1"/>
  <c r="AW51" i="12" s="1"/>
  <c r="Q370" i="10"/>
  <c r="Q381" i="10" s="1"/>
  <c r="Q51" i="12" s="1"/>
  <c r="U370" i="10"/>
  <c r="U381" i="10" s="1"/>
  <c r="U51" i="12" s="1"/>
  <c r="N238" i="10"/>
  <c r="N247" i="10" s="1"/>
  <c r="AT238" i="10"/>
  <c r="AT247" i="10" s="1"/>
  <c r="AR238" i="10"/>
  <c r="AR247" i="10" s="1"/>
  <c r="AS238" i="10"/>
  <c r="AS247" i="10" s="1"/>
  <c r="AF238" i="10"/>
  <c r="AF247" i="10" s="1"/>
  <c r="BE238" i="10"/>
  <c r="BE247" i="10" s="1"/>
  <c r="Q238" i="10"/>
  <c r="Q247" i="10" s="1"/>
  <c r="AL238" i="10"/>
  <c r="AL247" i="10" s="1"/>
  <c r="BB238" i="10"/>
  <c r="BB247" i="10" s="1"/>
  <c r="AN370" i="10"/>
  <c r="AN381" i="10" s="1"/>
  <c r="AN51" i="12" s="1"/>
  <c r="AT370" i="10"/>
  <c r="AT381" i="10" s="1"/>
  <c r="AT51" i="12" s="1"/>
  <c r="BE370" i="10"/>
  <c r="BE381" i="10" s="1"/>
  <c r="BE395" i="10" s="1"/>
  <c r="BE418" i="10" s="1"/>
  <c r="BE46" i="12" s="1"/>
  <c r="P370" i="10"/>
  <c r="P381" i="10" s="1"/>
  <c r="P51" i="12" s="1"/>
  <c r="AV370" i="10"/>
  <c r="AV381" i="10" s="1"/>
  <c r="AX370" i="10"/>
  <c r="AX381" i="10" s="1"/>
  <c r="AX51" i="12" s="1"/>
  <c r="X370" i="10"/>
  <c r="X381" i="10" s="1"/>
  <c r="X51" i="12" s="1"/>
  <c r="AO370" i="10"/>
  <c r="AO381" i="10" s="1"/>
  <c r="AO51" i="12" s="1"/>
  <c r="AN45" i="12"/>
  <c r="G56" i="14"/>
  <c r="G52" i="14"/>
  <c r="AR45" i="12"/>
  <c r="AR100" i="10"/>
  <c r="AH100" i="10"/>
  <c r="AH45" i="12"/>
  <c r="BE100" i="10"/>
  <c r="BE45" i="12"/>
  <c r="AS100" i="10"/>
  <c r="AS45" i="12"/>
  <c r="AZ100" i="10"/>
  <c r="AZ45" i="12"/>
  <c r="BD45" i="12"/>
  <c r="BD100" i="10"/>
  <c r="L100" i="10"/>
  <c r="L45" i="12"/>
  <c r="AK45" i="12"/>
  <c r="AK100" i="10"/>
  <c r="BJ76" i="10"/>
  <c r="N87" i="10"/>
  <c r="N38" i="12"/>
  <c r="AT100" i="10"/>
  <c r="AT45" i="12"/>
  <c r="BI128" i="10"/>
  <c r="BK128" i="10"/>
  <c r="BF100" i="10"/>
  <c r="BF45" i="12"/>
  <c r="AP45" i="12"/>
  <c r="AP100" i="10"/>
  <c r="L247" i="10"/>
  <c r="AB100" i="10"/>
  <c r="AB45" i="12"/>
  <c r="Z100" i="10"/>
  <c r="Z45" i="12"/>
  <c r="AF100" i="10"/>
  <c r="AF45" i="12"/>
  <c r="AW45" i="12"/>
  <c r="AW100" i="10"/>
  <c r="M100" i="10"/>
  <c r="M45" i="12"/>
  <c r="X45" i="12" l="1"/>
  <c r="AO45" i="12"/>
  <c r="T100" i="10"/>
  <c r="AX45" i="12"/>
  <c r="Q45" i="12"/>
  <c r="AF395" i="10"/>
  <c r="AF418" i="10" s="1"/>
  <c r="AF46" i="12" s="1"/>
  <c r="AK395" i="10"/>
  <c r="AK418" i="10" s="1"/>
  <c r="AK46" i="12" s="1"/>
  <c r="AJ51" i="12"/>
  <c r="R51" i="12"/>
  <c r="AB395" i="10"/>
  <c r="AB418" i="10" s="1"/>
  <c r="AB46" i="12" s="1"/>
  <c r="V51" i="12"/>
  <c r="Y100" i="10"/>
  <c r="BI100" i="10" s="1"/>
  <c r="I38" i="12"/>
  <c r="R45" i="12"/>
  <c r="BH238" i="10"/>
  <c r="AP395" i="10"/>
  <c r="AP418" i="10" s="1"/>
  <c r="AP46" i="12" s="1"/>
  <c r="G38" i="12"/>
  <c r="AC38" i="14" s="1"/>
  <c r="AS395" i="10"/>
  <c r="AS418" i="10" s="1"/>
  <c r="AS46" i="12" s="1"/>
  <c r="U395" i="10"/>
  <c r="U418" i="10" s="1"/>
  <c r="U46" i="12" s="1"/>
  <c r="BI87" i="10"/>
  <c r="U45" i="12"/>
  <c r="BD395" i="10"/>
  <c r="BD418" i="10" s="1"/>
  <c r="BD46" i="12" s="1"/>
  <c r="AD51" i="12"/>
  <c r="AT395" i="10"/>
  <c r="AT418" i="10" s="1"/>
  <c r="AT46" i="12" s="1"/>
  <c r="H38" i="12"/>
  <c r="H38" i="14" s="1"/>
  <c r="AH395" i="10"/>
  <c r="AH418" i="10" s="1"/>
  <c r="AH46" i="12" s="1"/>
  <c r="AL45" i="12"/>
  <c r="BA51" i="12"/>
  <c r="AJ100" i="10"/>
  <c r="AJ45" i="12"/>
  <c r="AC51" i="12"/>
  <c r="BH87" i="10"/>
  <c r="V39" i="16"/>
  <c r="V46" i="15"/>
  <c r="I49" i="15"/>
  <c r="AX395" i="10"/>
  <c r="AX418" i="10" s="1"/>
  <c r="AX46" i="12" s="1"/>
  <c r="BB100" i="10"/>
  <c r="BB45" i="12"/>
  <c r="BI381" i="10"/>
  <c r="AZ395" i="10"/>
  <c r="AZ418" i="10" s="1"/>
  <c r="AZ46" i="12" s="1"/>
  <c r="BF395" i="10"/>
  <c r="BF418" i="10" s="1"/>
  <c r="BF46" i="12" s="1"/>
  <c r="AL395" i="10"/>
  <c r="AL418" i="10" s="1"/>
  <c r="AL46" i="12" s="1"/>
  <c r="Q395" i="10"/>
  <c r="Q418" i="10" s="1"/>
  <c r="Q46" i="12" s="1"/>
  <c r="V171" i="16"/>
  <c r="V104" i="16"/>
  <c r="BE51" i="12"/>
  <c r="BI238" i="10"/>
  <c r="BJ381" i="10"/>
  <c r="BJ238" i="10"/>
  <c r="BH370" i="10"/>
  <c r="N51" i="12"/>
  <c r="M395" i="10"/>
  <c r="M418" i="10" s="1"/>
  <c r="BK238" i="10"/>
  <c r="Z395" i="10"/>
  <c r="Z418" i="10" s="1"/>
  <c r="Z46" i="12" s="1"/>
  <c r="BI370" i="10"/>
  <c r="AO395" i="10"/>
  <c r="AO418" i="10" s="1"/>
  <c r="AO46" i="12" s="1"/>
  <c r="X395" i="10"/>
  <c r="X418" i="10" s="1"/>
  <c r="X46" i="12" s="1"/>
  <c r="AV100" i="10"/>
  <c r="AV45" i="12"/>
  <c r="BJ370" i="10"/>
  <c r="AN395" i="10"/>
  <c r="AN418" i="10" s="1"/>
  <c r="AN46" i="12" s="1"/>
  <c r="AW395" i="10"/>
  <c r="AW418" i="10" s="1"/>
  <c r="AW46" i="12" s="1"/>
  <c r="BK370" i="10"/>
  <c r="AR395" i="10"/>
  <c r="AR418" i="10" s="1"/>
  <c r="AR46" i="12" s="1"/>
  <c r="P395" i="10"/>
  <c r="P418" i="10" s="1"/>
  <c r="P46" i="12" s="1"/>
  <c r="AV395" i="10"/>
  <c r="AV418" i="10" s="1"/>
  <c r="AV46" i="12" s="1"/>
  <c r="AV51" i="12"/>
  <c r="Y51" i="12"/>
  <c r="Y395" i="10"/>
  <c r="Y418" i="10" s="1"/>
  <c r="Y46" i="12" s="1"/>
  <c r="AG395" i="10"/>
  <c r="AG418" i="10" s="1"/>
  <c r="AG46" i="12" s="1"/>
  <c r="AG51" i="12"/>
  <c r="AB38" i="14"/>
  <c r="BK247" i="10"/>
  <c r="BH247" i="10"/>
  <c r="BJ247" i="10"/>
  <c r="BK381" i="10"/>
  <c r="BH381" i="10"/>
  <c r="L51" i="12"/>
  <c r="L395" i="10"/>
  <c r="BJ87" i="10"/>
  <c r="N100" i="10"/>
  <c r="N45" i="12"/>
  <c r="BK87" i="10"/>
  <c r="BI247" i="10"/>
  <c r="N418" i="10"/>
  <c r="J38" i="12"/>
  <c r="AD38" i="14" l="1"/>
  <c r="AD105" i="10" s="1"/>
  <c r="M176" i="16" s="1"/>
  <c r="J38" i="14"/>
  <c r="I45" i="12"/>
  <c r="AL38" i="14"/>
  <c r="AL105" i="10" s="1"/>
  <c r="O176" i="16" s="1"/>
  <c r="X38" i="14"/>
  <c r="X104" i="10" s="1"/>
  <c r="AZ38" i="14"/>
  <c r="AZ105" i="10" s="1"/>
  <c r="T38" i="14"/>
  <c r="T105" i="10" s="1"/>
  <c r="Z38" i="14"/>
  <c r="Z105" i="10" s="1"/>
  <c r="L176" i="16" s="1"/>
  <c r="AJ38" i="14"/>
  <c r="AJ104" i="10" s="1"/>
  <c r="BF38" i="14"/>
  <c r="BF105" i="10" s="1"/>
  <c r="T176" i="16" s="1"/>
  <c r="BE38" i="14"/>
  <c r="BE104" i="10" s="1"/>
  <c r="T108" i="16" s="1"/>
  <c r="Q38" i="14"/>
  <c r="Q104" i="10" s="1"/>
  <c r="J108" i="16" s="1"/>
  <c r="AV38" i="14"/>
  <c r="AV105" i="10" s="1"/>
  <c r="AO38" i="14"/>
  <c r="AO104" i="10" s="1"/>
  <c r="P108" i="16" s="1"/>
  <c r="AS38" i="14"/>
  <c r="AS105" i="10" s="1"/>
  <c r="Q109" i="16" s="1"/>
  <c r="AH38" i="14"/>
  <c r="AH105" i="10" s="1"/>
  <c r="N176" i="16" s="1"/>
  <c r="AX38" i="14"/>
  <c r="AX104" i="10" s="1"/>
  <c r="R175" i="16" s="1"/>
  <c r="Y38" i="14"/>
  <c r="Y104" i="10" s="1"/>
  <c r="L108" i="16" s="1"/>
  <c r="J51" i="12"/>
  <c r="N38" i="14"/>
  <c r="N105" i="10" s="1"/>
  <c r="I176" i="16" s="1"/>
  <c r="I38" i="14"/>
  <c r="AK38" i="14"/>
  <c r="AK105" i="10" s="1"/>
  <c r="O109" i="16" s="1"/>
  <c r="BD38" i="14"/>
  <c r="BD104" i="10" s="1"/>
  <c r="M38" i="14"/>
  <c r="M105" i="10" s="1"/>
  <c r="I109" i="16" s="1"/>
  <c r="L38" i="14"/>
  <c r="L104" i="10" s="1"/>
  <c r="AT38" i="14"/>
  <c r="AT105" i="10" s="1"/>
  <c r="Q176" i="16" s="1"/>
  <c r="P38" i="14"/>
  <c r="P104" i="10" s="1"/>
  <c r="BB38" i="14"/>
  <c r="BB104" i="10" s="1"/>
  <c r="S175" i="16" s="1"/>
  <c r="V38" i="14"/>
  <c r="V104" i="10" s="1"/>
  <c r="K175" i="16" s="1"/>
  <c r="AG38" i="14"/>
  <c r="AG105" i="10" s="1"/>
  <c r="N109" i="16" s="1"/>
  <c r="U38" i="14"/>
  <c r="U105" i="10" s="1"/>
  <c r="K109" i="16" s="1"/>
  <c r="AR38" i="14"/>
  <c r="AR104" i="10" s="1"/>
  <c r="AF38" i="14"/>
  <c r="AF104" i="10" s="1"/>
  <c r="R38" i="14"/>
  <c r="R105" i="10" s="1"/>
  <c r="J176" i="16" s="1"/>
  <c r="AW38" i="14"/>
  <c r="AW105" i="10" s="1"/>
  <c r="R109" i="16" s="1"/>
  <c r="AP38" i="14"/>
  <c r="AP105" i="10" s="1"/>
  <c r="P176" i="16" s="1"/>
  <c r="BA38" i="14"/>
  <c r="BA104" i="10" s="1"/>
  <c r="S108" i="16" s="1"/>
  <c r="AN38" i="14"/>
  <c r="AN104" i="10" s="1"/>
  <c r="I51" i="12"/>
  <c r="BH100" i="10"/>
  <c r="H45" i="12"/>
  <c r="BI395" i="10"/>
  <c r="G45" i="12"/>
  <c r="X45" i="14" s="1"/>
  <c r="V49" i="15"/>
  <c r="BJ395" i="10"/>
  <c r="J45" i="12"/>
  <c r="BH395" i="10"/>
  <c r="BK395" i="10"/>
  <c r="L418" i="10"/>
  <c r="BJ100" i="10"/>
  <c r="AC105" i="10"/>
  <c r="M109" i="16" s="1"/>
  <c r="AC104" i="10"/>
  <c r="M108" i="16" s="1"/>
  <c r="BI418" i="10"/>
  <c r="M46" i="12"/>
  <c r="G51" i="12"/>
  <c r="H51" i="12"/>
  <c r="BK100" i="10"/>
  <c r="BJ418" i="10"/>
  <c r="N46" i="12"/>
  <c r="AB104" i="10"/>
  <c r="AB105" i="10"/>
  <c r="AD104" i="10" l="1"/>
  <c r="M175" i="16" s="1"/>
  <c r="N104" i="10"/>
  <c r="I175" i="16" s="1"/>
  <c r="AL104" i="10"/>
  <c r="O175" i="16" s="1"/>
  <c r="Q105" i="10"/>
  <c r="J109" i="16" s="1"/>
  <c r="BF104" i="10"/>
  <c r="T175" i="16" s="1"/>
  <c r="AT104" i="10"/>
  <c r="Q175" i="16" s="1"/>
  <c r="M104" i="10"/>
  <c r="I108" i="16" s="1"/>
  <c r="Z104" i="10"/>
  <c r="L175" i="16" s="1"/>
  <c r="X105" i="10"/>
  <c r="L43" i="16" s="1"/>
  <c r="AN105" i="10"/>
  <c r="AK104" i="10"/>
  <c r="O108" i="16" s="1"/>
  <c r="AG104" i="10"/>
  <c r="N108" i="16" s="1"/>
  <c r="AO105" i="10"/>
  <c r="P109" i="16" s="1"/>
  <c r="AR105" i="10"/>
  <c r="Q43" i="16" s="1"/>
  <c r="Q54" i="15" s="1"/>
  <c r="Y105" i="10"/>
  <c r="L109" i="16" s="1"/>
  <c r="R104" i="10"/>
  <c r="J175" i="16" s="1"/>
  <c r="AP104" i="10"/>
  <c r="P175" i="16" s="1"/>
  <c r="AZ104" i="10"/>
  <c r="S42" i="16" s="1"/>
  <c r="S53" i="15" s="1"/>
  <c r="AJ105" i="10"/>
  <c r="O43" i="16" s="1"/>
  <c r="O54" i="15" s="1"/>
  <c r="BE105" i="10"/>
  <c r="T109" i="16" s="1"/>
  <c r="AV104" i="10"/>
  <c r="R42" i="16" s="1"/>
  <c r="T104" i="10"/>
  <c r="AS104" i="10"/>
  <c r="Q108" i="16" s="1"/>
  <c r="U104" i="10"/>
  <c r="K108" i="16" s="1"/>
  <c r="J51" i="14"/>
  <c r="AW104" i="10"/>
  <c r="R108" i="16" s="1"/>
  <c r="BD105" i="10"/>
  <c r="T43" i="16" s="1"/>
  <c r="V105" i="10"/>
  <c r="K176" i="16" s="1"/>
  <c r="BB105" i="10"/>
  <c r="S176" i="16" s="1"/>
  <c r="L105" i="10"/>
  <c r="I43" i="16" s="1"/>
  <c r="AX105" i="10"/>
  <c r="R176" i="16" s="1"/>
  <c r="AH104" i="10"/>
  <c r="N175" i="16" s="1"/>
  <c r="P105" i="10"/>
  <c r="J43" i="16" s="1"/>
  <c r="G38" i="14"/>
  <c r="T45" i="14"/>
  <c r="T277" i="10" s="1"/>
  <c r="AF105" i="10"/>
  <c r="N43" i="16" s="1"/>
  <c r="N54" i="15" s="1"/>
  <c r="BA105" i="10"/>
  <c r="S109" i="16" s="1"/>
  <c r="AB45" i="14"/>
  <c r="AB280" i="10" s="1"/>
  <c r="AS45" i="14"/>
  <c r="AS454" i="10" s="1"/>
  <c r="Q137" i="16" s="1"/>
  <c r="BA45" i="14"/>
  <c r="BA277" i="10" s="1"/>
  <c r="AR45" i="14"/>
  <c r="AR460" i="10" s="1"/>
  <c r="BD45" i="14"/>
  <c r="BD456" i="10" s="1"/>
  <c r="AV45" i="14"/>
  <c r="AV454" i="10" s="1"/>
  <c r="BF45" i="14"/>
  <c r="BF460" i="10" s="1"/>
  <c r="AD45" i="14"/>
  <c r="AD460" i="10" s="1"/>
  <c r="AP45" i="14"/>
  <c r="AP454" i="10" s="1"/>
  <c r="P204" i="16" s="1"/>
  <c r="V45" i="14"/>
  <c r="V454" i="10" s="1"/>
  <c r="K204" i="16" s="1"/>
  <c r="AO45" i="14"/>
  <c r="AO277" i="10" s="1"/>
  <c r="AC45" i="14"/>
  <c r="AC277" i="10" s="1"/>
  <c r="N45" i="14"/>
  <c r="N456" i="10" s="1"/>
  <c r="I205" i="16" s="1"/>
  <c r="H45" i="14"/>
  <c r="AX45" i="14"/>
  <c r="AX456" i="10" s="1"/>
  <c r="R205" i="16" s="1"/>
  <c r="I45" i="14"/>
  <c r="Z45" i="14"/>
  <c r="Z456" i="10" s="1"/>
  <c r="L205" i="16" s="1"/>
  <c r="Q45" i="14"/>
  <c r="Q454" i="10" s="1"/>
  <c r="J137" i="16" s="1"/>
  <c r="AT45" i="14"/>
  <c r="AT280" i="10" s="1"/>
  <c r="AF45" i="14"/>
  <c r="AF277" i="10" s="1"/>
  <c r="BB45" i="14"/>
  <c r="BB454" i="10" s="1"/>
  <c r="S204" i="16" s="1"/>
  <c r="AJ45" i="14"/>
  <c r="AJ456" i="10" s="1"/>
  <c r="AG45" i="14"/>
  <c r="AG454" i="10" s="1"/>
  <c r="N137" i="16" s="1"/>
  <c r="J45" i="14"/>
  <c r="M45" i="14"/>
  <c r="M456" i="10" s="1"/>
  <c r="I138" i="16" s="1"/>
  <c r="AW45" i="14"/>
  <c r="AW454" i="10" s="1"/>
  <c r="R137" i="16" s="1"/>
  <c r="AH45" i="14"/>
  <c r="AH277" i="10" s="1"/>
  <c r="R45" i="14"/>
  <c r="R460" i="10" s="1"/>
  <c r="AK45" i="14"/>
  <c r="AK454" i="10" s="1"/>
  <c r="O137" i="16" s="1"/>
  <c r="L45" i="14"/>
  <c r="P45" i="14"/>
  <c r="P280" i="10" s="1"/>
  <c r="Y45" i="14"/>
  <c r="Y277" i="10" s="1"/>
  <c r="AL45" i="14"/>
  <c r="AL460" i="10" s="1"/>
  <c r="AN45" i="14"/>
  <c r="AN277" i="10" s="1"/>
  <c r="U45" i="14"/>
  <c r="U277" i="10" s="1"/>
  <c r="AZ45" i="14"/>
  <c r="AZ460" i="10" s="1"/>
  <c r="BE45" i="14"/>
  <c r="BE277" i="10" s="1"/>
  <c r="J42" i="16"/>
  <c r="T42" i="16"/>
  <c r="L42" i="16"/>
  <c r="N42" i="16"/>
  <c r="R43" i="16"/>
  <c r="P43" i="16"/>
  <c r="K43" i="16"/>
  <c r="O42" i="16"/>
  <c r="S43" i="16"/>
  <c r="I42" i="16"/>
  <c r="M42" i="16"/>
  <c r="M53" i="15" s="1"/>
  <c r="M43" i="16"/>
  <c r="M54" i="15" s="1"/>
  <c r="P42" i="16"/>
  <c r="Q42" i="16"/>
  <c r="X456" i="10"/>
  <c r="X460" i="10"/>
  <c r="X280" i="10"/>
  <c r="X454" i="10"/>
  <c r="X277" i="10"/>
  <c r="I46" i="12"/>
  <c r="BK418" i="10"/>
  <c r="BH418" i="10"/>
  <c r="L46" i="12"/>
  <c r="L51" i="14"/>
  <c r="I51" i="14"/>
  <c r="J46" i="12"/>
  <c r="H51" i="14"/>
  <c r="T51" i="14"/>
  <c r="AN51" i="14"/>
  <c r="AB51" i="14"/>
  <c r="AS51" i="14"/>
  <c r="AZ51" i="14"/>
  <c r="BD51" i="14"/>
  <c r="V51" i="14"/>
  <c r="AT51" i="14"/>
  <c r="AO51" i="14"/>
  <c r="AK51" i="14"/>
  <c r="AX51" i="14"/>
  <c r="BA51" i="14"/>
  <c r="AH51" i="14"/>
  <c r="AJ51" i="14"/>
  <c r="AL51" i="14"/>
  <c r="BF51" i="14"/>
  <c r="U51" i="14"/>
  <c r="AD51" i="14"/>
  <c r="BE51" i="14"/>
  <c r="X51" i="14"/>
  <c r="AC51" i="14"/>
  <c r="Y51" i="14"/>
  <c r="Q51" i="14"/>
  <c r="BB51" i="14"/>
  <c r="AW51" i="14"/>
  <c r="R51" i="14"/>
  <c r="P51" i="14"/>
  <c r="Z51" i="14"/>
  <c r="AF51" i="14"/>
  <c r="AV51" i="14"/>
  <c r="AG51" i="14"/>
  <c r="AR51" i="14"/>
  <c r="AP51" i="14"/>
  <c r="M51" i="14"/>
  <c r="N51" i="14"/>
  <c r="J54" i="15" l="1"/>
  <c r="T53" i="15"/>
  <c r="AZ456" i="10"/>
  <c r="S72" i="16" s="1"/>
  <c r="P53" i="15"/>
  <c r="P460" i="10"/>
  <c r="O53" i="15"/>
  <c r="AH456" i="10"/>
  <c r="N205" i="16" s="1"/>
  <c r="L53" i="15"/>
  <c r="J53" i="15"/>
  <c r="AO456" i="10"/>
  <c r="P138" i="16" s="1"/>
  <c r="AD280" i="10"/>
  <c r="P54" i="15"/>
  <c r="L54" i="15"/>
  <c r="V108" i="16"/>
  <c r="AS456" i="10"/>
  <c r="Q138" i="16" s="1"/>
  <c r="AJ460" i="10"/>
  <c r="Q53" i="15"/>
  <c r="R54" i="15"/>
  <c r="T280" i="10"/>
  <c r="V175" i="16"/>
  <c r="V109" i="16"/>
  <c r="AC454" i="10"/>
  <c r="M137" i="16" s="1"/>
  <c r="Y456" i="10"/>
  <c r="L138" i="16" s="1"/>
  <c r="AR456" i="10"/>
  <c r="Q72" i="16" s="1"/>
  <c r="S54" i="15"/>
  <c r="BK105" i="10"/>
  <c r="AG280" i="10"/>
  <c r="BK104" i="10"/>
  <c r="N53" i="15"/>
  <c r="BH104" i="10"/>
  <c r="BI105" i="10"/>
  <c r="U280" i="10"/>
  <c r="AH454" i="10"/>
  <c r="N204" i="16" s="1"/>
  <c r="K42" i="16"/>
  <c r="K53" i="15" s="1"/>
  <c r="T54" i="15"/>
  <c r="P454" i="10"/>
  <c r="J71" i="16" s="1"/>
  <c r="BA456" i="10"/>
  <c r="S138" i="16" s="1"/>
  <c r="AB460" i="10"/>
  <c r="BD460" i="10"/>
  <c r="U454" i="10"/>
  <c r="K137" i="16" s="1"/>
  <c r="AH280" i="10"/>
  <c r="U460" i="10"/>
  <c r="Z277" i="10"/>
  <c r="N280" i="10"/>
  <c r="BJ104" i="10"/>
  <c r="BI104" i="10"/>
  <c r="AX454" i="10"/>
  <c r="R204" i="16" s="1"/>
  <c r="R206" i="16" s="1"/>
  <c r="AP460" i="10"/>
  <c r="BF454" i="10"/>
  <c r="T204" i="16" s="1"/>
  <c r="R53" i="15"/>
  <c r="V176" i="16"/>
  <c r="AO454" i="10"/>
  <c r="P137" i="16" s="1"/>
  <c r="AN280" i="10"/>
  <c r="BA454" i="10"/>
  <c r="S137" i="16" s="1"/>
  <c r="R454" i="10"/>
  <c r="J204" i="16" s="1"/>
  <c r="BF280" i="10"/>
  <c r="AP277" i="10"/>
  <c r="K54" i="15"/>
  <c r="AS280" i="10"/>
  <c r="T456" i="10"/>
  <c r="K72" i="16" s="1"/>
  <c r="T454" i="10"/>
  <c r="K71" i="16" s="1"/>
  <c r="AF454" i="10"/>
  <c r="N71" i="16" s="1"/>
  <c r="BD280" i="10"/>
  <c r="AB277" i="10"/>
  <c r="Z454" i="10"/>
  <c r="L204" i="16" s="1"/>
  <c r="L206" i="16" s="1"/>
  <c r="AP456" i="10"/>
  <c r="P205" i="16" s="1"/>
  <c r="P206" i="16" s="1"/>
  <c r="BJ105" i="10"/>
  <c r="T460" i="10"/>
  <c r="N454" i="10"/>
  <c r="I204" i="16" s="1"/>
  <c r="I206" i="16" s="1"/>
  <c r="R456" i="10"/>
  <c r="J205" i="16" s="1"/>
  <c r="AB456" i="10"/>
  <c r="M72" i="16" s="1"/>
  <c r="R277" i="10"/>
  <c r="AZ277" i="10"/>
  <c r="BH105" i="10"/>
  <c r="N460" i="10"/>
  <c r="AO460" i="10"/>
  <c r="Y460" i="10"/>
  <c r="AF456" i="10"/>
  <c r="N72" i="16" s="1"/>
  <c r="BA280" i="10"/>
  <c r="BA460" i="10"/>
  <c r="BD277" i="10"/>
  <c r="AP280" i="10"/>
  <c r="BD454" i="10"/>
  <c r="T71" i="16" s="1"/>
  <c r="BF277" i="10"/>
  <c r="Z280" i="10"/>
  <c r="AB454" i="10"/>
  <c r="M71" i="16" s="1"/>
  <c r="N277" i="10"/>
  <c r="AN456" i="10"/>
  <c r="P72" i="16" s="1"/>
  <c r="AJ277" i="10"/>
  <c r="AW280" i="10"/>
  <c r="AZ454" i="10"/>
  <c r="S71" i="16" s="1"/>
  <c r="BF456" i="10"/>
  <c r="T205" i="16" s="1"/>
  <c r="AZ280" i="10"/>
  <c r="AC280" i="10"/>
  <c r="P277" i="10"/>
  <c r="AS277" i="10"/>
  <c r="AS460" i="10"/>
  <c r="AG277" i="10"/>
  <c r="AC460" i="10"/>
  <c r="AD456" i="10"/>
  <c r="M205" i="16" s="1"/>
  <c r="AR277" i="10"/>
  <c r="AC456" i="10"/>
  <c r="M138" i="16" s="1"/>
  <c r="M139" i="16" s="1"/>
  <c r="AL277" i="10"/>
  <c r="P456" i="10"/>
  <c r="J72" i="16" s="1"/>
  <c r="AD454" i="10"/>
  <c r="M204" i="16" s="1"/>
  <c r="AD277" i="10"/>
  <c r="AR280" i="10"/>
  <c r="AG460" i="10"/>
  <c r="AG456" i="10"/>
  <c r="N138" i="16" s="1"/>
  <c r="N139" i="16" s="1"/>
  <c r="AR454" i="10"/>
  <c r="Q71" i="16" s="1"/>
  <c r="AH460" i="10"/>
  <c r="U456" i="10"/>
  <c r="K138" i="16" s="1"/>
  <c r="K139" i="16" s="1"/>
  <c r="V456" i="10"/>
  <c r="K205" i="16" s="1"/>
  <c r="K206" i="16" s="1"/>
  <c r="BB277" i="10"/>
  <c r="BE454" i="10"/>
  <c r="T137" i="16" s="1"/>
  <c r="AV280" i="10"/>
  <c r="M277" i="10"/>
  <c r="V460" i="10"/>
  <c r="AV456" i="10"/>
  <c r="R72" i="16" s="1"/>
  <c r="V277" i="10"/>
  <c r="AL454" i="10"/>
  <c r="O204" i="16" s="1"/>
  <c r="AV277" i="10"/>
  <c r="BB280" i="10"/>
  <c r="M454" i="10"/>
  <c r="I137" i="16" s="1"/>
  <c r="I139" i="16" s="1"/>
  <c r="BE280" i="10"/>
  <c r="Q280" i="10"/>
  <c r="Q460" i="10"/>
  <c r="AL456" i="10"/>
  <c r="O205" i="16" s="1"/>
  <c r="AV460" i="10"/>
  <c r="BB460" i="10"/>
  <c r="BB456" i="10"/>
  <c r="S205" i="16" s="1"/>
  <c r="S206" i="16" s="1"/>
  <c r="Q456" i="10"/>
  <c r="J138" i="16" s="1"/>
  <c r="J139" i="16" s="1"/>
  <c r="Q277" i="10"/>
  <c r="BE460" i="10"/>
  <c r="V280" i="10"/>
  <c r="AL280" i="10"/>
  <c r="BE456" i="10"/>
  <c r="T138" i="16" s="1"/>
  <c r="AW460" i="10"/>
  <c r="AO280" i="10"/>
  <c r="AN460" i="10"/>
  <c r="Y454" i="10"/>
  <c r="L137" i="16" s="1"/>
  <c r="Y280" i="10"/>
  <c r="Q139" i="16"/>
  <c r="AJ454" i="10"/>
  <c r="O71" i="16" s="1"/>
  <c r="AJ280" i="10"/>
  <c r="AF280" i="10"/>
  <c r="AW277" i="10"/>
  <c r="AX277" i="10"/>
  <c r="Z460" i="10"/>
  <c r="AX460" i="10"/>
  <c r="L460" i="10"/>
  <c r="L454" i="10"/>
  <c r="I71" i="16" s="1"/>
  <c r="L280" i="10"/>
  <c r="L277" i="10"/>
  <c r="L456" i="10"/>
  <c r="I72" i="16" s="1"/>
  <c r="AT456" i="10"/>
  <c r="Q205" i="16" s="1"/>
  <c r="AT277" i="10"/>
  <c r="AT454" i="10"/>
  <c r="Q204" i="16" s="1"/>
  <c r="G45" i="14"/>
  <c r="AN454" i="10"/>
  <c r="P71" i="16" s="1"/>
  <c r="AF460" i="10"/>
  <c r="R280" i="10"/>
  <c r="AW456" i="10"/>
  <c r="R138" i="16" s="1"/>
  <c r="R139" i="16" s="1"/>
  <c r="AX280" i="10"/>
  <c r="AT460" i="10"/>
  <c r="AK277" i="10"/>
  <c r="AK456" i="10"/>
  <c r="O138" i="16" s="1"/>
  <c r="O139" i="16" s="1"/>
  <c r="AK280" i="10"/>
  <c r="AK460" i="10"/>
  <c r="M280" i="10"/>
  <c r="M460" i="10"/>
  <c r="I53" i="15"/>
  <c r="I54" i="15"/>
  <c r="V43" i="16"/>
  <c r="T72" i="16"/>
  <c r="L72" i="16"/>
  <c r="O72" i="16"/>
  <c r="R71" i="16"/>
  <c r="L71" i="16"/>
  <c r="AR223" i="10"/>
  <c r="AR235" i="10" s="1"/>
  <c r="AR249" i="10" s="1"/>
  <c r="BB223" i="10"/>
  <c r="BB235" i="10" s="1"/>
  <c r="BB249" i="10" s="1"/>
  <c r="S188" i="16" s="1"/>
  <c r="X223" i="10"/>
  <c r="X235" i="10" s="1"/>
  <c r="X249" i="10" s="1"/>
  <c r="BA223" i="10"/>
  <c r="BA235" i="10" s="1"/>
  <c r="BA249" i="10" s="1"/>
  <c r="S121" i="16" s="1"/>
  <c r="N223" i="10"/>
  <c r="AG223" i="10"/>
  <c r="AG235" i="10" s="1"/>
  <c r="AG249" i="10" s="1"/>
  <c r="N121" i="16" s="1"/>
  <c r="P223" i="10"/>
  <c r="P235" i="10" s="1"/>
  <c r="P249" i="10" s="1"/>
  <c r="Q223" i="10"/>
  <c r="Q235" i="10" s="1"/>
  <c r="Q249" i="10" s="1"/>
  <c r="J121" i="16" s="1"/>
  <c r="BE223" i="10"/>
  <c r="BE235" i="10" s="1"/>
  <c r="BE249" i="10" s="1"/>
  <c r="T121" i="16" s="1"/>
  <c r="AL223" i="10"/>
  <c r="AL235" i="10" s="1"/>
  <c r="AL249" i="10" s="1"/>
  <c r="O188" i="16" s="1"/>
  <c r="AX223" i="10"/>
  <c r="AX235" i="10" s="1"/>
  <c r="AX249" i="10" s="1"/>
  <c r="R188" i="16" s="1"/>
  <c r="V223" i="10"/>
  <c r="V235" i="10" s="1"/>
  <c r="V249" i="10" s="1"/>
  <c r="K188" i="16" s="1"/>
  <c r="AB223" i="10"/>
  <c r="AB235" i="10" s="1"/>
  <c r="AB249" i="10" s="1"/>
  <c r="M223" i="10"/>
  <c r="M235" i="10" s="1"/>
  <c r="R223" i="10"/>
  <c r="R235" i="10" s="1"/>
  <c r="R249" i="10" s="1"/>
  <c r="J188" i="16" s="1"/>
  <c r="AD223" i="10"/>
  <c r="AD235" i="10" s="1"/>
  <c r="AD249" i="10" s="1"/>
  <c r="M188" i="16" s="1"/>
  <c r="AK223" i="10"/>
  <c r="AK235" i="10" s="1"/>
  <c r="AK249" i="10" s="1"/>
  <c r="O121" i="16" s="1"/>
  <c r="BD223" i="10"/>
  <c r="BD235" i="10" s="1"/>
  <c r="BD249" i="10" s="1"/>
  <c r="AN223" i="10"/>
  <c r="AN235" i="10" s="1"/>
  <c r="AN249" i="10" s="1"/>
  <c r="AV223" i="10"/>
  <c r="AV235" i="10" s="1"/>
  <c r="AV249" i="10" s="1"/>
  <c r="Y223" i="10"/>
  <c r="Y235" i="10" s="1"/>
  <c r="Y249" i="10" s="1"/>
  <c r="L121" i="16" s="1"/>
  <c r="AJ223" i="10"/>
  <c r="AJ235" i="10" s="1"/>
  <c r="AJ249" i="10" s="1"/>
  <c r="AP223" i="10"/>
  <c r="AP235" i="10" s="1"/>
  <c r="AP249" i="10" s="1"/>
  <c r="P188" i="16" s="1"/>
  <c r="AF223" i="10"/>
  <c r="AF235" i="10" s="1"/>
  <c r="AF249" i="10" s="1"/>
  <c r="AW223" i="10"/>
  <c r="AW235" i="10" s="1"/>
  <c r="AW249" i="10" s="1"/>
  <c r="R121" i="16" s="1"/>
  <c r="AC223" i="10"/>
  <c r="AC235" i="10" s="1"/>
  <c r="AC249" i="10" s="1"/>
  <c r="M121" i="16" s="1"/>
  <c r="U223" i="10"/>
  <c r="U235" i="10" s="1"/>
  <c r="U249" i="10" s="1"/>
  <c r="K121" i="16" s="1"/>
  <c r="AH223" i="10"/>
  <c r="AH235" i="10" s="1"/>
  <c r="AH249" i="10" s="1"/>
  <c r="N188" i="16" s="1"/>
  <c r="AO223" i="10"/>
  <c r="AO235" i="10" s="1"/>
  <c r="AO249" i="10" s="1"/>
  <c r="P121" i="16" s="1"/>
  <c r="AZ223" i="10"/>
  <c r="AZ235" i="10" s="1"/>
  <c r="AZ249" i="10" s="1"/>
  <c r="T223" i="10"/>
  <c r="T235" i="10" s="1"/>
  <c r="T249" i="10" s="1"/>
  <c r="Z223" i="10"/>
  <c r="Z235" i="10" s="1"/>
  <c r="Z249" i="10" s="1"/>
  <c r="L188" i="16" s="1"/>
  <c r="BF223" i="10"/>
  <c r="BF235" i="10" s="1"/>
  <c r="BF249" i="10" s="1"/>
  <c r="T188" i="16" s="1"/>
  <c r="AT223" i="10"/>
  <c r="AT235" i="10" s="1"/>
  <c r="AT249" i="10" s="1"/>
  <c r="Q188" i="16" s="1"/>
  <c r="AS223" i="10"/>
  <c r="AS235" i="10" s="1"/>
  <c r="AS249" i="10" s="1"/>
  <c r="Q121" i="16" s="1"/>
  <c r="G51" i="14"/>
  <c r="L223" i="10"/>
  <c r="G46" i="12"/>
  <c r="I46" i="14" s="1"/>
  <c r="H46" i="12"/>
  <c r="J36" i="15" l="1"/>
  <c r="N206" i="16"/>
  <c r="P139" i="16"/>
  <c r="V42" i="16"/>
  <c r="M36" i="15"/>
  <c r="K36" i="15"/>
  <c r="O36" i="15"/>
  <c r="T36" i="15"/>
  <c r="S139" i="16"/>
  <c r="J206" i="16"/>
  <c r="V53" i="15"/>
  <c r="S36" i="15"/>
  <c r="V54" i="15"/>
  <c r="V204" i="16"/>
  <c r="I36" i="15"/>
  <c r="T206" i="16"/>
  <c r="BH456" i="10"/>
  <c r="N36" i="15"/>
  <c r="BJ277" i="10"/>
  <c r="L36" i="15"/>
  <c r="BJ280" i="10"/>
  <c r="BH277" i="10"/>
  <c r="M206" i="16"/>
  <c r="J73" i="16"/>
  <c r="P36" i="15"/>
  <c r="BI277" i="10"/>
  <c r="Q36" i="15"/>
  <c r="V138" i="16"/>
  <c r="BH280" i="10"/>
  <c r="O206" i="16"/>
  <c r="T139" i="16"/>
  <c r="BJ456" i="10"/>
  <c r="R36" i="15"/>
  <c r="BI454" i="10"/>
  <c r="BJ454" i="10"/>
  <c r="Q206" i="16"/>
  <c r="V137" i="16"/>
  <c r="I73" i="16"/>
  <c r="I30" i="15" s="1"/>
  <c r="BJ223" i="10"/>
  <c r="BJ460" i="10"/>
  <c r="BK280" i="10"/>
  <c r="BK277" i="10"/>
  <c r="N235" i="10"/>
  <c r="BJ235" i="10" s="1"/>
  <c r="BH460" i="10"/>
  <c r="BI280" i="10"/>
  <c r="BK460" i="10"/>
  <c r="BI460" i="10"/>
  <c r="BH454" i="10"/>
  <c r="BI456" i="10"/>
  <c r="L139" i="16"/>
  <c r="V205" i="16"/>
  <c r="BK454" i="10"/>
  <c r="BK456" i="10"/>
  <c r="V71" i="16"/>
  <c r="V72" i="16"/>
  <c r="T73" i="16"/>
  <c r="P73" i="16"/>
  <c r="L73" i="16"/>
  <c r="Q73" i="16"/>
  <c r="BI223" i="10"/>
  <c r="T55" i="16"/>
  <c r="Q55" i="16"/>
  <c r="K55" i="16"/>
  <c r="P55" i="16"/>
  <c r="J55" i="16"/>
  <c r="L55" i="16"/>
  <c r="R73" i="16"/>
  <c r="R30" i="15" s="1"/>
  <c r="M73" i="16"/>
  <c r="K73" i="16"/>
  <c r="K30" i="15" s="1"/>
  <c r="O73" i="16"/>
  <c r="S55" i="16"/>
  <c r="O55" i="16"/>
  <c r="M55" i="16"/>
  <c r="N55" i="16"/>
  <c r="R55" i="16"/>
  <c r="S73" i="16"/>
  <c r="N73" i="16"/>
  <c r="L46" i="14"/>
  <c r="L279" i="10" s="1"/>
  <c r="H46" i="14"/>
  <c r="J46" i="14"/>
  <c r="T46" i="14"/>
  <c r="AG46" i="14"/>
  <c r="AZ46" i="14"/>
  <c r="AF46" i="14"/>
  <c r="BE46" i="14"/>
  <c r="AL46" i="14"/>
  <c r="V46" i="14"/>
  <c r="AK46" i="14"/>
  <c r="R46" i="14"/>
  <c r="AR46" i="14"/>
  <c r="AV46" i="14"/>
  <c r="P46" i="14"/>
  <c r="BA46" i="14"/>
  <c r="AB46" i="14"/>
  <c r="AS46" i="14"/>
  <c r="U46" i="14"/>
  <c r="AT46" i="14"/>
  <c r="AC46" i="14"/>
  <c r="BB46" i="14"/>
  <c r="AO46" i="14"/>
  <c r="BD46" i="14"/>
  <c r="X46" i="14"/>
  <c r="AX46" i="14"/>
  <c r="AD46" i="14"/>
  <c r="AW46" i="14"/>
  <c r="Z46" i="14"/>
  <c r="AP46" i="14"/>
  <c r="AJ46" i="14"/>
  <c r="BF46" i="14"/>
  <c r="Q46" i="14"/>
  <c r="AN46" i="14"/>
  <c r="AH46" i="14"/>
  <c r="Y46" i="14"/>
  <c r="M46" i="14"/>
  <c r="N46" i="14"/>
  <c r="BK223" i="10"/>
  <c r="BH223" i="10"/>
  <c r="L235" i="10"/>
  <c r="BI235" i="10"/>
  <c r="M249" i="10"/>
  <c r="N30" i="15" l="1"/>
  <c r="P30" i="15"/>
  <c r="S30" i="15"/>
  <c r="M30" i="15"/>
  <c r="J30" i="15"/>
  <c r="Q30" i="15"/>
  <c r="O30" i="15"/>
  <c r="L30" i="15"/>
  <c r="V139" i="16"/>
  <c r="V36" i="15"/>
  <c r="L275" i="10"/>
  <c r="V206" i="16"/>
  <c r="L423" i="10"/>
  <c r="T30" i="15"/>
  <c r="N249" i="10"/>
  <c r="BJ249" i="10" s="1"/>
  <c r="L273" i="10"/>
  <c r="L427" i="10"/>
  <c r="BI249" i="10"/>
  <c r="I121" i="16"/>
  <c r="V73" i="16"/>
  <c r="L282" i="10"/>
  <c r="L276" i="10"/>
  <c r="L421" i="10"/>
  <c r="L426" i="10"/>
  <c r="L278" i="10"/>
  <c r="L274" i="10"/>
  <c r="G46" i="14"/>
  <c r="AN279" i="10"/>
  <c r="AN274" i="10"/>
  <c r="AN276" i="10"/>
  <c r="AN427" i="10"/>
  <c r="AN282" i="10"/>
  <c r="AN275" i="10"/>
  <c r="AN423" i="10"/>
  <c r="AN426" i="10"/>
  <c r="AN278" i="10"/>
  <c r="AN273" i="10"/>
  <c r="AN421" i="10"/>
  <c r="BB423" i="10"/>
  <c r="BB426" i="10"/>
  <c r="BB278" i="10"/>
  <c r="BB279" i="10"/>
  <c r="BB276" i="10"/>
  <c r="BB275" i="10"/>
  <c r="BB427" i="10"/>
  <c r="BB282" i="10"/>
  <c r="BB274" i="10"/>
  <c r="BB273" i="10"/>
  <c r="BB421" i="10"/>
  <c r="BH235" i="10"/>
  <c r="BK235" i="10"/>
  <c r="L249" i="10"/>
  <c r="M274" i="10"/>
  <c r="M279" i="10"/>
  <c r="M282" i="10"/>
  <c r="M276" i="10"/>
  <c r="M426" i="10"/>
  <c r="M421" i="10"/>
  <c r="M427" i="10"/>
  <c r="M278" i="10"/>
  <c r="M273" i="10"/>
  <c r="M423" i="10"/>
  <c r="M275" i="10"/>
  <c r="Q279" i="10"/>
  <c r="Q427" i="10"/>
  <c r="Q276" i="10"/>
  <c r="Q278" i="10"/>
  <c r="Q282" i="10"/>
  <c r="Q426" i="10"/>
  <c r="Q275" i="10"/>
  <c r="Q274" i="10"/>
  <c r="Q423" i="10"/>
  <c r="Q421" i="10"/>
  <c r="Q273" i="10"/>
  <c r="Z274" i="10"/>
  <c r="Z278" i="10"/>
  <c r="Z423" i="10"/>
  <c r="Z282" i="10"/>
  <c r="Z426" i="10"/>
  <c r="Z279" i="10"/>
  <c r="Z275" i="10"/>
  <c r="Z427" i="10"/>
  <c r="Z276" i="10"/>
  <c r="Z421" i="10"/>
  <c r="Z273" i="10"/>
  <c r="X278" i="10"/>
  <c r="X274" i="10"/>
  <c r="X275" i="10"/>
  <c r="X276" i="10"/>
  <c r="X279" i="10"/>
  <c r="X427" i="10"/>
  <c r="X282" i="10"/>
  <c r="X423" i="10"/>
  <c r="X426" i="10"/>
  <c r="X421" i="10"/>
  <c r="X273" i="10"/>
  <c r="AC426" i="10"/>
  <c r="AC278" i="10"/>
  <c r="AC427" i="10"/>
  <c r="AC282" i="10"/>
  <c r="AC276" i="10"/>
  <c r="AC274" i="10"/>
  <c r="AC279" i="10"/>
  <c r="AC275" i="10"/>
  <c r="AC423" i="10"/>
  <c r="AC273" i="10"/>
  <c r="AC421" i="10"/>
  <c r="AB282" i="10"/>
  <c r="AB427" i="10"/>
  <c r="AB274" i="10"/>
  <c r="AB423" i="10"/>
  <c r="AB426" i="10"/>
  <c r="AB276" i="10"/>
  <c r="AB278" i="10"/>
  <c r="AB275" i="10"/>
  <c r="AB279" i="10"/>
  <c r="AB273" i="10"/>
  <c r="AB421" i="10"/>
  <c r="AR276" i="10"/>
  <c r="AR278" i="10"/>
  <c r="AR423" i="10"/>
  <c r="AR282" i="10"/>
  <c r="AR426" i="10"/>
  <c r="AR274" i="10"/>
  <c r="AR279" i="10"/>
  <c r="AR275" i="10"/>
  <c r="AR427" i="10"/>
  <c r="AR421" i="10"/>
  <c r="AR273" i="10"/>
  <c r="AL279" i="10"/>
  <c r="AL274" i="10"/>
  <c r="AL276" i="10"/>
  <c r="AL427" i="10"/>
  <c r="AL282" i="10"/>
  <c r="AL275" i="10"/>
  <c r="AL423" i="10"/>
  <c r="AL426" i="10"/>
  <c r="AL278" i="10"/>
  <c r="AL421" i="10"/>
  <c r="AL273" i="10"/>
  <c r="AG274" i="10"/>
  <c r="AG427" i="10"/>
  <c r="AG426" i="10"/>
  <c r="AG282" i="10"/>
  <c r="AG423" i="10"/>
  <c r="AG279" i="10"/>
  <c r="AG278" i="10"/>
  <c r="AG275" i="10"/>
  <c r="AG276" i="10"/>
  <c r="AG273" i="10"/>
  <c r="AG421" i="10"/>
  <c r="Y278" i="10"/>
  <c r="Y423" i="10"/>
  <c r="Y282" i="10"/>
  <c r="Y276" i="10"/>
  <c r="Y274" i="10"/>
  <c r="Y275" i="10"/>
  <c r="Y279" i="10"/>
  <c r="Y427" i="10"/>
  <c r="Y426" i="10"/>
  <c r="Y421" i="10"/>
  <c r="Y273" i="10"/>
  <c r="BF427" i="10"/>
  <c r="BF423" i="10"/>
  <c r="BF276" i="10"/>
  <c r="BF426" i="10"/>
  <c r="BF282" i="10"/>
  <c r="BF275" i="10"/>
  <c r="BF279" i="10"/>
  <c r="BF278" i="10"/>
  <c r="BF274" i="10"/>
  <c r="BF421" i="10"/>
  <c r="BF273" i="10"/>
  <c r="AW427" i="10"/>
  <c r="AW278" i="10"/>
  <c r="AW276" i="10"/>
  <c r="AW275" i="10"/>
  <c r="AW426" i="10"/>
  <c r="AW282" i="10"/>
  <c r="AW274" i="10"/>
  <c r="AW279" i="10"/>
  <c r="AW423" i="10"/>
  <c r="AW421" i="10"/>
  <c r="AW273" i="10"/>
  <c r="BD274" i="10"/>
  <c r="BD278" i="10"/>
  <c r="BD427" i="10"/>
  <c r="BD282" i="10"/>
  <c r="BD426" i="10"/>
  <c r="BD279" i="10"/>
  <c r="BD275" i="10"/>
  <c r="BD423" i="10"/>
  <c r="BD276" i="10"/>
  <c r="BD421" i="10"/>
  <c r="BD273" i="10"/>
  <c r="AT279" i="10"/>
  <c r="AT278" i="10"/>
  <c r="AT276" i="10"/>
  <c r="AT426" i="10"/>
  <c r="AT423" i="10"/>
  <c r="AT427" i="10"/>
  <c r="AT282" i="10"/>
  <c r="AT275" i="10"/>
  <c r="AT274" i="10"/>
  <c r="AT421" i="10"/>
  <c r="AT273" i="10"/>
  <c r="BA279" i="10"/>
  <c r="BA426" i="10"/>
  <c r="BA276" i="10"/>
  <c r="BA278" i="10"/>
  <c r="BA427" i="10"/>
  <c r="BA423" i="10"/>
  <c r="BA275" i="10"/>
  <c r="BA274" i="10"/>
  <c r="BA282" i="10"/>
  <c r="BA421" i="10"/>
  <c r="BA273" i="10"/>
  <c r="R275" i="10"/>
  <c r="R276" i="10"/>
  <c r="R426" i="10"/>
  <c r="R279" i="10"/>
  <c r="R427" i="10"/>
  <c r="R278" i="10"/>
  <c r="R282" i="10"/>
  <c r="R274" i="10"/>
  <c r="R423" i="10"/>
  <c r="R421" i="10"/>
  <c r="R273" i="10"/>
  <c r="BE426" i="10"/>
  <c r="BE274" i="10"/>
  <c r="BE279" i="10"/>
  <c r="BE427" i="10"/>
  <c r="BE278" i="10"/>
  <c r="BE276" i="10"/>
  <c r="BE275" i="10"/>
  <c r="BE423" i="10"/>
  <c r="BE282" i="10"/>
  <c r="BE421" i="10"/>
  <c r="BE273" i="10"/>
  <c r="T275" i="10"/>
  <c r="T276" i="10"/>
  <c r="T423" i="10"/>
  <c r="T279" i="10"/>
  <c r="T426" i="10"/>
  <c r="T278" i="10"/>
  <c r="T282" i="10"/>
  <c r="T274" i="10"/>
  <c r="T427" i="10"/>
  <c r="T421" i="10"/>
  <c r="T273" i="10"/>
  <c r="AH279" i="10"/>
  <c r="AH278" i="10"/>
  <c r="AH276" i="10"/>
  <c r="AH427" i="10"/>
  <c r="AH426" i="10"/>
  <c r="AH423" i="10"/>
  <c r="AH275" i="10"/>
  <c r="AH274" i="10"/>
  <c r="AH282" i="10"/>
  <c r="AH273" i="10"/>
  <c r="AH421" i="10"/>
  <c r="AJ282" i="10"/>
  <c r="AJ278" i="10"/>
  <c r="AJ427" i="10"/>
  <c r="AJ426" i="10"/>
  <c r="AJ279" i="10"/>
  <c r="AJ274" i="10"/>
  <c r="AJ423" i="10"/>
  <c r="AJ276" i="10"/>
  <c r="AJ275" i="10"/>
  <c r="AJ421" i="10"/>
  <c r="AJ273" i="10"/>
  <c r="AD427" i="10"/>
  <c r="AD279" i="10"/>
  <c r="AD276" i="10"/>
  <c r="AD423" i="10"/>
  <c r="AD282" i="10"/>
  <c r="AD275" i="10"/>
  <c r="AD426" i="10"/>
  <c r="AD278" i="10"/>
  <c r="AD274" i="10"/>
  <c r="AD421" i="10"/>
  <c r="AD273" i="10"/>
  <c r="AO426" i="10"/>
  <c r="AO427" i="10"/>
  <c r="AO274" i="10"/>
  <c r="AO423" i="10"/>
  <c r="AO278" i="10"/>
  <c r="AO276" i="10"/>
  <c r="AO275" i="10"/>
  <c r="AO279" i="10"/>
  <c r="AO282" i="10"/>
  <c r="AO421" i="10"/>
  <c r="AO273" i="10"/>
  <c r="U426" i="10"/>
  <c r="U427" i="10"/>
  <c r="U278" i="10"/>
  <c r="U275" i="10"/>
  <c r="U423" i="10"/>
  <c r="U282" i="10"/>
  <c r="U274" i="10"/>
  <c r="U279" i="10"/>
  <c r="U276" i="10"/>
  <c r="U421" i="10"/>
  <c r="U273" i="10"/>
  <c r="P423" i="10"/>
  <c r="P279" i="10"/>
  <c r="P276" i="10"/>
  <c r="P275" i="10"/>
  <c r="P427" i="10"/>
  <c r="P282" i="10"/>
  <c r="P426" i="10"/>
  <c r="P278" i="10"/>
  <c r="P274" i="10"/>
  <c r="P421" i="10"/>
  <c r="P273" i="10"/>
  <c r="AK276" i="10"/>
  <c r="AK423" i="10"/>
  <c r="AK278" i="10"/>
  <c r="AK275" i="10"/>
  <c r="AK427" i="10"/>
  <c r="AK282" i="10"/>
  <c r="AK274" i="10"/>
  <c r="AK426" i="10"/>
  <c r="AK279" i="10"/>
  <c r="AK421" i="10"/>
  <c r="AK273" i="10"/>
  <c r="AF282" i="10"/>
  <c r="AF423" i="10"/>
  <c r="AF274" i="10"/>
  <c r="AF427" i="10"/>
  <c r="AF278" i="10"/>
  <c r="AF276" i="10"/>
  <c r="AF426" i="10"/>
  <c r="AF279" i="10"/>
  <c r="AF275" i="10"/>
  <c r="AF421" i="10"/>
  <c r="AF273" i="10"/>
  <c r="N427" i="10"/>
  <c r="N276" i="10"/>
  <c r="N274" i="10"/>
  <c r="N275" i="10"/>
  <c r="N278" i="10"/>
  <c r="N423" i="10"/>
  <c r="N426" i="10"/>
  <c r="N421" i="10"/>
  <c r="N282" i="10"/>
  <c r="N279" i="10"/>
  <c r="N273" i="10"/>
  <c r="AP279" i="10"/>
  <c r="AP278" i="10"/>
  <c r="AP282" i="10"/>
  <c r="AP427" i="10"/>
  <c r="AP426" i="10"/>
  <c r="AP276" i="10"/>
  <c r="AP423" i="10"/>
  <c r="AP275" i="10"/>
  <c r="AP274" i="10"/>
  <c r="AP421" i="10"/>
  <c r="AP273" i="10"/>
  <c r="AX282" i="10"/>
  <c r="AX276" i="10"/>
  <c r="AX275" i="10"/>
  <c r="AX279" i="10"/>
  <c r="AX423" i="10"/>
  <c r="AX427" i="10"/>
  <c r="AX274" i="10"/>
  <c r="AX426" i="10"/>
  <c r="AX278" i="10"/>
  <c r="AX421" i="10"/>
  <c r="AX273" i="10"/>
  <c r="AS279" i="10"/>
  <c r="AS278" i="10"/>
  <c r="AS282" i="10"/>
  <c r="AS427" i="10"/>
  <c r="AS426" i="10"/>
  <c r="AS276" i="10"/>
  <c r="AS423" i="10"/>
  <c r="AS275" i="10"/>
  <c r="AS274" i="10"/>
  <c r="AS273" i="10"/>
  <c r="AS421" i="10"/>
  <c r="AV275" i="10"/>
  <c r="AV423" i="10"/>
  <c r="AV274" i="10"/>
  <c r="AV427" i="10"/>
  <c r="AV282" i="10"/>
  <c r="AV276" i="10"/>
  <c r="AV278" i="10"/>
  <c r="AV426" i="10"/>
  <c r="AV279" i="10"/>
  <c r="AV421" i="10"/>
  <c r="AV273" i="10"/>
  <c r="V423" i="10"/>
  <c r="V282" i="10"/>
  <c r="V275" i="10"/>
  <c r="V274" i="10"/>
  <c r="V427" i="10"/>
  <c r="V279" i="10"/>
  <c r="V426" i="10"/>
  <c r="V278" i="10"/>
  <c r="V276" i="10"/>
  <c r="V421" i="10"/>
  <c r="V273" i="10"/>
  <c r="AZ423" i="10"/>
  <c r="AZ274" i="10"/>
  <c r="AZ276" i="10"/>
  <c r="AZ275" i="10"/>
  <c r="AZ427" i="10"/>
  <c r="AZ282" i="10"/>
  <c r="AZ426" i="10"/>
  <c r="AZ279" i="10"/>
  <c r="AZ278" i="10"/>
  <c r="AZ421" i="10"/>
  <c r="AZ273" i="10"/>
  <c r="V30" i="15" l="1"/>
  <c r="I188" i="16"/>
  <c r="V188" i="16" s="1"/>
  <c r="L285" i="10"/>
  <c r="I58" i="16" s="1"/>
  <c r="V121" i="16"/>
  <c r="I55" i="16"/>
  <c r="V55" i="16" s="1"/>
  <c r="L433" i="10"/>
  <c r="L435" i="10" s="1"/>
  <c r="U433" i="10"/>
  <c r="U435" i="10" s="1"/>
  <c r="AT433" i="10"/>
  <c r="AT435" i="10" s="1"/>
  <c r="Y433" i="10"/>
  <c r="Y435" i="10" s="1"/>
  <c r="Q433" i="10"/>
  <c r="Q435" i="10" s="1"/>
  <c r="BB433" i="10"/>
  <c r="BB435" i="10" s="1"/>
  <c r="BK279" i="10"/>
  <c r="BH275" i="10"/>
  <c r="P285" i="10"/>
  <c r="BH426" i="10"/>
  <c r="BH276" i="10"/>
  <c r="AJ285" i="10"/>
  <c r="AH285" i="10"/>
  <c r="T433" i="10"/>
  <c r="T435" i="10" s="1"/>
  <c r="BA285" i="10"/>
  <c r="BF285" i="10"/>
  <c r="BK273" i="10"/>
  <c r="BK426" i="10"/>
  <c r="BK274" i="10"/>
  <c r="AN285" i="10"/>
  <c r="BH282" i="10"/>
  <c r="BH278" i="10"/>
  <c r="BH279" i="10"/>
  <c r="AZ433" i="10"/>
  <c r="AZ435" i="10" s="1"/>
  <c r="BH427" i="10"/>
  <c r="AS433" i="10"/>
  <c r="AS435" i="10" s="1"/>
  <c r="AX433" i="10"/>
  <c r="AX435" i="10" s="1"/>
  <c r="BH274" i="10"/>
  <c r="BH423" i="10"/>
  <c r="R433" i="10"/>
  <c r="R435" i="10" s="1"/>
  <c r="AW433" i="10"/>
  <c r="AW435" i="10" s="1"/>
  <c r="AG433" i="10"/>
  <c r="AG435" i="10" s="1"/>
  <c r="AL433" i="10"/>
  <c r="AL435" i="10" s="1"/>
  <c r="AC433" i="10"/>
  <c r="AC435" i="10" s="1"/>
  <c r="X433" i="10"/>
  <c r="X435" i="10" s="1"/>
  <c r="BK275" i="10"/>
  <c r="BJ423" i="10"/>
  <c r="AF285" i="10"/>
  <c r="AK433" i="10"/>
  <c r="AK435" i="10" s="1"/>
  <c r="AD433" i="10"/>
  <c r="AD435" i="10" s="1"/>
  <c r="BE285" i="10"/>
  <c r="AB285" i="10"/>
  <c r="AZ285" i="10"/>
  <c r="V433" i="10"/>
  <c r="V435" i="10" s="1"/>
  <c r="AX285" i="10"/>
  <c r="AP433" i="10"/>
  <c r="AP435" i="10" s="1"/>
  <c r="BJ282" i="10"/>
  <c r="BJ278" i="10"/>
  <c r="BJ427" i="10"/>
  <c r="AF433" i="10"/>
  <c r="AF435" i="10" s="1"/>
  <c r="U285" i="10"/>
  <c r="AO433" i="10"/>
  <c r="AO435" i="10" s="1"/>
  <c r="AH433" i="10"/>
  <c r="AH435" i="10" s="1"/>
  <c r="T285" i="10"/>
  <c r="BE433" i="10"/>
  <c r="BE435" i="10" s="1"/>
  <c r="AT285" i="10"/>
  <c r="BD433" i="10"/>
  <c r="BD435" i="10" s="1"/>
  <c r="Y285" i="10"/>
  <c r="AL285" i="10"/>
  <c r="AR433" i="10"/>
  <c r="AR435" i="10" s="1"/>
  <c r="X285" i="10"/>
  <c r="Z433" i="10"/>
  <c r="Z435" i="10" s="1"/>
  <c r="BI278" i="10"/>
  <c r="BI276" i="10"/>
  <c r="BH249" i="10"/>
  <c r="BK249" i="10"/>
  <c r="AN433" i="10"/>
  <c r="AN435" i="10" s="1"/>
  <c r="BJ275" i="10"/>
  <c r="BI275" i="10"/>
  <c r="BI427" i="10"/>
  <c r="BI282" i="10"/>
  <c r="BJ421" i="10"/>
  <c r="N433" i="10"/>
  <c r="BH273" i="10"/>
  <c r="AV285" i="10"/>
  <c r="AS285" i="10"/>
  <c r="BJ273" i="10"/>
  <c r="N285" i="10"/>
  <c r="I191" i="16" s="1"/>
  <c r="BJ426" i="10"/>
  <c r="BJ274" i="10"/>
  <c r="BK427" i="10"/>
  <c r="AK285" i="10"/>
  <c r="P433" i="10"/>
  <c r="P435" i="10" s="1"/>
  <c r="AD285" i="10"/>
  <c r="AJ433" i="10"/>
  <c r="AJ435" i="10" s="1"/>
  <c r="R285" i="10"/>
  <c r="BA433" i="10"/>
  <c r="BA435" i="10" s="1"/>
  <c r="AW285" i="10"/>
  <c r="BF433" i="10"/>
  <c r="BF435" i="10" s="1"/>
  <c r="AG285" i="10"/>
  <c r="AB433" i="10"/>
  <c r="AB435" i="10" s="1"/>
  <c r="AC285" i="10"/>
  <c r="Q285" i="10"/>
  <c r="BI423" i="10"/>
  <c r="M433" i="10"/>
  <c r="BI421" i="10"/>
  <c r="BI279" i="10"/>
  <c r="BB285" i="10"/>
  <c r="BH421" i="10"/>
  <c r="V285" i="10"/>
  <c r="AV433" i="10"/>
  <c r="AV435" i="10" s="1"/>
  <c r="AP285" i="10"/>
  <c r="BJ279" i="10"/>
  <c r="BJ276" i="10"/>
  <c r="AO285" i="10"/>
  <c r="BK423" i="10"/>
  <c r="BD285" i="10"/>
  <c r="AR285" i="10"/>
  <c r="Z285" i="10"/>
  <c r="M285" i="10"/>
  <c r="I124" i="16" s="1"/>
  <c r="I125" i="16" s="1"/>
  <c r="BI273" i="10"/>
  <c r="BI426" i="10"/>
  <c r="BI274" i="10"/>
  <c r="BK282" i="10"/>
  <c r="BK278" i="10"/>
  <c r="BK276" i="10"/>
  <c r="BK421" i="10"/>
  <c r="L287" i="10" l="1"/>
  <c r="L464" i="10" s="1"/>
  <c r="I192" i="16"/>
  <c r="I208" i="16" s="1"/>
  <c r="AX287" i="10"/>
  <c r="AX289" i="10" s="1"/>
  <c r="AX60" i="12" s="1"/>
  <c r="R191" i="16"/>
  <c r="R192" i="16" s="1"/>
  <c r="R208" i="16" s="1"/>
  <c r="BE287" i="10"/>
  <c r="BE289" i="10" s="1"/>
  <c r="BE60" i="12" s="1"/>
  <c r="T124" i="16"/>
  <c r="T125" i="16" s="1"/>
  <c r="T141" i="16" s="1"/>
  <c r="I141" i="16"/>
  <c r="AP287" i="10"/>
  <c r="AP289" i="10" s="1"/>
  <c r="AP60" i="12" s="1"/>
  <c r="P191" i="16"/>
  <c r="P192" i="16" s="1"/>
  <c r="P208" i="16" s="1"/>
  <c r="BB287" i="10"/>
  <c r="BB464" i="10" s="1"/>
  <c r="S191" i="16"/>
  <c r="S192" i="16" s="1"/>
  <c r="S208" i="16" s="1"/>
  <c r="AG287" i="10"/>
  <c r="AG289" i="10" s="1"/>
  <c r="AG60" i="12" s="1"/>
  <c r="N124" i="16"/>
  <c r="N125" i="16" s="1"/>
  <c r="N141" i="16" s="1"/>
  <c r="R287" i="10"/>
  <c r="R464" i="10" s="1"/>
  <c r="J191" i="16"/>
  <c r="J192" i="16" s="1"/>
  <c r="J208" i="16" s="1"/>
  <c r="AK287" i="10"/>
  <c r="AK289" i="10" s="1"/>
  <c r="AK60" i="12" s="1"/>
  <c r="O124" i="16"/>
  <c r="O125" i="16" s="1"/>
  <c r="O141" i="16" s="1"/>
  <c r="AT287" i="10"/>
  <c r="AT464" i="10" s="1"/>
  <c r="Q191" i="16"/>
  <c r="Q192" i="16" s="1"/>
  <c r="Q208" i="16" s="1"/>
  <c r="AH287" i="10"/>
  <c r="AH289" i="10" s="1"/>
  <c r="AH60" i="12" s="1"/>
  <c r="N191" i="16"/>
  <c r="N192" i="16" s="1"/>
  <c r="N208" i="16" s="1"/>
  <c r="Z287" i="10"/>
  <c r="Z464" i="10" s="1"/>
  <c r="L191" i="16"/>
  <c r="L192" i="16" s="1"/>
  <c r="L208" i="16" s="1"/>
  <c r="AO287" i="10"/>
  <c r="AO289" i="10" s="1"/>
  <c r="AO60" i="12" s="1"/>
  <c r="P124" i="16"/>
  <c r="P125" i="16" s="1"/>
  <c r="P141" i="16" s="1"/>
  <c r="Q287" i="10"/>
  <c r="Q289" i="10" s="1"/>
  <c r="Q60" i="12" s="1"/>
  <c r="J124" i="16"/>
  <c r="J125" i="16" s="1"/>
  <c r="J141" i="16" s="1"/>
  <c r="AL287" i="10"/>
  <c r="AL289" i="10" s="1"/>
  <c r="AL60" i="12" s="1"/>
  <c r="O191" i="16"/>
  <c r="O192" i="16" s="1"/>
  <c r="O208" i="16" s="1"/>
  <c r="U287" i="10"/>
  <c r="U464" i="10" s="1"/>
  <c r="K124" i="16"/>
  <c r="K125" i="16" s="1"/>
  <c r="K141" i="16" s="1"/>
  <c r="BF287" i="10"/>
  <c r="T191" i="16"/>
  <c r="T192" i="16" s="1"/>
  <c r="T208" i="16" s="1"/>
  <c r="V287" i="10"/>
  <c r="V464" i="10" s="1"/>
  <c r="K191" i="16"/>
  <c r="K192" i="16" s="1"/>
  <c r="K208" i="16" s="1"/>
  <c r="AC287" i="10"/>
  <c r="AC464" i="10" s="1"/>
  <c r="M124" i="16"/>
  <c r="M125" i="16" s="1"/>
  <c r="M141" i="16" s="1"/>
  <c r="AW287" i="10"/>
  <c r="AW464" i="10" s="1"/>
  <c r="R124" i="16"/>
  <c r="R125" i="16" s="1"/>
  <c r="R141" i="16" s="1"/>
  <c r="AD287" i="10"/>
  <c r="AD464" i="10" s="1"/>
  <c r="M191" i="16"/>
  <c r="M192" i="16" s="1"/>
  <c r="M208" i="16" s="1"/>
  <c r="AS287" i="10"/>
  <c r="AS289" i="10" s="1"/>
  <c r="AS60" i="12" s="1"/>
  <c r="Q124" i="16"/>
  <c r="Q125" i="16" s="1"/>
  <c r="Q141" i="16" s="1"/>
  <c r="Y287" i="10"/>
  <c r="Y464" i="10" s="1"/>
  <c r="L124" i="16"/>
  <c r="L125" i="16" s="1"/>
  <c r="L141" i="16" s="1"/>
  <c r="BA287" i="10"/>
  <c r="BA464" i="10" s="1"/>
  <c r="S124" i="16"/>
  <c r="S125" i="16" s="1"/>
  <c r="S141" i="16" s="1"/>
  <c r="BD287" i="10"/>
  <c r="BD289" i="10" s="1"/>
  <c r="BD60" i="12" s="1"/>
  <c r="T58" i="16"/>
  <c r="T59" i="16" s="1"/>
  <c r="AV287" i="10"/>
  <c r="AV289" i="10" s="1"/>
  <c r="AV60" i="12" s="1"/>
  <c r="R58" i="16"/>
  <c r="R59" i="16" s="1"/>
  <c r="AZ287" i="10"/>
  <c r="AZ289" i="10" s="1"/>
  <c r="AZ60" i="12" s="1"/>
  <c r="S58" i="16"/>
  <c r="S59" i="16" s="1"/>
  <c r="AN287" i="10"/>
  <c r="P58" i="16"/>
  <c r="P59" i="16" s="1"/>
  <c r="AJ287" i="10"/>
  <c r="AJ464" i="10" s="1"/>
  <c r="O58" i="16"/>
  <c r="O59" i="16" s="1"/>
  <c r="T287" i="10"/>
  <c r="T464" i="10" s="1"/>
  <c r="K58" i="16"/>
  <c r="K59" i="16" s="1"/>
  <c r="I59" i="16"/>
  <c r="X287" i="10"/>
  <c r="X289" i="10" s="1"/>
  <c r="X60" i="12" s="1"/>
  <c r="L58" i="16"/>
  <c r="L59" i="16" s="1"/>
  <c r="AF287" i="10"/>
  <c r="AF464" i="10" s="1"/>
  <c r="N58" i="16"/>
  <c r="N59" i="16" s="1"/>
  <c r="AB287" i="10"/>
  <c r="AB464" i="10" s="1"/>
  <c r="M58" i="16"/>
  <c r="M59" i="16" s="1"/>
  <c r="AR287" i="10"/>
  <c r="AR464" i="10" s="1"/>
  <c r="Q58" i="16"/>
  <c r="Q59" i="16" s="1"/>
  <c r="P287" i="10"/>
  <c r="P289" i="10" s="1"/>
  <c r="P60" i="12" s="1"/>
  <c r="J58" i="16"/>
  <c r="J59" i="16" s="1"/>
  <c r="BK433" i="10"/>
  <c r="BI285" i="10"/>
  <c r="M287" i="10"/>
  <c r="BJ285" i="10"/>
  <c r="N287" i="10"/>
  <c r="BH435" i="10"/>
  <c r="BK285" i="10"/>
  <c r="BI433" i="10"/>
  <c r="M435" i="10"/>
  <c r="BI435" i="10" s="1"/>
  <c r="BJ433" i="10"/>
  <c r="N435" i="10"/>
  <c r="BJ435" i="10" s="1"/>
  <c r="BH433" i="10"/>
  <c r="BH285" i="10"/>
  <c r="L289" i="10" l="1"/>
  <c r="AP464" i="10"/>
  <c r="AH464" i="10"/>
  <c r="AS464" i="10"/>
  <c r="AL464" i="10"/>
  <c r="AO464" i="10"/>
  <c r="AK464" i="10"/>
  <c r="AW289" i="10"/>
  <c r="AW60" i="12" s="1"/>
  <c r="AX464" i="10"/>
  <c r="P464" i="10"/>
  <c r="BA289" i="10"/>
  <c r="BA60" i="12" s="1"/>
  <c r="V289" i="10"/>
  <c r="V60" i="12" s="1"/>
  <c r="T289" i="10"/>
  <c r="T60" i="12" s="1"/>
  <c r="AG464" i="10"/>
  <c r="Y289" i="10"/>
  <c r="Y60" i="12" s="1"/>
  <c r="BD464" i="10"/>
  <c r="AT289" i="10"/>
  <c r="AT60" i="12" s="1"/>
  <c r="Z289" i="10"/>
  <c r="Z60" i="12" s="1"/>
  <c r="BB289" i="10"/>
  <c r="BB60" i="12" s="1"/>
  <c r="U289" i="10"/>
  <c r="U60" i="12" s="1"/>
  <c r="X464" i="10"/>
  <c r="R289" i="10"/>
  <c r="R60" i="12" s="1"/>
  <c r="AV464" i="10"/>
  <c r="Q464" i="10"/>
  <c r="BE464" i="10"/>
  <c r="V59" i="16"/>
  <c r="I28" i="15"/>
  <c r="I32" i="15" s="1"/>
  <c r="V208" i="16"/>
  <c r="AF289" i="10"/>
  <c r="AF60" i="12" s="1"/>
  <c r="J75" i="16"/>
  <c r="J28" i="15"/>
  <c r="J32" i="15" s="1"/>
  <c r="M75" i="16"/>
  <c r="M28" i="15"/>
  <c r="M32" i="15" s="1"/>
  <c r="L75" i="16"/>
  <c r="L28" i="15"/>
  <c r="L32" i="15" s="1"/>
  <c r="K75" i="16"/>
  <c r="K28" i="15"/>
  <c r="K32" i="15" s="1"/>
  <c r="P75" i="16"/>
  <c r="P28" i="15"/>
  <c r="P32" i="15" s="1"/>
  <c r="R75" i="16"/>
  <c r="R28" i="15"/>
  <c r="R32" i="15" s="1"/>
  <c r="V58" i="16"/>
  <c r="V192" i="16"/>
  <c r="V124" i="16"/>
  <c r="AD289" i="10"/>
  <c r="AD60" i="12" s="1"/>
  <c r="AC289" i="10"/>
  <c r="AC60" i="12" s="1"/>
  <c r="AR289" i="10"/>
  <c r="AR60" i="12" s="1"/>
  <c r="V191" i="16"/>
  <c r="V141" i="16"/>
  <c r="AZ464" i="10"/>
  <c r="AJ289" i="10"/>
  <c r="AJ60" i="12" s="1"/>
  <c r="Q75" i="16"/>
  <c r="Q28" i="15"/>
  <c r="Q32" i="15" s="1"/>
  <c r="N75" i="16"/>
  <c r="N28" i="15"/>
  <c r="N32" i="15" s="1"/>
  <c r="O75" i="16"/>
  <c r="O28" i="15"/>
  <c r="O32" i="15" s="1"/>
  <c r="S75" i="16"/>
  <c r="S28" i="15"/>
  <c r="S32" i="15" s="1"/>
  <c r="T75" i="16"/>
  <c r="T28" i="15"/>
  <c r="T32" i="15" s="1"/>
  <c r="BF464" i="10"/>
  <c r="BF289" i="10"/>
  <c r="BF60" i="12" s="1"/>
  <c r="V125" i="16"/>
  <c r="BH287" i="10"/>
  <c r="AB289" i="10"/>
  <c r="AB60" i="12" s="1"/>
  <c r="BK287" i="10"/>
  <c r="I75" i="16"/>
  <c r="AN289" i="10"/>
  <c r="AN60" i="12" s="1"/>
  <c r="AN464" i="10"/>
  <c r="L60" i="12"/>
  <c r="BJ287" i="10"/>
  <c r="N464" i="10"/>
  <c r="N289" i="10"/>
  <c r="BI287" i="10"/>
  <c r="M464" i="10"/>
  <c r="M289" i="10"/>
  <c r="BK435" i="10"/>
  <c r="BJ464" i="10" l="1"/>
  <c r="BI464" i="10"/>
  <c r="BH464" i="10"/>
  <c r="V75" i="16"/>
  <c r="BH289" i="10"/>
  <c r="V28" i="15"/>
  <c r="V32" i="15"/>
  <c r="BK289" i="10"/>
  <c r="H60" i="12"/>
  <c r="BK464" i="10"/>
  <c r="BI289" i="10"/>
  <c r="M60" i="12"/>
  <c r="BJ289" i="10"/>
  <c r="N60" i="12"/>
  <c r="G60" i="12" l="1"/>
  <c r="AN60" i="14" s="1"/>
  <c r="J60" i="12"/>
  <c r="I60" i="12"/>
  <c r="AN103" i="10" l="1"/>
  <c r="AC60" i="14"/>
  <c r="R60" i="14"/>
  <c r="AD60" i="14"/>
  <c r="M60" i="14"/>
  <c r="N60" i="14"/>
  <c r="Q60" i="14"/>
  <c r="U60" i="14"/>
  <c r="V60" i="14"/>
  <c r="BE60" i="14"/>
  <c r="AX60" i="14"/>
  <c r="AG60" i="14"/>
  <c r="AF60" i="14"/>
  <c r="H60" i="14"/>
  <c r="AB60" i="14"/>
  <c r="AK60" i="14"/>
  <c r="AL60" i="14"/>
  <c r="AJ60" i="14"/>
  <c r="L60" i="14"/>
  <c r="L103" i="10" s="1"/>
  <c r="J60" i="14"/>
  <c r="AW60" i="14"/>
  <c r="T60" i="14"/>
  <c r="BD60" i="14"/>
  <c r="BB60" i="14"/>
  <c r="Z60" i="14"/>
  <c r="AT60" i="14"/>
  <c r="AZ60" i="14"/>
  <c r="BA60" i="14"/>
  <c r="AH60" i="14"/>
  <c r="BF60" i="14"/>
  <c r="I60" i="14"/>
  <c r="AR60" i="14"/>
  <c r="AV60" i="14"/>
  <c r="AS60" i="14"/>
  <c r="AP60" i="14"/>
  <c r="AO60" i="14"/>
  <c r="X60" i="14"/>
  <c r="Y60" i="14"/>
  <c r="P60" i="14"/>
  <c r="I41" i="16" l="1"/>
  <c r="AN106" i="10"/>
  <c r="AN132" i="10" s="1"/>
  <c r="P41" i="16"/>
  <c r="AO103" i="10"/>
  <c r="AR103" i="10"/>
  <c r="BA103" i="10"/>
  <c r="BB103" i="10"/>
  <c r="AK103" i="10"/>
  <c r="AG103" i="10"/>
  <c r="U103" i="10"/>
  <c r="AD103" i="10"/>
  <c r="P103" i="10"/>
  <c r="AP103" i="10"/>
  <c r="AZ103" i="10"/>
  <c r="BD103" i="10"/>
  <c r="AB103" i="10"/>
  <c r="AX103" i="10"/>
  <c r="Q103" i="10"/>
  <c r="R103" i="10"/>
  <c r="Y103" i="10"/>
  <c r="AS103" i="10"/>
  <c r="BF103" i="10"/>
  <c r="AT103" i="10"/>
  <c r="T103" i="10"/>
  <c r="AJ103" i="10"/>
  <c r="BE103" i="10"/>
  <c r="N103" i="10"/>
  <c r="AC103" i="10"/>
  <c r="X103" i="10"/>
  <c r="AV103" i="10"/>
  <c r="AH103" i="10"/>
  <c r="Z103" i="10"/>
  <c r="AW103" i="10"/>
  <c r="AL103" i="10"/>
  <c r="AF103" i="10"/>
  <c r="V103" i="10"/>
  <c r="M103" i="10"/>
  <c r="G60" i="14"/>
  <c r="L106" i="10"/>
  <c r="Z106" i="10" l="1"/>
  <c r="Z132" i="10" s="1"/>
  <c r="L174" i="16"/>
  <c r="L177" i="16" s="1"/>
  <c r="L183" i="16" s="1"/>
  <c r="Y106" i="10"/>
  <c r="Y132" i="10" s="1"/>
  <c r="L107" i="16"/>
  <c r="L110" i="16" s="1"/>
  <c r="L116" i="16" s="1"/>
  <c r="AK106" i="10"/>
  <c r="AK132" i="10" s="1"/>
  <c r="O107" i="16"/>
  <c r="O110" i="16" s="1"/>
  <c r="O116" i="16" s="1"/>
  <c r="AO106" i="10"/>
  <c r="AO132" i="10" s="1"/>
  <c r="P107" i="16"/>
  <c r="P110" i="16" s="1"/>
  <c r="P116" i="16" s="1"/>
  <c r="BH103" i="10"/>
  <c r="AH106" i="10"/>
  <c r="AH132" i="10" s="1"/>
  <c r="N174" i="16"/>
  <c r="N177" i="16" s="1"/>
  <c r="N183" i="16" s="1"/>
  <c r="N106" i="10"/>
  <c r="N132" i="10" s="1"/>
  <c r="I174" i="16"/>
  <c r="AT106" i="10"/>
  <c r="AT132" i="10" s="1"/>
  <c r="Q174" i="16"/>
  <c r="Q177" i="16" s="1"/>
  <c r="Q183" i="16" s="1"/>
  <c r="R106" i="10"/>
  <c r="R132" i="10" s="1"/>
  <c r="J174" i="16"/>
  <c r="J177" i="16" s="1"/>
  <c r="J183" i="16" s="1"/>
  <c r="AD106" i="10"/>
  <c r="AD132" i="10" s="1"/>
  <c r="M174" i="16"/>
  <c r="M177" i="16" s="1"/>
  <c r="M183" i="16" s="1"/>
  <c r="BB106" i="10"/>
  <c r="BB132" i="10" s="1"/>
  <c r="S174" i="16"/>
  <c r="S177" i="16" s="1"/>
  <c r="S183" i="16" s="1"/>
  <c r="P44" i="16"/>
  <c r="P50" i="16" s="1"/>
  <c r="V106" i="10"/>
  <c r="V132" i="10" s="1"/>
  <c r="K174" i="16"/>
  <c r="K177" i="16" s="1"/>
  <c r="K183" i="16" s="1"/>
  <c r="AC106" i="10"/>
  <c r="AC132" i="10" s="1"/>
  <c r="M107" i="16"/>
  <c r="M110" i="16" s="1"/>
  <c r="M116" i="16" s="1"/>
  <c r="AL106" i="10"/>
  <c r="AL132" i="10" s="1"/>
  <c r="O174" i="16"/>
  <c r="O177" i="16" s="1"/>
  <c r="O183" i="16" s="1"/>
  <c r="BE106" i="10"/>
  <c r="BE132" i="10" s="1"/>
  <c r="T107" i="16"/>
  <c r="T110" i="16" s="1"/>
  <c r="T116" i="16" s="1"/>
  <c r="BF106" i="10"/>
  <c r="BF132" i="10" s="1"/>
  <c r="T174" i="16"/>
  <c r="T177" i="16" s="1"/>
  <c r="T183" i="16" s="1"/>
  <c r="Q106" i="10"/>
  <c r="Q132" i="10" s="1"/>
  <c r="J107" i="16"/>
  <c r="J110" i="16" s="1"/>
  <c r="J116" i="16" s="1"/>
  <c r="U106" i="10"/>
  <c r="U132" i="10" s="1"/>
  <c r="K107" i="16"/>
  <c r="K110" i="16" s="1"/>
  <c r="K116" i="16" s="1"/>
  <c r="BA106" i="10"/>
  <c r="BA132" i="10" s="1"/>
  <c r="S107" i="16"/>
  <c r="S110" i="16" s="1"/>
  <c r="S116" i="16" s="1"/>
  <c r="M106" i="10"/>
  <c r="M132" i="10" s="1"/>
  <c r="I107" i="16"/>
  <c r="AW106" i="10"/>
  <c r="AW132" i="10" s="1"/>
  <c r="R107" i="16"/>
  <c r="R110" i="16" s="1"/>
  <c r="R116" i="16" s="1"/>
  <c r="AS106" i="10"/>
  <c r="AS132" i="10" s="1"/>
  <c r="Q107" i="16"/>
  <c r="Q110" i="16" s="1"/>
  <c r="Q116" i="16" s="1"/>
  <c r="AX106" i="10"/>
  <c r="AX132" i="10" s="1"/>
  <c r="R174" i="16"/>
  <c r="R177" i="16" s="1"/>
  <c r="R183" i="16" s="1"/>
  <c r="AP106" i="10"/>
  <c r="AP132" i="10" s="1"/>
  <c r="P174" i="16"/>
  <c r="P177" i="16" s="1"/>
  <c r="P183" i="16" s="1"/>
  <c r="AG106" i="10"/>
  <c r="AG132" i="10" s="1"/>
  <c r="N107" i="16"/>
  <c r="N110" i="16" s="1"/>
  <c r="N116" i="16" s="1"/>
  <c r="BK103" i="10"/>
  <c r="BI103" i="10"/>
  <c r="AV106" i="10"/>
  <c r="AV132" i="10" s="1"/>
  <c r="R41" i="16"/>
  <c r="AZ106" i="10"/>
  <c r="AZ132" i="10" s="1"/>
  <c r="S41" i="16"/>
  <c r="AJ106" i="10"/>
  <c r="AJ132" i="10" s="1"/>
  <c r="O41" i="16"/>
  <c r="T106" i="10"/>
  <c r="T132" i="10" s="1"/>
  <c r="K41" i="16"/>
  <c r="AB106" i="10"/>
  <c r="AB132" i="10" s="1"/>
  <c r="M41" i="16"/>
  <c r="P106" i="10"/>
  <c r="P132" i="10" s="1"/>
  <c r="J41" i="16"/>
  <c r="X106" i="10"/>
  <c r="X132" i="10" s="1"/>
  <c r="L41" i="16"/>
  <c r="AR106" i="10"/>
  <c r="AR132" i="10" s="1"/>
  <c r="Q41" i="16"/>
  <c r="BJ103" i="10"/>
  <c r="AF106" i="10"/>
  <c r="AF132" i="10" s="1"/>
  <c r="N41" i="16"/>
  <c r="BD106" i="10"/>
  <c r="BD132" i="10" s="1"/>
  <c r="T41" i="16"/>
  <c r="I44" i="16"/>
  <c r="L132" i="10"/>
  <c r="I52" i="15" l="1"/>
  <c r="I55" i="15" s="1"/>
  <c r="BI106" i="10"/>
  <c r="BJ132" i="10"/>
  <c r="BJ106" i="10"/>
  <c r="Q44" i="16"/>
  <c r="Q50" i="16" s="1"/>
  <c r="Q52" i="15"/>
  <c r="Q55" i="15" s="1"/>
  <c r="Q62" i="15" s="1"/>
  <c r="J44" i="16"/>
  <c r="J50" i="16" s="1"/>
  <c r="J52" i="15"/>
  <c r="J55" i="15" s="1"/>
  <c r="J62" i="15" s="1"/>
  <c r="K44" i="16"/>
  <c r="K50" i="16" s="1"/>
  <c r="K52" i="15"/>
  <c r="K55" i="15" s="1"/>
  <c r="K62" i="15" s="1"/>
  <c r="S44" i="16"/>
  <c r="S50" i="16" s="1"/>
  <c r="S52" i="15"/>
  <c r="S55" i="15" s="1"/>
  <c r="S62" i="15" s="1"/>
  <c r="V41" i="16"/>
  <c r="BI132" i="10"/>
  <c r="T44" i="16"/>
  <c r="T50" i="16" s="1"/>
  <c r="T52" i="15"/>
  <c r="T55" i="15" s="1"/>
  <c r="T62" i="15" s="1"/>
  <c r="P52" i="15"/>
  <c r="P55" i="15" s="1"/>
  <c r="P62" i="15" s="1"/>
  <c r="L44" i="16"/>
  <c r="L50" i="16" s="1"/>
  <c r="L52" i="15"/>
  <c r="L55" i="15" s="1"/>
  <c r="L62" i="15" s="1"/>
  <c r="M44" i="16"/>
  <c r="M50" i="16" s="1"/>
  <c r="M52" i="15"/>
  <c r="M55" i="15" s="1"/>
  <c r="M62" i="15" s="1"/>
  <c r="O44" i="16"/>
  <c r="O50" i="16" s="1"/>
  <c r="O52" i="15"/>
  <c r="O55" i="15" s="1"/>
  <c r="O62" i="15" s="1"/>
  <c r="R44" i="16"/>
  <c r="R50" i="16" s="1"/>
  <c r="R52" i="15"/>
  <c r="R55" i="15" s="1"/>
  <c r="R62" i="15" s="1"/>
  <c r="N44" i="16"/>
  <c r="N50" i="16" s="1"/>
  <c r="N52" i="15"/>
  <c r="N55" i="15" s="1"/>
  <c r="N62" i="15" s="1"/>
  <c r="V107" i="16"/>
  <c r="I110" i="16"/>
  <c r="V174" i="16"/>
  <c r="I177" i="16"/>
  <c r="I50" i="16"/>
  <c r="BH106" i="10"/>
  <c r="BK106" i="10"/>
  <c r="BH132" i="10"/>
  <c r="BK132" i="10"/>
  <c r="T20" i="15" l="1"/>
  <c r="T22" i="15" s="1"/>
  <c r="T26" i="15" s="1"/>
  <c r="T88" i="15"/>
  <c r="S20" i="15"/>
  <c r="S22" i="15" s="1"/>
  <c r="S26" i="15" s="1"/>
  <c r="S88" i="15"/>
  <c r="J20" i="15"/>
  <c r="J22" i="15" s="1"/>
  <c r="J26" i="15" s="1"/>
  <c r="J88" i="15"/>
  <c r="N20" i="15"/>
  <c r="N22" i="15" s="1"/>
  <c r="N26" i="15" s="1"/>
  <c r="N88" i="15"/>
  <c r="O20" i="15"/>
  <c r="O22" i="15" s="1"/>
  <c r="O26" i="15" s="1"/>
  <c r="O88" i="15"/>
  <c r="L20" i="15"/>
  <c r="L22" i="15" s="1"/>
  <c r="L26" i="15" s="1"/>
  <c r="L88" i="15"/>
  <c r="K20" i="15"/>
  <c r="K22" i="15" s="1"/>
  <c r="K88" i="15"/>
  <c r="Q20" i="15"/>
  <c r="Q22" i="15" s="1"/>
  <c r="Q26" i="15" s="1"/>
  <c r="Q88" i="15"/>
  <c r="R20" i="15"/>
  <c r="R22" i="15" s="1"/>
  <c r="R26" i="15" s="1"/>
  <c r="R88" i="15"/>
  <c r="M20" i="15"/>
  <c r="M22" i="15" s="1"/>
  <c r="M26" i="15" s="1"/>
  <c r="M88" i="15"/>
  <c r="P20" i="15"/>
  <c r="P22" i="15" s="1"/>
  <c r="P26" i="15" s="1"/>
  <c r="P88" i="15"/>
  <c r="V44" i="16"/>
  <c r="V110" i="16"/>
  <c r="I116" i="16"/>
  <c r="V116" i="16" s="1"/>
  <c r="V50" i="16"/>
  <c r="V177" i="16"/>
  <c r="I183" i="16"/>
  <c r="V183" i="16" s="1"/>
  <c r="V55" i="15"/>
  <c r="I62" i="15"/>
  <c r="I88" i="15" s="1"/>
  <c r="K26" i="15"/>
  <c r="V52" i="15"/>
  <c r="V88" i="15" l="1"/>
  <c r="K34" i="15"/>
  <c r="K38" i="15" s="1"/>
  <c r="K40" i="15" s="1"/>
  <c r="K68" i="15"/>
  <c r="K73" i="15" s="1"/>
  <c r="M34" i="15"/>
  <c r="M38" i="15" s="1"/>
  <c r="M40" i="15" s="1"/>
  <c r="M68" i="15"/>
  <c r="M73" i="15" s="1"/>
  <c r="Q34" i="15"/>
  <c r="Q38" i="15" s="1"/>
  <c r="Q40" i="15" s="1"/>
  <c r="Q68" i="15"/>
  <c r="Q73" i="15" s="1"/>
  <c r="L34" i="15"/>
  <c r="L38" i="15" s="1"/>
  <c r="L40" i="15" s="1"/>
  <c r="L75" i="15" s="1"/>
  <c r="L84" i="15" s="1"/>
  <c r="L68" i="15"/>
  <c r="L73" i="15" s="1"/>
  <c r="N34" i="15"/>
  <c r="N38" i="15" s="1"/>
  <c r="N40" i="15" s="1"/>
  <c r="N68" i="15"/>
  <c r="N73" i="15" s="1"/>
  <c r="S34" i="15"/>
  <c r="S38" i="15" s="1"/>
  <c r="S40" i="15" s="1"/>
  <c r="S75" i="15" s="1"/>
  <c r="S84" i="15" s="1"/>
  <c r="S68" i="15"/>
  <c r="S73" i="15" s="1"/>
  <c r="P34" i="15"/>
  <c r="P38" i="15" s="1"/>
  <c r="P40" i="15" s="1"/>
  <c r="P75" i="15" s="1"/>
  <c r="P84" i="15" s="1"/>
  <c r="P68" i="15"/>
  <c r="P73" i="15" s="1"/>
  <c r="R34" i="15"/>
  <c r="R38" i="15" s="1"/>
  <c r="R40" i="15" s="1"/>
  <c r="R75" i="15" s="1"/>
  <c r="R84" i="15" s="1"/>
  <c r="R68" i="15"/>
  <c r="R73" i="15" s="1"/>
  <c r="O34" i="15"/>
  <c r="O38" i="15" s="1"/>
  <c r="O40" i="15" s="1"/>
  <c r="O68" i="15"/>
  <c r="O73" i="15" s="1"/>
  <c r="J34" i="15"/>
  <c r="J38" i="15" s="1"/>
  <c r="J40" i="15" s="1"/>
  <c r="J75" i="15" s="1"/>
  <c r="J84" i="15" s="1"/>
  <c r="J68" i="15"/>
  <c r="J73" i="15" s="1"/>
  <c r="T34" i="15"/>
  <c r="T38" i="15" s="1"/>
  <c r="T40" i="15" s="1"/>
  <c r="T75" i="15" s="1"/>
  <c r="T84" i="15" s="1"/>
  <c r="T68" i="15"/>
  <c r="T73" i="15" s="1"/>
  <c r="R42" i="15"/>
  <c r="R64" i="15" s="1"/>
  <c r="R65" i="15" s="1"/>
  <c r="V62" i="15"/>
  <c r="I20" i="15"/>
  <c r="S42" i="15" l="1"/>
  <c r="S64" i="15" s="1"/>
  <c r="S65" i="15" s="1"/>
  <c r="L42" i="15"/>
  <c r="L64" i="15" s="1"/>
  <c r="L65" i="15" s="1"/>
  <c r="J42" i="15"/>
  <c r="J64" i="15" s="1"/>
  <c r="J65" i="15" s="1"/>
  <c r="L86" i="15"/>
  <c r="L90" i="15" s="1"/>
  <c r="L91" i="15" s="1"/>
  <c r="K42" i="15"/>
  <c r="K64" i="15" s="1"/>
  <c r="K65" i="15" s="1"/>
  <c r="K75" i="15"/>
  <c r="K84" i="15" s="1"/>
  <c r="K86" i="15" s="1"/>
  <c r="K90" i="15" s="1"/>
  <c r="K91" i="15" s="1"/>
  <c r="T42" i="15"/>
  <c r="T64" i="15" s="1"/>
  <c r="T65" i="15" s="1"/>
  <c r="J86" i="15"/>
  <c r="J90" i="15" s="1"/>
  <c r="J91" i="15" s="1"/>
  <c r="R86" i="15"/>
  <c r="R90" i="15" s="1"/>
  <c r="R91" i="15" s="1"/>
  <c r="S86" i="15"/>
  <c r="S90" i="15" s="1"/>
  <c r="S91" i="15" s="1"/>
  <c r="M42" i="15"/>
  <c r="M64" i="15" s="1"/>
  <c r="M65" i="15" s="1"/>
  <c r="M75" i="15"/>
  <c r="M84" i="15" s="1"/>
  <c r="M86" i="15" s="1"/>
  <c r="M90" i="15" s="1"/>
  <c r="M91" i="15" s="1"/>
  <c r="P42" i="15"/>
  <c r="P64" i="15" s="1"/>
  <c r="P65" i="15" s="1"/>
  <c r="T86" i="15"/>
  <c r="T90" i="15" s="1"/>
  <c r="T91" i="15" s="1"/>
  <c r="P86" i="15"/>
  <c r="P90" i="15" s="1"/>
  <c r="P91" i="15" s="1"/>
  <c r="O42" i="15"/>
  <c r="O64" i="15" s="1"/>
  <c r="O65" i="15" s="1"/>
  <c r="O75" i="15"/>
  <c r="O84" i="15" s="1"/>
  <c r="O86" i="15" s="1"/>
  <c r="O90" i="15" s="1"/>
  <c r="O91" i="15" s="1"/>
  <c r="N42" i="15"/>
  <c r="N64" i="15" s="1"/>
  <c r="N65" i="15" s="1"/>
  <c r="N75" i="15"/>
  <c r="N84" i="15" s="1"/>
  <c r="N86" i="15" s="1"/>
  <c r="N90" i="15" s="1"/>
  <c r="N91" i="15" s="1"/>
  <c r="Q42" i="15"/>
  <c r="Q64" i="15" s="1"/>
  <c r="Q65" i="15" s="1"/>
  <c r="Q75" i="15"/>
  <c r="Q84" i="15" s="1"/>
  <c r="Q86" i="15" s="1"/>
  <c r="Q90" i="15" s="1"/>
  <c r="Q91" i="15" s="1"/>
  <c r="V20" i="15"/>
  <c r="I22" i="15"/>
  <c r="I26" i="15" l="1"/>
  <c r="I68" i="15" s="1"/>
  <c r="V22" i="15"/>
  <c r="V68" i="15" l="1"/>
  <c r="I73" i="15"/>
  <c r="V26" i="15"/>
  <c r="I34" i="15"/>
  <c r="V73" i="15" l="1"/>
  <c r="V34" i="15"/>
  <c r="I38" i="15"/>
  <c r="V38" i="15" l="1"/>
  <c r="I40" i="15"/>
  <c r="I42" i="15" l="1"/>
  <c r="I75" i="15"/>
  <c r="V40" i="15"/>
  <c r="V75" i="15" l="1"/>
  <c r="I84" i="15"/>
  <c r="V42" i="15"/>
  <c r="I64" i="15"/>
  <c r="I65" i="15" s="1"/>
  <c r="V84" i="15" l="1"/>
  <c r="I86" i="15"/>
  <c r="I90" i="15" l="1"/>
  <c r="V86" i="15"/>
  <c r="I91" i="15" l="1"/>
  <c r="V91" i="15" s="1"/>
  <c r="V90" i="15"/>
</calcChain>
</file>

<file path=xl/sharedStrings.xml><?xml version="1.0" encoding="utf-8"?>
<sst xmlns="http://schemas.openxmlformats.org/spreadsheetml/2006/main" count="1579" uniqueCount="508">
  <si>
    <t>Production</t>
  </si>
  <si>
    <t>Demand</t>
  </si>
  <si>
    <t>Energy</t>
  </si>
  <si>
    <t>Transmission</t>
  </si>
  <si>
    <t>Distribution</t>
  </si>
  <si>
    <t>Customer</t>
  </si>
  <si>
    <t>Functionalization ----&gt;</t>
  </si>
  <si>
    <t>Classification ----&gt;</t>
  </si>
  <si>
    <t>Total</t>
  </si>
  <si>
    <t>Plant in Service</t>
  </si>
  <si>
    <t>Intangible Plant</t>
  </si>
  <si>
    <t>ORGANIZATION</t>
  </si>
  <si>
    <t>FRANCHISE AND CONSENTS</t>
  </si>
  <si>
    <t>SOFTWARE</t>
  </si>
  <si>
    <t>Total Intangible Plant</t>
  </si>
  <si>
    <t>Total Production Plant</t>
  </si>
  <si>
    <t>KENTUCKY SYSTEM PROPERTY</t>
  </si>
  <si>
    <t>VIRGINIA PROPERTY - 500 KV LINE</t>
  </si>
  <si>
    <t>Total Transmission Plant</t>
  </si>
  <si>
    <t xml:space="preserve">  TOTAL ACCTS 360-362</t>
  </si>
  <si>
    <t xml:space="preserve">  364 &amp; 365-OVERHEAD LINES</t>
  </si>
  <si>
    <t xml:space="preserve">  366 &amp; 367-UNDERGROUND LINES</t>
  </si>
  <si>
    <t xml:space="preserve">  368-TRANSFORMERS - POWER POOL</t>
  </si>
  <si>
    <t xml:space="preserve">  368-TRANSFORMERS - ALL OTHER</t>
  </si>
  <si>
    <t xml:space="preserve">  369-SERVICES</t>
  </si>
  <si>
    <t xml:space="preserve">  370-METERS</t>
  </si>
  <si>
    <t xml:space="preserve">  371-CUSTOMER INSTALLATION</t>
  </si>
  <si>
    <t xml:space="preserve">  373-STREET LIGHTING</t>
  </si>
  <si>
    <t>Total Distribution Plant</t>
  </si>
  <si>
    <t>Total Prod, Trans, and Dist Plant</t>
  </si>
  <si>
    <t>General Plant</t>
  </si>
  <si>
    <t>Total General Plant</t>
  </si>
  <si>
    <t>TOTAL COMMON PLANT</t>
  </si>
  <si>
    <t>COMPLETED CONSTR NOT CLASSIFIED</t>
  </si>
  <si>
    <t>PLANT HELD FOR FUTURE USE - PRODUCTION</t>
  </si>
  <si>
    <t>PLANT HELD FOR FUTURE USE - DISTRIBUTION</t>
  </si>
  <si>
    <t>OTHER</t>
  </si>
  <si>
    <t>Total Plant in Service</t>
  </si>
  <si>
    <t>Construction Work in Progress (CWIP)</t>
  </si>
  <si>
    <t xml:space="preserve">  CWIP Production</t>
  </si>
  <si>
    <t xml:space="preserve">  CWIP Transmission</t>
  </si>
  <si>
    <t xml:space="preserve">  CWIP Distribution Plant</t>
  </si>
  <si>
    <t xml:space="preserve">  CWIP General Plant</t>
  </si>
  <si>
    <t xml:space="preserve">  RWIP</t>
  </si>
  <si>
    <t xml:space="preserve">  Total Construction Work in Progress</t>
  </si>
  <si>
    <t>Rate Base</t>
  </si>
  <si>
    <t>Less: Acummulated Provision for Depreciation</t>
  </si>
  <si>
    <t xml:space="preserve">  Steam Production</t>
  </si>
  <si>
    <t xml:space="preserve">  Hydraulic Production</t>
  </si>
  <si>
    <t xml:space="preserve">  Other Production</t>
  </si>
  <si>
    <t xml:space="preserve">  Transmission - Kentucky System Property</t>
  </si>
  <si>
    <t xml:space="preserve">  Transmission - Virginia Property</t>
  </si>
  <si>
    <t xml:space="preserve">  Distribution</t>
  </si>
  <si>
    <t xml:space="preserve">  General Plant</t>
  </si>
  <si>
    <t xml:space="preserve">  Intangible Plant</t>
  </si>
  <si>
    <t xml:space="preserve">   Total Accumulated Depreciation</t>
  </si>
  <si>
    <t>Net Utility Plant</t>
  </si>
  <si>
    <t>Working Capital</t>
  </si>
  <si>
    <t>Cash Working Capital - Operation and Maintenance Expenses</t>
  </si>
  <si>
    <t>Materials and Supplies</t>
  </si>
  <si>
    <t>Prepayments</t>
  </si>
  <si>
    <t xml:space="preserve">  Total Working Capital</t>
  </si>
  <si>
    <t>Emission Allowance</t>
  </si>
  <si>
    <t>Deferred Debits</t>
  </si>
  <si>
    <t>Service Pension Cost</t>
  </si>
  <si>
    <t>Accumulated Deferred Income Tax</t>
  </si>
  <si>
    <t xml:space="preserve">    Total Production Plant</t>
  </si>
  <si>
    <t xml:space="preserve">    Total Transmission Plant</t>
  </si>
  <si>
    <t xml:space="preserve">    Total Distribution Plant</t>
  </si>
  <si>
    <t xml:space="preserve">    Total General Plant</t>
  </si>
  <si>
    <t>Total Accumulated Deferred Income Tax</t>
  </si>
  <si>
    <t>Accumulated Deferred Investment Tax Credits</t>
  </si>
  <si>
    <t xml:space="preserve">  Production</t>
  </si>
  <si>
    <t xml:space="preserve">  Transmission</t>
  </si>
  <si>
    <t xml:space="preserve">  Transmission VA</t>
  </si>
  <si>
    <t xml:space="preserve">  Distribution VA</t>
  </si>
  <si>
    <t xml:space="preserve">  Distribution Plant KY,FERC &amp; TN</t>
  </si>
  <si>
    <t xml:space="preserve">  General</t>
  </si>
  <si>
    <t>Total Accum. Deferred Investment Tax Credits</t>
  </si>
  <si>
    <t xml:space="preserve">  Total Deferred Debits</t>
  </si>
  <si>
    <t>Less: Customer Advances</t>
  </si>
  <si>
    <t>Less: Asset Retirement Obligations</t>
  </si>
  <si>
    <t>Net Rate Base</t>
  </si>
  <si>
    <t>Kentucky</t>
  </si>
  <si>
    <t>Operation and Maintenance Expenses</t>
  </si>
  <si>
    <t>Steam Power Generation Operation Expenses</t>
  </si>
  <si>
    <t>OPERATION SUPERVISION &amp; ENGINEERING</t>
  </si>
  <si>
    <t>FUEL</t>
  </si>
  <si>
    <t>STEAM EXPENSES</t>
  </si>
  <si>
    <t>ELECTRIC EXPENSES</t>
  </si>
  <si>
    <t>MISC. STEAM POWER EXPENSES</t>
  </si>
  <si>
    <t>RENTS</t>
  </si>
  <si>
    <t>ALLOWANCES</t>
  </si>
  <si>
    <t>Total Steam Power Operation Expenses</t>
  </si>
  <si>
    <t>Steam Power Generation Maintenance Expenses</t>
  </si>
  <si>
    <t>MAINTENANCE SUPERVISION &amp; ENGINEERING</t>
  </si>
  <si>
    <t>MAINTENANCE OF STRUCTURES</t>
  </si>
  <si>
    <t>MAINTENANCE OF BOILER PLANT</t>
  </si>
  <si>
    <t>MAINTENANCE OF ELECTRIC PLANT</t>
  </si>
  <si>
    <t>MAINTENANCE OF MISC STEAM PLANT</t>
  </si>
  <si>
    <t>Total Steam Power Generation Maintenance Expense</t>
  </si>
  <si>
    <t>Total Steam Power Generation Expense</t>
  </si>
  <si>
    <t>Hydraulic Power Generation Operation Expenses</t>
  </si>
  <si>
    <t>WATER FOR POWER</t>
  </si>
  <si>
    <t>HYDRAULIC EXPENSES</t>
  </si>
  <si>
    <t>MISC. HYDRAULIC POWER EXPENSES</t>
  </si>
  <si>
    <t>Total Hydraulic Power Operation Expenses</t>
  </si>
  <si>
    <t>Hydraulic Power Generation Maintenance Expenses</t>
  </si>
  <si>
    <t>MAINT. OF RESERVES, DAMS, AND WATERWAYS</t>
  </si>
  <si>
    <t>MAINTENANCE OF MISC HYDRAULIC PLANT</t>
  </si>
  <si>
    <t>Total Hydraulic Power Generation Maint. Expense</t>
  </si>
  <si>
    <t>Total Hydraulic Power Generation Expense</t>
  </si>
  <si>
    <t>Other Power Generation Operation Expense</t>
  </si>
  <si>
    <t>GENERATION EXPENSE</t>
  </si>
  <si>
    <t xml:space="preserve">MISC OTHER POWER GENERATION </t>
  </si>
  <si>
    <t>Total Other Power Generation Expenses</t>
  </si>
  <si>
    <t>Other Power Generation Maintenance Expense</t>
  </si>
  <si>
    <t>MAINTENANCE OF GENERATING &amp; ELEC PLANT</t>
  </si>
  <si>
    <t>MAINTENANCE OF MISC OTHER POWER GEN PLT</t>
  </si>
  <si>
    <t>Total Other Power Generation Maintenance Expense</t>
  </si>
  <si>
    <t>Total Other Power Generation Expense</t>
  </si>
  <si>
    <t>Total Station Expense</t>
  </si>
  <si>
    <t>Other Power Supply Expenses</t>
  </si>
  <si>
    <t>PURCHASED POWER</t>
  </si>
  <si>
    <t>PURCHASED POWER OPTIONS</t>
  </si>
  <si>
    <t>BROKERAGE FEES</t>
  </si>
  <si>
    <t>MISO TRANSMISSION EXPENSES</t>
  </si>
  <si>
    <t>SYSTEM CONTROL AND LOAD DISPATCH</t>
  </si>
  <si>
    <t>OTHER EXPENSES</t>
  </si>
  <si>
    <t>Total Other Power Supply Expenses</t>
  </si>
  <si>
    <t>Total Electric Power Generation Expenses</t>
  </si>
  <si>
    <t>Transmission Expenses</t>
  </si>
  <si>
    <t>OPERATION SUPERVISION AND ENG</t>
  </si>
  <si>
    <t>LOAD DISPATCHING</t>
  </si>
  <si>
    <t>STATION EXPENSES</t>
  </si>
  <si>
    <t>OVERHEAD LINE EXPENSES</t>
  </si>
  <si>
    <t>TRANSMISSION OF ELECTRICITY BY OTHERS</t>
  </si>
  <si>
    <t>MISC. TRANSMISSION EXPENSES</t>
  </si>
  <si>
    <t>MAINTENACE SUPERVISION AND ENG</t>
  </si>
  <si>
    <t>STRUCTURES</t>
  </si>
  <si>
    <t>MAINT OF STATION EQUIPMENT</t>
  </si>
  <si>
    <t>MAINT OF OVERHEAD LINES</t>
  </si>
  <si>
    <t>UNDERGROUND LINES</t>
  </si>
  <si>
    <t>MISC PLANT</t>
  </si>
  <si>
    <t>MISO DAY 1&amp;2 EXPENSE</t>
  </si>
  <si>
    <t>Total Transmission Expenses</t>
  </si>
  <si>
    <t>Distribution Operation Expense</t>
  </si>
  <si>
    <t>OPERATION SUPERVISION AND ENGI</t>
  </si>
  <si>
    <t>UNDERGROUND LINE EXPENSES</t>
  </si>
  <si>
    <t>STREET LIGHTING EXPENSE</t>
  </si>
  <si>
    <t>METER EXPENSES</t>
  </si>
  <si>
    <t>METER EXPENSES - LOAD MANAGEMENT</t>
  </si>
  <si>
    <t>CUSTOMER INSTALLATIONS EXPENSE</t>
  </si>
  <si>
    <t>MISCELLANEOUS DISTRIBUTION EXP</t>
  </si>
  <si>
    <t>MISC DISTR EXP -- MAPPIN</t>
  </si>
  <si>
    <t>Total Distribution Operation Expense</t>
  </si>
  <si>
    <t>Distribution Maintenance Expense</t>
  </si>
  <si>
    <t>MAINTENANCE SUPERVISION AND EN</t>
  </si>
  <si>
    <t>MAINTENANCE OF STATION EQUIPME</t>
  </si>
  <si>
    <t>MAINTENANCE OF OVERHEAD LINES</t>
  </si>
  <si>
    <t>MAINTENANCE OF UNDERGROUND LIN</t>
  </si>
  <si>
    <t>MAINTENANCE OF LINE TRANSFORME</t>
  </si>
  <si>
    <t>MAINTENANCE OF ST LIGHTS &amp; SIG SYSTEMS</t>
  </si>
  <si>
    <t>MAINTENANCE OF METERS</t>
  </si>
  <si>
    <t>MISCELLANEOUS DISTRIBUTION EXPENSES</t>
  </si>
  <si>
    <t>Total Distribution Maintenance Expense</t>
  </si>
  <si>
    <t>Customer Accounts Expense</t>
  </si>
  <si>
    <t>SUPERVISION/CUSTOMER ACCTS</t>
  </si>
  <si>
    <t>METER READING EXPENSES</t>
  </si>
  <si>
    <t>RECORDS AND COLLECTION</t>
  </si>
  <si>
    <t>UNCOLLECTIBLE ACCOUNTS</t>
  </si>
  <si>
    <t>MISC CUST ACCOUNTS</t>
  </si>
  <si>
    <t>Total Customer Accounts Expense</t>
  </si>
  <si>
    <t>Customer Service Expense</t>
  </si>
  <si>
    <t>SUPERVISION</t>
  </si>
  <si>
    <t>CUSTOMER ASSISTANCE EXPENSES</t>
  </si>
  <si>
    <t>CUSTOMER ASSISTANCE EXP-INCENTIVES</t>
  </si>
  <si>
    <t>INFORMATIONAL AND INSTRUCTIONA</t>
  </si>
  <si>
    <t>INFORM AND INSTRUC -LOAD MGMT</t>
  </si>
  <si>
    <t>MISCELLANEOUS CUSTOMER SERVICE</t>
  </si>
  <si>
    <t>DEMONSTRATION AND SELLING EXP</t>
  </si>
  <si>
    <t>ADVERTISING EXPENSES</t>
  </si>
  <si>
    <t>MISC SALES EXPENSE</t>
  </si>
  <si>
    <t>Total Customer Service Expense</t>
  </si>
  <si>
    <t>Administrative and General Expense</t>
  </si>
  <si>
    <t>ADMIN. &amp; GEN. SALARIES-</t>
  </si>
  <si>
    <t>OFFICE SUPPLIES AND EXPENSES</t>
  </si>
  <si>
    <t>ADMINISTRATIVE EXPENSES TRANSFERRED</t>
  </si>
  <si>
    <t>OUTSIDE SERVICES EMPLOYED</t>
  </si>
  <si>
    <t>PROPERTY INSURANCE</t>
  </si>
  <si>
    <t>INJURIES AND DAMAGES - INSURAN</t>
  </si>
  <si>
    <t>EMPLOYEE BENEFITS</t>
  </si>
  <si>
    <t>REGULATORY COMMISSION FEES</t>
  </si>
  <si>
    <t>DUPLICATE CHARGES</t>
  </si>
  <si>
    <t>MISCELLANEOUS GENERAL EXPENSES</t>
  </si>
  <si>
    <t>RENTS AND LEASES</t>
  </si>
  <si>
    <t>MAINTENANCE OF GENERAL PLANT</t>
  </si>
  <si>
    <t>Total Administrative and General Expense</t>
  </si>
  <si>
    <t>Total Operation and Maintenance Expenses</t>
  </si>
  <si>
    <t>Labor Expenses</t>
  </si>
  <si>
    <t>Total Production Expense</t>
  </si>
  <si>
    <t>Total Purchased Power Labor</t>
  </si>
  <si>
    <t>Transmission Labor Expenses</t>
  </si>
  <si>
    <t>Total Transmission Labor Expenses</t>
  </si>
  <si>
    <t>Distribution Operation Labor Expense</t>
  </si>
  <si>
    <t>Total Distribution Operation Labor Expense</t>
  </si>
  <si>
    <t>Distribution Maintenance Labor Expense</t>
  </si>
  <si>
    <t>MAINTENANCE OF MISC DISTR PLANT</t>
  </si>
  <si>
    <t>Total Distribution Maintenance Labor Expense</t>
  </si>
  <si>
    <t>Total Customer Accounts Labor Expense</t>
  </si>
  <si>
    <t>CUSTOMER ASSISTANCE EXP-LOAD MGMT</t>
  </si>
  <si>
    <t>WATER HEATER - HEAT PUMP PROGRAM</t>
  </si>
  <si>
    <t>Total Customer Service Labor Expense</t>
  </si>
  <si>
    <t>ADMIN. EXPENSES TRANSFERRED - CREDIT</t>
  </si>
  <si>
    <t>DUPLICATE CHARGES-CR</t>
  </si>
  <si>
    <t>Other Expenses</t>
  </si>
  <si>
    <t>Depreciation Expenses</t>
  </si>
  <si>
    <t>Total Depreciation Expense</t>
  </si>
  <si>
    <t>Regulatory Credits and Accretion Expenses</t>
  </si>
  <si>
    <t xml:space="preserve">  Production Plant</t>
  </si>
  <si>
    <t xml:space="preserve">  Transmission Plant</t>
  </si>
  <si>
    <t xml:space="preserve">  Distribution Plant</t>
  </si>
  <si>
    <t>Total Regulatory Credits and Accretion Expenses</t>
  </si>
  <si>
    <t>Property Taxes</t>
  </si>
  <si>
    <t>Other Taxes</t>
  </si>
  <si>
    <t>Gain Disposition of Allowances</t>
  </si>
  <si>
    <t>Interest</t>
  </si>
  <si>
    <t>Total Other Expenses</t>
  </si>
  <si>
    <t>Non-Operating Items</t>
  </si>
  <si>
    <t>Non-Operating Margins - Interest</t>
  </si>
  <si>
    <t>AFUDC</t>
  </si>
  <si>
    <t>Income (Loss) from Equity Investments</t>
  </si>
  <si>
    <t>Non-Operating Margins - Other</t>
  </si>
  <si>
    <t>Generation and Transmission Capital Credits</t>
  </si>
  <si>
    <t>Other Capital Credits and Patronage Dividends</t>
  </si>
  <si>
    <t>Extraordinary Items</t>
  </si>
  <si>
    <t>Long Term Debt Service Requirements</t>
  </si>
  <si>
    <t>Total Labor Administrative and General Expense</t>
  </si>
  <si>
    <t>Total Labor Operation and Maintenance Expenses</t>
  </si>
  <si>
    <t xml:space="preserve">  Total Gross Utility Plant</t>
  </si>
  <si>
    <t>Total Distribution Expense</t>
  </si>
  <si>
    <t>Labor-Steam Power Generation Operation Expenses</t>
  </si>
  <si>
    <t>Labor-Steam Power Generation Maintenance Expenses</t>
  </si>
  <si>
    <t>Labor-Hydraulic Power Generation Operation Expenses</t>
  </si>
  <si>
    <t>Labor-Hydraulic Power Generation Maintenance Expenses</t>
  </si>
  <si>
    <t>Labor-Other Power Generation Operation Expense</t>
  </si>
  <si>
    <t>Labor-Other Power Generation Maintenance Expense</t>
  </si>
  <si>
    <t>Labor-Purchased Power</t>
  </si>
  <si>
    <t>Total Distribution Labor Expense</t>
  </si>
  <si>
    <t>Functional Factor</t>
  </si>
  <si>
    <t>Production Plant</t>
  </si>
  <si>
    <t>Dir</t>
  </si>
  <si>
    <t>Check</t>
  </si>
  <si>
    <t>PT&amp;D</t>
  </si>
  <si>
    <t>Dist</t>
  </si>
  <si>
    <t>PT&amp;D Plant</t>
  </si>
  <si>
    <t>No</t>
  </si>
  <si>
    <t>Transmission Plant</t>
  </si>
  <si>
    <t>Distribution Plant</t>
  </si>
  <si>
    <t>Name</t>
  </si>
  <si>
    <t>TPIS</t>
  </si>
  <si>
    <t>Classification Factor</t>
  </si>
  <si>
    <t>Distrib Overhead + Underground Lines Plant</t>
  </si>
  <si>
    <t>DLINES</t>
  </si>
  <si>
    <t>PROD</t>
  </si>
  <si>
    <t>TRANS</t>
  </si>
  <si>
    <t>DIST</t>
  </si>
  <si>
    <t>DIR</t>
  </si>
  <si>
    <t>Acct 362</t>
  </si>
  <si>
    <t>Acct 365</t>
  </si>
  <si>
    <t>Acct 370</t>
  </si>
  <si>
    <t>Acct 371</t>
  </si>
  <si>
    <t>Acct 367</t>
  </si>
  <si>
    <t>Total Utility Plant</t>
  </si>
  <si>
    <t>TUP</t>
  </si>
  <si>
    <t>Acct 368</t>
  </si>
  <si>
    <t>Total Labor Excluding A&amp;G</t>
  </si>
  <si>
    <t>Total Operation and Maintenance Exp. Less Purchased Power</t>
  </si>
  <si>
    <t>Total O&amp;M Expense Less Purchased Power</t>
  </si>
  <si>
    <t>O&amp;MxPurch</t>
  </si>
  <si>
    <t xml:space="preserve">Steam Power Operation Labor </t>
  </si>
  <si>
    <t>LBSUB1</t>
  </si>
  <si>
    <t>OM502</t>
  </si>
  <si>
    <t>OM505</t>
  </si>
  <si>
    <t>Total Steam Power Maintenance Labor Expense</t>
  </si>
  <si>
    <t>LBSUB2</t>
  </si>
  <si>
    <t>Total Hydraulic Power Maintenance Labor Expense</t>
  </si>
  <si>
    <t>LBSUB4</t>
  </si>
  <si>
    <t>Total Other Power Operating Labor Expense</t>
  </si>
  <si>
    <t>LBSUB5</t>
  </si>
  <si>
    <t>LBDO</t>
  </si>
  <si>
    <t>LBDM</t>
  </si>
  <si>
    <t>LBSUB7</t>
  </si>
  <si>
    <t>Total Steam Power Operation Labor Excl Superv. &amp; Eng.</t>
  </si>
  <si>
    <t>FO19</t>
  </si>
  <si>
    <t>FO20</t>
  </si>
  <si>
    <t>Total Steam Power Maintenance Labor Excl Superv. &amp; Eng.</t>
  </si>
  <si>
    <t>FO22</t>
  </si>
  <si>
    <t>Total Hydraulic Power Maintenance Labor Excl. Super. &amp; Eng.</t>
  </si>
  <si>
    <t>FO23</t>
  </si>
  <si>
    <t>Distribution Operation Labor Excl. Super. &amp; Eng</t>
  </si>
  <si>
    <t>Memo: Purchased Power Expense</t>
  </si>
  <si>
    <t>Production Energy</t>
  </si>
  <si>
    <t>Pct</t>
  </si>
  <si>
    <t>Purchased Power Expense</t>
  </si>
  <si>
    <t>OMPP</t>
  </si>
  <si>
    <t>Allocation Factor</t>
  </si>
  <si>
    <t>Energy (at the Meter)</t>
  </si>
  <si>
    <t>Energy (Loss Adjusted)(at Source)</t>
  </si>
  <si>
    <t>Customers (Monthly Bills)</t>
  </si>
  <si>
    <t>Average Customers (Bills/12)</t>
  </si>
  <si>
    <t>Average Customers (Lighting = Lights)</t>
  </si>
  <si>
    <t>Weighted Average Customers (Lighting =9 Lights per Cust)</t>
  </si>
  <si>
    <t>Street Lighting</t>
  </si>
  <si>
    <t xml:space="preserve">Average Customers </t>
  </si>
  <si>
    <t>Average Customers (Lighting = 9 Lights per Cust)</t>
  </si>
  <si>
    <t>Average Secondary Customers</t>
  </si>
  <si>
    <t>Average Primary Customers</t>
  </si>
  <si>
    <t>Average Transformer Customers</t>
  </si>
  <si>
    <t>Maximum Class Non-Coincident Peak Demands (Transmission)</t>
  </si>
  <si>
    <t>Maximum Class Non-Coincident Peak Demands (Primary)</t>
  </si>
  <si>
    <t>Sum of the Individual Customer Demands (Transformer)</t>
  </si>
  <si>
    <t>Sum of the Individual Customer Demands (Secondary)</t>
  </si>
  <si>
    <t>Summer Peak Period Demand Allocator</t>
  </si>
  <si>
    <t>Winter Peak Period Demand Allocator</t>
  </si>
  <si>
    <t>Base Demand Allocator</t>
  </si>
  <si>
    <t>NCPT</t>
  </si>
  <si>
    <t>NCPP</t>
  </si>
  <si>
    <t>SICDT</t>
  </si>
  <si>
    <t>SICD</t>
  </si>
  <si>
    <t>SCP</t>
  </si>
  <si>
    <t>WCP</t>
  </si>
  <si>
    <t>BDEM</t>
  </si>
  <si>
    <t>C02</t>
  </si>
  <si>
    <t>C03</t>
  </si>
  <si>
    <t>Weighted cost of Services</t>
  </si>
  <si>
    <t>Weighted Cost of Meters</t>
  </si>
  <si>
    <t>Lighting Systems -- Lighting Customers</t>
  </si>
  <si>
    <t>C04</t>
  </si>
  <si>
    <t>Total Kentucky</t>
  </si>
  <si>
    <t>Residential (RS)</t>
  </si>
  <si>
    <t>General Service (GS)</t>
  </si>
  <si>
    <t>All Electric Schools (AES)</t>
  </si>
  <si>
    <t>Power Service-Secondary (PS-Sec)</t>
  </si>
  <si>
    <t>Power Service-Primary (PS-Pri)</t>
  </si>
  <si>
    <t>Time of Day-Sec (TOU-Sec)</t>
  </si>
  <si>
    <t>Time of Day-Pri (TOU-Pri)</t>
  </si>
  <si>
    <t>Retail Transmission (RTS)</t>
  </si>
  <si>
    <t>Fluctuating Load Service (FLS)</t>
  </si>
  <si>
    <t>Outdoor Lighting (ST &amp; POL)</t>
  </si>
  <si>
    <t>Lighting Energy (LE)</t>
  </si>
  <si>
    <t>Traffic Energy (TE)</t>
  </si>
  <si>
    <t xml:space="preserve">          Demand</t>
  </si>
  <si>
    <t xml:space="preserve">          Customer</t>
  </si>
  <si>
    <t xml:space="preserve">     Primary:</t>
  </si>
  <si>
    <t>Cust</t>
  </si>
  <si>
    <t xml:space="preserve">     Secondary:</t>
  </si>
  <si>
    <t xml:space="preserve">  368-TRANSFORMERS - POWER POOL:</t>
  </si>
  <si>
    <t>370-METERS</t>
  </si>
  <si>
    <t>371-CUSTOMER INSTALLATION</t>
  </si>
  <si>
    <t>373-STREET LIGHTING</t>
  </si>
  <si>
    <t xml:space="preserve">  368-TRANSFORMERS - ALL OTHER:</t>
  </si>
  <si>
    <t>Prod</t>
  </si>
  <si>
    <t>Trans</t>
  </si>
  <si>
    <t>Account 362</t>
  </si>
  <si>
    <t>Account 365</t>
  </si>
  <si>
    <t>Acct362</t>
  </si>
  <si>
    <t>Acct365</t>
  </si>
  <si>
    <t>MAINTENANCE SUPERVISION AND ENG</t>
  </si>
  <si>
    <t>Account 367</t>
  </si>
  <si>
    <t>Acct367</t>
  </si>
  <si>
    <t>Account 368</t>
  </si>
  <si>
    <t>Acct368</t>
  </si>
  <si>
    <t>C05</t>
  </si>
  <si>
    <t>PURCPWR</t>
  </si>
  <si>
    <t>Energy @ Source</t>
  </si>
  <si>
    <t>Memo: Purchased Pwer Expense</t>
  </si>
  <si>
    <t>Purchased Power</t>
  </si>
  <si>
    <t>Acct 502: Steam Expense</t>
  </si>
  <si>
    <t>Memo: Acct 502: Steam Expense</t>
  </si>
  <si>
    <t>Memo: Acct 505: Electric Expense</t>
  </si>
  <si>
    <t>Acct 505: Electric Expense</t>
  </si>
  <si>
    <t>Customers</t>
  </si>
  <si>
    <t>Bills</t>
  </si>
  <si>
    <t>WghtCust</t>
  </si>
  <si>
    <t>Lighting</t>
  </si>
  <si>
    <t>CUST07</t>
  </si>
  <si>
    <t>CUST08</t>
  </si>
  <si>
    <t>CUST09</t>
  </si>
  <si>
    <t>MAINTENANCE OF LINE TRANSFORMERS</t>
  </si>
  <si>
    <t>CLASSIFIED DEMAND COSTS</t>
  </si>
  <si>
    <t xml:space="preserve"> (RS</t>
  </si>
  <si>
    <t xml:space="preserve"> (GS)</t>
  </si>
  <si>
    <t>Service</t>
  </si>
  <si>
    <t>General</t>
  </si>
  <si>
    <t>All Elect.</t>
  </si>
  <si>
    <t>(AES)</t>
  </si>
  <si>
    <t>Schools</t>
  </si>
  <si>
    <t>(PS-Sec)</t>
  </si>
  <si>
    <t>Pwr Svc</t>
  </si>
  <si>
    <t>Secondary</t>
  </si>
  <si>
    <t>(PS-Pri)</t>
  </si>
  <si>
    <t>PWR Svc</t>
  </si>
  <si>
    <t>Primary</t>
  </si>
  <si>
    <t>(TOU-sec)</t>
  </si>
  <si>
    <t>Time of Day</t>
  </si>
  <si>
    <t>(TOU-Pri)</t>
  </si>
  <si>
    <t>Retail</t>
  </si>
  <si>
    <t>(RTS)</t>
  </si>
  <si>
    <t>(FLS)</t>
  </si>
  <si>
    <t>Fluctuating</t>
  </si>
  <si>
    <t>Load</t>
  </si>
  <si>
    <t>(ST &amp; POL)</t>
  </si>
  <si>
    <t>Outdoor</t>
  </si>
  <si>
    <t>(LE)</t>
  </si>
  <si>
    <t>(TE)</t>
  </si>
  <si>
    <t>Traffic</t>
  </si>
  <si>
    <t xml:space="preserve">Production </t>
  </si>
  <si>
    <t>Intangible</t>
  </si>
  <si>
    <t>Plant Held for Future Use</t>
  </si>
  <si>
    <t>Total Gross Plant</t>
  </si>
  <si>
    <t>Construction Work In Progress</t>
  </si>
  <si>
    <t>Accumulated Depreciation</t>
  </si>
  <si>
    <t>Total CWIP</t>
  </si>
  <si>
    <t>Total Depreciation Reserve</t>
  </si>
  <si>
    <t>Accumulated Deferred Income Taxes</t>
  </si>
  <si>
    <t>Accumulated ITCs</t>
  </si>
  <si>
    <t>Customer Advances</t>
  </si>
  <si>
    <t>Production  &amp; Purchased Power</t>
  </si>
  <si>
    <t>Depreciation Expense</t>
  </si>
  <si>
    <t>Taxes Other Than Income Taxes</t>
  </si>
  <si>
    <t>Total Expenses Before Interest and Income Taxes</t>
  </si>
  <si>
    <t>CLASSIFIED ENERGY COSTS</t>
  </si>
  <si>
    <t>Total taxes Other Than Income Taxes</t>
  </si>
  <si>
    <t>Revenues At Current Rates</t>
  </si>
  <si>
    <t>Operating Revenues</t>
  </si>
  <si>
    <t xml:space="preserve">  Sales</t>
  </si>
  <si>
    <t xml:space="preserve">  Intercompany Sales</t>
  </si>
  <si>
    <t xml:space="preserve">  Off-System Sales</t>
  </si>
  <si>
    <t xml:space="preserve">  Curtailable Service Rider</t>
  </si>
  <si>
    <t xml:space="preserve">  LATE PAYMENT CHARGES</t>
  </si>
  <si>
    <t xml:space="preserve">  RECONNECT CHARGES</t>
  </si>
  <si>
    <t xml:space="preserve">  OTHER SERVICE CHARGES</t>
  </si>
  <si>
    <t xml:space="preserve">  RENT FROM ELEC PROPERTY</t>
  </si>
  <si>
    <t xml:space="preserve">  TRANSMISSION SERVICE</t>
  </si>
  <si>
    <t xml:space="preserve">  ANCILLARY SERVICES</t>
  </si>
  <si>
    <t xml:space="preserve">  TAX REMITTANCE COMPENSATION</t>
  </si>
  <si>
    <t xml:space="preserve">  RETURN CHECK CHARGES</t>
  </si>
  <si>
    <t xml:space="preserve">  OTHER MISC REVENUES</t>
  </si>
  <si>
    <t xml:space="preserve">  EXCESS FACILITIES CHARGES</t>
  </si>
  <si>
    <t xml:space="preserve">  FORFEITED REFUNDABLE ADVANCES</t>
  </si>
  <si>
    <t xml:space="preserve">  Unbilled Revenue</t>
  </si>
  <si>
    <t>Total Operating Revenues</t>
  </si>
  <si>
    <t>Adj to eliminate Off System ECR revenues</t>
  </si>
  <si>
    <t>Total Unadjusted Revenues</t>
  </si>
  <si>
    <t>Total Adjusted Revenues At Current Rates</t>
  </si>
  <si>
    <t>Total O&amp;M Expense</t>
  </si>
  <si>
    <t>Total Expenses Before Interest and Taxes</t>
  </si>
  <si>
    <t>Earnings Before Interest and Taxes</t>
  </si>
  <si>
    <t>Taxable Income</t>
  </si>
  <si>
    <t>Net Operating Income</t>
  </si>
  <si>
    <t>CWIP</t>
  </si>
  <si>
    <t>Total Gross Plant (including Plant Held for Future Use)</t>
  </si>
  <si>
    <t>Net Plant</t>
  </si>
  <si>
    <t>Cash Working Capital</t>
  </si>
  <si>
    <t>Materials &amp; Supplies</t>
  </si>
  <si>
    <t>Total Working Capital</t>
  </si>
  <si>
    <t>Less:</t>
  </si>
  <si>
    <t>ADIT</t>
  </si>
  <si>
    <t>Rate of Return At Current Rates</t>
  </si>
  <si>
    <t>Indexed Rate of Return At Current Rates</t>
  </si>
  <si>
    <t>CLASSIFIED CUSTOMER COSTS</t>
  </si>
  <si>
    <t>INTCRE</t>
  </si>
  <si>
    <t>LPAY</t>
  </si>
  <si>
    <t>MISCSERV</t>
  </si>
  <si>
    <t>RBT</t>
  </si>
  <si>
    <t>Memo:  revenue allocators</t>
  </si>
  <si>
    <t>ECRREV</t>
  </si>
  <si>
    <t>TAXINC</t>
  </si>
  <si>
    <t>Income Taxes</t>
  </si>
  <si>
    <t>Eliminate Advertising Expense</t>
  </si>
  <si>
    <t>Corrections and Changes to Seeyle CCOSS:</t>
  </si>
  <si>
    <t>Correct formula error in Functionalization per OAG 2-50</t>
  </si>
  <si>
    <t>Meter Reading</t>
  </si>
  <si>
    <t>MREAD</t>
  </si>
  <si>
    <t xml:space="preserve">Traffic per OAG 2-51 </t>
  </si>
  <si>
    <t>Developed specific Meter Reading Allocator to exclude Lighting and use actual metered for Traffic per OAG 2-51</t>
  </si>
  <si>
    <t xml:space="preserve">  --- Note:  Seeyle denies that he allocated meter reading to lighting classes, however, this can be proven in fact, he did, see OAG 2-56</t>
  </si>
  <si>
    <t>Corrected inconsistency for Advertising proforma disallowance; i.e., Seeyle allocated Acct. 913 based on customers but gave the proforma disallowance benefit back to customers based on Sales Revenue.  TAI corrected by giving the proforma disallowance also based on customers (Allocator No. 33).</t>
  </si>
  <si>
    <t>W/S Peak</t>
  </si>
  <si>
    <t>Rate of Return at Proposed Rates:</t>
  </si>
  <si>
    <t>Total Operating Revenue at Current Rates</t>
  </si>
  <si>
    <t>Proposed Increase</t>
  </si>
  <si>
    <t>Proposed reduction to CSR Credit</t>
  </si>
  <si>
    <t>Intermed + Peak</t>
  </si>
  <si>
    <t>Increase in Miscellaneous Charges</t>
  </si>
  <si>
    <t>Total Pro-Forma Operating Revenue at Proposed Rates</t>
  </si>
  <si>
    <t>Total Operating Expenses</t>
  </si>
  <si>
    <t>Increase in Uncollectible Expense</t>
  </si>
  <si>
    <t>Cust01</t>
  </si>
  <si>
    <t>Increase in PSC Fees</t>
  </si>
  <si>
    <t>Billed rev</t>
  </si>
  <si>
    <t>Incremental Taxable Income</t>
  </si>
  <si>
    <t>Incremental Income Taxes</t>
  </si>
  <si>
    <t>Total Pro-Forma Operating Expenses</t>
  </si>
  <si>
    <t>Net Cost Rate Base</t>
  </si>
  <si>
    <t>Rate of Return At Proposed Rates</t>
  </si>
  <si>
    <t>Indexed ROR @ Proposed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</si>
</sst>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00%"/>
    <numFmt numFmtId="169" formatCode="_(* #,##0.0000_);_(* \(#,##0.0000\);_(* &quot;-&quot;??_);_(@_)"/>
  </numFmts>
  <fonts count="19" x14ac:knownFonts="1">
    <font>
      <sz val="11"/>
      <color theme="1"/>
      <name val="Calibri"/>
      <family val="2"/>
      <scheme val="minor"/>
    </font>
    <font>
      <b/>
      <sz val="11"/>
      <color theme="1"/>
      <name val="Calibri"/>
      <family val="2"/>
      <scheme val="minor"/>
    </font>
    <font>
      <sz val="11"/>
      <color theme="1"/>
      <name val="Calibri"/>
      <family val="2"/>
      <scheme val="minor"/>
    </font>
    <font>
      <b/>
      <u/>
      <sz val="11"/>
      <name val="Times New Roman"/>
      <family val="1"/>
    </font>
    <font>
      <sz val="11"/>
      <name val="Times New Roman"/>
      <family val="1"/>
    </font>
    <font>
      <b/>
      <sz val="11"/>
      <name val="Times New Roman"/>
      <family val="1"/>
    </font>
    <font>
      <sz val="12"/>
      <name val="Times New Roman"/>
      <family val="1"/>
    </font>
    <font>
      <b/>
      <sz val="12"/>
      <name val="Times New Roman"/>
      <family val="1"/>
    </font>
    <font>
      <b/>
      <u/>
      <sz val="11"/>
      <color theme="1"/>
      <name val="Calibri"/>
      <family val="2"/>
      <scheme val="minor"/>
    </font>
    <font>
      <sz val="11"/>
      <color rgb="FFFF0000"/>
      <name val="Times New Roman"/>
      <family val="1"/>
    </font>
    <font>
      <sz val="9"/>
      <name val="Arial"/>
      <family val="2"/>
    </font>
    <font>
      <u/>
      <sz val="11"/>
      <color theme="1"/>
      <name val="Calibri"/>
      <family val="2"/>
      <scheme val="minor"/>
    </font>
    <font>
      <sz val="11"/>
      <color theme="1"/>
      <name val="Times New Roman"/>
      <family val="1"/>
    </font>
    <font>
      <sz val="11"/>
      <name val="Calibri"/>
      <family val="2"/>
      <scheme val="minor"/>
    </font>
    <font>
      <sz val="9"/>
      <color theme="1"/>
      <name val="Arial"/>
      <family val="2"/>
    </font>
    <font>
      <u/>
      <sz val="11"/>
      <name val="Times New Roman"/>
      <family val="1"/>
    </font>
    <font>
      <b/>
      <u/>
      <sz val="14"/>
      <color theme="1"/>
      <name val="Calibri"/>
      <family val="2"/>
      <scheme val="minor"/>
    </font>
    <font>
      <u/>
      <sz val="9"/>
      <name val="Arial"/>
      <family val="2"/>
    </font>
    <font>
      <sz val="11"/>
      <color rgb="FFFF0000"/>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61">
    <xf numFmtId="0" fontId="0" fillId="0" borderId="0" xfId="0"/>
    <xf numFmtId="0" fontId="1" fillId="0" borderId="1" xfId="0" applyFont="1" applyBorder="1" applyAlignment="1">
      <alignment horizontal="center"/>
    </xf>
    <xf numFmtId="0" fontId="1" fillId="0" borderId="0" xfId="0" applyFont="1"/>
    <xf numFmtId="0" fontId="1" fillId="0" borderId="2" xfId="0" applyFont="1" applyFill="1" applyBorder="1" applyAlignment="1">
      <alignment horizontal="center"/>
    </xf>
    <xf numFmtId="0" fontId="1" fillId="0" borderId="1" xfId="0" applyFont="1" applyBorder="1" applyAlignment="1">
      <alignment horizontal="center"/>
    </xf>
    <xf numFmtId="0" fontId="3" fillId="0" borderId="0" xfId="0" applyFont="1" applyFill="1" applyBorder="1"/>
    <xf numFmtId="0" fontId="4" fillId="0" borderId="0" xfId="0" applyFont="1" applyFill="1"/>
    <xf numFmtId="0" fontId="3" fillId="0" borderId="0" xfId="0" applyFont="1" applyFill="1"/>
    <xf numFmtId="2" fontId="4" fillId="0" borderId="0" xfId="0" applyNumberFormat="1" applyFont="1" applyFill="1"/>
    <xf numFmtId="0" fontId="5" fillId="0" borderId="0" xfId="0" applyFont="1" applyFill="1"/>
    <xf numFmtId="2" fontId="4" fillId="0" borderId="0" xfId="0" applyNumberFormat="1" applyFont="1" applyFill="1" applyAlignment="1">
      <alignment horizontal="center"/>
    </xf>
    <xf numFmtId="0" fontId="4" fillId="0" borderId="0" xfId="0" applyFont="1" applyFill="1" applyAlignment="1" applyProtection="1">
      <alignment horizontal="left"/>
    </xf>
    <xf numFmtId="0" fontId="5" fillId="0" borderId="0" xfId="0" quotePrefix="1" applyFont="1" applyFill="1"/>
    <xf numFmtId="0" fontId="4" fillId="0" borderId="0" xfId="0" quotePrefix="1" applyFont="1" applyFill="1"/>
    <xf numFmtId="0" fontId="4" fillId="0" borderId="0" xfId="0" quotePrefix="1" applyFont="1" applyFill="1" applyBorder="1"/>
    <xf numFmtId="0" fontId="6" fillId="0" borderId="0" xfId="0" applyFont="1" applyFill="1" applyAlignment="1" applyProtection="1">
      <alignment horizontal="left"/>
    </xf>
    <xf numFmtId="0" fontId="7" fillId="0" borderId="0" xfId="0" applyFont="1" applyFill="1" applyAlignment="1" applyProtection="1">
      <alignment horizontal="left"/>
    </xf>
    <xf numFmtId="0" fontId="6" fillId="0" borderId="0" xfId="0" applyFont="1" applyFill="1" applyProtection="1">
      <protection locked="0"/>
    </xf>
    <xf numFmtId="0" fontId="4" fillId="0" borderId="0" xfId="1" applyNumberFormat="1" applyFont="1" applyFill="1"/>
    <xf numFmtId="0" fontId="4" fillId="0" borderId="0" xfId="0" applyFont="1" applyFill="1" applyBorder="1"/>
    <xf numFmtId="0" fontId="4" fillId="0" borderId="0" xfId="1" applyNumberFormat="1" applyFont="1" applyFill="1" applyBorder="1"/>
    <xf numFmtId="164" fontId="4" fillId="0" borderId="0" xfId="0" applyNumberFormat="1" applyFont="1" applyFill="1" applyAlignment="1">
      <alignment horizontal="right"/>
    </xf>
    <xf numFmtId="164" fontId="5" fillId="0" borderId="0" xfId="0" applyNumberFormat="1" applyFont="1" applyFill="1" applyAlignment="1">
      <alignment horizontal="right"/>
    </xf>
    <xf numFmtId="164" fontId="4" fillId="0" borderId="0" xfId="0" applyNumberFormat="1" applyFont="1" applyFill="1" applyAlignment="1" applyProtection="1">
      <alignment horizontal="right"/>
    </xf>
    <xf numFmtId="164" fontId="0" fillId="0" borderId="0" xfId="0" applyNumberFormat="1" applyAlignment="1">
      <alignment horizontal="right"/>
    </xf>
    <xf numFmtId="0" fontId="0" fillId="0" borderId="0" xfId="0" applyAlignment="1">
      <alignment horizontal="right"/>
    </xf>
    <xf numFmtId="0" fontId="1" fillId="0" borderId="0" xfId="0" applyFont="1" applyBorder="1" applyAlignment="1">
      <alignment horizontal="center"/>
    </xf>
    <xf numFmtId="0" fontId="1" fillId="0" borderId="1" xfId="0" applyFont="1" applyBorder="1"/>
    <xf numFmtId="0" fontId="0" fillId="0" borderId="0" xfId="0" applyBorder="1"/>
    <xf numFmtId="0" fontId="8" fillId="0" borderId="0" xfId="0" applyFont="1"/>
    <xf numFmtId="0" fontId="4" fillId="0" borderId="1" xfId="0" applyFont="1" applyFill="1" applyBorder="1"/>
    <xf numFmtId="164" fontId="4" fillId="0" borderId="1" xfId="0" applyNumberFormat="1" applyFont="1" applyFill="1" applyBorder="1" applyAlignment="1">
      <alignment horizontal="right"/>
    </xf>
    <xf numFmtId="0" fontId="0" fillId="0" borderId="1" xfId="0" applyBorder="1"/>
    <xf numFmtId="0" fontId="4" fillId="0" borderId="3" xfId="0" applyFont="1" applyFill="1" applyBorder="1"/>
    <xf numFmtId="164" fontId="4" fillId="0" borderId="3" xfId="0" applyNumberFormat="1" applyFont="1" applyFill="1" applyBorder="1" applyAlignment="1">
      <alignment horizontal="right"/>
    </xf>
    <xf numFmtId="164" fontId="0" fillId="0" borderId="3" xfId="0" applyNumberFormat="1" applyBorder="1" applyAlignment="1">
      <alignment horizontal="right"/>
    </xf>
    <xf numFmtId="0" fontId="0" fillId="0" borderId="0" xfId="0" applyFont="1"/>
    <xf numFmtId="165" fontId="4" fillId="0" borderId="0" xfId="1" applyNumberFormat="1" applyFont="1" applyFill="1"/>
    <xf numFmtId="164" fontId="4" fillId="0" borderId="0" xfId="0" applyNumberFormat="1" applyFont="1" applyFill="1" applyAlignment="1" applyProtection="1">
      <alignment horizontal="left"/>
    </xf>
    <xf numFmtId="165" fontId="4" fillId="0" borderId="0" xfId="0" applyNumberFormat="1" applyFont="1" applyFill="1" applyAlignment="1" applyProtection="1">
      <alignment horizontal="left"/>
    </xf>
    <xf numFmtId="164" fontId="0" fillId="0" borderId="0" xfId="0" applyNumberFormat="1" applyBorder="1" applyAlignment="1">
      <alignment horizontal="right"/>
    </xf>
    <xf numFmtId="164" fontId="0" fillId="0" borderId="1" xfId="0" applyNumberFormat="1" applyBorder="1" applyAlignment="1">
      <alignment horizontal="right"/>
    </xf>
    <xf numFmtId="164" fontId="4" fillId="0" borderId="0" xfId="1" applyNumberFormat="1" applyFont="1" applyFill="1"/>
    <xf numFmtId="0" fontId="9" fillId="0" borderId="0" xfId="0" applyFont="1" applyFill="1"/>
    <xf numFmtId="164" fontId="0" fillId="0" borderId="0" xfId="0" applyNumberFormat="1"/>
    <xf numFmtId="0" fontId="0" fillId="0" borderId="0" xfId="0" applyNumberFormat="1" applyAlignment="1">
      <alignment horizontal="right"/>
    </xf>
    <xf numFmtId="0" fontId="1" fillId="0" borderId="1" xfId="0" applyFont="1" applyBorder="1" applyAlignment="1">
      <alignment horizontal="center"/>
    </xf>
    <xf numFmtId="164" fontId="10" fillId="0" borderId="0" xfId="2" applyNumberFormat="1" applyFont="1" applyFill="1"/>
    <xf numFmtId="165" fontId="10" fillId="0" borderId="0" xfId="2" applyNumberFormat="1" applyFont="1" applyFill="1"/>
    <xf numFmtId="165" fontId="0" fillId="0" borderId="0" xfId="0" applyNumberFormat="1"/>
    <xf numFmtId="165" fontId="0" fillId="0" borderId="0" xfId="0" applyNumberFormat="1" applyAlignment="1">
      <alignment horizontal="right"/>
    </xf>
    <xf numFmtId="165" fontId="0" fillId="0" borderId="0" xfId="3" applyNumberFormat="1" applyFont="1"/>
    <xf numFmtId="166" fontId="10" fillId="0" borderId="0" xfId="2" applyNumberFormat="1" applyFont="1" applyFill="1"/>
    <xf numFmtId="0" fontId="11" fillId="0" borderId="0" xfId="0" applyFont="1"/>
    <xf numFmtId="164" fontId="11" fillId="0" borderId="0" xfId="0" applyNumberFormat="1" applyFont="1" applyAlignment="1">
      <alignment horizontal="right"/>
    </xf>
    <xf numFmtId="164" fontId="11" fillId="0" borderId="0" xfId="0" applyNumberFormat="1" applyFont="1"/>
    <xf numFmtId="0" fontId="12" fillId="0" borderId="0" xfId="0" applyFont="1" applyFill="1"/>
    <xf numFmtId="164" fontId="13" fillId="0" borderId="0" xfId="0" applyNumberFormat="1" applyFont="1" applyAlignment="1">
      <alignment horizontal="right"/>
    </xf>
    <xf numFmtId="164" fontId="14" fillId="0" borderId="0" xfId="2" applyNumberFormat="1" applyFont="1" applyFill="1"/>
    <xf numFmtId="164" fontId="12" fillId="0" borderId="0" xfId="0" applyNumberFormat="1" applyFont="1" applyFill="1" applyAlignment="1">
      <alignment horizontal="right"/>
    </xf>
    <xf numFmtId="165" fontId="4" fillId="0" borderId="1" xfId="1" applyNumberFormat="1" applyFont="1" applyFill="1" applyBorder="1"/>
    <xf numFmtId="2" fontId="4" fillId="0" borderId="1" xfId="0" applyNumberFormat="1" applyFont="1" applyFill="1" applyBorder="1" applyAlignment="1">
      <alignment horizontal="center"/>
    </xf>
    <xf numFmtId="0" fontId="4" fillId="0" borderId="1" xfId="0" applyFont="1" applyFill="1" applyBorder="1" applyAlignment="1" applyProtection="1">
      <alignment horizontal="left"/>
    </xf>
    <xf numFmtId="164" fontId="4" fillId="0" borderId="1" xfId="0" applyNumberFormat="1" applyFont="1" applyFill="1" applyBorder="1" applyAlignment="1" applyProtection="1">
      <alignment horizontal="right"/>
    </xf>
    <xf numFmtId="0" fontId="4" fillId="0" borderId="1" xfId="0" quotePrefix="1" applyFont="1" applyFill="1" applyBorder="1"/>
    <xf numFmtId="164" fontId="10" fillId="0" borderId="1" xfId="2" applyNumberFormat="1" applyFont="1" applyFill="1" applyBorder="1"/>
    <xf numFmtId="0" fontId="15" fillId="0" borderId="0" xfId="0" applyFont="1" applyFill="1"/>
    <xf numFmtId="0" fontId="6" fillId="0" borderId="1" xfId="0" applyFont="1" applyFill="1" applyBorder="1" applyAlignment="1" applyProtection="1">
      <alignment horizontal="left"/>
    </xf>
    <xf numFmtId="0" fontId="4" fillId="0" borderId="1" xfId="1" applyNumberFormat="1" applyFont="1" applyFill="1" applyBorder="1"/>
    <xf numFmtId="2" fontId="4" fillId="0" borderId="1" xfId="0" applyNumberFormat="1" applyFont="1" applyFill="1" applyBorder="1"/>
    <xf numFmtId="166" fontId="10" fillId="0" borderId="1" xfId="2" applyNumberFormat="1" applyFont="1" applyFill="1" applyBorder="1"/>
    <xf numFmtId="0" fontId="15" fillId="0" borderId="0" xfId="0" quotePrefix="1" applyFont="1" applyFill="1"/>
    <xf numFmtId="164" fontId="11" fillId="0" borderId="0" xfId="0" applyNumberFormat="1" applyFont="1" applyBorder="1" applyAlignment="1">
      <alignment horizontal="right"/>
    </xf>
    <xf numFmtId="0" fontId="0" fillId="0" borderId="4" xfId="0" applyBorder="1"/>
    <xf numFmtId="0" fontId="0" fillId="0" borderId="4" xfId="0" applyBorder="1" applyAlignment="1">
      <alignment horizontal="center"/>
    </xf>
    <xf numFmtId="0" fontId="1" fillId="0" borderId="4" xfId="0" applyFont="1" applyBorder="1" applyAlignment="1">
      <alignment horizontal="center"/>
    </xf>
    <xf numFmtId="0" fontId="1" fillId="0" borderId="4" xfId="0" applyFont="1" applyFill="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167" fontId="0" fillId="0" borderId="0" xfId="1" applyNumberFormat="1" applyFont="1"/>
    <xf numFmtId="167" fontId="0" fillId="0" borderId="0" xfId="1" applyNumberFormat="1" applyFont="1" applyBorder="1"/>
    <xf numFmtId="167" fontId="0" fillId="0" borderId="0" xfId="0" applyNumberFormat="1" applyAlignment="1">
      <alignment horizontal="right"/>
    </xf>
    <xf numFmtId="1" fontId="0" fillId="0" borderId="0" xfId="0" applyNumberFormat="1"/>
    <xf numFmtId="0" fontId="4" fillId="0" borderId="0" xfId="0" applyFont="1" applyFill="1" applyAlignment="1">
      <alignment horizontal="center"/>
    </xf>
    <xf numFmtId="0" fontId="4" fillId="0" borderId="1" xfId="0" applyFont="1" applyFill="1" applyBorder="1" applyAlignment="1">
      <alignment horizontal="center"/>
    </xf>
    <xf numFmtId="164" fontId="4" fillId="0" borderId="0" xfId="0" applyNumberFormat="1" applyFont="1" applyFill="1" applyAlignment="1">
      <alignment horizontal="center"/>
    </xf>
    <xf numFmtId="0" fontId="0" fillId="0" borderId="0" xfId="0" applyAlignment="1">
      <alignment horizontal="center"/>
    </xf>
    <xf numFmtId="0" fontId="0" fillId="0" borderId="1" xfId="0" applyBorder="1" applyAlignment="1">
      <alignment horizontal="center"/>
    </xf>
    <xf numFmtId="0" fontId="5" fillId="0" borderId="0" xfId="0" applyFont="1" applyFill="1" applyAlignment="1">
      <alignment horizontal="center"/>
    </xf>
    <xf numFmtId="0" fontId="4" fillId="0" borderId="0" xfId="0" applyFont="1" applyFill="1" applyAlignment="1" applyProtection="1">
      <alignment horizontal="center"/>
    </xf>
    <xf numFmtId="164" fontId="4" fillId="0" borderId="0" xfId="0" applyNumberFormat="1" applyFont="1" applyFill="1" applyAlignment="1" applyProtection="1">
      <alignment horizontal="center"/>
    </xf>
    <xf numFmtId="1" fontId="4" fillId="0" borderId="0" xfId="0" applyNumberFormat="1" applyFont="1" applyFill="1" applyAlignment="1" applyProtection="1">
      <alignment horizontal="center"/>
    </xf>
    <xf numFmtId="1" fontId="4" fillId="0" borderId="1" xfId="0" applyNumberFormat="1" applyFont="1" applyFill="1" applyBorder="1" applyAlignment="1" applyProtection="1">
      <alignment horizontal="center"/>
    </xf>
    <xf numFmtId="1" fontId="4" fillId="0" borderId="0" xfId="0" applyNumberFormat="1" applyFont="1" applyFill="1" applyAlignment="1">
      <alignment horizontal="center"/>
    </xf>
    <xf numFmtId="1" fontId="4" fillId="0" borderId="1" xfId="0" applyNumberFormat="1" applyFont="1" applyFill="1" applyBorder="1" applyAlignment="1">
      <alignment horizontal="center"/>
    </xf>
    <xf numFmtId="1" fontId="0" fillId="0" borderId="0" xfId="0" applyNumberFormat="1" applyAlignment="1">
      <alignment horizontal="center"/>
    </xf>
    <xf numFmtId="1" fontId="4" fillId="0" borderId="3" xfId="0" applyNumberFormat="1" applyFont="1" applyFill="1" applyBorder="1" applyAlignment="1">
      <alignment horizontal="center"/>
    </xf>
    <xf numFmtId="1" fontId="15" fillId="0" borderId="0" xfId="0" applyNumberFormat="1" applyFont="1" applyFill="1" applyAlignment="1">
      <alignment horizontal="center"/>
    </xf>
    <xf numFmtId="168" fontId="0" fillId="0" borderId="0" xfId="0" applyNumberFormat="1" applyAlignment="1">
      <alignment horizontal="right"/>
    </xf>
    <xf numFmtId="168" fontId="0" fillId="0" borderId="0" xfId="0" applyNumberFormat="1"/>
    <xf numFmtId="168" fontId="0" fillId="0" borderId="0" xfId="0" applyNumberFormat="1" applyBorder="1"/>
    <xf numFmtId="168" fontId="0" fillId="0" borderId="0" xfId="1" applyNumberFormat="1" applyFont="1"/>
    <xf numFmtId="0" fontId="1" fillId="0" borderId="2" xfId="0" applyFont="1" applyBorder="1" applyAlignment="1">
      <alignment horizontal="center"/>
    </xf>
    <xf numFmtId="167" fontId="0" fillId="0" borderId="0" xfId="0" applyNumberFormat="1"/>
    <xf numFmtId="167" fontId="0" fillId="0" borderId="0" xfId="0" applyNumberFormat="1" applyBorder="1" applyAlignment="1">
      <alignment horizontal="right"/>
    </xf>
    <xf numFmtId="164" fontId="0" fillId="0" borderId="0" xfId="0" applyNumberFormat="1" applyFont="1" applyAlignment="1">
      <alignment horizontal="center"/>
    </xf>
    <xf numFmtId="166" fontId="0" fillId="0" borderId="0" xfId="0" applyNumberFormat="1" applyAlignment="1">
      <alignment horizontal="right"/>
    </xf>
    <xf numFmtId="0" fontId="11" fillId="0" borderId="0" xfId="0" applyFont="1" applyAlignment="1">
      <alignment horizontal="right"/>
    </xf>
    <xf numFmtId="0" fontId="11" fillId="0" borderId="0" xfId="0" applyFont="1" applyBorder="1"/>
    <xf numFmtId="164" fontId="0" fillId="0" borderId="0" xfId="0" applyNumberFormat="1" applyBorder="1"/>
    <xf numFmtId="42" fontId="0" fillId="0" borderId="0" xfId="0" applyNumberFormat="1"/>
    <xf numFmtId="1" fontId="9" fillId="0" borderId="0" xfId="0" applyNumberFormat="1" applyFont="1" applyFill="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16" fillId="0" borderId="0" xfId="0" applyFont="1"/>
    <xf numFmtId="1" fontId="4" fillId="0" borderId="0" xfId="0" applyNumberFormat="1" applyFont="1" applyFill="1" applyBorder="1" applyAlignment="1">
      <alignment horizontal="center"/>
    </xf>
    <xf numFmtId="164" fontId="0" fillId="0" borderId="0" xfId="0" applyNumberFormat="1" applyFont="1" applyBorder="1" applyAlignment="1">
      <alignment horizontal="center"/>
    </xf>
    <xf numFmtId="0" fontId="5" fillId="0" borderId="0" xfId="0" quotePrefix="1" applyFont="1" applyFill="1" applyBorder="1"/>
    <xf numFmtId="164" fontId="4" fillId="0" borderId="0" xfId="0" applyNumberFormat="1" applyFont="1" applyFill="1" applyBorder="1" applyAlignment="1">
      <alignment horizontal="right"/>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xf numFmtId="0" fontId="0" fillId="0" borderId="0" xfId="0" applyBorder="1" applyAlignment="1">
      <alignment horizontal="center"/>
    </xf>
    <xf numFmtId="164" fontId="4" fillId="0" borderId="0" xfId="0" applyNumberFormat="1" applyFont="1" applyFill="1"/>
    <xf numFmtId="164" fontId="15" fillId="0" borderId="0" xfId="0" applyNumberFormat="1" applyFont="1" applyFill="1"/>
    <xf numFmtId="164" fontId="0" fillId="0" borderId="1" xfId="0" applyNumberFormat="1" applyBorder="1"/>
    <xf numFmtId="0" fontId="15" fillId="0" borderId="0" xfId="0" applyFont="1" applyFill="1" applyBorder="1"/>
    <xf numFmtId="164" fontId="17" fillId="0" borderId="0" xfId="2" applyNumberFormat="1" applyFont="1" applyFill="1"/>
    <xf numFmtId="164" fontId="11" fillId="0" borderId="0" xfId="0" applyNumberFormat="1" applyFont="1" applyAlignment="1">
      <alignment horizontal="center"/>
    </xf>
    <xf numFmtId="0" fontId="0" fillId="0" borderId="3" xfId="0" applyBorder="1"/>
    <xf numFmtId="0" fontId="3" fillId="0" borderId="3" xfId="0" applyFont="1" applyFill="1" applyBorder="1"/>
    <xf numFmtId="164" fontId="0" fillId="0" borderId="3" xfId="0" applyNumberFormat="1" applyFont="1" applyBorder="1" applyAlignment="1">
      <alignment horizontal="center"/>
    </xf>
    <xf numFmtId="1" fontId="15" fillId="0" borderId="0" xfId="0" applyNumberFormat="1" applyFont="1" applyFill="1" applyBorder="1" applyAlignment="1">
      <alignment horizontal="center"/>
    </xf>
    <xf numFmtId="164" fontId="11" fillId="0" borderId="0" xfId="0" applyNumberFormat="1" applyFont="1" applyBorder="1" applyAlignment="1">
      <alignment horizontal="center"/>
    </xf>
    <xf numFmtId="0" fontId="18" fillId="0" borderId="0" xfId="0" applyFont="1"/>
    <xf numFmtId="164" fontId="13" fillId="0" borderId="0" xfId="0" applyNumberFormat="1" applyFont="1"/>
    <xf numFmtId="164" fontId="13" fillId="0" borderId="1" xfId="0" applyNumberFormat="1" applyFont="1" applyBorder="1"/>
    <xf numFmtId="167" fontId="4" fillId="0" borderId="0" xfId="1" applyNumberFormat="1" applyFont="1" applyFill="1"/>
    <xf numFmtId="43" fontId="4" fillId="0" borderId="0" xfId="1" applyFont="1" applyFill="1"/>
    <xf numFmtId="165" fontId="0" fillId="0" borderId="0" xfId="0" applyNumberFormat="1" applyBorder="1"/>
    <xf numFmtId="10" fontId="13" fillId="0" borderId="0" xfId="0" applyNumberFormat="1" applyFont="1"/>
    <xf numFmtId="9" fontId="13" fillId="0" borderId="0" xfId="0" applyNumberFormat="1" applyFont="1"/>
    <xf numFmtId="10" fontId="0" fillId="0" borderId="0" xfId="1" applyNumberFormat="1" applyFont="1"/>
    <xf numFmtId="169" fontId="0" fillId="0" borderId="0" xfId="1" applyNumberFormat="1" applyFont="1" applyBorder="1"/>
    <xf numFmtId="164" fontId="13" fillId="0" borderId="0" xfId="0" applyNumberFormat="1" applyFont="1" applyAlignment="1">
      <alignment horizontal="center"/>
    </xf>
    <xf numFmtId="0" fontId="13" fillId="0" borderId="0" xfId="0" applyFont="1"/>
    <xf numFmtId="164" fontId="13" fillId="0" borderId="0" xfId="0" applyNumberFormat="1" applyFont="1" applyBorder="1" applyAlignment="1">
      <alignment horizontal="right"/>
    </xf>
    <xf numFmtId="10" fontId="0" fillId="0" borderId="0" xfId="3" applyNumberFormat="1" applyFont="1" applyBorder="1" applyAlignment="1">
      <alignment horizontal="right"/>
    </xf>
    <xf numFmtId="164" fontId="13" fillId="0" borderId="1" xfId="0" applyNumberFormat="1" applyFont="1" applyBorder="1" applyAlignment="1">
      <alignment horizontal="right"/>
    </xf>
    <xf numFmtId="165" fontId="0" fillId="0" borderId="0" xfId="3" applyNumberFormat="1" applyFont="1" applyBorder="1"/>
    <xf numFmtId="165" fontId="4" fillId="0" borderId="0" xfId="3" applyNumberFormat="1" applyFont="1" applyFill="1"/>
    <xf numFmtId="164" fontId="12" fillId="0" borderId="0" xfId="0" applyNumberFormat="1" applyFont="1"/>
    <xf numFmtId="164" fontId="0" fillId="0" borderId="0" xfId="1" applyNumberFormat="1" applyFont="1"/>
    <xf numFmtId="10" fontId="0" fillId="0" borderId="0" xfId="3" applyNumberFormat="1" applyFont="1"/>
    <xf numFmtId="9" fontId="0" fillId="0" borderId="0" xfId="0" applyNumberFormat="1" applyBorder="1"/>
    <xf numFmtId="0" fontId="1" fillId="0" borderId="0" xfId="0" applyFont="1" applyBorder="1" applyAlignment="1">
      <alignment horizontal="center"/>
    </xf>
    <xf numFmtId="0" fontId="1" fillId="0" borderId="1"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1"/>
  <sheetViews>
    <sheetView workbookViewId="0">
      <selection activeCell="B12" sqref="B12"/>
    </sheetView>
  </sheetViews>
  <sheetFormatPr defaultRowHeight="15" x14ac:dyDescent="0.25"/>
  <sheetData>
    <row r="4" spans="1:3" x14ac:dyDescent="0.25">
      <c r="A4" t="s">
        <v>481</v>
      </c>
    </row>
    <row r="6" spans="1:3" x14ac:dyDescent="0.25">
      <c r="B6" t="s">
        <v>482</v>
      </c>
    </row>
    <row r="8" spans="1:3" x14ac:dyDescent="0.25">
      <c r="B8" t="s">
        <v>486</v>
      </c>
    </row>
    <row r="9" spans="1:3" x14ac:dyDescent="0.25">
      <c r="C9" t="s">
        <v>487</v>
      </c>
    </row>
    <row r="11" spans="1:3" x14ac:dyDescent="0.25">
      <c r="B11" t="s">
        <v>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8"/>
  <sheetViews>
    <sheetView workbookViewId="0">
      <pane xSplit="7" ySplit="10" topLeftCell="H42" activePane="bottomRight" state="frozen"/>
      <selection pane="topRight" activeCell="H1" sqref="H1"/>
      <selection pane="bottomLeft" activeCell="A11" sqref="A11"/>
      <selection pane="bottomRight" activeCell="A92" sqref="A92"/>
    </sheetView>
  </sheetViews>
  <sheetFormatPr defaultRowHeight="15" x14ac:dyDescent="0.25"/>
  <cols>
    <col min="2" max="2" width="4.140625" customWidth="1"/>
    <col min="4" max="4" width="50.7109375" customWidth="1"/>
    <col min="5" max="5" width="10.42578125" bestFit="1" customWidth="1"/>
    <col min="6" max="6" width="14.42578125" bestFit="1"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7.42578125" bestFit="1" customWidth="1"/>
    <col min="14" max="14" width="11.85546875" customWidth="1"/>
    <col min="15" max="15" width="13.5703125" customWidth="1"/>
    <col min="16" max="17" width="11.85546875" customWidth="1"/>
    <col min="18" max="18" width="10.85546875" customWidth="1"/>
    <col min="19" max="19" width="18" bestFit="1" customWidth="1"/>
    <col min="20" max="20" width="15.28515625" bestFit="1" customWidth="1"/>
    <col min="21" max="21" width="13.85546875" bestFit="1" customWidth="1"/>
    <col min="22" max="22" width="20.140625" bestFit="1"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F4" s="51"/>
      <c r="H4" s="28"/>
      <c r="I4" s="126"/>
      <c r="J4" s="126"/>
      <c r="K4" s="126"/>
      <c r="L4" s="126"/>
      <c r="M4" s="115"/>
      <c r="N4" s="115"/>
      <c r="O4" s="115"/>
      <c r="P4" s="115"/>
      <c r="Q4" s="115"/>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59"/>
      <c r="I5" s="159"/>
      <c r="J5" s="159"/>
      <c r="K5" s="159"/>
      <c r="L5" s="125"/>
      <c r="M5" s="159"/>
      <c r="N5" s="159"/>
      <c r="O5" s="159"/>
      <c r="P5" s="125"/>
      <c r="Q5" s="159"/>
      <c r="R5" s="159"/>
      <c r="S5" s="159"/>
      <c r="T5" s="125"/>
      <c r="U5" s="125"/>
      <c r="V5" s="159"/>
      <c r="W5" s="159"/>
      <c r="X5" s="159"/>
      <c r="Y5" s="125"/>
      <c r="Z5" s="159"/>
      <c r="AA5" s="159"/>
      <c r="AB5" s="159"/>
      <c r="AC5" s="125"/>
      <c r="AD5" s="159"/>
      <c r="AE5" s="159"/>
      <c r="AF5" s="159"/>
      <c r="AG5" s="125"/>
      <c r="AH5" s="159"/>
      <c r="AI5" s="159"/>
      <c r="AJ5" s="159"/>
      <c r="AK5" s="125"/>
      <c r="AL5" s="159"/>
      <c r="AM5" s="159"/>
      <c r="AN5" s="159"/>
      <c r="AO5" s="125"/>
      <c r="AP5" s="159"/>
      <c r="AQ5" s="159"/>
      <c r="AR5" s="159"/>
      <c r="AS5" s="125"/>
      <c r="AT5" s="159"/>
      <c r="AU5" s="159"/>
      <c r="AV5" s="159"/>
      <c r="AW5" s="125"/>
      <c r="AX5" s="159"/>
      <c r="AY5" s="159"/>
      <c r="AZ5" s="159"/>
      <c r="BA5" s="125"/>
      <c r="BB5" s="159"/>
      <c r="BC5" s="159"/>
      <c r="BD5" s="159"/>
      <c r="BE5" s="125"/>
      <c r="BF5" s="159"/>
      <c r="BG5" s="159"/>
      <c r="BH5" s="159"/>
      <c r="BI5" s="28"/>
      <c r="BJ5" s="28"/>
      <c r="BK5" s="28"/>
      <c r="BL5" s="28"/>
      <c r="BM5" s="28"/>
      <c r="BN5" s="28"/>
      <c r="BO5" s="28"/>
      <c r="BP5" s="28"/>
      <c r="BQ5" s="28"/>
      <c r="BR5" s="28"/>
      <c r="BS5" s="28"/>
      <c r="BT5" s="28"/>
      <c r="BU5" s="28"/>
    </row>
    <row r="6" spans="1:73" x14ac:dyDescent="0.25">
      <c r="H6" s="125"/>
      <c r="I6" s="115"/>
      <c r="J6" s="115"/>
      <c r="K6" s="115"/>
      <c r="L6" s="115"/>
      <c r="M6" s="115"/>
      <c r="N6" s="115"/>
      <c r="O6" s="115"/>
      <c r="P6" s="125"/>
      <c r="Q6" s="115"/>
      <c r="R6" s="115"/>
      <c r="S6" s="115"/>
      <c r="T6" s="125"/>
      <c r="U6" s="125"/>
      <c r="V6" s="115"/>
      <c r="W6" s="115"/>
      <c r="X6" s="115"/>
      <c r="Y6" s="125"/>
      <c r="Z6" s="115"/>
      <c r="AA6" s="115"/>
      <c r="AB6" s="115"/>
      <c r="AC6" s="125"/>
      <c r="AD6" s="115"/>
      <c r="AE6" s="115"/>
      <c r="AF6" s="115"/>
      <c r="AG6" s="125"/>
      <c r="AH6" s="115"/>
      <c r="AI6" s="115"/>
      <c r="AJ6" s="115"/>
      <c r="AK6" s="125"/>
      <c r="AL6" s="115"/>
      <c r="AM6" s="115"/>
      <c r="AN6" s="115"/>
      <c r="AO6" s="125"/>
      <c r="AP6" s="115"/>
      <c r="AQ6" s="115"/>
      <c r="AR6" s="115"/>
      <c r="AS6" s="125"/>
      <c r="AT6" s="115"/>
      <c r="AU6" s="115"/>
      <c r="AV6" s="115"/>
      <c r="AW6" s="125"/>
      <c r="AX6" s="115"/>
      <c r="AY6" s="115"/>
      <c r="AZ6" s="115"/>
      <c r="BA6" s="125"/>
      <c r="BB6" s="115"/>
      <c r="BC6" s="115"/>
      <c r="BD6" s="115"/>
      <c r="BE6" s="125"/>
      <c r="BF6" s="115"/>
      <c r="BG6" s="115"/>
      <c r="BH6" s="115"/>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59"/>
      <c r="F9" s="159"/>
      <c r="G9" s="113"/>
      <c r="H9" s="113" t="s">
        <v>8</v>
      </c>
      <c r="I9" s="113" t="s">
        <v>340</v>
      </c>
      <c r="J9" s="113" t="s">
        <v>393</v>
      </c>
      <c r="K9" s="113" t="s">
        <v>397</v>
      </c>
      <c r="L9" s="113" t="s">
        <v>400</v>
      </c>
      <c r="M9" s="113" t="s">
        <v>403</v>
      </c>
      <c r="N9" s="113" t="s">
        <v>400</v>
      </c>
      <c r="O9" s="113" t="s">
        <v>403</v>
      </c>
      <c r="P9" s="113" t="s">
        <v>3</v>
      </c>
      <c r="Q9" s="113" t="s">
        <v>411</v>
      </c>
      <c r="R9" s="113" t="s">
        <v>385</v>
      </c>
      <c r="S9" s="113" t="s">
        <v>2</v>
      </c>
      <c r="T9" s="113" t="s">
        <v>2</v>
      </c>
      <c r="U9" s="115"/>
      <c r="V9" s="113" t="s">
        <v>252</v>
      </c>
      <c r="AA9" s="159"/>
      <c r="AB9" s="159"/>
      <c r="AC9" s="159"/>
      <c r="AD9" s="159"/>
      <c r="AE9" s="28"/>
      <c r="AF9" s="28"/>
      <c r="AG9" s="28"/>
      <c r="AH9" s="28"/>
      <c r="AI9" s="28"/>
      <c r="AJ9" s="28"/>
      <c r="AK9" s="28"/>
      <c r="AL9" s="28"/>
      <c r="AM9"/>
      <c r="AN9"/>
      <c r="AO9"/>
      <c r="AP9"/>
    </row>
    <row r="10" spans="1:73" s="2" customFormat="1" x14ac:dyDescent="0.25">
      <c r="B10" s="27"/>
      <c r="C10" s="27"/>
      <c r="D10" s="27"/>
      <c r="E10" s="27"/>
      <c r="F10" s="27"/>
      <c r="G10" s="27"/>
      <c r="H10" s="112" t="s">
        <v>83</v>
      </c>
      <c r="I10" s="112" t="s">
        <v>391</v>
      </c>
      <c r="J10" s="112" t="s">
        <v>392</v>
      </c>
      <c r="K10" s="112" t="s">
        <v>396</v>
      </c>
      <c r="L10" s="112" t="s">
        <v>398</v>
      </c>
      <c r="M10" s="112" t="s">
        <v>401</v>
      </c>
      <c r="N10" s="112" t="s">
        <v>404</v>
      </c>
      <c r="O10" s="112" t="s">
        <v>406</v>
      </c>
      <c r="P10" s="112" t="s">
        <v>408</v>
      </c>
      <c r="Q10" s="112" t="s">
        <v>409</v>
      </c>
      <c r="R10" s="112" t="s">
        <v>412</v>
      </c>
      <c r="S10" s="112" t="s">
        <v>414</v>
      </c>
      <c r="T10" s="112" t="s">
        <v>415</v>
      </c>
      <c r="U10" s="114"/>
      <c r="V10" s="112"/>
      <c r="AE10"/>
      <c r="AF10"/>
      <c r="AG10"/>
      <c r="AH10"/>
      <c r="AI10"/>
      <c r="AJ10"/>
      <c r="AK10"/>
      <c r="AL10"/>
      <c r="AM10"/>
      <c r="AN10"/>
      <c r="AO10"/>
      <c r="AP10"/>
    </row>
    <row r="11" spans="1:73" x14ac:dyDescent="0.25">
      <c r="I11" s="40"/>
      <c r="J11" s="40"/>
      <c r="K11" s="24"/>
    </row>
    <row r="12" spans="1:73" ht="18.75" x14ac:dyDescent="0.3">
      <c r="A12" s="118"/>
      <c r="H12" s="138"/>
      <c r="I12" s="40"/>
      <c r="J12" s="40"/>
      <c r="K12" s="24"/>
    </row>
    <row r="13" spans="1:73" x14ac:dyDescent="0.25">
      <c r="A13" s="2" t="s">
        <v>434</v>
      </c>
      <c r="H13" s="138"/>
      <c r="I13" s="40"/>
      <c r="J13" s="40"/>
      <c r="K13" s="24"/>
    </row>
    <row r="14" spans="1:73" x14ac:dyDescent="0.25">
      <c r="B14" s="9" t="s">
        <v>435</v>
      </c>
      <c r="H14" s="138"/>
      <c r="I14" s="40"/>
      <c r="J14" s="40"/>
      <c r="K14" s="24"/>
    </row>
    <row r="15" spans="1:73" x14ac:dyDescent="0.25">
      <c r="B15" s="13" t="s">
        <v>436</v>
      </c>
      <c r="E15" s="6" t="s">
        <v>267</v>
      </c>
      <c r="H15" s="139">
        <v>1464489053</v>
      </c>
      <c r="I15" s="40">
        <v>554543189</v>
      </c>
      <c r="J15" s="40">
        <v>198233993.99999997</v>
      </c>
      <c r="K15" s="44">
        <v>12037990.999999998</v>
      </c>
      <c r="L15" s="44">
        <v>174459441</v>
      </c>
      <c r="M15" s="44">
        <v>13950650.999999998</v>
      </c>
      <c r="N15" s="44">
        <v>116879945</v>
      </c>
      <c r="O15" s="44">
        <v>251561897</v>
      </c>
      <c r="P15" s="44">
        <v>86711460</v>
      </c>
      <c r="Q15" s="44">
        <v>29892107</v>
      </c>
      <c r="R15" s="44">
        <v>26032396</v>
      </c>
      <c r="S15" s="44">
        <v>29470.000000000004</v>
      </c>
      <c r="T15" s="44">
        <v>156512</v>
      </c>
      <c r="U15" s="44"/>
      <c r="V15" s="44">
        <f>SUM(I15:T15)-H15</f>
        <v>0</v>
      </c>
      <c r="W15" s="44"/>
      <c r="X15" s="44"/>
      <c r="Y15" s="44"/>
      <c r="AA15" s="44"/>
      <c r="AC15" s="44"/>
      <c r="AD15" s="44"/>
      <c r="AE15" s="44"/>
    </row>
    <row r="16" spans="1:73" x14ac:dyDescent="0.25">
      <c r="B16" s="6" t="s">
        <v>437</v>
      </c>
      <c r="E16" s="6"/>
      <c r="F16">
        <v>2</v>
      </c>
      <c r="H16" s="139">
        <v>8422903.2400000002</v>
      </c>
      <c r="I16" s="40">
        <f>'Alloc Pct'!M13*'ROR Summary'!H16</f>
        <v>2827720.4872133331</v>
      </c>
      <c r="J16" s="40">
        <f>+'Alloc Pct'!Q13*'ROR Summary'!H16</f>
        <v>843634.65128500329</v>
      </c>
      <c r="K16" s="24">
        <f>+'Alloc Pct'!U13*'ROR Summary'!H16</f>
        <v>70489.576741868193</v>
      </c>
      <c r="L16" s="44">
        <f>+'Alloc Pct'!Y13*'ROR Summary'!H16</f>
        <v>996388.22227136116</v>
      </c>
      <c r="M16" s="44">
        <f>+'Alloc Pct'!AC13*'ROR Summary'!H16</f>
        <v>76890.877379176949</v>
      </c>
      <c r="N16" s="44">
        <f>+'Alloc Pct'!AG13*'ROR Summary'!H16</f>
        <v>775691.65781732649</v>
      </c>
      <c r="O16" s="44">
        <f>+'Alloc Pct'!AK13*'ROR Summary'!H16</f>
        <v>1864603.7764450405</v>
      </c>
      <c r="P16" s="44">
        <f>+'Alloc Pct'!AO13*'ROR Summary'!H16</f>
        <v>664048.19870940747</v>
      </c>
      <c r="Q16" s="44">
        <f>+'Alloc Pct'!AS13*'ROR Summary'!H16</f>
        <v>245149.51867821245</v>
      </c>
      <c r="R16" s="44">
        <f>+'Alloc Pct'!AW13*'ROR Summary'!H16</f>
        <v>57387.705577032422</v>
      </c>
      <c r="S16" s="44">
        <f>+'Alloc Pct'!BA13*'ROR Summary'!H16</f>
        <v>207.35524072476875</v>
      </c>
      <c r="T16" s="44">
        <f>+'Alloc Pct'!BE13*'ROR Summary'!H16</f>
        <v>691.21264151328182</v>
      </c>
      <c r="V16" s="44">
        <f t="shared" ref="V16:V62" si="0">SUM(I16:T16)-H16</f>
        <v>0</v>
      </c>
    </row>
    <row r="17" spans="1:22" x14ac:dyDescent="0.25">
      <c r="B17" s="6" t="s">
        <v>439</v>
      </c>
      <c r="E17" s="6"/>
      <c r="F17" t="s">
        <v>489</v>
      </c>
      <c r="H17" s="139">
        <v>-17395776</v>
      </c>
      <c r="I17" s="40">
        <f t="shared" ref="I17:T17" si="1">+I101*$H17</f>
        <v>-7324660.4278299361</v>
      </c>
      <c r="J17" s="40">
        <f t="shared" si="1"/>
        <v>-1970672.6529351838</v>
      </c>
      <c r="K17" s="40">
        <f t="shared" si="1"/>
        <v>-142249.25635542811</v>
      </c>
      <c r="L17" s="40">
        <f t="shared" si="1"/>
        <v>-1944495.4542567371</v>
      </c>
      <c r="M17" s="40">
        <f t="shared" si="1"/>
        <v>-132784.80586631151</v>
      </c>
      <c r="N17" s="40">
        <f t="shared" si="1"/>
        <v>-1346445.3700175846</v>
      </c>
      <c r="O17" s="40">
        <f t="shared" si="1"/>
        <v>-3024553.2595358128</v>
      </c>
      <c r="P17" s="40">
        <f t="shared" si="1"/>
        <v>-1061098.8226193807</v>
      </c>
      <c r="Q17" s="40">
        <f t="shared" si="1"/>
        <v>-447943.50770629611</v>
      </c>
      <c r="R17" s="40">
        <f t="shared" si="1"/>
        <v>0</v>
      </c>
      <c r="S17" s="40">
        <f t="shared" si="1"/>
        <v>0</v>
      </c>
      <c r="T17" s="40">
        <f t="shared" si="1"/>
        <v>-872.44287732892485</v>
      </c>
      <c r="V17" s="44">
        <f t="shared" si="0"/>
        <v>0</v>
      </c>
    </row>
    <row r="18" spans="1:22" x14ac:dyDescent="0.25">
      <c r="B18" s="6" t="s">
        <v>440</v>
      </c>
      <c r="E18" s="6" t="s">
        <v>473</v>
      </c>
      <c r="H18" s="139">
        <v>3857505.2961587054</v>
      </c>
      <c r="I18" s="42">
        <f t="shared" ref="I18:T18" si="2">+I95*$H18</f>
        <v>3012898.2127159415</v>
      </c>
      <c r="J18" s="42">
        <f t="shared" si="2"/>
        <v>568302.03020910779</v>
      </c>
      <c r="K18" s="42">
        <f t="shared" si="2"/>
        <v>3750.3524144748221</v>
      </c>
      <c r="L18" s="42">
        <f t="shared" si="2"/>
        <v>98651.332762320162</v>
      </c>
      <c r="M18" s="42">
        <f t="shared" si="2"/>
        <v>5534.7421869142427</v>
      </c>
      <c r="N18" s="42">
        <f t="shared" si="2"/>
        <v>41764.010353338403</v>
      </c>
      <c r="O18" s="42">
        <f t="shared" si="2"/>
        <v>107885.48865016444</v>
      </c>
      <c r="P18" s="42">
        <f t="shared" si="2"/>
        <v>18685.962777292352</v>
      </c>
      <c r="Q18" s="42">
        <f t="shared" si="2"/>
        <v>0</v>
      </c>
      <c r="R18" s="42">
        <f t="shared" si="2"/>
        <v>33.164089152319214</v>
      </c>
      <c r="S18" s="42">
        <f t="shared" si="2"/>
        <v>0</v>
      </c>
      <c r="T18" s="42">
        <f t="shared" si="2"/>
        <v>0</v>
      </c>
      <c r="V18" s="44">
        <f t="shared" si="0"/>
        <v>0</v>
      </c>
    </row>
    <row r="19" spans="1:22" x14ac:dyDescent="0.25">
      <c r="B19" s="6" t="s">
        <v>442</v>
      </c>
      <c r="E19" s="6" t="s">
        <v>474</v>
      </c>
      <c r="H19" s="139">
        <v>2108281.586779655</v>
      </c>
      <c r="I19" s="42">
        <f t="shared" ref="I19:T19" si="3">+I98*$H19</f>
        <v>1967237.1981218893</v>
      </c>
      <c r="J19" s="42">
        <f t="shared" si="3"/>
        <v>136875.49873332356</v>
      </c>
      <c r="K19" s="42">
        <f t="shared" si="3"/>
        <v>852.85627588832403</v>
      </c>
      <c r="L19" s="42">
        <f t="shared" si="3"/>
        <v>1335.3264374361033</v>
      </c>
      <c r="M19" s="42">
        <f t="shared" si="3"/>
        <v>51.155304539599754</v>
      </c>
      <c r="N19" s="42">
        <f t="shared" si="3"/>
        <v>981.87969205789011</v>
      </c>
      <c r="O19" s="42">
        <f t="shared" si="3"/>
        <v>439.12613805743086</v>
      </c>
      <c r="P19" s="42">
        <f t="shared" si="3"/>
        <v>47.644788939323412</v>
      </c>
      <c r="Q19" s="42">
        <f t="shared" si="3"/>
        <v>0</v>
      </c>
      <c r="R19" s="42">
        <f t="shared" si="3"/>
        <v>460.90128752325819</v>
      </c>
      <c r="S19" s="42">
        <f t="shared" si="3"/>
        <v>0</v>
      </c>
      <c r="T19" s="42">
        <f t="shared" si="3"/>
        <v>0</v>
      </c>
      <c r="U19" s="142"/>
      <c r="V19" s="44">
        <f t="shared" si="0"/>
        <v>0</v>
      </c>
    </row>
    <row r="20" spans="1:22" x14ac:dyDescent="0.25">
      <c r="B20" s="6" t="s">
        <v>443</v>
      </c>
      <c r="E20" s="6" t="s">
        <v>475</v>
      </c>
      <c r="F20" t="s">
        <v>45</v>
      </c>
      <c r="H20" s="139">
        <v>3142644.6954118521</v>
      </c>
      <c r="I20" s="40">
        <f>+I62/$H62*$H20</f>
        <v>1376384.8105948539</v>
      </c>
      <c r="J20" s="40">
        <f t="shared" ref="J20:T20" si="4">+J62/$H62*$H20</f>
        <v>358146.5606117823</v>
      </c>
      <c r="K20" s="40">
        <f t="shared" si="4"/>
        <v>24114.119695392248</v>
      </c>
      <c r="L20" s="40">
        <f t="shared" si="4"/>
        <v>296210.92417894362</v>
      </c>
      <c r="M20" s="40">
        <f t="shared" si="4"/>
        <v>22410.32088038544</v>
      </c>
      <c r="N20" s="40">
        <f t="shared" si="4"/>
        <v>223914.08670950786</v>
      </c>
      <c r="O20" s="40">
        <f t="shared" si="4"/>
        <v>514482.82852934417</v>
      </c>
      <c r="P20" s="40">
        <f t="shared" si="4"/>
        <v>169961.13633795426</v>
      </c>
      <c r="Q20" s="40">
        <f t="shared" si="4"/>
        <v>72375.867016332675</v>
      </c>
      <c r="R20" s="40">
        <f t="shared" si="4"/>
        <v>84297.130161633104</v>
      </c>
      <c r="S20" s="40">
        <f t="shared" si="4"/>
        <v>63.109709872989178</v>
      </c>
      <c r="T20" s="40">
        <f t="shared" si="4"/>
        <v>283.80098584956374</v>
      </c>
      <c r="V20" s="44">
        <f t="shared" si="0"/>
        <v>0</v>
      </c>
    </row>
    <row r="21" spans="1:22" s="32" customFormat="1" x14ac:dyDescent="0.25">
      <c r="B21" s="30" t="s">
        <v>448</v>
      </c>
      <c r="E21" s="6" t="s">
        <v>474</v>
      </c>
      <c r="H21" s="140">
        <v>22338060.122524951</v>
      </c>
      <c r="I21" s="41">
        <f t="shared" ref="I21:T21" si="5">+I98*$H21</f>
        <v>20843640.186621372</v>
      </c>
      <c r="J21" s="41">
        <f t="shared" si="5"/>
        <v>1450248.9322006893</v>
      </c>
      <c r="K21" s="41">
        <f t="shared" si="5"/>
        <v>9036.342624310566</v>
      </c>
      <c r="L21" s="41">
        <f t="shared" si="5"/>
        <v>14148.300886224186</v>
      </c>
      <c r="M21" s="41">
        <f t="shared" si="5"/>
        <v>542.01026824747498</v>
      </c>
      <c r="N21" s="41">
        <f t="shared" si="5"/>
        <v>10403.395699991839</v>
      </c>
      <c r="O21" s="41">
        <f t="shared" si="5"/>
        <v>4652.7115423335927</v>
      </c>
      <c r="P21" s="41">
        <f t="shared" si="5"/>
        <v>504.81499555156512</v>
      </c>
      <c r="Q21" s="41">
        <f t="shared" si="5"/>
        <v>0</v>
      </c>
      <c r="R21" s="41">
        <f t="shared" si="5"/>
        <v>4883.4276862276365</v>
      </c>
      <c r="S21" s="41">
        <f t="shared" si="5"/>
        <v>0</v>
      </c>
      <c r="T21" s="41">
        <f t="shared" si="5"/>
        <v>0</v>
      </c>
      <c r="V21" s="44">
        <f t="shared" si="0"/>
        <v>0</v>
      </c>
    </row>
    <row r="22" spans="1:22" x14ac:dyDescent="0.25">
      <c r="B22" s="6" t="s">
        <v>454</v>
      </c>
      <c r="H22" s="139">
        <f>SUM(H15:H21)</f>
        <v>1486962671.9408753</v>
      </c>
      <c r="I22" s="139">
        <f t="shared" ref="I22:T22" si="6">SUM(I15:I21)</f>
        <v>577246409.46743751</v>
      </c>
      <c r="J22" s="139">
        <f t="shared" si="6"/>
        <v>199620529.02010468</v>
      </c>
      <c r="K22" s="139">
        <f t="shared" si="6"/>
        <v>12003984.991396504</v>
      </c>
      <c r="L22" s="139">
        <f t="shared" si="6"/>
        <v>173921679.65227956</v>
      </c>
      <c r="M22" s="139">
        <f t="shared" si="6"/>
        <v>13923295.30015295</v>
      </c>
      <c r="N22" s="139">
        <f t="shared" si="6"/>
        <v>116586254.66025466</v>
      </c>
      <c r="O22" s="139">
        <f t="shared" si="6"/>
        <v>251029407.67176914</v>
      </c>
      <c r="P22" s="139">
        <f t="shared" si="6"/>
        <v>86503608.934989765</v>
      </c>
      <c r="Q22" s="139">
        <f t="shared" si="6"/>
        <v>29761688.877988249</v>
      </c>
      <c r="R22" s="139">
        <f t="shared" si="6"/>
        <v>26179458.328801565</v>
      </c>
      <c r="S22" s="139">
        <f t="shared" si="6"/>
        <v>29740.464950597761</v>
      </c>
      <c r="T22" s="139">
        <f t="shared" si="6"/>
        <v>156614.57075003392</v>
      </c>
      <c r="V22" s="44">
        <f t="shared" si="0"/>
        <v>0</v>
      </c>
    </row>
    <row r="23" spans="1:22" x14ac:dyDescent="0.25">
      <c r="B23" s="6"/>
      <c r="H23" s="139"/>
      <c r="I23" s="40"/>
      <c r="J23" s="40"/>
      <c r="K23" s="24"/>
      <c r="L23" s="44"/>
      <c r="M23" s="44"/>
      <c r="N23" s="44"/>
      <c r="O23" s="44"/>
      <c r="P23" s="44"/>
      <c r="Q23" s="44"/>
      <c r="R23" s="44"/>
      <c r="S23" s="44"/>
      <c r="T23" s="44"/>
      <c r="V23" s="44">
        <f t="shared" si="0"/>
        <v>0</v>
      </c>
    </row>
    <row r="24" spans="1:22" x14ac:dyDescent="0.25">
      <c r="B24" s="6"/>
      <c r="C24" s="6" t="s">
        <v>453</v>
      </c>
      <c r="E24" s="6" t="s">
        <v>477</v>
      </c>
      <c r="H24" s="139">
        <v>-1635232</v>
      </c>
      <c r="I24" s="40">
        <f t="shared" ref="I24:T24" si="7">I104*$H24</f>
        <v>-609965.43393935554</v>
      </c>
      <c r="J24" s="40">
        <f t="shared" si="7"/>
        <v>-368765.56167765619</v>
      </c>
      <c r="K24" s="40">
        <f t="shared" si="7"/>
        <v>-23372.784947542106</v>
      </c>
      <c r="L24" s="40">
        <f t="shared" si="7"/>
        <v>-168729.68557332992</v>
      </c>
      <c r="M24" s="40">
        <f t="shared" si="7"/>
        <v>-13653.249062990584</v>
      </c>
      <c r="N24" s="40">
        <f t="shared" si="7"/>
        <v>-105681.79888788707</v>
      </c>
      <c r="O24" s="40">
        <f t="shared" si="7"/>
        <v>-210278.71484812399</v>
      </c>
      <c r="P24" s="40">
        <f t="shared" si="7"/>
        <v>-68614.131736137875</v>
      </c>
      <c r="Q24" s="40">
        <f t="shared" si="7"/>
        <v>-23718.864328387746</v>
      </c>
      <c r="R24" s="40">
        <f t="shared" si="7"/>
        <v>-42193.733198806258</v>
      </c>
      <c r="S24" s="40">
        <f t="shared" si="7"/>
        <v>-65.934718193416572</v>
      </c>
      <c r="T24" s="40">
        <f t="shared" si="7"/>
        <v>-192.10708158932405</v>
      </c>
      <c r="V24" s="44">
        <f t="shared" si="0"/>
        <v>0</v>
      </c>
    </row>
    <row r="25" spans="1:22" x14ac:dyDescent="0.25">
      <c r="B25" s="6"/>
      <c r="E25" s="6"/>
      <c r="H25" s="139"/>
      <c r="I25" s="40"/>
      <c r="J25" s="40"/>
      <c r="K25" s="24"/>
      <c r="L25" s="44"/>
      <c r="M25" s="44"/>
      <c r="N25" s="44"/>
      <c r="O25" s="44"/>
      <c r="P25" s="44"/>
      <c r="Q25" s="44"/>
      <c r="R25" s="44"/>
      <c r="S25" s="44"/>
      <c r="T25" s="44"/>
      <c r="V25" s="44">
        <f t="shared" si="0"/>
        <v>0</v>
      </c>
    </row>
    <row r="26" spans="1:22" x14ac:dyDescent="0.25">
      <c r="B26" s="6" t="s">
        <v>455</v>
      </c>
      <c r="E26" s="6"/>
      <c r="H26" s="139">
        <f>H22+H24</f>
        <v>1485327439.9408753</v>
      </c>
      <c r="I26" s="139">
        <f t="shared" ref="I26:T26" si="8">I22+I24</f>
        <v>576636444.03349817</v>
      </c>
      <c r="J26" s="139">
        <f t="shared" si="8"/>
        <v>199251763.45842701</v>
      </c>
      <c r="K26" s="139">
        <f t="shared" si="8"/>
        <v>11980612.206448961</v>
      </c>
      <c r="L26" s="139">
        <f t="shared" si="8"/>
        <v>173752949.96670622</v>
      </c>
      <c r="M26" s="139">
        <f t="shared" si="8"/>
        <v>13909642.051089959</v>
      </c>
      <c r="N26" s="139">
        <f t="shared" si="8"/>
        <v>116480572.86136676</v>
      </c>
      <c r="O26" s="139">
        <f t="shared" si="8"/>
        <v>250819128.95692101</v>
      </c>
      <c r="P26" s="139">
        <f t="shared" si="8"/>
        <v>86434994.803253621</v>
      </c>
      <c r="Q26" s="139">
        <f t="shared" si="8"/>
        <v>29737970.013659861</v>
      </c>
      <c r="R26" s="139">
        <f t="shared" si="8"/>
        <v>26137264.595602758</v>
      </c>
      <c r="S26" s="139">
        <f t="shared" si="8"/>
        <v>29674.530232404344</v>
      </c>
      <c r="T26" s="139">
        <f t="shared" si="8"/>
        <v>156422.4636684446</v>
      </c>
      <c r="V26" s="44">
        <f t="shared" si="0"/>
        <v>0</v>
      </c>
    </row>
    <row r="27" spans="1:22" x14ac:dyDescent="0.25">
      <c r="B27" s="6"/>
      <c r="E27" s="6"/>
      <c r="H27" s="139"/>
      <c r="I27" s="40"/>
      <c r="J27" s="40"/>
      <c r="K27" s="24"/>
      <c r="L27" s="44"/>
      <c r="M27" s="44"/>
      <c r="N27" s="44"/>
      <c r="O27" s="44"/>
      <c r="P27" s="44"/>
      <c r="Q27" s="44"/>
      <c r="R27" s="44"/>
      <c r="S27" s="44"/>
      <c r="T27" s="44"/>
      <c r="V27" s="44">
        <f t="shared" si="0"/>
        <v>0</v>
      </c>
    </row>
    <row r="28" spans="1:22" x14ac:dyDescent="0.25">
      <c r="A28" s="36" t="s">
        <v>456</v>
      </c>
      <c r="B28" s="6"/>
      <c r="H28" s="139">
        <f>+'Function-Classif'!F287</f>
        <v>933774238.57748604</v>
      </c>
      <c r="I28" s="40">
        <f>+'Cost Summary'!I59+'Cost Summary'!I125+'Cost Summary'!I192</f>
        <v>364984626.62972254</v>
      </c>
      <c r="J28" s="40">
        <f>+'Cost Summary'!J59+'Cost Summary'!J125+'Cost Summary'!J192</f>
        <v>107865302.69130704</v>
      </c>
      <c r="K28" s="40">
        <f>+'Cost Summary'!K59+'Cost Summary'!K125+'Cost Summary'!K192</f>
        <v>7695204.5829885649</v>
      </c>
      <c r="L28" s="40">
        <f>+'Cost Summary'!L59+'Cost Summary'!L125+'Cost Summary'!L192</f>
        <v>98378109.019824237</v>
      </c>
      <c r="M28" s="40">
        <f>+'Cost Summary'!M59+'Cost Summary'!M125+'Cost Summary'!M192</f>
        <v>7644025.191263211</v>
      </c>
      <c r="N28" s="40">
        <f>+'Cost Summary'!N59+'Cost Summary'!N125+'Cost Summary'!N192</f>
        <v>75327037.450468406</v>
      </c>
      <c r="O28" s="40">
        <f>+'Cost Summary'!O59+'Cost Summary'!O125+'Cost Summary'!O192</f>
        <v>177456544.30439577</v>
      </c>
      <c r="P28" s="40">
        <f>+'Cost Summary'!P59+'Cost Summary'!P125+'Cost Summary'!P192</f>
        <v>61841726.99135685</v>
      </c>
      <c r="Q28" s="40">
        <f>+'Cost Summary'!Q59+'Cost Summary'!Q125+'Cost Summary'!Q192</f>
        <v>23584486.022231374</v>
      </c>
      <c r="R28" s="40">
        <f>+'Cost Summary'!R59+'Cost Summary'!R125+'Cost Summary'!R192</f>
        <v>8875978.5002360791</v>
      </c>
      <c r="S28" s="40">
        <f>+'Cost Summary'!S59+'Cost Summary'!S125+'Cost Summary'!S192</f>
        <v>20273.510207484851</v>
      </c>
      <c r="T28" s="40">
        <f>+'Cost Summary'!T59+'Cost Summary'!T125+'Cost Summary'!T192</f>
        <v>100923.68348444026</v>
      </c>
      <c r="V28" s="44">
        <f t="shared" si="0"/>
        <v>0</v>
      </c>
    </row>
    <row r="29" spans="1:22" x14ac:dyDescent="0.25">
      <c r="A29" t="s">
        <v>429</v>
      </c>
      <c r="B29" s="6"/>
      <c r="H29" s="139">
        <f>+'Function-Classif'!F446</f>
        <v>228062836.53918952</v>
      </c>
      <c r="I29" s="40">
        <f>+'Cost Summary'!I68+'Cost Summary'!I134+'Cost Summary'!I201</f>
        <v>95991625.993704066</v>
      </c>
      <c r="J29" s="40">
        <f>+'Cost Summary'!J68+'Cost Summary'!J134+'Cost Summary'!J201</f>
        <v>25430946.104663368</v>
      </c>
      <c r="K29" s="40">
        <f>+'Cost Summary'!K68+'Cost Summary'!K134+'Cost Summary'!K201</f>
        <v>1759062.5129708033</v>
      </c>
      <c r="L29" s="40">
        <f>+'Cost Summary'!L68+'Cost Summary'!L134+'Cost Summary'!L201</f>
        <v>22516613.371081036</v>
      </c>
      <c r="M29" s="40">
        <f>+'Cost Summary'!M68+'Cost Summary'!M134+'Cost Summary'!M201</f>
        <v>1706185.1517338655</v>
      </c>
      <c r="N29" s="40">
        <f>+'Cost Summary'!N68+'Cost Summary'!N134+'Cost Summary'!N201</f>
        <v>17078367.175326742</v>
      </c>
      <c r="O29" s="40">
        <f>+'Cost Summary'!O68+'Cost Summary'!O134+'Cost Summary'!O201</f>
        <v>39521643.807789564</v>
      </c>
      <c r="P29" s="40">
        <f>+'Cost Summary'!P68+'Cost Summary'!P134+'Cost Summary'!P201</f>
        <v>13275764.972650256</v>
      </c>
      <c r="Q29" s="40">
        <f>+'Cost Summary'!Q68+'Cost Summary'!Q134+'Cost Summary'!Q201</f>
        <v>5474397.1747356793</v>
      </c>
      <c r="R29" s="40">
        <f>+'Cost Summary'!R68+'Cost Summary'!R134+'Cost Summary'!R201</f>
        <v>5283707.0783748319</v>
      </c>
      <c r="S29" s="40">
        <f>+'Cost Summary'!S68+'Cost Summary'!S134+'Cost Summary'!S201</f>
        <v>4563.66398601536</v>
      </c>
      <c r="T29" s="40">
        <f>+'Cost Summary'!T68+'Cost Summary'!T134+'Cost Summary'!T201</f>
        <v>19959.532173301064</v>
      </c>
      <c r="V29" s="44">
        <f t="shared" si="0"/>
        <v>0</v>
      </c>
    </row>
    <row r="30" spans="1:22" x14ac:dyDescent="0.25">
      <c r="A30" t="s">
        <v>430</v>
      </c>
      <c r="B30" s="6"/>
      <c r="H30" s="139">
        <f>+'Function-Classif'!F454+'Function-Classif'!F456</f>
        <v>37820875.242075369</v>
      </c>
      <c r="I30" s="40">
        <f>+'Cost Summary'!I73+'Cost Summary'!I139+'Cost Summary'!I206</f>
        <v>16445737.626720354</v>
      </c>
      <c r="J30" s="40">
        <f>+'Cost Summary'!J73+'Cost Summary'!J139+'Cost Summary'!J206</f>
        <v>4285767.5997043326</v>
      </c>
      <c r="K30" s="40">
        <f>+'Cost Summary'!K73+'Cost Summary'!K139+'Cost Summary'!K206</f>
        <v>289940.22384311561</v>
      </c>
      <c r="L30" s="40">
        <f>+'Cost Summary'!L73+'Cost Summary'!L139+'Cost Summary'!L206</f>
        <v>3597304.6301522185</v>
      </c>
      <c r="M30" s="40">
        <f>+'Cost Summary'!M73+'Cost Summary'!M139+'Cost Summary'!M206</f>
        <v>272057.97746074968</v>
      </c>
      <c r="N30" s="40">
        <f>+'Cost Summary'!N73+'Cost Summary'!N139+'Cost Summary'!N206</f>
        <v>2720690.2054603249</v>
      </c>
      <c r="O30" s="40">
        <f>+'Cost Summary'!O73+'Cost Summary'!O139+'Cost Summary'!O206</f>
        <v>6259006.5412442368</v>
      </c>
      <c r="P30" s="40">
        <f>+'Cost Summary'!P73+'Cost Summary'!P139+'Cost Summary'!P206</f>
        <v>2073418.0093000396</v>
      </c>
      <c r="Q30" s="40">
        <f>+'Cost Summary'!Q73+'Cost Summary'!Q139+'Cost Summary'!Q206</f>
        <v>877254.20728961227</v>
      </c>
      <c r="R30" s="40">
        <f>+'Cost Summary'!R73+'Cost Summary'!R139+'Cost Summary'!R206</f>
        <v>995566.49917998863</v>
      </c>
      <c r="S30" s="40">
        <f>+'Cost Summary'!S73+'Cost Summary'!S139+'Cost Summary'!S206</f>
        <v>756.76910110043411</v>
      </c>
      <c r="T30" s="40">
        <f>+'Cost Summary'!T73+'Cost Summary'!T139+'Cost Summary'!T206</f>
        <v>3374.9526193001075</v>
      </c>
      <c r="V30" s="44">
        <f t="shared" si="0"/>
        <v>0</v>
      </c>
    </row>
    <row r="31" spans="1:22" s="149" customFormat="1" x14ac:dyDescent="0.25">
      <c r="A31" s="149" t="s">
        <v>480</v>
      </c>
      <c r="B31" s="6"/>
      <c r="E31" s="6"/>
      <c r="F31" s="149">
        <v>33</v>
      </c>
      <c r="H31" s="139">
        <v>-838116</v>
      </c>
      <c r="I31" s="150">
        <f>'Alloc Pct'!N44*'ROR Summary'!H31</f>
        <v>-539970.89301202586</v>
      </c>
      <c r="J31" s="150">
        <f>+'Alloc Pct'!R44*'ROR Summary'!H31</f>
        <v>-208950.69886922062</v>
      </c>
      <c r="K31" s="57">
        <f>+'Alloc Pct'!V44*'ROR Summary'!H31</f>
        <v>-7434.8524780957305</v>
      </c>
      <c r="L31" s="139">
        <f>+'Alloc Pct'!Z44*'ROR Summary'!H31</f>
        <v>-28228.617798368527</v>
      </c>
      <c r="M31" s="139">
        <f>+'Alloc Pct'!AD44*'ROR Summary'!H31</f>
        <v>-1084.5105216783822</v>
      </c>
      <c r="N31" s="139">
        <f>+'Alloc Pct'!AH44*'ROR Summary'!H31</f>
        <v>-19370.737063504057</v>
      </c>
      <c r="O31" s="139">
        <f>+'Alloc Pct'!AL44*'ROR Summary'!H31</f>
        <v>-8682.3530203731771</v>
      </c>
      <c r="P31" s="139">
        <f>+'Alloc Pct'!AP44*'ROR Summary'!H31</f>
        <v>-752.26163353413801</v>
      </c>
      <c r="Q31" s="139">
        <f>+'Alloc Pct'!AT44*'ROR Summary'!H31</f>
        <v>-62.688469461178173</v>
      </c>
      <c r="R31" s="139">
        <f>+'Alloc Pct'!AX44*'ROR Summary'!H31</f>
        <v>-23470.562966265108</v>
      </c>
      <c r="S31" s="139">
        <f>+'Alloc Pct'!BB44*'ROR Summary'!H31</f>
        <v>0</v>
      </c>
      <c r="T31" s="139">
        <f>+'Alloc Pct'!BF44*'ROR Summary'!H31</f>
        <v>-107.82416747322645</v>
      </c>
      <c r="V31" s="139">
        <f t="shared" ref="V31" si="9">SUM(I31:T31)-H31</f>
        <v>0</v>
      </c>
    </row>
    <row r="32" spans="1:22" x14ac:dyDescent="0.25">
      <c r="A32" t="s">
        <v>457</v>
      </c>
      <c r="B32" s="6"/>
      <c r="H32" s="40">
        <f>SUM(H28:H31)</f>
        <v>1198819834.3587511</v>
      </c>
      <c r="I32" s="40">
        <f t="shared" ref="I32:T32" si="10">SUM(I28:I31)</f>
        <v>476882019.35713494</v>
      </c>
      <c r="J32" s="40">
        <f t="shared" si="10"/>
        <v>137373065.69680551</v>
      </c>
      <c r="K32" s="40">
        <f t="shared" si="10"/>
        <v>9736772.4673243891</v>
      </c>
      <c r="L32" s="40">
        <f t="shared" si="10"/>
        <v>124463798.40325913</v>
      </c>
      <c r="M32" s="40">
        <f t="shared" si="10"/>
        <v>9621183.8099361472</v>
      </c>
      <c r="N32" s="40">
        <f t="shared" si="10"/>
        <v>95106724.094191983</v>
      </c>
      <c r="O32" s="40">
        <f t="shared" si="10"/>
        <v>223228512.3004092</v>
      </c>
      <c r="P32" s="40">
        <f t="shared" si="10"/>
        <v>77190157.711673617</v>
      </c>
      <c r="Q32" s="40">
        <f t="shared" si="10"/>
        <v>29936074.715787206</v>
      </c>
      <c r="R32" s="40">
        <f t="shared" si="10"/>
        <v>15131781.514824636</v>
      </c>
      <c r="S32" s="40">
        <f t="shared" si="10"/>
        <v>25593.943294600645</v>
      </c>
      <c r="T32" s="40">
        <f t="shared" si="10"/>
        <v>124150.34410956821</v>
      </c>
      <c r="V32" s="44">
        <f t="shared" si="0"/>
        <v>0</v>
      </c>
    </row>
    <row r="33" spans="1:22" x14ac:dyDescent="0.25">
      <c r="B33" s="6"/>
      <c r="H33" s="139"/>
      <c r="I33" s="40"/>
      <c r="J33" s="40"/>
      <c r="K33" s="40"/>
      <c r="L33" s="40"/>
      <c r="M33" s="40"/>
      <c r="N33" s="40"/>
      <c r="O33" s="40"/>
      <c r="P33" s="40"/>
      <c r="Q33" s="40"/>
      <c r="R33" s="40"/>
      <c r="S33" s="40"/>
      <c r="T33" s="40"/>
      <c r="V33" s="44">
        <f t="shared" si="0"/>
        <v>0</v>
      </c>
    </row>
    <row r="34" spans="1:22" x14ac:dyDescent="0.25">
      <c r="A34" t="s">
        <v>458</v>
      </c>
      <c r="B34" s="6"/>
      <c r="H34" s="139">
        <f>+H26-H32</f>
        <v>286507605.58212423</v>
      </c>
      <c r="I34" s="139">
        <f t="shared" ref="I34:T34" si="11">+I26-I32</f>
        <v>99754424.67636323</v>
      </c>
      <c r="J34" s="139">
        <f t="shared" si="11"/>
        <v>61878697.761621505</v>
      </c>
      <c r="K34" s="139">
        <f t="shared" si="11"/>
        <v>2243839.7391245719</v>
      </c>
      <c r="L34" s="139">
        <f t="shared" si="11"/>
        <v>49289151.563447088</v>
      </c>
      <c r="M34" s="139">
        <f t="shared" si="11"/>
        <v>4288458.241153812</v>
      </c>
      <c r="N34" s="139">
        <f t="shared" si="11"/>
        <v>21373848.76717478</v>
      </c>
      <c r="O34" s="139">
        <f t="shared" si="11"/>
        <v>27590616.656511813</v>
      </c>
      <c r="P34" s="139">
        <f t="shared" si="11"/>
        <v>9244837.0915800035</v>
      </c>
      <c r="Q34" s="139">
        <f t="shared" si="11"/>
        <v>-198104.70212734491</v>
      </c>
      <c r="R34" s="139">
        <f t="shared" si="11"/>
        <v>11005483.080778122</v>
      </c>
      <c r="S34" s="139">
        <f t="shared" si="11"/>
        <v>4080.5869378036987</v>
      </c>
      <c r="T34" s="139">
        <f t="shared" si="11"/>
        <v>32272.119558876395</v>
      </c>
      <c r="V34" s="44">
        <f t="shared" si="0"/>
        <v>0</v>
      </c>
    </row>
    <row r="35" spans="1:22" x14ac:dyDescent="0.25">
      <c r="B35" s="6"/>
      <c r="H35" s="139"/>
      <c r="I35" s="40"/>
      <c r="J35" s="40"/>
      <c r="K35" s="40"/>
      <c r="L35" s="40"/>
      <c r="M35" s="40"/>
      <c r="N35" s="40"/>
      <c r="O35" s="40"/>
      <c r="P35" s="40"/>
      <c r="Q35" s="40"/>
      <c r="R35" s="40"/>
      <c r="S35" s="40"/>
      <c r="T35" s="40"/>
      <c r="V35" s="44">
        <f t="shared" si="0"/>
        <v>0</v>
      </c>
    </row>
    <row r="36" spans="1:22" x14ac:dyDescent="0.25">
      <c r="A36" t="s">
        <v>226</v>
      </c>
      <c r="B36" s="6"/>
      <c r="H36" s="139">
        <v>86095200.491145507</v>
      </c>
      <c r="I36" s="40">
        <f>SUM('Class Allocation'!L460:N460)</f>
        <v>37436972.812889583</v>
      </c>
      <c r="J36" s="40">
        <f>SUM('Class Allocation'!P460:R460)</f>
        <v>9756094.1779715531</v>
      </c>
      <c r="K36" s="40">
        <f>SUM('Class Allocation'!T460:V460)</f>
        <v>660018.08637284371</v>
      </c>
      <c r="L36" s="40">
        <f>SUM('Class Allocation'!X460:Z460)</f>
        <v>8188881.4412240535</v>
      </c>
      <c r="M36" s="40">
        <f>SUM('Class Allocation'!AB460:AD460)</f>
        <v>619311.05414083728</v>
      </c>
      <c r="N36" s="40">
        <f>SUM('Class Allocation'!AF460:AH460)</f>
        <v>6193361.9255012516</v>
      </c>
      <c r="O36" s="40">
        <f>SUM('Class Allocation'!AJ460:AL460)</f>
        <v>14247962.787606921</v>
      </c>
      <c r="P36" s="40">
        <f>SUM('Class Allocation'!AN460:AP460)</f>
        <v>4719915.6040166551</v>
      </c>
      <c r="Q36" s="40">
        <f>SUM('Class Allocation'!AR460:AT460)</f>
        <v>1996975.9127699032</v>
      </c>
      <c r="R36" s="40">
        <f>SUM('Class Allocation'!AV460:AX460)</f>
        <v>2266301.2635364272</v>
      </c>
      <c r="S36" s="40">
        <f>SUM('Class Allocation'!AZ460:BB460)</f>
        <v>1722.7043813164435</v>
      </c>
      <c r="T36" s="40">
        <f>SUM('Class Allocation'!BD460:BF460)</f>
        <v>7682.7207341702706</v>
      </c>
      <c r="V36" s="44">
        <f t="shared" si="0"/>
        <v>0</v>
      </c>
    </row>
    <row r="37" spans="1:22" x14ac:dyDescent="0.25">
      <c r="B37" s="6"/>
      <c r="H37" s="139"/>
      <c r="I37" s="40"/>
      <c r="J37" s="40"/>
      <c r="K37" s="40"/>
      <c r="L37" s="40"/>
      <c r="M37" s="40"/>
      <c r="N37" s="40"/>
      <c r="O37" s="40"/>
      <c r="P37" s="40"/>
      <c r="Q37" s="40"/>
      <c r="R37" s="40"/>
      <c r="S37" s="40"/>
      <c r="T37" s="40"/>
      <c r="V37" s="44">
        <f t="shared" si="0"/>
        <v>0</v>
      </c>
    </row>
    <row r="38" spans="1:22" x14ac:dyDescent="0.25">
      <c r="A38" t="s">
        <v>459</v>
      </c>
      <c r="B38" s="6"/>
      <c r="H38" s="139">
        <f>+H34-H36</f>
        <v>200412405.09097874</v>
      </c>
      <c r="I38" s="139">
        <f t="shared" ref="I38:T38" si="12">+I34-I36</f>
        <v>62317451.863473646</v>
      </c>
      <c r="J38" s="139">
        <f t="shared" si="12"/>
        <v>52122603.583649948</v>
      </c>
      <c r="K38" s="139">
        <f t="shared" si="12"/>
        <v>1583821.6527517282</v>
      </c>
      <c r="L38" s="139">
        <f t="shared" si="12"/>
        <v>41100270.122223035</v>
      </c>
      <c r="M38" s="139">
        <f t="shared" si="12"/>
        <v>3669147.1870129746</v>
      </c>
      <c r="N38" s="139">
        <f t="shared" si="12"/>
        <v>15180486.841673529</v>
      </c>
      <c r="O38" s="139">
        <f t="shared" si="12"/>
        <v>13342653.868904892</v>
      </c>
      <c r="P38" s="139">
        <f t="shared" si="12"/>
        <v>4524921.4875633484</v>
      </c>
      <c r="Q38" s="139">
        <f t="shared" si="12"/>
        <v>-2195080.6148972483</v>
      </c>
      <c r="R38" s="139">
        <f t="shared" si="12"/>
        <v>8739181.8172416948</v>
      </c>
      <c r="S38" s="139">
        <f t="shared" si="12"/>
        <v>2357.882556487255</v>
      </c>
      <c r="T38" s="139">
        <f t="shared" si="12"/>
        <v>24589.398824706124</v>
      </c>
      <c r="V38" s="44">
        <f t="shared" si="0"/>
        <v>0</v>
      </c>
    </row>
    <row r="39" spans="1:22" x14ac:dyDescent="0.25">
      <c r="B39" s="6"/>
      <c r="H39" s="139"/>
      <c r="I39" s="40"/>
      <c r="J39" s="40"/>
      <c r="K39" s="40"/>
      <c r="L39" s="40"/>
      <c r="M39" s="40"/>
      <c r="N39" s="40"/>
      <c r="O39" s="40"/>
      <c r="P39" s="40"/>
      <c r="Q39" s="40"/>
      <c r="R39" s="40"/>
      <c r="S39" s="40"/>
      <c r="T39" s="40"/>
      <c r="V39" s="44">
        <f t="shared" si="0"/>
        <v>0</v>
      </c>
    </row>
    <row r="40" spans="1:22" x14ac:dyDescent="0.25">
      <c r="A40" t="s">
        <v>479</v>
      </c>
      <c r="B40" s="6"/>
      <c r="F40" t="s">
        <v>478</v>
      </c>
      <c r="H40" s="139">
        <f>84161734-164668</f>
        <v>83997066</v>
      </c>
      <c r="I40" s="40">
        <f>I38/$H38*$H40</f>
        <v>26118558.453264333</v>
      </c>
      <c r="J40" s="40">
        <f t="shared" ref="J40:T40" si="13">J38/$H38*$H40</f>
        <v>21845682.513116833</v>
      </c>
      <c r="K40" s="40">
        <f t="shared" si="13"/>
        <v>663813.06006493513</v>
      </c>
      <c r="L40" s="40">
        <f t="shared" si="13"/>
        <v>17225990.080339577</v>
      </c>
      <c r="M40" s="40">
        <f t="shared" si="13"/>
        <v>1537816.9744100147</v>
      </c>
      <c r="N40" s="40">
        <f t="shared" si="13"/>
        <v>6362462.2167142499</v>
      </c>
      <c r="O40" s="40">
        <f t="shared" si="13"/>
        <v>5592187.6549148215</v>
      </c>
      <c r="P40" s="40">
        <f t="shared" si="13"/>
        <v>1896490.0334544485</v>
      </c>
      <c r="Q40" s="40">
        <f t="shared" si="13"/>
        <v>-920004.58355431585</v>
      </c>
      <c r="R40" s="40">
        <f t="shared" si="13"/>
        <v>3662775.4232858783</v>
      </c>
      <c r="S40" s="40">
        <f t="shared" si="13"/>
        <v>988.23831103468865</v>
      </c>
      <c r="T40" s="40">
        <f t="shared" si="13"/>
        <v>10305.935678190886</v>
      </c>
      <c r="V40" s="44">
        <f t="shared" si="0"/>
        <v>0</v>
      </c>
    </row>
    <row r="42" spans="1:22" x14ac:dyDescent="0.25">
      <c r="A42" t="s">
        <v>460</v>
      </c>
      <c r="B42" s="6"/>
      <c r="H42" s="139">
        <f>+H34-H40</f>
        <v>202510539.58212423</v>
      </c>
      <c r="I42" s="139">
        <f t="shared" ref="I42:T42" si="14">+I34-I40</f>
        <v>73635866.223098904</v>
      </c>
      <c r="J42" s="139">
        <f t="shared" si="14"/>
        <v>40033015.248504668</v>
      </c>
      <c r="K42" s="139">
        <f t="shared" si="14"/>
        <v>1580026.6790596368</v>
      </c>
      <c r="L42" s="139">
        <f t="shared" si="14"/>
        <v>32063161.483107511</v>
      </c>
      <c r="M42" s="139">
        <f t="shared" si="14"/>
        <v>2750641.2667437973</v>
      </c>
      <c r="N42" s="139">
        <f t="shared" si="14"/>
        <v>15011386.55046053</v>
      </c>
      <c r="O42" s="139">
        <f t="shared" si="14"/>
        <v>21998429.001596991</v>
      </c>
      <c r="P42" s="139">
        <f t="shared" si="14"/>
        <v>7348347.0581255555</v>
      </c>
      <c r="Q42" s="139">
        <f t="shared" si="14"/>
        <v>721899.88142697094</v>
      </c>
      <c r="R42" s="139">
        <f t="shared" si="14"/>
        <v>7342707.6574922437</v>
      </c>
      <c r="S42" s="139">
        <f t="shared" si="14"/>
        <v>3092.34862676901</v>
      </c>
      <c r="T42" s="139">
        <f t="shared" si="14"/>
        <v>21966.183880685508</v>
      </c>
      <c r="V42" s="44">
        <f t="shared" si="0"/>
        <v>0</v>
      </c>
    </row>
    <row r="43" spans="1:22" x14ac:dyDescent="0.25">
      <c r="B43" s="6"/>
      <c r="H43" s="139"/>
      <c r="I43" s="40"/>
      <c r="J43" s="40"/>
      <c r="K43" s="40"/>
      <c r="L43" s="40"/>
      <c r="M43" s="40"/>
      <c r="N43" s="40"/>
      <c r="O43" s="40"/>
      <c r="P43" s="40"/>
      <c r="Q43" s="40"/>
      <c r="R43" s="40"/>
      <c r="S43" s="40"/>
      <c r="T43" s="40"/>
      <c r="V43" s="44">
        <f t="shared" si="0"/>
        <v>0</v>
      </c>
    </row>
    <row r="44" spans="1:22" x14ac:dyDescent="0.25">
      <c r="B44" s="6"/>
      <c r="H44" s="139"/>
      <c r="I44" s="40"/>
      <c r="J44" s="40"/>
      <c r="K44" s="40"/>
      <c r="L44" s="40"/>
      <c r="M44" s="40"/>
      <c r="N44" s="40"/>
      <c r="O44" s="40"/>
      <c r="P44" s="40"/>
      <c r="Q44" s="40"/>
      <c r="R44" s="40"/>
      <c r="S44" s="40"/>
      <c r="T44" s="40"/>
      <c r="V44" s="44">
        <f t="shared" si="0"/>
        <v>0</v>
      </c>
    </row>
    <row r="45" spans="1:22" x14ac:dyDescent="0.25">
      <c r="A45" s="2" t="s">
        <v>45</v>
      </c>
      <c r="B45" s="6"/>
      <c r="H45" s="139"/>
      <c r="I45" s="40"/>
      <c r="J45" s="40"/>
      <c r="K45" s="40"/>
      <c r="L45" s="40"/>
      <c r="M45" s="40"/>
      <c r="N45" s="40"/>
      <c r="O45" s="40"/>
      <c r="P45" s="40"/>
      <c r="Q45" s="40"/>
      <c r="R45" s="40"/>
      <c r="S45" s="40"/>
      <c r="T45" s="40"/>
      <c r="V45" s="44">
        <f t="shared" si="0"/>
        <v>0</v>
      </c>
    </row>
    <row r="46" spans="1:22" x14ac:dyDescent="0.25">
      <c r="B46" s="6" t="s">
        <v>462</v>
      </c>
      <c r="H46" s="139">
        <f>+'Function-Classif'!F76</f>
        <v>6970753238.6232004</v>
      </c>
      <c r="I46" s="40">
        <f>+'Cost Summary'!I21+'Cost Summary'!I87+'Cost Summary'!I154</f>
        <v>3027032468.6858516</v>
      </c>
      <c r="J46" s="40">
        <f>+'Cost Summary'!J21+'Cost Summary'!J87+'Cost Summary'!J154</f>
        <v>789426154.5404067</v>
      </c>
      <c r="K46" s="40">
        <f>+'Cost Summary'!K21+'Cost Summary'!K87+'Cost Summary'!K154</f>
        <v>53423730.404896729</v>
      </c>
      <c r="L46" s="40">
        <f>+'Cost Summary'!L21+'Cost Summary'!L87+'Cost Summary'!L154</f>
        <v>664104057.8453604</v>
      </c>
      <c r="M46" s="40">
        <f>+'Cost Summary'!M21+'Cost Summary'!M87+'Cost Summary'!M154</f>
        <v>50226326.875649907</v>
      </c>
      <c r="N46" s="40">
        <f>+'Cost Summary'!N21+'Cost Summary'!N87+'Cost Summary'!N154</f>
        <v>502318178.51711357</v>
      </c>
      <c r="O46" s="40">
        <f>+'Cost Summary'!O21+'Cost Summary'!O87+'Cost Summary'!O154</f>
        <v>1155886656.4215684</v>
      </c>
      <c r="P46" s="40">
        <f>+'Cost Summary'!P21+'Cost Summary'!P87+'Cost Summary'!P154</f>
        <v>383088215.49575931</v>
      </c>
      <c r="Q46" s="40">
        <f>+'Cost Summary'!Q21+'Cost Summary'!Q87+'Cost Summary'!Q154</f>
        <v>161737531.89991802</v>
      </c>
      <c r="R46" s="40">
        <f>+'Cost Summary'!R21+'Cost Summary'!R87+'Cost Summary'!R154</f>
        <v>182748591.0022724</v>
      </c>
      <c r="S46" s="40">
        <f>+'Cost Summary'!S21+'Cost Summary'!S87+'Cost Summary'!S154</f>
        <v>139363.99756412028</v>
      </c>
      <c r="T46" s="40">
        <f>+'Cost Summary'!T21+'Cost Summary'!T87+'Cost Summary'!T154</f>
        <v>621962.93683882267</v>
      </c>
      <c r="V46" s="44">
        <f t="shared" si="0"/>
        <v>0</v>
      </c>
    </row>
    <row r="47" spans="1:22" x14ac:dyDescent="0.25">
      <c r="B47" s="6" t="s">
        <v>461</v>
      </c>
      <c r="H47" s="139">
        <f>+'Function-Classif'!F85</f>
        <v>118703940.78090742</v>
      </c>
      <c r="I47" s="40">
        <f>+'Cost Summary'!I28+'Cost Summary'!I94+'Cost Summary'!I161</f>
        <v>55692400.63822192</v>
      </c>
      <c r="J47" s="40">
        <f>+'Cost Summary'!J28+'Cost Summary'!J94+'Cost Summary'!J161</f>
        <v>13933516.131088696</v>
      </c>
      <c r="K47" s="40">
        <f>+'Cost Summary'!K28+'Cost Summary'!K94+'Cost Summary'!K161</f>
        <v>925059.47281250695</v>
      </c>
      <c r="L47" s="40">
        <f>+'Cost Summary'!L28+'Cost Summary'!L94+'Cost Summary'!L161</f>
        <v>10204428.499886721</v>
      </c>
      <c r="M47" s="40">
        <f>+'Cost Summary'!M28+'Cost Summary'!M94+'Cost Summary'!M161</f>
        <v>770467.06891655561</v>
      </c>
      <c r="N47" s="40">
        <f>+'Cost Summary'!N28+'Cost Summary'!N94+'Cost Summary'!N161</f>
        <v>7670460.9995407937</v>
      </c>
      <c r="O47" s="40">
        <f>+'Cost Summary'!O28+'Cost Summary'!O94+'Cost Summary'!O161</f>
        <v>17353216.419785578</v>
      </c>
      <c r="P47" s="40">
        <f>+'Cost Summary'!P28+'Cost Summary'!P94+'Cost Summary'!P161</f>
        <v>5570378.4117920874</v>
      </c>
      <c r="Q47" s="40">
        <f>+'Cost Summary'!Q28+'Cost Summary'!Q94+'Cost Summary'!Q161</f>
        <v>2702241.0621031336</v>
      </c>
      <c r="R47" s="40">
        <f>+'Cost Summary'!R28+'Cost Summary'!R94+'Cost Summary'!R161</f>
        <v>3868614.972215361</v>
      </c>
      <c r="S47" s="40">
        <f>+'Cost Summary'!S28+'Cost Summary'!S94+'Cost Summary'!S161</f>
        <v>2491.0521302099164</v>
      </c>
      <c r="T47" s="40">
        <f>+'Cost Summary'!T28+'Cost Summary'!T94+'Cost Summary'!T161</f>
        <v>10666.052413857196</v>
      </c>
      <c r="V47" s="44">
        <f t="shared" si="0"/>
        <v>0</v>
      </c>
    </row>
    <row r="48" spans="1:22" x14ac:dyDescent="0.25">
      <c r="B48" s="6" t="s">
        <v>422</v>
      </c>
      <c r="H48" s="139">
        <f>+'Function-Classif'!F98</f>
        <v>2699542764.4345698</v>
      </c>
      <c r="I48" s="40">
        <f>+'Cost Summary'!I36+'Cost Summary'!I102+'Cost Summary'!I169</f>
        <v>1160099356.0054562</v>
      </c>
      <c r="J48" s="40">
        <f>+'Cost Summary'!J36+'Cost Summary'!J102+'Cost Summary'!J169</f>
        <v>304177528.96411502</v>
      </c>
      <c r="K48" s="40">
        <f>+'Cost Summary'!K36+'Cost Summary'!K102+'Cost Summary'!K169</f>
        <v>20706295.008638561</v>
      </c>
      <c r="L48" s="40">
        <f>+'Cost Summary'!L36+'Cost Summary'!L102+'Cost Summary'!L169</f>
        <v>260367425.95730281</v>
      </c>
      <c r="M48" s="40">
        <f>+'Cost Summary'!M36+'Cost Summary'!M102+'Cost Summary'!M169</f>
        <v>19701795.521784656</v>
      </c>
      <c r="N48" s="40">
        <f>+'Cost Summary'!N36+'Cost Summary'!N102+'Cost Summary'!N169</f>
        <v>197111757.48932955</v>
      </c>
      <c r="O48" s="40">
        <f>+'Cost Summary'!O36+'Cost Summary'!O102+'Cost Summary'!O169</f>
        <v>454459271.92550385</v>
      </c>
      <c r="P48" s="40">
        <f>+'Cost Summary'!P36+'Cost Summary'!P102+'Cost Summary'!P169</f>
        <v>151272670.55165952</v>
      </c>
      <c r="Q48" s="40">
        <f>+'Cost Summary'!Q36+'Cost Summary'!Q102+'Cost Summary'!Q169</f>
        <v>63187913.571378998</v>
      </c>
      <c r="R48" s="40">
        <f>+'Cost Summary'!R36+'Cost Summary'!R102+'Cost Summary'!R169</f>
        <v>68165151.735716417</v>
      </c>
      <c r="S48" s="40">
        <f>+'Cost Summary'!S36+'Cost Summary'!S102+'Cost Summary'!S169</f>
        <v>53875.511578851634</v>
      </c>
      <c r="T48" s="40">
        <f>+'Cost Summary'!T36+'Cost Summary'!T102+'Cost Summary'!T169</f>
        <v>239722.19210489222</v>
      </c>
      <c r="U48" s="44"/>
      <c r="V48" s="44">
        <f t="shared" si="0"/>
        <v>0</v>
      </c>
    </row>
    <row r="49" spans="1:22" x14ac:dyDescent="0.25">
      <c r="B49" s="6" t="s">
        <v>463</v>
      </c>
      <c r="H49" s="40">
        <f>+H46+H47-H48</f>
        <v>4389914414.9695377</v>
      </c>
      <c r="I49" s="40">
        <f>+I46+I47-I48</f>
        <v>1922625513.3186171</v>
      </c>
      <c r="J49" s="40">
        <f t="shared" ref="J49:T49" si="15">+J46+J47-J48</f>
        <v>499182141.70738041</v>
      </c>
      <c r="K49" s="40">
        <f t="shared" si="15"/>
        <v>33642494.869070671</v>
      </c>
      <c r="L49" s="40">
        <f t="shared" si="15"/>
        <v>413941060.38794434</v>
      </c>
      <c r="M49" s="40">
        <f t="shared" si="15"/>
        <v>31294998.42278181</v>
      </c>
      <c r="N49" s="40">
        <f t="shared" si="15"/>
        <v>312876882.0273248</v>
      </c>
      <c r="O49" s="40">
        <f t="shared" si="15"/>
        <v>718780600.91585004</v>
      </c>
      <c r="P49" s="40">
        <f t="shared" si="15"/>
        <v>237385923.35589188</v>
      </c>
      <c r="Q49" s="40">
        <f t="shared" si="15"/>
        <v>101251859.39064214</v>
      </c>
      <c r="R49" s="40">
        <f t="shared" si="15"/>
        <v>118452054.23877133</v>
      </c>
      <c r="S49" s="40">
        <f t="shared" si="15"/>
        <v>87979.538115478557</v>
      </c>
      <c r="T49" s="40">
        <f t="shared" si="15"/>
        <v>392906.79714778764</v>
      </c>
      <c r="V49" s="44">
        <f t="shared" si="0"/>
        <v>0</v>
      </c>
    </row>
    <row r="50" spans="1:22" x14ac:dyDescent="0.25">
      <c r="B50" s="6"/>
      <c r="H50" s="139"/>
      <c r="I50" s="40"/>
      <c r="J50" s="40"/>
      <c r="K50" s="40"/>
      <c r="L50" s="40"/>
      <c r="M50" s="40"/>
      <c r="N50" s="40"/>
      <c r="O50" s="40"/>
      <c r="P50" s="40"/>
      <c r="Q50" s="40"/>
      <c r="R50" s="40"/>
      <c r="S50" s="40"/>
      <c r="T50" s="40"/>
      <c r="V50" s="44">
        <f t="shared" si="0"/>
        <v>0</v>
      </c>
    </row>
    <row r="51" spans="1:22" x14ac:dyDescent="0.25">
      <c r="B51" s="6" t="s">
        <v>57</v>
      </c>
      <c r="H51" s="139"/>
      <c r="I51" s="40"/>
      <c r="J51" s="40"/>
      <c r="K51" s="40"/>
      <c r="L51" s="40"/>
      <c r="M51" s="40"/>
      <c r="N51" s="40"/>
      <c r="O51" s="40"/>
      <c r="P51" s="40"/>
      <c r="Q51" s="40"/>
      <c r="R51" s="40"/>
      <c r="S51" s="40"/>
      <c r="T51" s="40"/>
      <c r="V51" s="44">
        <f t="shared" si="0"/>
        <v>0</v>
      </c>
    </row>
    <row r="52" spans="1:22" x14ac:dyDescent="0.25">
      <c r="B52" s="6"/>
      <c r="C52" t="s">
        <v>464</v>
      </c>
      <c r="H52" s="139">
        <f>+'Function-Classif'!F103</f>
        <v>106348559.9523263</v>
      </c>
      <c r="I52" s="40">
        <f>+'Cost Summary'!I41+'Cost Summary'!I107+'Cost Summary'!I174</f>
        <v>41818506.559360549</v>
      </c>
      <c r="J52" s="40">
        <f>+'Cost Summary'!J41+'Cost Summary'!J107+'Cost Summary'!J174</f>
        <v>12364040.826100096</v>
      </c>
      <c r="K52" s="40">
        <f>+'Cost Summary'!K41+'Cost Summary'!K107+'Cost Summary'!K174</f>
        <v>874532.29036905314</v>
      </c>
      <c r="L52" s="40">
        <f>+'Cost Summary'!L41+'Cost Summary'!L107+'Cost Summary'!L174</f>
        <v>11133296.840557536</v>
      </c>
      <c r="M52" s="40">
        <f>+'Cost Summary'!M41+'Cost Summary'!M107+'Cost Summary'!M174</f>
        <v>866774.68661655427</v>
      </c>
      <c r="N52" s="40">
        <f>+'Cost Summary'!N41+'Cost Summary'!N107+'Cost Summary'!N174</f>
        <v>8525983.7016830668</v>
      </c>
      <c r="O52" s="40">
        <f>+'Cost Summary'!O41+'Cost Summary'!O107+'Cost Summary'!O174</f>
        <v>20065237.932317529</v>
      </c>
      <c r="P52" s="40">
        <f>+'Cost Summary'!P41+'Cost Summary'!P107+'Cost Summary'!P174</f>
        <v>6984098.7934482414</v>
      </c>
      <c r="Q52" s="40">
        <f>+'Cost Summary'!Q41+'Cost Summary'!Q107+'Cost Summary'!Q174</f>
        <v>2668808.2693136311</v>
      </c>
      <c r="R52" s="40">
        <f>+'Cost Summary'!R41+'Cost Summary'!R107+'Cost Summary'!R174</f>
        <v>1033288.6047158476</v>
      </c>
      <c r="S52" s="40">
        <f>+'Cost Summary'!S41+'Cost Summary'!S107+'Cost Summary'!S174</f>
        <v>2312.8740904208489</v>
      </c>
      <c r="T52" s="40">
        <f>+'Cost Summary'!T41+'Cost Summary'!T107+'Cost Summary'!T174</f>
        <v>11678.573753744768</v>
      </c>
      <c r="V52" s="44">
        <f t="shared" si="0"/>
        <v>0</v>
      </c>
    </row>
    <row r="53" spans="1:22" x14ac:dyDescent="0.25">
      <c r="B53" s="6"/>
      <c r="C53" t="s">
        <v>465</v>
      </c>
      <c r="H53" s="139">
        <f>+'Function-Classif'!F104</f>
        <v>119808343.75715747</v>
      </c>
      <c r="I53" s="40">
        <f>+'Cost Summary'!I42+'Cost Summary'!I108+'Cost Summary'!I175</f>
        <v>52026478.941036433</v>
      </c>
      <c r="J53" s="40">
        <f>+'Cost Summary'!J42+'Cost Summary'!J108+'Cost Summary'!J175</f>
        <v>13568094.703169912</v>
      </c>
      <c r="K53" s="40">
        <f>+'Cost Summary'!K42+'Cost Summary'!K108+'Cost Summary'!K175</f>
        <v>918209.0425573237</v>
      </c>
      <c r="L53" s="40">
        <f>+'Cost Summary'!L42+'Cost Summary'!L108+'Cost Summary'!L175</f>
        <v>11414147.729689987</v>
      </c>
      <c r="M53" s="40">
        <f>+'Cost Summary'!M42+'Cost Summary'!M108+'Cost Summary'!M175</f>
        <v>863254.34712500987</v>
      </c>
      <c r="N53" s="40">
        <f>+'Cost Summary'!N42+'Cost Summary'!N108+'Cost Summary'!N175</f>
        <v>8633487.2211219054</v>
      </c>
      <c r="O53" s="40">
        <f>+'Cost Summary'!O42+'Cost Summary'!O108+'Cost Summary'!O175</f>
        <v>19866556.903715454</v>
      </c>
      <c r="P53" s="40">
        <f>+'Cost Summary'!P42+'Cost Summary'!P108+'Cost Summary'!P175</f>
        <v>6584247.5038604485</v>
      </c>
      <c r="Q53" s="40">
        <f>+'Cost Summary'!Q42+'Cost Summary'!Q108+'Cost Summary'!Q175</f>
        <v>2779829.5473914761</v>
      </c>
      <c r="R53" s="40">
        <f>+'Cost Summary'!R42+'Cost Summary'!R108+'Cost Summary'!R175</f>
        <v>3140952.672176484</v>
      </c>
      <c r="S53" s="40">
        <f>+'Cost Summary'!S42+'Cost Summary'!S108+'Cost Summary'!S175</f>
        <v>2395.2891683240264</v>
      </c>
      <c r="T53" s="40">
        <f>+'Cost Summary'!T42+'Cost Summary'!T108+'Cost Summary'!T175</f>
        <v>10689.856144687552</v>
      </c>
      <c r="V53" s="44">
        <f t="shared" si="0"/>
        <v>0</v>
      </c>
    </row>
    <row r="54" spans="1:22" x14ac:dyDescent="0.25">
      <c r="B54" s="6"/>
      <c r="C54" t="s">
        <v>60</v>
      </c>
      <c r="H54" s="139">
        <f>+'Function-Classif'!F105</f>
        <v>16171253.692540465</v>
      </c>
      <c r="I54" s="40">
        <f>+'Cost Summary'!I43+'Cost Summary'!I109+'Cost Summary'!I176</f>
        <v>7022327.1877494091</v>
      </c>
      <c r="J54" s="40">
        <f>+'Cost Summary'!J43+'Cost Summary'!J109+'Cost Summary'!J176</f>
        <v>1831367.4547918723</v>
      </c>
      <c r="K54" s="40">
        <f>+'Cost Summary'!K43+'Cost Summary'!K109+'Cost Summary'!K176</f>
        <v>123936.20431041218</v>
      </c>
      <c r="L54" s="40">
        <f>+'Cost Summary'!L43+'Cost Summary'!L109+'Cost Summary'!L176</f>
        <v>1540636.2598174594</v>
      </c>
      <c r="M54" s="40">
        <f>+'Cost Summary'!M43+'Cost Summary'!M109+'Cost Summary'!M176</f>
        <v>116518.63810789843</v>
      </c>
      <c r="N54" s="40">
        <f>+'Cost Summary'!N43+'Cost Summary'!N109+'Cost Summary'!N176</f>
        <v>1165313.7646828357</v>
      </c>
      <c r="O54" s="40">
        <f>+'Cost Summary'!O43+'Cost Summary'!O109+'Cost Summary'!O176</f>
        <v>2681508.8299564361</v>
      </c>
      <c r="P54" s="40">
        <f>+'Cost Summary'!P43+'Cost Summary'!P109+'Cost Summary'!P176</f>
        <v>888715.53867084195</v>
      </c>
      <c r="Q54" s="40">
        <f>+'Cost Summary'!Q43+'Cost Summary'!Q109+'Cost Summary'!Q176</f>
        <v>375210.33530022349</v>
      </c>
      <c r="R54" s="40">
        <f>+'Cost Summary'!R43+'Cost Summary'!R109+'Cost Summary'!R176</f>
        <v>423953.29828599165</v>
      </c>
      <c r="S54" s="40">
        <f>+'Cost Summary'!S43+'Cost Summary'!S109+'Cost Summary'!S176</f>
        <v>323.30660447551702</v>
      </c>
      <c r="T54" s="40">
        <f>+'Cost Summary'!T43+'Cost Summary'!T109+'Cost Summary'!T176</f>
        <v>1442.8742626047497</v>
      </c>
      <c r="V54" s="44">
        <f t="shared" si="0"/>
        <v>0</v>
      </c>
    </row>
    <row r="55" spans="1:22" x14ac:dyDescent="0.25">
      <c r="B55" s="6"/>
      <c r="C55" t="s">
        <v>466</v>
      </c>
      <c r="H55" s="40">
        <f>SUM(H52:H54)</f>
        <v>242328157.40202424</v>
      </c>
      <c r="I55" s="40">
        <f>SUM(I52:I54)</f>
        <v>100867312.6881464</v>
      </c>
      <c r="J55" s="40">
        <f t="shared" ref="J55:T55" si="16">SUM(J52:J54)</f>
        <v>27763502.984061882</v>
      </c>
      <c r="K55" s="40">
        <f t="shared" si="16"/>
        <v>1916677.537236789</v>
      </c>
      <c r="L55" s="40">
        <f t="shared" si="16"/>
        <v>24088080.830064982</v>
      </c>
      <c r="M55" s="40">
        <f t="shared" si="16"/>
        <v>1846547.6718494624</v>
      </c>
      <c r="N55" s="40">
        <f t="shared" si="16"/>
        <v>18324784.687487811</v>
      </c>
      <c r="O55" s="40">
        <f t="shared" si="16"/>
        <v>42613303.665989421</v>
      </c>
      <c r="P55" s="40">
        <f t="shared" si="16"/>
        <v>14457061.835979532</v>
      </c>
      <c r="Q55" s="40">
        <f t="shared" si="16"/>
        <v>5823848.1520053316</v>
      </c>
      <c r="R55" s="40">
        <f t="shared" si="16"/>
        <v>4598194.5751783233</v>
      </c>
      <c r="S55" s="40">
        <f t="shared" si="16"/>
        <v>5031.4698632203917</v>
      </c>
      <c r="T55" s="40">
        <f t="shared" si="16"/>
        <v>23811.304161037067</v>
      </c>
      <c r="V55" s="44">
        <f t="shared" si="0"/>
        <v>0</v>
      </c>
    </row>
    <row r="56" spans="1:22" x14ac:dyDescent="0.25">
      <c r="B56" s="6"/>
      <c r="H56" s="139"/>
      <c r="I56" s="40"/>
      <c r="J56" s="40"/>
      <c r="K56" s="40"/>
      <c r="L56" s="40"/>
      <c r="M56" s="40"/>
      <c r="N56" s="40"/>
      <c r="O56" s="40"/>
      <c r="P56" s="40"/>
      <c r="Q56" s="40"/>
      <c r="R56" s="40"/>
      <c r="S56" s="40"/>
      <c r="T56" s="40"/>
      <c r="V56" s="44">
        <f t="shared" si="0"/>
        <v>0</v>
      </c>
    </row>
    <row r="57" spans="1:22" x14ac:dyDescent="0.25">
      <c r="B57" s="6" t="s">
        <v>467</v>
      </c>
      <c r="H57" s="139"/>
      <c r="I57" s="40"/>
      <c r="J57" s="40"/>
      <c r="K57" s="40"/>
      <c r="L57" s="40"/>
      <c r="M57" s="40"/>
      <c r="N57" s="40"/>
      <c r="O57" s="40"/>
      <c r="P57" s="40"/>
      <c r="Q57" s="40"/>
      <c r="R57" s="40"/>
      <c r="S57" s="40"/>
      <c r="T57" s="40"/>
      <c r="V57" s="44">
        <f t="shared" si="0"/>
        <v>0</v>
      </c>
    </row>
    <row r="58" spans="1:22" x14ac:dyDescent="0.25">
      <c r="B58" s="6"/>
      <c r="C58" t="s">
        <v>468</v>
      </c>
      <c r="H58" s="139">
        <f>+'Function-Classif'!F117</f>
        <v>910427697.99599195</v>
      </c>
      <c r="I58" s="40">
        <f>+'Cost Summary'!I46+'Cost Summary'!I112+'Cost Summary'!I179</f>
        <v>400341902.20126903</v>
      </c>
      <c r="J58" s="40">
        <f>+'Cost Summary'!J46+'Cost Summary'!J112+'Cost Summary'!J179</f>
        <v>103735994.09583794</v>
      </c>
      <c r="K58" s="40">
        <f>+'Cost Summary'!K46+'Cost Summary'!K112+'Cost Summary'!K179</f>
        <v>6970777.0352612734</v>
      </c>
      <c r="L58" s="40">
        <f>+'Cost Summary'!L46+'Cost Summary'!L112+'Cost Summary'!L179</f>
        <v>85431418.9729781</v>
      </c>
      <c r="M58" s="40">
        <f>+'Cost Summary'!M46+'Cost Summary'!M112+'Cost Summary'!M179</f>
        <v>6457059.2990698274</v>
      </c>
      <c r="N58" s="40">
        <f>+'Cost Summary'!N46+'Cost Summary'!N112+'Cost Summary'!N179</f>
        <v>64547886.786689438</v>
      </c>
      <c r="O58" s="40">
        <f>+'Cost Summary'!O46+'Cost Summary'!O112+'Cost Summary'!O179</f>
        <v>148168765.38376874</v>
      </c>
      <c r="P58" s="40">
        <f>+'Cost Summary'!P46+'Cost Summary'!P112+'Cost Summary'!P179</f>
        <v>48838927.987017103</v>
      </c>
      <c r="Q58" s="40">
        <f>+'Cost Summary'!Q46+'Cost Summary'!Q112+'Cost Summary'!Q179</f>
        <v>20899241.960998036</v>
      </c>
      <c r="R58" s="40">
        <f>+'Cost Summary'!R46+'Cost Summary'!R112+'Cost Summary'!R179</f>
        <v>24935784.557833731</v>
      </c>
      <c r="S58" s="40">
        <f>+'Cost Summary'!S46+'Cost Summary'!S112+'Cost Summary'!S179</f>
        <v>18242.147776597711</v>
      </c>
      <c r="T58" s="40">
        <f>+'Cost Summary'!T46+'Cost Summary'!T112+'Cost Summary'!T179</f>
        <v>81697.567492054746</v>
      </c>
      <c r="V58" s="44">
        <f t="shared" si="0"/>
        <v>0</v>
      </c>
    </row>
    <row r="59" spans="1:22" x14ac:dyDescent="0.25">
      <c r="B59" s="6"/>
      <c r="C59" t="s">
        <v>426</v>
      </c>
      <c r="H59" s="139">
        <f>+'Function-Classif'!F126</f>
        <v>81185411.398252815</v>
      </c>
      <c r="I59" s="40">
        <f>+'Cost Summary'!I47+'Cost Summary'!I113+'Cost Summary'!I180</f>
        <v>28220946.936297327</v>
      </c>
      <c r="J59" s="40">
        <f>+'Cost Summary'!J47+'Cost Summary'!J113+'Cost Summary'!J180</f>
        <v>8261739.7486838326</v>
      </c>
      <c r="K59" s="40">
        <f>+'Cost Summary'!K47+'Cost Summary'!K113+'Cost Summary'!K180</f>
        <v>657603.05999179755</v>
      </c>
      <c r="L59" s="40">
        <f>+'Cost Summary'!L47+'Cost Summary'!L113+'Cost Summary'!L180</f>
        <v>9548356.3325505685</v>
      </c>
      <c r="M59" s="40">
        <f>+'Cost Summary'!M47+'Cost Summary'!M113+'Cost Summary'!M180</f>
        <v>730627.79290651786</v>
      </c>
      <c r="N59" s="40">
        <f>+'Cost Summary'!N47+'Cost Summary'!N113+'Cost Summary'!N180</f>
        <v>7336214.2526007053</v>
      </c>
      <c r="O59" s="40">
        <f>+'Cost Summary'!O47+'Cost Summary'!O113+'Cost Summary'!O180</f>
        <v>17397369.879428428</v>
      </c>
      <c r="P59" s="40">
        <f>+'Cost Summary'!P47+'Cost Summary'!P113+'Cost Summary'!P180</f>
        <v>6194620.863406416</v>
      </c>
      <c r="Q59" s="40">
        <f>+'Cost Summary'!Q47+'Cost Summary'!Q113+'Cost Summary'!Q180</f>
        <v>2367579.0378194768</v>
      </c>
      <c r="R59" s="40">
        <f>+'Cost Summary'!R47+'Cost Summary'!R113+'Cost Summary'!R180</f>
        <v>462480.33298554545</v>
      </c>
      <c r="S59" s="40">
        <f>+'Cost Summary'!S47+'Cost Summary'!S113+'Cost Summary'!S180</f>
        <v>1671.0499193588419</v>
      </c>
      <c r="T59" s="40">
        <f>+'Cost Summary'!T47+'Cost Summary'!T113+'Cost Summary'!T180</f>
        <v>6202.1116628359878</v>
      </c>
      <c r="V59" s="44">
        <f t="shared" si="0"/>
        <v>0</v>
      </c>
    </row>
    <row r="60" spans="1:22" x14ac:dyDescent="0.25">
      <c r="B60" s="6"/>
      <c r="C60" t="s">
        <v>427</v>
      </c>
      <c r="H60" s="139">
        <f>+'Function-Classif'!F130</f>
        <v>1549703.6162990497</v>
      </c>
      <c r="I60" s="40">
        <f>+'Cost Summary'!I48+'Cost Summary'!I114+'Cost Summary'!I181</f>
        <v>1121388.6312994268</v>
      </c>
      <c r="J60" s="40">
        <f>+'Cost Summary'!J48+'Cost Summary'!J114+'Cost Summary'!J181</f>
        <v>225908.86244329397</v>
      </c>
      <c r="K60" s="40">
        <f>+'Cost Summary'!K48+'Cost Summary'!K114+'Cost Summary'!K181</f>
        <v>7430.4921292860654</v>
      </c>
      <c r="L60" s="40">
        <f>+'Cost Summary'!L48+'Cost Summary'!L114+'Cost Summary'!L181</f>
        <v>46804.962793419028</v>
      </c>
      <c r="M60" s="40">
        <f>+'Cost Summary'!M48+'Cost Summary'!M114+'Cost Summary'!M181</f>
        <v>3440.4791544485161</v>
      </c>
      <c r="N60" s="40">
        <f>+'Cost Summary'!N48+'Cost Summary'!N114+'Cost Summary'!N181</f>
        <v>32377.639465862278</v>
      </c>
      <c r="O60" s="40">
        <f>+'Cost Summary'!O48+'Cost Summary'!O114+'Cost Summary'!O181</f>
        <v>73482.945336992998</v>
      </c>
      <c r="P60" s="40">
        <f>+'Cost Summary'!P48+'Cost Summary'!P114+'Cost Summary'!P181</f>
        <v>0</v>
      </c>
      <c r="Q60" s="40">
        <f>+'Cost Summary'!Q48+'Cost Summary'!Q114+'Cost Summary'!Q181</f>
        <v>0</v>
      </c>
      <c r="R60" s="40">
        <f>+'Cost Summary'!R48+'Cost Summary'!R114+'Cost Summary'!R181</f>
        <v>38664.609214748474</v>
      </c>
      <c r="S60" s="40">
        <f>+'Cost Summary'!S48+'Cost Summary'!S114+'Cost Summary'!S181</f>
        <v>18.830608954156759</v>
      </c>
      <c r="T60" s="40">
        <f>+'Cost Summary'!T48+'Cost Summary'!T114+'Cost Summary'!T181</f>
        <v>186.1638526173802</v>
      </c>
      <c r="V60" s="44">
        <f t="shared" si="0"/>
        <v>0</v>
      </c>
    </row>
    <row r="61" spans="1:22" x14ac:dyDescent="0.25">
      <c r="B61" s="6"/>
      <c r="H61" s="139"/>
      <c r="I61" s="40"/>
      <c r="J61" s="40"/>
      <c r="K61" s="40"/>
      <c r="L61" s="40"/>
      <c r="M61" s="40"/>
      <c r="N61" s="40"/>
      <c r="O61" s="40"/>
      <c r="P61" s="40"/>
      <c r="Q61" s="40"/>
      <c r="R61" s="40"/>
      <c r="S61" s="40"/>
      <c r="T61" s="40"/>
      <c r="V61" s="44">
        <f t="shared" si="0"/>
        <v>0</v>
      </c>
    </row>
    <row r="62" spans="1:22" x14ac:dyDescent="0.25">
      <c r="A62" t="s">
        <v>82</v>
      </c>
      <c r="B62" s="6"/>
      <c r="H62" s="40">
        <f>+H49+H55-H58-H59-H60</f>
        <v>3639079759.3610182</v>
      </c>
      <c r="I62" s="40">
        <f>+I49+I55-I58-I59-I60</f>
        <v>1593808588.2378974</v>
      </c>
      <c r="J62" s="40">
        <f t="shared" ref="J62:T62" si="17">+J49+J55-J58-J59-J60</f>
        <v>414722001.98447728</v>
      </c>
      <c r="K62" s="40">
        <f t="shared" si="17"/>
        <v>27923361.818925101</v>
      </c>
      <c r="L62" s="40">
        <f t="shared" si="17"/>
        <v>343002560.94968724</v>
      </c>
      <c r="M62" s="40">
        <f t="shared" si="17"/>
        <v>25950418.52350048</v>
      </c>
      <c r="N62" s="40">
        <f t="shared" si="17"/>
        <v>259285188.03605664</v>
      </c>
      <c r="O62" s="40">
        <f t="shared" si="17"/>
        <v>595754286.37330544</v>
      </c>
      <c r="P62" s="40">
        <f t="shared" si="17"/>
        <v>196809436.34144789</v>
      </c>
      <c r="Q62" s="40">
        <f t="shared" si="17"/>
        <v>83808886.543829948</v>
      </c>
      <c r="R62" s="40">
        <f t="shared" si="17"/>
        <v>97613319.313915625</v>
      </c>
      <c r="S62" s="40">
        <f t="shared" si="17"/>
        <v>73078.979673788228</v>
      </c>
      <c r="T62" s="40">
        <f t="shared" si="17"/>
        <v>328632.25830131659</v>
      </c>
      <c r="V62" s="44">
        <f t="shared" si="0"/>
        <v>0</v>
      </c>
    </row>
    <row r="63" spans="1:22" x14ac:dyDescent="0.25">
      <c r="B63" s="6"/>
      <c r="H63" s="139"/>
      <c r="I63" s="151"/>
      <c r="J63" s="40"/>
      <c r="K63" s="24"/>
    </row>
    <row r="64" spans="1:22" x14ac:dyDescent="0.25">
      <c r="A64" t="s">
        <v>469</v>
      </c>
      <c r="B64" s="6"/>
      <c r="H64" s="144">
        <f>+H42/H62</f>
        <v>5.5648832389890469E-2</v>
      </c>
      <c r="I64" s="144">
        <f t="shared" ref="I64:T64" si="18">+I42/I62</f>
        <v>4.6201198040042031E-2</v>
      </c>
      <c r="J64" s="144">
        <f t="shared" si="18"/>
        <v>9.6529759831751272E-2</v>
      </c>
      <c r="K64" s="144">
        <f t="shared" si="18"/>
        <v>5.658440016304811E-2</v>
      </c>
      <c r="L64" s="144">
        <f t="shared" si="18"/>
        <v>9.347790697052738E-2</v>
      </c>
      <c r="M64" s="144">
        <f t="shared" si="18"/>
        <v>0.1059960271643727</v>
      </c>
      <c r="N64" s="144">
        <f t="shared" si="18"/>
        <v>5.7895272245065618E-2</v>
      </c>
      <c r="O64" s="144">
        <f t="shared" si="18"/>
        <v>3.6925339027796038E-2</v>
      </c>
      <c r="P64" s="144">
        <f t="shared" si="18"/>
        <v>3.7337371595215531E-2</v>
      </c>
      <c r="Q64" s="144">
        <f t="shared" si="18"/>
        <v>8.6136436265554662E-3</v>
      </c>
      <c r="R64" s="144">
        <f t="shared" si="18"/>
        <v>7.5222394946726057E-2</v>
      </c>
      <c r="S64" s="144">
        <f t="shared" si="18"/>
        <v>4.2315158758000085E-2</v>
      </c>
      <c r="T64" s="144">
        <f t="shared" si="18"/>
        <v>6.6841228533764743E-2</v>
      </c>
    </row>
    <row r="65" spans="1:22" x14ac:dyDescent="0.25">
      <c r="A65" t="s">
        <v>470</v>
      </c>
      <c r="B65" s="6"/>
      <c r="H65" s="145">
        <f>H64/$H64</f>
        <v>1</v>
      </c>
      <c r="I65" s="145">
        <f t="shared" ref="I65:T65" si="19">I64/$H64</f>
        <v>0.83022762663453908</v>
      </c>
      <c r="J65" s="145">
        <f t="shared" si="19"/>
        <v>1.7346232739518808</v>
      </c>
      <c r="K65" s="145">
        <f t="shared" si="19"/>
        <v>1.0168119928663157</v>
      </c>
      <c r="L65" s="145">
        <f t="shared" si="19"/>
        <v>1.6797820000174737</v>
      </c>
      <c r="M65" s="145">
        <f t="shared" si="19"/>
        <v>1.9047304788308306</v>
      </c>
      <c r="N65" s="145">
        <f t="shared" si="19"/>
        <v>1.0403681399716709</v>
      </c>
      <c r="O65" s="145">
        <f t="shared" si="19"/>
        <v>0.66354202670574158</v>
      </c>
      <c r="P65" s="145">
        <f t="shared" si="19"/>
        <v>0.67094618146918172</v>
      </c>
      <c r="Q65" s="145">
        <f t="shared" si="19"/>
        <v>0.15478570271171183</v>
      </c>
      <c r="R65" s="145">
        <f t="shared" si="19"/>
        <v>1.3517335713299072</v>
      </c>
      <c r="S65" s="145">
        <f t="shared" si="19"/>
        <v>0.76039616539532884</v>
      </c>
      <c r="T65" s="145">
        <f t="shared" si="19"/>
        <v>1.2011254443841226</v>
      </c>
    </row>
    <row r="66" spans="1:22" x14ac:dyDescent="0.25">
      <c r="B66" s="6"/>
      <c r="H66" s="145"/>
      <c r="I66" s="145"/>
      <c r="J66" s="145"/>
      <c r="K66" s="145"/>
      <c r="L66" s="145"/>
      <c r="M66" s="145"/>
      <c r="N66" s="145"/>
      <c r="O66" s="145"/>
      <c r="P66" s="145"/>
      <c r="Q66" s="145"/>
      <c r="R66" s="145"/>
      <c r="S66" s="145"/>
      <c r="T66" s="145"/>
    </row>
    <row r="67" spans="1:22" x14ac:dyDescent="0.25">
      <c r="A67" s="2" t="s">
        <v>490</v>
      </c>
      <c r="B67" s="6"/>
      <c r="H67" s="139"/>
      <c r="I67" s="40"/>
      <c r="J67" s="40"/>
      <c r="K67" s="24"/>
      <c r="V67" s="44">
        <f t="shared" ref="V67:V79" si="20">SUM(I67:T67)-H67</f>
        <v>0</v>
      </c>
    </row>
    <row r="68" spans="1:22" x14ac:dyDescent="0.25">
      <c r="A68" t="s">
        <v>491</v>
      </c>
      <c r="B68" s="6"/>
      <c r="H68" s="139">
        <f>H26</f>
        <v>1485327439.9408753</v>
      </c>
      <c r="I68" s="139">
        <f t="shared" ref="I68:T68" si="21">I26</f>
        <v>576636444.03349817</v>
      </c>
      <c r="J68" s="139">
        <f t="shared" si="21"/>
        <v>199251763.45842701</v>
      </c>
      <c r="K68" s="139">
        <f t="shared" si="21"/>
        <v>11980612.206448961</v>
      </c>
      <c r="L68" s="139">
        <f t="shared" si="21"/>
        <v>173752949.96670622</v>
      </c>
      <c r="M68" s="139">
        <f t="shared" si="21"/>
        <v>13909642.051089959</v>
      </c>
      <c r="N68" s="139">
        <f t="shared" si="21"/>
        <v>116480572.86136676</v>
      </c>
      <c r="O68" s="139">
        <f t="shared" si="21"/>
        <v>250819128.95692101</v>
      </c>
      <c r="P68" s="139">
        <f t="shared" si="21"/>
        <v>86434994.803253621</v>
      </c>
      <c r="Q68" s="139">
        <f t="shared" si="21"/>
        <v>29737970.013659861</v>
      </c>
      <c r="R68" s="139">
        <f t="shared" si="21"/>
        <v>26137264.595602758</v>
      </c>
      <c r="S68" s="139">
        <f t="shared" si="21"/>
        <v>29674.530232404344</v>
      </c>
      <c r="T68" s="139">
        <f t="shared" si="21"/>
        <v>156422.4636684446</v>
      </c>
      <c r="V68" s="44">
        <f t="shared" si="20"/>
        <v>0</v>
      </c>
    </row>
    <row r="69" spans="1:22" x14ac:dyDescent="0.25">
      <c r="A69" t="s">
        <v>492</v>
      </c>
      <c r="B69" s="6"/>
      <c r="H69" s="139">
        <v>94389820</v>
      </c>
      <c r="I69" s="155">
        <v>37000063</v>
      </c>
      <c r="J69" s="155">
        <v>10285675.153020717</v>
      </c>
      <c r="K69" s="155">
        <v>777151</v>
      </c>
      <c r="L69" s="155">
        <v>9478306</v>
      </c>
      <c r="M69" s="155">
        <v>643891.16897409467</v>
      </c>
      <c r="N69" s="155">
        <v>6865948</v>
      </c>
      <c r="O69" s="155">
        <v>18614379.176295318</v>
      </c>
      <c r="P69" s="155">
        <v>6363804.0940102041</v>
      </c>
      <c r="Q69" s="155">
        <v>2483770.7421474247</v>
      </c>
      <c r="R69" s="155">
        <v>1866484</v>
      </c>
      <c r="S69" s="155">
        <v>2172.6655522469523</v>
      </c>
      <c r="T69" s="155">
        <v>8175</v>
      </c>
      <c r="V69" s="44">
        <f t="shared" si="20"/>
        <v>0</v>
      </c>
    </row>
    <row r="70" spans="1:22" x14ac:dyDescent="0.25">
      <c r="A70" t="s">
        <v>493</v>
      </c>
      <c r="B70" s="6"/>
      <c r="E70" s="6" t="s">
        <v>472</v>
      </c>
      <c r="F70" t="s">
        <v>494</v>
      </c>
      <c r="H70" s="139">
        <v>8688375</v>
      </c>
      <c r="I70" s="40">
        <f>+$H70*I101</f>
        <v>3658324.672877308</v>
      </c>
      <c r="J70" s="40">
        <f t="shared" ref="J70:T70" si="22">+$H70*J101</f>
        <v>984258.65054515121</v>
      </c>
      <c r="K70" s="40">
        <f t="shared" si="22"/>
        <v>71046.838191472038</v>
      </c>
      <c r="L70" s="40">
        <f t="shared" si="22"/>
        <v>971184.36638744245</v>
      </c>
      <c r="M70" s="40">
        <f t="shared" si="22"/>
        <v>66319.788646894172</v>
      </c>
      <c r="N70" s="40">
        <f t="shared" si="22"/>
        <v>672486.37207828683</v>
      </c>
      <c r="O70" s="40">
        <f t="shared" si="22"/>
        <v>1510622.6319722368</v>
      </c>
      <c r="P70" s="40">
        <f t="shared" si="22"/>
        <v>529969.1421052824</v>
      </c>
      <c r="Q70" s="40">
        <f t="shared" si="22"/>
        <v>223726.79285866237</v>
      </c>
      <c r="R70" s="40">
        <f t="shared" si="22"/>
        <v>0</v>
      </c>
      <c r="S70" s="40">
        <f t="shared" si="22"/>
        <v>0</v>
      </c>
      <c r="T70" s="40">
        <f t="shared" si="22"/>
        <v>435.7443372639828</v>
      </c>
      <c r="V70" s="44">
        <f t="shared" si="20"/>
        <v>0</v>
      </c>
    </row>
    <row r="71" spans="1:22" x14ac:dyDescent="0.25">
      <c r="A71" t="s">
        <v>495</v>
      </c>
      <c r="B71" s="6"/>
      <c r="E71" s="6" t="s">
        <v>474</v>
      </c>
      <c r="H71" s="139">
        <v>19720</v>
      </c>
      <c r="I71" s="40">
        <f>+$H71*I98</f>
        <v>18400.728721546326</v>
      </c>
      <c r="J71" s="40">
        <f t="shared" ref="J71:T71" si="23">+$H71*J98</f>
        <v>1280.2771944444455</v>
      </c>
      <c r="K71" s="40">
        <f t="shared" si="23"/>
        <v>7.9772672995770479</v>
      </c>
      <c r="L71" s="40">
        <f t="shared" si="23"/>
        <v>12.49009501926276</v>
      </c>
      <c r="M71" s="40">
        <f t="shared" si="23"/>
        <v>0.47848570695994946</v>
      </c>
      <c r="N71" s="40">
        <f t="shared" si="23"/>
        <v>9.1840993389111567</v>
      </c>
      <c r="O71" s="40">
        <f t="shared" si="23"/>
        <v>4.1074055272283623</v>
      </c>
      <c r="P71" s="40">
        <f t="shared" si="23"/>
        <v>0.44564978595606092</v>
      </c>
      <c r="Q71" s="40">
        <f t="shared" si="23"/>
        <v>0</v>
      </c>
      <c r="R71" s="40">
        <f t="shared" si="23"/>
        <v>4.3110813313328897</v>
      </c>
      <c r="S71" s="40">
        <f t="shared" si="23"/>
        <v>0</v>
      </c>
      <c r="T71" s="40">
        <f t="shared" si="23"/>
        <v>0</v>
      </c>
      <c r="V71" s="44">
        <f t="shared" si="20"/>
        <v>0</v>
      </c>
    </row>
    <row r="72" spans="1:22" x14ac:dyDescent="0.25">
      <c r="B72" s="6"/>
      <c r="H72" s="139"/>
      <c r="I72" s="40"/>
      <c r="J72" s="40"/>
      <c r="K72" s="24"/>
      <c r="V72" s="44">
        <f t="shared" si="20"/>
        <v>0</v>
      </c>
    </row>
    <row r="73" spans="1:22" x14ac:dyDescent="0.25">
      <c r="A73" t="s">
        <v>496</v>
      </c>
      <c r="B73" s="6"/>
      <c r="H73" s="139">
        <f>SUM(H68:H71)</f>
        <v>1588425354.9408753</v>
      </c>
      <c r="I73" s="139">
        <f t="shared" ref="I73:T73" si="24">SUM(I68:I71)</f>
        <v>617313232.43509698</v>
      </c>
      <c r="J73" s="139">
        <f t="shared" si="24"/>
        <v>210522977.53918731</v>
      </c>
      <c r="K73" s="139">
        <f t="shared" si="24"/>
        <v>12828818.021907732</v>
      </c>
      <c r="L73" s="139">
        <f t="shared" si="24"/>
        <v>184202452.82318869</v>
      </c>
      <c r="M73" s="139">
        <f t="shared" si="24"/>
        <v>14619853.487196654</v>
      </c>
      <c r="N73" s="139">
        <f t="shared" si="24"/>
        <v>124019016.41754438</v>
      </c>
      <c r="O73" s="139">
        <f t="shared" si="24"/>
        <v>270944134.87259412</v>
      </c>
      <c r="P73" s="139">
        <f t="shared" si="24"/>
        <v>93328768.485018894</v>
      </c>
      <c r="Q73" s="139">
        <f t="shared" si="24"/>
        <v>32445467.548665948</v>
      </c>
      <c r="R73" s="139">
        <f t="shared" si="24"/>
        <v>28003752.906684089</v>
      </c>
      <c r="S73" s="139">
        <f t="shared" si="24"/>
        <v>31847.195784651296</v>
      </c>
      <c r="T73" s="139">
        <f t="shared" si="24"/>
        <v>165033.20800570858</v>
      </c>
      <c r="V73" s="44">
        <f t="shared" si="20"/>
        <v>0</v>
      </c>
    </row>
    <row r="74" spans="1:22" x14ac:dyDescent="0.25">
      <c r="B74" s="6"/>
      <c r="H74" s="139"/>
      <c r="I74" s="139"/>
      <c r="J74" s="139"/>
      <c r="K74" s="139"/>
      <c r="L74" s="139"/>
      <c r="M74" s="139"/>
      <c r="N74" s="139"/>
      <c r="O74" s="139"/>
      <c r="P74" s="139"/>
      <c r="Q74" s="139"/>
      <c r="R74" s="139"/>
      <c r="S74" s="139"/>
      <c r="T74" s="139"/>
      <c r="V74" s="44">
        <f t="shared" si="20"/>
        <v>0</v>
      </c>
    </row>
    <row r="75" spans="1:22" x14ac:dyDescent="0.25">
      <c r="A75" t="s">
        <v>497</v>
      </c>
      <c r="H75" s="44">
        <f>H32+H40</f>
        <v>1282816900.3587511</v>
      </c>
      <c r="I75" s="44">
        <f t="shared" ref="I75:T75" si="25">I32+I40</f>
        <v>503000577.81039929</v>
      </c>
      <c r="J75" s="44">
        <f t="shared" si="25"/>
        <v>159218748.20992234</v>
      </c>
      <c r="K75" s="44">
        <f t="shared" si="25"/>
        <v>10400585.527389325</v>
      </c>
      <c r="L75" s="44">
        <f t="shared" si="25"/>
        <v>141689788.48359871</v>
      </c>
      <c r="M75" s="44">
        <f t="shared" si="25"/>
        <v>11159000.784346161</v>
      </c>
      <c r="N75" s="44">
        <f t="shared" si="25"/>
        <v>101469186.31090623</v>
      </c>
      <c r="O75" s="44">
        <f t="shared" si="25"/>
        <v>228820699.95532402</v>
      </c>
      <c r="P75" s="44">
        <f t="shared" si="25"/>
        <v>79086647.745128065</v>
      </c>
      <c r="Q75" s="44">
        <f t="shared" si="25"/>
        <v>29016070.13223289</v>
      </c>
      <c r="R75" s="44">
        <f t="shared" si="25"/>
        <v>18794556.938110515</v>
      </c>
      <c r="S75" s="44">
        <f t="shared" si="25"/>
        <v>26582.181605635335</v>
      </c>
      <c r="T75" s="44">
        <f t="shared" si="25"/>
        <v>134456.27978775909</v>
      </c>
      <c r="U75" s="146"/>
      <c r="V75" s="44">
        <f t="shared" si="20"/>
        <v>0</v>
      </c>
    </row>
    <row r="76" spans="1:22" x14ac:dyDescent="0.25">
      <c r="H76" s="44"/>
      <c r="I76" s="146"/>
      <c r="J76" s="146"/>
      <c r="K76" s="146"/>
      <c r="L76" s="146"/>
      <c r="M76" s="146"/>
      <c r="N76" s="146"/>
      <c r="O76" s="146"/>
      <c r="P76" s="146"/>
      <c r="Q76" s="146"/>
      <c r="R76" s="146"/>
      <c r="S76" s="146"/>
      <c r="T76" s="146"/>
      <c r="U76" s="146"/>
      <c r="V76" s="44">
        <f t="shared" si="20"/>
        <v>0</v>
      </c>
    </row>
    <row r="77" spans="1:22" x14ac:dyDescent="0.25">
      <c r="A77" t="s">
        <v>498</v>
      </c>
      <c r="E77" t="s">
        <v>499</v>
      </c>
      <c r="H77" s="44">
        <v>362905</v>
      </c>
      <c r="I77" s="150">
        <f>'Alloc Pct'!N44*'ROR Summary'!H77</f>
        <v>233807.8940487107</v>
      </c>
      <c r="J77" s="150">
        <f>+'Alloc Pct'!R44*'ROR Summary'!H77</f>
        <v>90475.845077691527</v>
      </c>
      <c r="K77" s="57">
        <f>+'Alloc Pct'!V44*'ROR Summary'!H77</f>
        <v>3219.2979713587752</v>
      </c>
      <c r="L77" s="139">
        <f>+'Alloc Pct'!Z44*'ROR Summary'!H77</f>
        <v>12223.017508455787</v>
      </c>
      <c r="M77" s="139">
        <f>+'Alloc Pct'!AD44*'ROR Summary'!H77</f>
        <v>469.59405484407091</v>
      </c>
      <c r="N77" s="139">
        <f>+'Alloc Pct'!AH44*'ROR Summary'!H77</f>
        <v>8387.5469911455439</v>
      </c>
      <c r="O77" s="139">
        <f>+'Alloc Pct'!AL44*'ROR Summary'!H77</f>
        <v>3759.4668552545563</v>
      </c>
      <c r="P77" s="139">
        <f>+'Alloc Pct'!AP44*'ROR Summary'!H77</f>
        <v>325.72998023866188</v>
      </c>
      <c r="Q77" s="139">
        <f>+'Alloc Pct'!AT44*'ROR Summary'!H77</f>
        <v>27.144165019888494</v>
      </c>
      <c r="R77" s="139">
        <f>+'Alloc Pct'!AX44*'ROR Summary'!H77</f>
        <v>10162.775383446253</v>
      </c>
      <c r="S77" s="139">
        <f>+'Alloc Pct'!BB44*'ROR Summary'!H77</f>
        <v>0</v>
      </c>
      <c r="T77" s="139">
        <f>+'Alloc Pct'!BF44*'ROR Summary'!H77</f>
        <v>46.687963834208212</v>
      </c>
      <c r="U77" s="146"/>
      <c r="V77" s="44">
        <f t="shared" si="20"/>
        <v>0</v>
      </c>
    </row>
    <row r="78" spans="1:22" x14ac:dyDescent="0.25">
      <c r="A78" t="s">
        <v>500</v>
      </c>
      <c r="E78" t="s">
        <v>501</v>
      </c>
      <c r="H78" s="44">
        <v>200113</v>
      </c>
      <c r="I78" s="156">
        <f>I15/$H15*$H78</f>
        <v>75774.75635822113</v>
      </c>
      <c r="J78" s="156">
        <f t="shared" ref="J78:T78" si="26">J15/$H15*$H78</f>
        <v>27087.398953279848</v>
      </c>
      <c r="K78" s="156">
        <f t="shared" si="26"/>
        <v>1644.9139637119567</v>
      </c>
      <c r="L78" s="156">
        <f t="shared" si="26"/>
        <v>23838.759357959501</v>
      </c>
      <c r="M78" s="156">
        <f t="shared" si="26"/>
        <v>1906.2666380770822</v>
      </c>
      <c r="N78" s="156">
        <f t="shared" si="26"/>
        <v>15970.891954345663</v>
      </c>
      <c r="O78" s="156">
        <f t="shared" si="26"/>
        <v>34374.31354726624</v>
      </c>
      <c r="P78" s="156">
        <f t="shared" si="26"/>
        <v>11848.562718467791</v>
      </c>
      <c r="Q78" s="156">
        <f t="shared" si="26"/>
        <v>4084.5639616337917</v>
      </c>
      <c r="R78" s="156">
        <f t="shared" si="26"/>
        <v>3557.1593041795172</v>
      </c>
      <c r="S78" s="156">
        <f t="shared" si="26"/>
        <v>4.0268857578138553</v>
      </c>
      <c r="T78" s="156">
        <f t="shared" si="26"/>
        <v>21.386357099659385</v>
      </c>
      <c r="U78" s="146"/>
      <c r="V78" s="44">
        <f t="shared" si="20"/>
        <v>0</v>
      </c>
    </row>
    <row r="79" spans="1:22" x14ac:dyDescent="0.25">
      <c r="H79" s="44"/>
      <c r="I79" s="146"/>
      <c r="J79" s="146"/>
      <c r="K79" s="146"/>
      <c r="L79" s="146"/>
      <c r="M79" s="146"/>
      <c r="N79" s="146"/>
      <c r="O79" s="146"/>
      <c r="P79" s="146"/>
      <c r="Q79" s="146"/>
      <c r="R79" s="146"/>
      <c r="S79" s="146"/>
      <c r="T79" s="146"/>
      <c r="U79" s="146"/>
      <c r="V79" s="44">
        <f t="shared" si="20"/>
        <v>0</v>
      </c>
    </row>
    <row r="80" spans="1:22" x14ac:dyDescent="0.25">
      <c r="A80" t="s">
        <v>502</v>
      </c>
      <c r="H80" s="44">
        <f>H69+H70-H77-H78</f>
        <v>102515177</v>
      </c>
      <c r="I80" s="44">
        <f t="shared" ref="I80:T80" si="27">I69+I70-I77-I78</f>
        <v>40348805.022470377</v>
      </c>
      <c r="J80" s="44">
        <f t="shared" si="27"/>
        <v>11152370.559534898</v>
      </c>
      <c r="K80" s="44">
        <f t="shared" si="27"/>
        <v>843333.6262564013</v>
      </c>
      <c r="L80" s="44">
        <f t="shared" si="27"/>
        <v>10413428.589521026</v>
      </c>
      <c r="M80" s="44">
        <f t="shared" si="27"/>
        <v>707835.09692806762</v>
      </c>
      <c r="N80" s="44">
        <f t="shared" si="27"/>
        <v>7514075.9331327956</v>
      </c>
      <c r="O80" s="44">
        <f t="shared" si="27"/>
        <v>20086868.027865037</v>
      </c>
      <c r="P80" s="44">
        <f t="shared" si="27"/>
        <v>6881598.9434167799</v>
      </c>
      <c r="Q80" s="44">
        <f t="shared" si="27"/>
        <v>2703385.8268794334</v>
      </c>
      <c r="R80" s="44">
        <f t="shared" si="27"/>
        <v>1852764.0653123742</v>
      </c>
      <c r="S80" s="44">
        <f t="shared" si="27"/>
        <v>2168.6386664891384</v>
      </c>
      <c r="T80" s="44">
        <f t="shared" si="27"/>
        <v>8542.6700163301139</v>
      </c>
      <c r="U80" s="146"/>
      <c r="V80" s="44">
        <f t="shared" ref="V80:V91" si="28">SUM(I80:T80)-H80</f>
        <v>0</v>
      </c>
    </row>
    <row r="81" spans="1:22" x14ac:dyDescent="0.25">
      <c r="H81" s="44"/>
      <c r="I81" s="146"/>
      <c r="J81" s="146"/>
      <c r="K81" s="146"/>
      <c r="L81" s="146"/>
      <c r="M81" s="146"/>
      <c r="N81" s="146"/>
      <c r="O81" s="146"/>
      <c r="P81" s="146"/>
      <c r="Q81" s="146"/>
      <c r="R81" s="146"/>
      <c r="S81" s="146"/>
      <c r="T81" s="146"/>
      <c r="U81" s="146"/>
      <c r="V81" s="44">
        <f t="shared" si="28"/>
        <v>0</v>
      </c>
    </row>
    <row r="82" spans="1:22" x14ac:dyDescent="0.25">
      <c r="A82" t="s">
        <v>503</v>
      </c>
      <c r="H82" s="44">
        <v>39751942</v>
      </c>
      <c r="I82" s="156">
        <f>+I80/$H80*$H82</f>
        <v>15645911.210030405</v>
      </c>
      <c r="J82" s="156">
        <f t="shared" ref="J82:T82" si="29">+J80/$H80*$H82</f>
        <v>4324514.6779109482</v>
      </c>
      <c r="K82" s="156">
        <f t="shared" si="29"/>
        <v>327016.45140401152</v>
      </c>
      <c r="L82" s="156">
        <f t="shared" si="29"/>
        <v>4037977.8041233993</v>
      </c>
      <c r="M82" s="156">
        <f t="shared" si="29"/>
        <v>274474.67333201721</v>
      </c>
      <c r="N82" s="156">
        <f t="shared" si="29"/>
        <v>2913706.2376382644</v>
      </c>
      <c r="O82" s="156">
        <f t="shared" si="29"/>
        <v>7789012.6727805901</v>
      </c>
      <c r="P82" s="156">
        <f t="shared" si="29"/>
        <v>2668452.9068897292</v>
      </c>
      <c r="Q82" s="156">
        <f t="shared" si="29"/>
        <v>1048282.2128252607</v>
      </c>
      <c r="R82" s="156">
        <f t="shared" si="29"/>
        <v>718439.66736731783</v>
      </c>
      <c r="S82" s="156">
        <f t="shared" si="29"/>
        <v>840.92522699574113</v>
      </c>
      <c r="T82" s="156">
        <f t="shared" si="29"/>
        <v>3312.560471063653</v>
      </c>
      <c r="U82" s="146"/>
      <c r="V82" s="44">
        <f t="shared" si="28"/>
        <v>0</v>
      </c>
    </row>
    <row r="83" spans="1:22" x14ac:dyDescent="0.25">
      <c r="H83" s="44"/>
      <c r="I83" s="146"/>
      <c r="J83" s="146"/>
      <c r="K83" s="146"/>
      <c r="L83" s="146"/>
      <c r="M83" s="146"/>
      <c r="N83" s="146"/>
      <c r="O83" s="146"/>
      <c r="P83" s="146"/>
      <c r="Q83" s="146"/>
      <c r="R83" s="146"/>
      <c r="S83" s="146"/>
      <c r="T83" s="146"/>
      <c r="U83" s="146"/>
      <c r="V83" s="44">
        <f t="shared" si="28"/>
        <v>0</v>
      </c>
    </row>
    <row r="84" spans="1:22" x14ac:dyDescent="0.25">
      <c r="A84" t="s">
        <v>504</v>
      </c>
      <c r="H84" s="44">
        <f>H75+H77+H78+H82</f>
        <v>1323131860.3587511</v>
      </c>
      <c r="I84" s="44">
        <f>I75+I77+I78+I82</f>
        <v>518956071.67083657</v>
      </c>
      <c r="J84" s="44">
        <f t="shared" ref="J84:T84" si="30">J75+J77+J78+J82</f>
        <v>163660826.13186428</v>
      </c>
      <c r="K84" s="44">
        <f t="shared" si="30"/>
        <v>10732466.190728407</v>
      </c>
      <c r="L84" s="44">
        <f t="shared" si="30"/>
        <v>145763828.06458852</v>
      </c>
      <c r="M84" s="44">
        <f t="shared" si="30"/>
        <v>11435851.3183711</v>
      </c>
      <c r="N84" s="44">
        <f t="shared" si="30"/>
        <v>104407250.98748998</v>
      </c>
      <c r="O84" s="44">
        <f t="shared" si="30"/>
        <v>236647846.40850714</v>
      </c>
      <c r="P84" s="44">
        <f t="shared" si="30"/>
        <v>81767274.944716513</v>
      </c>
      <c r="Q84" s="44">
        <f t="shared" si="30"/>
        <v>30068464.053184804</v>
      </c>
      <c r="R84" s="44">
        <f t="shared" si="30"/>
        <v>19526716.540165458</v>
      </c>
      <c r="S84" s="44">
        <f t="shared" si="30"/>
        <v>27427.133718388886</v>
      </c>
      <c r="T84" s="44">
        <f t="shared" si="30"/>
        <v>137836.91457975662</v>
      </c>
      <c r="U84" s="146"/>
      <c r="V84" s="44">
        <f t="shared" si="28"/>
        <v>0</v>
      </c>
    </row>
    <row r="85" spans="1:22" x14ac:dyDescent="0.25">
      <c r="H85" s="44"/>
      <c r="I85" s="146"/>
      <c r="J85" s="146"/>
      <c r="K85" s="146"/>
      <c r="L85" s="146"/>
      <c r="M85" s="146"/>
      <c r="N85" s="146"/>
      <c r="O85" s="146"/>
      <c r="P85" s="146"/>
      <c r="Q85" s="146"/>
      <c r="R85" s="146"/>
      <c r="S85" s="146"/>
      <c r="T85" s="146"/>
      <c r="U85" s="146"/>
      <c r="V85" s="44">
        <f t="shared" si="28"/>
        <v>0</v>
      </c>
    </row>
    <row r="86" spans="1:22" x14ac:dyDescent="0.25">
      <c r="A86" t="s">
        <v>460</v>
      </c>
      <c r="H86" s="44">
        <f>H73-H84</f>
        <v>265293494.58212423</v>
      </c>
      <c r="I86" s="44">
        <f>I73-I84</f>
        <v>98357160.764260411</v>
      </c>
      <c r="J86" s="44">
        <f t="shared" ref="J86:T86" si="31">J73-J84</f>
        <v>46862151.407323033</v>
      </c>
      <c r="K86" s="44">
        <f t="shared" si="31"/>
        <v>2096351.8311793245</v>
      </c>
      <c r="L86" s="44">
        <f t="shared" si="31"/>
        <v>38438624.758600175</v>
      </c>
      <c r="M86" s="44">
        <f t="shared" si="31"/>
        <v>3184002.1688255537</v>
      </c>
      <c r="N86" s="44">
        <f t="shared" si="31"/>
        <v>19611765.430054396</v>
      </c>
      <c r="O86" s="44">
        <f t="shared" si="31"/>
        <v>34296288.46408698</v>
      </c>
      <c r="P86" s="44">
        <f t="shared" si="31"/>
        <v>11561493.540302381</v>
      </c>
      <c r="Q86" s="44">
        <f t="shared" si="31"/>
        <v>2377003.4954811446</v>
      </c>
      <c r="R86" s="44">
        <f t="shared" si="31"/>
        <v>8477036.3665186316</v>
      </c>
      <c r="S86" s="44">
        <f t="shared" si="31"/>
        <v>4420.0620662624096</v>
      </c>
      <c r="T86" s="44">
        <f t="shared" si="31"/>
        <v>27196.293425951968</v>
      </c>
      <c r="U86" s="146"/>
      <c r="V86" s="44">
        <f t="shared" si="28"/>
        <v>0</v>
      </c>
    </row>
    <row r="87" spans="1:22" x14ac:dyDescent="0.25">
      <c r="H87" s="44"/>
      <c r="I87" s="44"/>
      <c r="J87" s="44"/>
      <c r="K87" s="44"/>
      <c r="L87" s="44"/>
      <c r="M87" s="44"/>
      <c r="N87" s="44"/>
      <c r="O87" s="44"/>
      <c r="P87" s="44"/>
      <c r="Q87" s="44"/>
      <c r="R87" s="44"/>
      <c r="S87" s="44"/>
      <c r="T87" s="44"/>
      <c r="U87" s="146"/>
      <c r="V87" s="44">
        <f t="shared" si="28"/>
        <v>0</v>
      </c>
    </row>
    <row r="88" spans="1:22" x14ac:dyDescent="0.25">
      <c r="A88" t="s">
        <v>505</v>
      </c>
      <c r="H88" s="44">
        <f>H62</f>
        <v>3639079759.3610182</v>
      </c>
      <c r="I88" s="44">
        <f>I62</f>
        <v>1593808588.2378974</v>
      </c>
      <c r="J88" s="44">
        <f t="shared" ref="J88:T88" si="32">J62</f>
        <v>414722001.98447728</v>
      </c>
      <c r="K88" s="44">
        <f t="shared" si="32"/>
        <v>27923361.818925101</v>
      </c>
      <c r="L88" s="44">
        <f t="shared" si="32"/>
        <v>343002560.94968724</v>
      </c>
      <c r="M88" s="44">
        <f t="shared" si="32"/>
        <v>25950418.52350048</v>
      </c>
      <c r="N88" s="44">
        <f t="shared" si="32"/>
        <v>259285188.03605664</v>
      </c>
      <c r="O88" s="44">
        <f t="shared" si="32"/>
        <v>595754286.37330544</v>
      </c>
      <c r="P88" s="44">
        <f t="shared" si="32"/>
        <v>196809436.34144789</v>
      </c>
      <c r="Q88" s="44">
        <f t="shared" si="32"/>
        <v>83808886.543829948</v>
      </c>
      <c r="R88" s="44">
        <f t="shared" si="32"/>
        <v>97613319.313915625</v>
      </c>
      <c r="S88" s="44">
        <f t="shared" si="32"/>
        <v>73078.979673788228</v>
      </c>
      <c r="T88" s="44">
        <f t="shared" si="32"/>
        <v>328632.25830131659</v>
      </c>
      <c r="U88" s="146"/>
      <c r="V88" s="44">
        <f t="shared" si="28"/>
        <v>0</v>
      </c>
    </row>
    <row r="89" spans="1:22" x14ac:dyDescent="0.25">
      <c r="H89" s="44"/>
      <c r="I89" s="44"/>
      <c r="J89" s="44"/>
      <c r="K89" s="44"/>
      <c r="L89" s="44"/>
      <c r="M89" s="44"/>
      <c r="N89" s="44"/>
      <c r="O89" s="44"/>
      <c r="P89" s="44"/>
      <c r="Q89" s="44"/>
      <c r="R89" s="44"/>
      <c r="S89" s="44"/>
      <c r="T89" s="44"/>
      <c r="U89" s="146"/>
      <c r="V89" s="44">
        <f t="shared" si="28"/>
        <v>0</v>
      </c>
    </row>
    <row r="90" spans="1:22" x14ac:dyDescent="0.25">
      <c r="A90" t="s">
        <v>506</v>
      </c>
      <c r="H90" s="157">
        <f>H86/H88</f>
        <v>7.2901258594207569E-2</v>
      </c>
      <c r="I90" s="157">
        <f>I86/I88</f>
        <v>6.171202833898852E-2</v>
      </c>
      <c r="J90" s="157">
        <f t="shared" ref="J90:T90" si="33">J86/J88</f>
        <v>0.11299654029225352</v>
      </c>
      <c r="K90" s="157">
        <f t="shared" si="33"/>
        <v>7.507519491290332E-2</v>
      </c>
      <c r="L90" s="157">
        <f t="shared" si="33"/>
        <v>0.11206512468062442</v>
      </c>
      <c r="M90" s="157">
        <f t="shared" si="33"/>
        <v>0.12269559991651573</v>
      </c>
      <c r="N90" s="157">
        <f t="shared" si="33"/>
        <v>7.5637816331132465E-2</v>
      </c>
      <c r="O90" s="157">
        <f t="shared" si="33"/>
        <v>5.7567841723587011E-2</v>
      </c>
      <c r="P90" s="157">
        <f t="shared" si="33"/>
        <v>5.8744609787125035E-2</v>
      </c>
      <c r="Q90" s="157">
        <f t="shared" si="33"/>
        <v>2.8362189184294093E-2</v>
      </c>
      <c r="R90" s="157">
        <f t="shared" si="33"/>
        <v>8.6843029476922587E-2</v>
      </c>
      <c r="S90" s="157">
        <f t="shared" si="33"/>
        <v>6.0483357676760031E-2</v>
      </c>
      <c r="T90" s="157">
        <f t="shared" si="33"/>
        <v>8.2756006870805143E-2</v>
      </c>
      <c r="U90" s="146"/>
      <c r="V90" s="44">
        <f t="shared" si="28"/>
        <v>0.86203808059770426</v>
      </c>
    </row>
    <row r="91" spans="1:22" x14ac:dyDescent="0.25">
      <c r="A91" t="s">
        <v>507</v>
      </c>
      <c r="H91" s="44"/>
      <c r="I91" s="158">
        <f>I90/$H90</f>
        <v>0.84651526638926777</v>
      </c>
      <c r="J91" s="158">
        <f t="shared" ref="J91:T91" si="34">J90/$H90</f>
        <v>1.549994368701225</v>
      </c>
      <c r="K91" s="158">
        <f t="shared" si="34"/>
        <v>1.029820285144823</v>
      </c>
      <c r="L91" s="158">
        <f t="shared" si="34"/>
        <v>1.5372179690945507</v>
      </c>
      <c r="M91" s="158">
        <f t="shared" si="34"/>
        <v>1.6830381571253779</v>
      </c>
      <c r="N91" s="158">
        <f t="shared" si="34"/>
        <v>1.0375378668310444</v>
      </c>
      <c r="O91" s="158">
        <f t="shared" si="34"/>
        <v>0.78966869480304303</v>
      </c>
      <c r="P91" s="158">
        <f t="shared" si="34"/>
        <v>0.80581063921155183</v>
      </c>
      <c r="Q91" s="158">
        <f t="shared" si="34"/>
        <v>0.38904937625518082</v>
      </c>
      <c r="R91" s="158">
        <f t="shared" si="34"/>
        <v>1.1912418406974221</v>
      </c>
      <c r="S91" s="158">
        <f t="shared" si="34"/>
        <v>0.82966136446875816</v>
      </c>
      <c r="T91" s="158">
        <f t="shared" si="34"/>
        <v>1.1351793983620002</v>
      </c>
      <c r="V91" s="44">
        <f t="shared" si="28"/>
        <v>12.824735227084247</v>
      </c>
    </row>
    <row r="92" spans="1:22" x14ac:dyDescent="0.25">
      <c r="H92" s="44"/>
      <c r="I92" s="109"/>
      <c r="J92" s="109"/>
      <c r="K92" s="44"/>
      <c r="L92" s="44"/>
      <c r="M92" s="44"/>
      <c r="N92" s="44"/>
      <c r="O92" s="44"/>
      <c r="P92" s="44"/>
      <c r="Q92" s="44"/>
      <c r="R92" s="44"/>
      <c r="S92" s="44"/>
      <c r="T92" s="44"/>
    </row>
    <row r="93" spans="1:22" x14ac:dyDescent="0.25">
      <c r="A93" t="s">
        <v>476</v>
      </c>
      <c r="H93" s="44"/>
      <c r="I93" s="109"/>
      <c r="J93" s="109"/>
      <c r="K93" s="44"/>
      <c r="L93" s="44"/>
      <c r="M93" s="44"/>
      <c r="N93" s="44"/>
      <c r="O93" s="44"/>
      <c r="P93" s="44"/>
      <c r="Q93" s="44"/>
      <c r="R93" s="44"/>
      <c r="S93" s="44"/>
      <c r="T93" s="44"/>
    </row>
    <row r="94" spans="1:22" x14ac:dyDescent="0.25">
      <c r="E94" s="6" t="s">
        <v>473</v>
      </c>
      <c r="H94" s="141">
        <v>3719777.0999999992</v>
      </c>
      <c r="I94" s="141">
        <v>2905325.8299999996</v>
      </c>
      <c r="J94" s="141">
        <v>548011.4</v>
      </c>
      <c r="K94" s="141">
        <v>3616.45</v>
      </c>
      <c r="L94" s="141">
        <v>95129.090000000011</v>
      </c>
      <c r="M94" s="141">
        <v>5337.130000000001</v>
      </c>
      <c r="N94" s="141">
        <v>40272.870000000003</v>
      </c>
      <c r="O94" s="141">
        <v>104033.55</v>
      </c>
      <c r="P94" s="141">
        <v>18018.8</v>
      </c>
      <c r="Q94" s="141">
        <v>0</v>
      </c>
      <c r="R94" s="141">
        <v>31.98</v>
      </c>
      <c r="S94" s="141">
        <v>0</v>
      </c>
      <c r="T94" s="141">
        <v>0</v>
      </c>
    </row>
    <row r="95" spans="1:22" x14ac:dyDescent="0.25">
      <c r="H95" s="49">
        <f>SUM(I95:T95)</f>
        <v>1.0000000000000002</v>
      </c>
      <c r="I95" s="143">
        <f>I94/$H94</f>
        <v>0.78104836711855674</v>
      </c>
      <c r="J95" s="143">
        <f t="shared" ref="J95:T95" si="35">J94/$H94</f>
        <v>0.14732372001537408</v>
      </c>
      <c r="K95" s="143">
        <f t="shared" si="35"/>
        <v>9.7222223342361043E-4</v>
      </c>
      <c r="L95" s="143">
        <f t="shared" si="35"/>
        <v>2.5573868391200117E-2</v>
      </c>
      <c r="M95" s="143">
        <f t="shared" si="35"/>
        <v>1.4347983377821221E-3</v>
      </c>
      <c r="N95" s="143">
        <f t="shared" si="35"/>
        <v>1.0826689050803612E-2</v>
      </c>
      <c r="O95" s="143">
        <f t="shared" si="35"/>
        <v>2.7967683870089965E-2</v>
      </c>
      <c r="P95" s="143">
        <f t="shared" si="35"/>
        <v>4.8440536934323307E-3</v>
      </c>
      <c r="Q95" s="143">
        <f t="shared" si="35"/>
        <v>0</v>
      </c>
      <c r="R95" s="143">
        <f t="shared" si="35"/>
        <v>8.5972893375788585E-6</v>
      </c>
      <c r="S95" s="143">
        <f t="shared" si="35"/>
        <v>0</v>
      </c>
      <c r="T95" s="143">
        <f t="shared" si="35"/>
        <v>0</v>
      </c>
    </row>
    <row r="96" spans="1:22" x14ac:dyDescent="0.25">
      <c r="H96" s="44"/>
      <c r="I96" s="109"/>
      <c r="J96" s="109"/>
      <c r="K96" s="44"/>
      <c r="L96" s="44"/>
      <c r="M96" s="44"/>
      <c r="N96" s="44"/>
      <c r="O96" s="44"/>
      <c r="P96" s="44"/>
      <c r="Q96" s="44"/>
      <c r="R96" s="44"/>
      <c r="S96" s="44"/>
      <c r="T96" s="44"/>
    </row>
    <row r="97" spans="5:20" x14ac:dyDescent="0.25">
      <c r="E97" s="6" t="s">
        <v>474</v>
      </c>
      <c r="H97" s="141">
        <v>2232238.1</v>
      </c>
      <c r="I97" s="141">
        <v>2082901</v>
      </c>
      <c r="J97" s="141">
        <v>144923.1</v>
      </c>
      <c r="K97" s="141">
        <v>903</v>
      </c>
      <c r="L97" s="141">
        <v>1413.8370169684872</v>
      </c>
      <c r="M97" s="141">
        <v>54.162983031512901</v>
      </c>
      <c r="N97" s="141">
        <v>1039.6093538794269</v>
      </c>
      <c r="O97" s="141">
        <v>464.94457961611243</v>
      </c>
      <c r="P97" s="142">
        <v>50.44606650446066</v>
      </c>
      <c r="Q97" s="141">
        <v>0</v>
      </c>
      <c r="R97" s="142">
        <v>488</v>
      </c>
      <c r="S97" s="142">
        <v>0</v>
      </c>
      <c r="T97" s="142">
        <v>0</v>
      </c>
    </row>
    <row r="98" spans="5:20" x14ac:dyDescent="0.25">
      <c r="H98" s="49">
        <f>SUM(I98:T98)</f>
        <v>0.99999999999999989</v>
      </c>
      <c r="I98" s="143">
        <f>I97/$H97</f>
        <v>0.93309983374981365</v>
      </c>
      <c r="J98" s="143">
        <f t="shared" ref="J98" si="36">J97/$H97</f>
        <v>6.4922778622943489E-2</v>
      </c>
      <c r="K98" s="143">
        <f t="shared" ref="K98" si="37">K97/$H97</f>
        <v>4.0452673932946489E-4</v>
      </c>
      <c r="L98" s="143">
        <f t="shared" ref="L98" si="38">L97/$H97</f>
        <v>6.3337195838046448E-4</v>
      </c>
      <c r="M98" s="143">
        <f t="shared" ref="M98" si="39">M97/$H97</f>
        <v>2.4263981083161737E-5</v>
      </c>
      <c r="N98" s="143">
        <f t="shared" ref="N98" si="40">N97/$H97</f>
        <v>4.6572511860604242E-4</v>
      </c>
      <c r="O98" s="143">
        <f t="shared" ref="O98" si="41">O97/$H97</f>
        <v>2.0828628434220903E-4</v>
      </c>
      <c r="P98" s="143">
        <f t="shared" ref="P98" si="42">P97/$H97</f>
        <v>2.2598873527183617E-5</v>
      </c>
      <c r="Q98" s="143">
        <f t="shared" ref="Q98" si="43">Q97/$H97</f>
        <v>0</v>
      </c>
      <c r="R98" s="143">
        <f t="shared" ref="R98" si="44">R97/$H97</f>
        <v>2.1861467197428446E-4</v>
      </c>
      <c r="S98" s="143">
        <f t="shared" ref="S98" si="45">S97/$H97</f>
        <v>0</v>
      </c>
      <c r="T98" s="143">
        <f t="shared" ref="T98" si="46">T97/$H97</f>
        <v>0</v>
      </c>
    </row>
    <row r="99" spans="5:20" x14ac:dyDescent="0.25">
      <c r="H99" s="44"/>
      <c r="I99" s="109"/>
      <c r="J99" s="109"/>
      <c r="K99" s="44"/>
      <c r="L99" s="44"/>
      <c r="M99" s="44"/>
      <c r="N99" s="44"/>
      <c r="O99" s="44"/>
      <c r="P99" s="44"/>
      <c r="Q99" s="44"/>
      <c r="R99" s="44"/>
      <c r="S99" s="44"/>
      <c r="T99" s="44"/>
    </row>
    <row r="100" spans="5:20" s="51" customFormat="1" x14ac:dyDescent="0.25">
      <c r="E100" s="154" t="s">
        <v>472</v>
      </c>
      <c r="F100" s="51" t="str">
        <f>+F17</f>
        <v>W/S Peak</v>
      </c>
      <c r="H100" s="51">
        <f>SUM(I100:T100)</f>
        <v>1</v>
      </c>
      <c r="I100" s="153">
        <f>SUM('Alloc Pct'!L28:N29)/2</f>
        <v>0.42105971172714207</v>
      </c>
      <c r="J100" s="153">
        <f>SUM('Alloc Pct'!P28:R29)/2</f>
        <v>0.11328454982032327</v>
      </c>
      <c r="K100" s="51">
        <f>SUM('Alloc Pct'!T28:V29)/2</f>
        <v>8.1772297111337901E-3</v>
      </c>
      <c r="L100" s="51">
        <f>SUM('Alloc Pct'!X28:Z29)/2</f>
        <v>0.11177974781100522</v>
      </c>
      <c r="M100" s="51">
        <f>SUM('Alloc Pct'!AB28:AD29)/2</f>
        <v>7.633163698262814E-3</v>
      </c>
      <c r="N100" s="51">
        <f>SUM('Alloc Pct'!AF28:AH29)/2</f>
        <v>7.7400707506097149E-2</v>
      </c>
      <c r="O100" s="51">
        <f>SUM('Alloc Pct'!AJ28:AL29)/2</f>
        <v>0.17386710771257419</v>
      </c>
      <c r="P100" s="51">
        <f>SUM('Alloc Pct'!AN28:AP29)/2</f>
        <v>6.0997498623768243E-2</v>
      </c>
      <c r="Q100" s="51">
        <f>SUM('Alloc Pct'!AR28:AT29)/2</f>
        <v>2.5750130819475723E-2</v>
      </c>
      <c r="R100" s="51">
        <f>SUM('Alloc Pct'!AV28:AX29)/2</f>
        <v>0</v>
      </c>
      <c r="S100" s="51">
        <f>SUM('Alloc Pct'!AZ28:BB29)/2</f>
        <v>0</v>
      </c>
      <c r="T100" s="51">
        <f>SUM('Alloc Pct'!BD28:BF29)/2</f>
        <v>5.0152570217558843E-5</v>
      </c>
    </row>
    <row r="101" spans="5:20" x14ac:dyDescent="0.25">
      <c r="H101" s="49">
        <f>SUM(I101:T101)</f>
        <v>1</v>
      </c>
      <c r="I101" s="143">
        <f>I100/$H100</f>
        <v>0.42105971172714207</v>
      </c>
      <c r="J101" s="143">
        <f t="shared" ref="J101" si="47">J100/$H100</f>
        <v>0.11328454982032327</v>
      </c>
      <c r="K101" s="143">
        <f t="shared" ref="K101" si="48">K100/$H100</f>
        <v>8.1772297111337901E-3</v>
      </c>
      <c r="L101" s="143">
        <f t="shared" ref="L101" si="49">L100/$H100</f>
        <v>0.11177974781100522</v>
      </c>
      <c r="M101" s="143">
        <f t="shared" ref="M101" si="50">M100/$H100</f>
        <v>7.633163698262814E-3</v>
      </c>
      <c r="N101" s="143">
        <f t="shared" ref="N101" si="51">N100/$H100</f>
        <v>7.7400707506097149E-2</v>
      </c>
      <c r="O101" s="143">
        <f t="shared" ref="O101" si="52">O100/$H100</f>
        <v>0.17386710771257419</v>
      </c>
      <c r="P101" s="143">
        <f t="shared" ref="P101" si="53">P100/$H100</f>
        <v>6.0997498623768243E-2</v>
      </c>
      <c r="Q101" s="143">
        <f t="shared" ref="Q101" si="54">Q100/$H100</f>
        <v>2.5750130819475723E-2</v>
      </c>
      <c r="R101" s="143">
        <f t="shared" ref="R101" si="55">R100/$H100</f>
        <v>0</v>
      </c>
      <c r="S101" s="143">
        <f t="shared" ref="S101" si="56">S100/$H100</f>
        <v>0</v>
      </c>
      <c r="T101" s="143">
        <f t="shared" ref="T101" si="57">T100/$H100</f>
        <v>5.0152570217558843E-5</v>
      </c>
    </row>
    <row r="102" spans="5:20" x14ac:dyDescent="0.25">
      <c r="H102" s="44"/>
      <c r="I102" s="109"/>
      <c r="J102" s="109"/>
      <c r="K102" s="44"/>
      <c r="L102" s="44"/>
      <c r="M102" s="44"/>
      <c r="N102" s="44"/>
      <c r="O102" s="44"/>
      <c r="P102" s="44"/>
      <c r="Q102" s="44"/>
      <c r="R102" s="44"/>
      <c r="S102" s="44"/>
      <c r="T102" s="44"/>
    </row>
    <row r="103" spans="5:20" x14ac:dyDescent="0.25">
      <c r="E103" t="s">
        <v>477</v>
      </c>
      <c r="H103" s="44">
        <v>183699328</v>
      </c>
      <c r="I103" s="109">
        <v>68522534</v>
      </c>
      <c r="J103" s="109">
        <v>41426529</v>
      </c>
      <c r="K103" s="44">
        <v>2625661</v>
      </c>
      <c r="L103" s="44">
        <v>18954821</v>
      </c>
      <c r="M103" s="44">
        <v>1533784</v>
      </c>
      <c r="N103" s="44">
        <v>11872123</v>
      </c>
      <c r="O103" s="44">
        <v>23622372</v>
      </c>
      <c r="P103" s="44">
        <v>7708001</v>
      </c>
      <c r="Q103" s="44">
        <v>2664539</v>
      </c>
      <c r="R103" s="44">
        <v>4739976</v>
      </c>
      <c r="S103">
        <v>7407</v>
      </c>
      <c r="T103">
        <v>21581</v>
      </c>
    </row>
    <row r="104" spans="5:20" x14ac:dyDescent="0.25">
      <c r="H104" s="49">
        <f>SUM(I104:T104)</f>
        <v>0.99999999999999989</v>
      </c>
      <c r="I104" s="143">
        <f>I103/$H103</f>
        <v>0.37301461440294437</v>
      </c>
      <c r="J104" s="143">
        <f t="shared" ref="J104:T104" si="58">J103/$H103</f>
        <v>0.22551268668767258</v>
      </c>
      <c r="K104" s="143">
        <f t="shared" si="58"/>
        <v>1.4293253157681665E-2</v>
      </c>
      <c r="L104" s="143">
        <f t="shared" si="58"/>
        <v>0.1031839430572114</v>
      </c>
      <c r="M104" s="143">
        <f t="shared" si="58"/>
        <v>8.3494262973025143E-3</v>
      </c>
      <c r="N104" s="143">
        <f t="shared" si="58"/>
        <v>6.4628015405695988E-2</v>
      </c>
      <c r="O104" s="143">
        <f t="shared" si="58"/>
        <v>0.12859258799248302</v>
      </c>
      <c r="P104" s="143">
        <f t="shared" si="58"/>
        <v>4.1959875868462622E-2</v>
      </c>
      <c r="Q104" s="143">
        <f t="shared" si="58"/>
        <v>1.4504892472987163E-2</v>
      </c>
      <c r="R104" s="143">
        <f t="shared" si="58"/>
        <v>2.5802903318187423E-2</v>
      </c>
      <c r="S104" s="143">
        <f t="shared" si="58"/>
        <v>4.0321323331133794E-5</v>
      </c>
      <c r="T104" s="143">
        <f t="shared" si="58"/>
        <v>1.17480016040124E-4</v>
      </c>
    </row>
    <row r="105" spans="5:20" x14ac:dyDescent="0.25">
      <c r="H105" s="44"/>
      <c r="I105" s="109"/>
      <c r="J105" s="109"/>
      <c r="K105" s="44"/>
      <c r="L105" s="44"/>
      <c r="M105" s="44"/>
      <c r="N105" s="44"/>
      <c r="O105" s="44"/>
      <c r="P105" s="44"/>
      <c r="Q105" s="44"/>
      <c r="R105" s="44"/>
      <c r="S105" s="44"/>
      <c r="T105" s="44"/>
    </row>
    <row r="106" spans="5:20" x14ac:dyDescent="0.25">
      <c r="H106" s="44"/>
      <c r="I106" s="109"/>
      <c r="J106" s="109"/>
      <c r="K106" s="44"/>
      <c r="L106" s="44"/>
      <c r="M106" s="44"/>
      <c r="N106" s="44"/>
      <c r="O106" s="44"/>
      <c r="P106" s="44"/>
      <c r="Q106" s="44"/>
      <c r="R106" s="44"/>
      <c r="S106" s="44"/>
      <c r="T106" s="44"/>
    </row>
    <row r="107" spans="5:20" x14ac:dyDescent="0.25">
      <c r="H107" s="44"/>
      <c r="I107" s="109"/>
      <c r="J107" s="109"/>
      <c r="K107" s="44"/>
      <c r="L107" s="44"/>
      <c r="M107" s="44"/>
      <c r="N107" s="44"/>
      <c r="O107" s="44"/>
      <c r="P107" s="44"/>
      <c r="Q107" s="44"/>
      <c r="R107" s="44"/>
      <c r="S107" s="44"/>
      <c r="T107" s="44"/>
    </row>
    <row r="108" spans="5:20" x14ac:dyDescent="0.25">
      <c r="H108" s="44"/>
      <c r="I108" s="109"/>
      <c r="J108" s="109"/>
      <c r="K108" s="44"/>
      <c r="L108" s="44"/>
      <c r="M108" s="44"/>
      <c r="N108" s="44"/>
      <c r="O108" s="44"/>
      <c r="P108" s="44"/>
      <c r="Q108" s="44"/>
      <c r="R108" s="44"/>
      <c r="S108" s="44"/>
      <c r="T108" s="44"/>
    </row>
    <row r="109" spans="5:20" x14ac:dyDescent="0.25">
      <c r="H109" s="44"/>
      <c r="I109" s="109"/>
      <c r="J109" s="109"/>
      <c r="K109" s="44"/>
      <c r="L109" s="44"/>
      <c r="M109" s="44"/>
      <c r="N109" s="44"/>
      <c r="O109" s="44"/>
      <c r="P109" s="44"/>
      <c r="Q109" s="44"/>
      <c r="R109" s="44"/>
      <c r="S109" s="44"/>
      <c r="T109" s="44"/>
    </row>
    <row r="110" spans="5:20" x14ac:dyDescent="0.25">
      <c r="H110" s="44"/>
      <c r="I110" s="109"/>
      <c r="J110" s="109"/>
      <c r="K110" s="44"/>
      <c r="L110" s="44"/>
      <c r="M110" s="44"/>
      <c r="N110" s="44"/>
      <c r="O110" s="44"/>
      <c r="P110" s="44"/>
      <c r="Q110" s="44"/>
      <c r="R110" s="44"/>
      <c r="S110" s="44"/>
      <c r="T110" s="44"/>
    </row>
    <row r="111" spans="5:20" x14ac:dyDescent="0.25">
      <c r="H111" s="44"/>
      <c r="I111" s="109"/>
      <c r="J111" s="109"/>
      <c r="K111" s="44"/>
      <c r="L111" s="44"/>
      <c r="M111" s="44"/>
      <c r="N111" s="44"/>
      <c r="O111" s="44"/>
      <c r="P111" s="44"/>
      <c r="Q111" s="44"/>
      <c r="R111" s="44"/>
      <c r="S111" s="44"/>
      <c r="T111" s="44"/>
    </row>
    <row r="112" spans="5:20" x14ac:dyDescent="0.25">
      <c r="H112" s="44"/>
      <c r="I112" s="109"/>
      <c r="J112" s="109"/>
      <c r="K112" s="44"/>
      <c r="L112" s="44"/>
      <c r="M112" s="44"/>
      <c r="N112" s="44"/>
      <c r="O112" s="44"/>
      <c r="P112" s="44"/>
      <c r="Q112" s="44"/>
      <c r="R112" s="44"/>
      <c r="S112" s="44"/>
      <c r="T112" s="44"/>
    </row>
    <row r="113" spans="8:20" x14ac:dyDescent="0.25">
      <c r="H113" s="44"/>
      <c r="I113" s="109"/>
      <c r="J113" s="109"/>
      <c r="K113" s="44"/>
      <c r="L113" s="44"/>
      <c r="M113" s="44"/>
      <c r="N113" s="44"/>
      <c r="O113" s="44"/>
      <c r="P113" s="44"/>
      <c r="Q113" s="44"/>
      <c r="R113" s="44"/>
      <c r="S113" s="44"/>
      <c r="T113" s="44"/>
    </row>
    <row r="114" spans="8:20" x14ac:dyDescent="0.25">
      <c r="H114" s="44"/>
      <c r="I114" s="109"/>
      <c r="J114" s="109"/>
      <c r="K114" s="44"/>
      <c r="L114" s="44"/>
      <c r="M114" s="44"/>
      <c r="N114" s="44"/>
      <c r="O114" s="44"/>
      <c r="P114" s="44"/>
      <c r="Q114" s="44"/>
      <c r="R114" s="44"/>
      <c r="S114" s="44"/>
      <c r="T114" s="44"/>
    </row>
    <row r="115" spans="8:20" x14ac:dyDescent="0.25">
      <c r="H115" s="44"/>
      <c r="I115" s="109"/>
      <c r="J115" s="109"/>
      <c r="K115" s="44"/>
      <c r="L115" s="44"/>
      <c r="M115" s="44"/>
      <c r="N115" s="44"/>
      <c r="O115" s="44"/>
      <c r="P115" s="44"/>
      <c r="Q115" s="44"/>
      <c r="R115" s="44"/>
      <c r="S115" s="44"/>
      <c r="T115" s="44"/>
    </row>
    <row r="116" spans="8:20" x14ac:dyDescent="0.25">
      <c r="H116" s="44"/>
      <c r="I116" s="109"/>
      <c r="J116" s="109"/>
      <c r="K116" s="44"/>
      <c r="L116" s="44"/>
      <c r="M116" s="44"/>
      <c r="N116" s="44"/>
      <c r="O116" s="44"/>
      <c r="P116" s="44"/>
      <c r="Q116" s="44"/>
      <c r="R116" s="44"/>
      <c r="S116" s="44"/>
      <c r="T116" s="44"/>
    </row>
    <row r="117" spans="8:20" x14ac:dyDescent="0.25">
      <c r="H117" s="44"/>
      <c r="I117" s="109"/>
      <c r="J117" s="109"/>
      <c r="K117" s="44"/>
      <c r="L117" s="44"/>
      <c r="M117" s="44"/>
      <c r="N117" s="44"/>
      <c r="O117" s="44"/>
      <c r="P117" s="44"/>
      <c r="Q117" s="44"/>
      <c r="R117" s="44"/>
      <c r="S117" s="44"/>
      <c r="T117" s="44"/>
    </row>
    <row r="118" spans="8:20" x14ac:dyDescent="0.25">
      <c r="H118" s="44"/>
      <c r="I118" s="109"/>
      <c r="J118" s="109"/>
      <c r="K118" s="44"/>
      <c r="L118" s="44"/>
      <c r="M118" s="44"/>
      <c r="N118" s="44"/>
      <c r="O118" s="44"/>
      <c r="P118" s="44"/>
      <c r="Q118" s="44"/>
      <c r="R118" s="44"/>
      <c r="S118" s="44"/>
      <c r="T118" s="44"/>
    </row>
    <row r="119" spans="8:20" x14ac:dyDescent="0.25">
      <c r="H119" s="44"/>
      <c r="I119" s="109"/>
      <c r="J119" s="109"/>
      <c r="K119" s="44"/>
      <c r="L119" s="44"/>
      <c r="M119" s="44"/>
      <c r="N119" s="44"/>
      <c r="O119" s="44"/>
      <c r="P119" s="44"/>
      <c r="Q119" s="44"/>
      <c r="R119" s="44"/>
      <c r="S119" s="44"/>
      <c r="T119" s="44"/>
    </row>
    <row r="120" spans="8:20" x14ac:dyDescent="0.25">
      <c r="H120" s="44"/>
      <c r="I120" s="109"/>
      <c r="J120" s="109"/>
      <c r="K120" s="44"/>
      <c r="L120" s="44"/>
      <c r="M120" s="44"/>
      <c r="N120" s="44"/>
      <c r="O120" s="44"/>
      <c r="P120" s="44"/>
      <c r="Q120" s="44"/>
      <c r="R120" s="44"/>
      <c r="S120" s="44"/>
      <c r="T120" s="44"/>
    </row>
    <row r="121" spans="8:20" x14ac:dyDescent="0.25">
      <c r="H121" s="44"/>
      <c r="I121" s="109"/>
      <c r="J121" s="109"/>
      <c r="K121" s="44"/>
      <c r="L121" s="44"/>
      <c r="M121" s="44"/>
      <c r="N121" s="44"/>
      <c r="O121" s="44"/>
      <c r="P121" s="44"/>
      <c r="Q121" s="44"/>
      <c r="R121" s="44"/>
      <c r="S121" s="44"/>
      <c r="T121" s="44"/>
    </row>
    <row r="122" spans="8:20" x14ac:dyDescent="0.25">
      <c r="H122" s="44"/>
      <c r="I122" s="109"/>
      <c r="J122" s="109"/>
      <c r="K122" s="44"/>
      <c r="L122" s="44"/>
      <c r="M122" s="44"/>
      <c r="N122" s="44"/>
      <c r="O122" s="44"/>
      <c r="P122" s="44"/>
      <c r="Q122" s="44"/>
      <c r="R122" s="44"/>
      <c r="S122" s="44"/>
      <c r="T122" s="44"/>
    </row>
    <row r="123" spans="8:20" x14ac:dyDescent="0.25">
      <c r="H123" s="44"/>
      <c r="I123" s="109"/>
      <c r="J123" s="109"/>
      <c r="K123" s="44"/>
      <c r="L123" s="44"/>
      <c r="M123" s="44"/>
      <c r="N123" s="44"/>
      <c r="O123" s="44"/>
      <c r="P123" s="44"/>
      <c r="Q123" s="44"/>
      <c r="R123" s="44"/>
      <c r="S123" s="44"/>
      <c r="T123" s="44"/>
    </row>
    <row r="124" spans="8:20" x14ac:dyDescent="0.25">
      <c r="H124" s="44"/>
      <c r="I124" s="109"/>
      <c r="J124" s="109"/>
      <c r="K124" s="44"/>
      <c r="L124" s="44"/>
      <c r="M124" s="44"/>
      <c r="N124" s="44"/>
      <c r="O124" s="44"/>
      <c r="P124" s="44"/>
      <c r="Q124" s="44"/>
      <c r="R124" s="44"/>
      <c r="S124" s="44"/>
      <c r="T124" s="44"/>
    </row>
    <row r="125" spans="8:20" x14ac:dyDescent="0.25">
      <c r="H125" s="44"/>
      <c r="I125" s="109"/>
      <c r="J125" s="109"/>
      <c r="K125" s="44"/>
      <c r="L125" s="44"/>
      <c r="M125" s="44"/>
      <c r="N125" s="44"/>
      <c r="O125" s="44"/>
      <c r="P125" s="44"/>
      <c r="Q125" s="44"/>
      <c r="R125" s="44"/>
      <c r="S125" s="44"/>
      <c r="T125" s="44"/>
    </row>
    <row r="126" spans="8:20" x14ac:dyDescent="0.25">
      <c r="H126" s="44"/>
      <c r="I126" s="109"/>
      <c r="J126" s="109"/>
      <c r="K126" s="44"/>
      <c r="L126" s="44"/>
      <c r="M126" s="44"/>
      <c r="N126" s="44"/>
      <c r="O126" s="44"/>
      <c r="P126" s="44"/>
      <c r="Q126" s="44"/>
      <c r="R126" s="44"/>
      <c r="S126" s="44"/>
      <c r="T126" s="44"/>
    </row>
    <row r="127" spans="8:20" x14ac:dyDescent="0.25">
      <c r="H127" s="44"/>
      <c r="I127" s="109"/>
      <c r="J127" s="109"/>
      <c r="K127" s="44"/>
      <c r="L127" s="44"/>
      <c r="M127" s="44"/>
      <c r="N127" s="44"/>
      <c r="O127" s="44"/>
      <c r="P127" s="44"/>
      <c r="Q127" s="44"/>
      <c r="R127" s="44"/>
      <c r="S127" s="44"/>
      <c r="T127" s="44"/>
    </row>
    <row r="128" spans="8:20" x14ac:dyDescent="0.25">
      <c r="H128" s="44"/>
      <c r="I128" s="109"/>
      <c r="J128" s="109"/>
      <c r="K128" s="44"/>
      <c r="L128" s="44"/>
      <c r="M128" s="44"/>
      <c r="N128" s="44"/>
      <c r="O128" s="44"/>
      <c r="P128" s="44"/>
      <c r="Q128" s="44"/>
      <c r="R128" s="44"/>
      <c r="S128" s="44"/>
      <c r="T128" s="44"/>
    </row>
    <row r="129" spans="8:20" x14ac:dyDescent="0.25">
      <c r="H129" s="44"/>
      <c r="I129" s="109"/>
      <c r="J129" s="109"/>
      <c r="K129" s="44"/>
      <c r="L129" s="44"/>
      <c r="M129" s="44"/>
      <c r="N129" s="44"/>
      <c r="O129" s="44"/>
      <c r="P129" s="44"/>
      <c r="Q129" s="44"/>
      <c r="R129" s="44"/>
      <c r="S129" s="44"/>
      <c r="T129" s="44"/>
    </row>
    <row r="130" spans="8:20" x14ac:dyDescent="0.25">
      <c r="H130" s="44"/>
      <c r="I130" s="109"/>
      <c r="J130" s="109"/>
      <c r="K130" s="44"/>
      <c r="L130" s="44"/>
      <c r="M130" s="44"/>
      <c r="N130" s="44"/>
      <c r="O130" s="44"/>
      <c r="P130" s="44"/>
      <c r="Q130" s="44"/>
      <c r="R130" s="44"/>
      <c r="S130" s="44"/>
      <c r="T130" s="44"/>
    </row>
    <row r="131" spans="8:20" x14ac:dyDescent="0.25">
      <c r="H131" s="44"/>
      <c r="I131" s="109"/>
      <c r="J131" s="109"/>
      <c r="K131" s="44"/>
      <c r="L131" s="44"/>
      <c r="M131" s="44"/>
      <c r="N131" s="44"/>
      <c r="O131" s="44"/>
      <c r="P131" s="44"/>
      <c r="Q131" s="44"/>
      <c r="R131" s="44"/>
      <c r="S131" s="44"/>
      <c r="T131" s="44"/>
    </row>
    <row r="132" spans="8:20" x14ac:dyDescent="0.25">
      <c r="H132" s="44"/>
      <c r="I132" s="109"/>
      <c r="J132" s="109"/>
      <c r="K132" s="44"/>
      <c r="L132" s="44"/>
      <c r="M132" s="44"/>
      <c r="N132" s="44"/>
      <c r="O132" s="44"/>
      <c r="P132" s="44"/>
      <c r="Q132" s="44"/>
      <c r="R132" s="44"/>
      <c r="S132" s="44"/>
      <c r="T132" s="44"/>
    </row>
    <row r="133" spans="8:20" x14ac:dyDescent="0.25">
      <c r="H133" s="44"/>
      <c r="I133" s="109"/>
      <c r="J133" s="109"/>
      <c r="K133" s="44"/>
      <c r="L133" s="44"/>
      <c r="M133" s="44"/>
      <c r="N133" s="44"/>
      <c r="O133" s="44"/>
      <c r="P133" s="44"/>
      <c r="Q133" s="44"/>
      <c r="R133" s="44"/>
      <c r="S133" s="44"/>
      <c r="T133" s="44"/>
    </row>
    <row r="134" spans="8:20" x14ac:dyDescent="0.25">
      <c r="H134" s="44"/>
      <c r="I134" s="109"/>
      <c r="J134" s="109"/>
      <c r="K134" s="44"/>
      <c r="L134" s="44"/>
      <c r="M134" s="44"/>
      <c r="N134" s="44"/>
      <c r="O134" s="44"/>
      <c r="P134" s="44"/>
      <c r="Q134" s="44"/>
      <c r="R134" s="44"/>
      <c r="S134" s="44"/>
      <c r="T134" s="44"/>
    </row>
    <row r="135" spans="8:20" x14ac:dyDescent="0.25">
      <c r="H135" s="44"/>
      <c r="I135" s="109"/>
      <c r="J135" s="109"/>
      <c r="K135" s="44"/>
      <c r="L135" s="44"/>
      <c r="M135" s="44"/>
      <c r="N135" s="44"/>
      <c r="O135" s="44"/>
      <c r="P135" s="44"/>
      <c r="Q135" s="44"/>
      <c r="R135" s="44"/>
      <c r="S135" s="44"/>
      <c r="T135" s="44"/>
    </row>
    <row r="136" spans="8:20" x14ac:dyDescent="0.25">
      <c r="H136" s="44"/>
      <c r="I136" s="109"/>
      <c r="J136" s="109"/>
      <c r="K136" s="44"/>
      <c r="L136" s="44"/>
      <c r="M136" s="44"/>
      <c r="N136" s="44"/>
      <c r="O136" s="44"/>
      <c r="P136" s="44"/>
      <c r="Q136" s="44"/>
      <c r="R136" s="44"/>
      <c r="S136" s="44"/>
      <c r="T136" s="44"/>
    </row>
    <row r="137" spans="8:20" x14ac:dyDescent="0.25">
      <c r="H137" s="44"/>
      <c r="I137" s="109"/>
      <c r="J137" s="109"/>
      <c r="K137" s="44"/>
      <c r="L137" s="44"/>
      <c r="M137" s="44"/>
      <c r="N137" s="44"/>
      <c r="O137" s="44"/>
      <c r="P137" s="44"/>
      <c r="Q137" s="44"/>
      <c r="R137" s="44"/>
      <c r="S137" s="44"/>
      <c r="T137" s="44"/>
    </row>
    <row r="138" spans="8:20" x14ac:dyDescent="0.25">
      <c r="H138" s="44"/>
      <c r="I138" s="109"/>
      <c r="J138" s="109"/>
      <c r="K138" s="44"/>
      <c r="L138" s="44"/>
      <c r="M138" s="44"/>
      <c r="N138" s="44"/>
      <c r="O138" s="44"/>
      <c r="P138" s="44"/>
      <c r="Q138" s="44"/>
      <c r="R138" s="44"/>
      <c r="S138" s="44"/>
      <c r="T138" s="44"/>
    </row>
    <row r="139" spans="8:20" x14ac:dyDescent="0.25">
      <c r="H139" s="44"/>
      <c r="I139" s="109"/>
      <c r="J139" s="109"/>
      <c r="K139" s="44"/>
      <c r="L139" s="44"/>
      <c r="M139" s="44"/>
      <c r="N139" s="44"/>
      <c r="O139" s="44"/>
      <c r="P139" s="44"/>
      <c r="Q139" s="44"/>
      <c r="R139" s="44"/>
      <c r="S139" s="44"/>
      <c r="T139" s="44"/>
    </row>
    <row r="140" spans="8:20" x14ac:dyDescent="0.25">
      <c r="H140" s="44"/>
      <c r="I140" s="109"/>
      <c r="J140" s="109"/>
      <c r="K140" s="44"/>
      <c r="L140" s="44"/>
      <c r="M140" s="44"/>
      <c r="N140" s="44"/>
      <c r="O140" s="44"/>
      <c r="P140" s="44"/>
      <c r="Q140" s="44"/>
      <c r="R140" s="44"/>
      <c r="S140" s="44"/>
      <c r="T140" s="44"/>
    </row>
    <row r="141" spans="8:20" x14ac:dyDescent="0.25">
      <c r="H141" s="44"/>
      <c r="I141" s="109"/>
      <c r="J141" s="109"/>
      <c r="K141" s="44"/>
      <c r="L141" s="44"/>
      <c r="M141" s="44"/>
      <c r="N141" s="44"/>
      <c r="O141" s="44"/>
      <c r="P141" s="44"/>
      <c r="Q141" s="44"/>
      <c r="R141" s="44"/>
      <c r="S141" s="44"/>
      <c r="T141" s="44"/>
    </row>
    <row r="142" spans="8:20" x14ac:dyDescent="0.25">
      <c r="H142" s="44"/>
      <c r="I142" s="109"/>
      <c r="J142" s="109"/>
      <c r="K142" s="44"/>
      <c r="L142" s="44"/>
      <c r="M142" s="44"/>
      <c r="N142" s="44"/>
      <c r="O142" s="44"/>
      <c r="P142" s="44"/>
      <c r="Q142" s="44"/>
      <c r="R142" s="44"/>
      <c r="S142" s="44"/>
      <c r="T142" s="44"/>
    </row>
    <row r="143" spans="8:20" x14ac:dyDescent="0.25">
      <c r="H143" s="44"/>
      <c r="I143" s="109"/>
      <c r="J143" s="109"/>
      <c r="K143" s="44"/>
      <c r="L143" s="44"/>
      <c r="M143" s="44"/>
      <c r="N143" s="44"/>
      <c r="O143" s="44"/>
      <c r="P143" s="44"/>
      <c r="Q143" s="44"/>
      <c r="R143" s="44"/>
      <c r="S143" s="44"/>
      <c r="T143" s="44"/>
    </row>
    <row r="144" spans="8:20" x14ac:dyDescent="0.25">
      <c r="H144" s="44"/>
      <c r="I144" s="109"/>
      <c r="J144" s="109"/>
      <c r="K144" s="44"/>
      <c r="L144" s="44"/>
      <c r="M144" s="44"/>
      <c r="N144" s="44"/>
      <c r="O144" s="44"/>
      <c r="P144" s="44"/>
      <c r="Q144" s="44"/>
      <c r="R144" s="44"/>
      <c r="S144" s="44"/>
      <c r="T144" s="44"/>
    </row>
    <row r="145" spans="8:20" x14ac:dyDescent="0.25">
      <c r="H145" s="44"/>
      <c r="I145" s="109"/>
      <c r="J145" s="109"/>
      <c r="K145" s="44"/>
      <c r="L145" s="44"/>
      <c r="M145" s="44"/>
      <c r="N145" s="44"/>
      <c r="O145" s="44"/>
      <c r="P145" s="44"/>
      <c r="Q145" s="44"/>
      <c r="R145" s="44"/>
      <c r="S145" s="44"/>
      <c r="T145" s="44"/>
    </row>
    <row r="146" spans="8:20" x14ac:dyDescent="0.25">
      <c r="H146" s="44"/>
      <c r="I146" s="109"/>
      <c r="J146" s="109"/>
      <c r="K146" s="44"/>
      <c r="L146" s="44"/>
      <c r="M146" s="44"/>
      <c r="N146" s="44"/>
      <c r="O146" s="44"/>
      <c r="P146" s="44"/>
      <c r="Q146" s="44"/>
      <c r="R146" s="44"/>
      <c r="S146" s="44"/>
      <c r="T146" s="44"/>
    </row>
    <row r="147" spans="8:20" x14ac:dyDescent="0.25">
      <c r="H147" s="44"/>
      <c r="I147" s="109"/>
      <c r="J147" s="109"/>
      <c r="K147" s="44"/>
      <c r="L147" s="44"/>
      <c r="M147" s="44"/>
      <c r="N147" s="44"/>
      <c r="O147" s="44"/>
      <c r="P147" s="44"/>
      <c r="Q147" s="44"/>
      <c r="R147" s="44"/>
      <c r="S147" s="44"/>
      <c r="T147" s="44"/>
    </row>
    <row r="148" spans="8:20" x14ac:dyDescent="0.25">
      <c r="H148" s="44"/>
      <c r="I148" s="109"/>
      <c r="J148" s="109"/>
      <c r="K148" s="44"/>
      <c r="L148" s="44"/>
      <c r="M148" s="44"/>
      <c r="N148" s="44"/>
      <c r="O148" s="44"/>
      <c r="P148" s="44"/>
      <c r="Q148" s="44"/>
      <c r="R148" s="44"/>
      <c r="S148" s="44"/>
      <c r="T148" s="44"/>
    </row>
    <row r="149" spans="8:20" x14ac:dyDescent="0.25">
      <c r="H149" s="44"/>
      <c r="I149" s="109"/>
      <c r="J149" s="109"/>
      <c r="K149" s="44"/>
      <c r="L149" s="44"/>
      <c r="M149" s="44"/>
      <c r="N149" s="44"/>
      <c r="O149" s="44"/>
      <c r="P149" s="44"/>
      <c r="Q149" s="44"/>
      <c r="R149" s="44"/>
      <c r="S149" s="44"/>
      <c r="T149" s="44"/>
    </row>
    <row r="150" spans="8:20" x14ac:dyDescent="0.25">
      <c r="H150" s="44"/>
      <c r="I150" s="109"/>
      <c r="J150" s="109"/>
      <c r="K150" s="44"/>
      <c r="L150" s="44"/>
      <c r="M150" s="44"/>
      <c r="N150" s="44"/>
      <c r="O150" s="44"/>
      <c r="P150" s="44"/>
      <c r="Q150" s="44"/>
      <c r="R150" s="44"/>
      <c r="S150" s="44"/>
      <c r="T150" s="44"/>
    </row>
    <row r="151" spans="8:20" x14ac:dyDescent="0.25">
      <c r="H151" s="44"/>
      <c r="I151" s="109"/>
      <c r="J151" s="109"/>
      <c r="K151" s="44"/>
      <c r="L151" s="44"/>
      <c r="M151" s="44"/>
      <c r="N151" s="44"/>
      <c r="O151" s="44"/>
      <c r="P151" s="44"/>
      <c r="Q151" s="44"/>
      <c r="R151" s="44"/>
      <c r="S151" s="44"/>
      <c r="T151" s="44"/>
    </row>
    <row r="152" spans="8:20" x14ac:dyDescent="0.25">
      <c r="H152" s="44"/>
      <c r="I152" s="109"/>
      <c r="J152" s="109"/>
      <c r="K152" s="44"/>
      <c r="L152" s="44"/>
      <c r="M152" s="44"/>
      <c r="N152" s="44"/>
      <c r="O152" s="44"/>
      <c r="P152" s="44"/>
      <c r="Q152" s="44"/>
      <c r="R152" s="44"/>
      <c r="S152" s="44"/>
      <c r="T152" s="44"/>
    </row>
    <row r="153" spans="8:20" x14ac:dyDescent="0.25">
      <c r="H153" s="44"/>
      <c r="I153" s="109"/>
      <c r="J153" s="109"/>
      <c r="K153" s="44"/>
      <c r="L153" s="44"/>
      <c r="M153" s="44"/>
      <c r="N153" s="44"/>
      <c r="O153" s="44"/>
      <c r="P153" s="44"/>
      <c r="Q153" s="44"/>
      <c r="R153" s="44"/>
      <c r="S153" s="44"/>
      <c r="T153" s="44"/>
    </row>
    <row r="154" spans="8:20" x14ac:dyDescent="0.25">
      <c r="H154" s="44"/>
      <c r="I154" s="109"/>
      <c r="J154" s="109"/>
      <c r="K154" s="44"/>
      <c r="L154" s="44"/>
      <c r="M154" s="44"/>
      <c r="N154" s="44"/>
      <c r="O154" s="44"/>
      <c r="P154" s="44"/>
      <c r="Q154" s="44"/>
      <c r="R154" s="44"/>
      <c r="S154" s="44"/>
      <c r="T154" s="44"/>
    </row>
    <row r="155" spans="8:20" x14ac:dyDescent="0.25">
      <c r="H155" s="44"/>
      <c r="I155" s="109"/>
      <c r="J155" s="109"/>
      <c r="K155" s="44"/>
      <c r="L155" s="44"/>
      <c r="M155" s="44"/>
      <c r="N155" s="44"/>
      <c r="O155" s="44"/>
      <c r="P155" s="44"/>
      <c r="Q155" s="44"/>
      <c r="R155" s="44"/>
      <c r="S155" s="44"/>
      <c r="T155" s="44"/>
    </row>
    <row r="156" spans="8:20" x14ac:dyDescent="0.25">
      <c r="H156" s="44"/>
      <c r="I156" s="109"/>
      <c r="J156" s="109"/>
      <c r="K156" s="44"/>
      <c r="L156" s="44"/>
      <c r="M156" s="44"/>
      <c r="N156" s="44"/>
      <c r="O156" s="44"/>
      <c r="P156" s="44"/>
      <c r="Q156" s="44"/>
      <c r="R156" s="44"/>
      <c r="S156" s="44"/>
      <c r="T156" s="44"/>
    </row>
    <row r="157" spans="8:20" x14ac:dyDescent="0.25">
      <c r="H157" s="44"/>
      <c r="I157" s="109"/>
      <c r="J157" s="109"/>
      <c r="K157" s="44"/>
      <c r="L157" s="44"/>
      <c r="M157" s="44"/>
      <c r="N157" s="44"/>
      <c r="O157" s="44"/>
      <c r="P157" s="44"/>
      <c r="Q157" s="44"/>
      <c r="R157" s="44"/>
      <c r="S157" s="44"/>
      <c r="T157" s="44"/>
    </row>
    <row r="158" spans="8:20" x14ac:dyDescent="0.25">
      <c r="H158" s="44"/>
      <c r="I158" s="109"/>
      <c r="J158" s="109"/>
      <c r="K158" s="44"/>
      <c r="L158" s="44"/>
      <c r="M158" s="44"/>
      <c r="N158" s="44"/>
      <c r="O158" s="44"/>
      <c r="P158" s="44"/>
      <c r="Q158" s="44"/>
      <c r="R158" s="44"/>
      <c r="S158" s="44"/>
      <c r="T158" s="44"/>
    </row>
    <row r="159" spans="8:20" x14ac:dyDescent="0.25">
      <c r="H159" s="44"/>
      <c r="I159" s="109"/>
      <c r="J159" s="109"/>
      <c r="K159" s="44"/>
      <c r="L159" s="44"/>
      <c r="M159" s="44"/>
      <c r="N159" s="44"/>
      <c r="O159" s="44"/>
      <c r="P159" s="44"/>
      <c r="Q159" s="44"/>
      <c r="R159" s="44"/>
      <c r="S159" s="44"/>
      <c r="T159" s="44"/>
    </row>
    <row r="160" spans="8:20" x14ac:dyDescent="0.25">
      <c r="H160" s="44"/>
      <c r="I160" s="109"/>
      <c r="J160" s="109"/>
      <c r="K160" s="44"/>
      <c r="L160" s="44"/>
      <c r="M160" s="44"/>
      <c r="N160" s="44"/>
      <c r="O160" s="44"/>
      <c r="P160" s="44"/>
      <c r="Q160" s="44"/>
      <c r="R160" s="44"/>
      <c r="S160" s="44"/>
      <c r="T160" s="44"/>
    </row>
    <row r="161" spans="8:20" x14ac:dyDescent="0.25">
      <c r="H161" s="44"/>
      <c r="I161" s="109"/>
      <c r="J161" s="109"/>
      <c r="K161" s="44"/>
      <c r="L161" s="44"/>
      <c r="M161" s="44"/>
      <c r="N161" s="44"/>
      <c r="O161" s="44"/>
      <c r="P161" s="44"/>
      <c r="Q161" s="44"/>
      <c r="R161" s="44"/>
      <c r="S161" s="44"/>
      <c r="T161" s="44"/>
    </row>
    <row r="162" spans="8:20" x14ac:dyDescent="0.25">
      <c r="H162" s="44"/>
      <c r="I162" s="109"/>
      <c r="J162" s="109"/>
      <c r="K162" s="44"/>
      <c r="L162" s="44"/>
      <c r="M162" s="44"/>
      <c r="N162" s="44"/>
      <c r="O162" s="44"/>
      <c r="P162" s="44"/>
      <c r="Q162" s="44"/>
      <c r="R162" s="44"/>
      <c r="S162" s="44"/>
      <c r="T162" s="44"/>
    </row>
    <row r="163" spans="8:20" x14ac:dyDescent="0.25">
      <c r="H163" s="44"/>
      <c r="I163" s="109"/>
      <c r="J163" s="109"/>
      <c r="K163" s="44"/>
      <c r="L163" s="44"/>
      <c r="M163" s="44"/>
      <c r="N163" s="44"/>
      <c r="O163" s="44"/>
      <c r="P163" s="44"/>
      <c r="Q163" s="44"/>
      <c r="R163" s="44"/>
      <c r="S163" s="44"/>
      <c r="T163" s="44"/>
    </row>
    <row r="164" spans="8:20" x14ac:dyDescent="0.25">
      <c r="H164" s="44"/>
      <c r="I164" s="109"/>
      <c r="J164" s="109"/>
      <c r="K164" s="44"/>
      <c r="L164" s="44"/>
      <c r="M164" s="44"/>
      <c r="N164" s="44"/>
      <c r="O164" s="44"/>
      <c r="P164" s="44"/>
      <c r="Q164" s="44"/>
      <c r="R164" s="44"/>
      <c r="S164" s="44"/>
      <c r="T164" s="44"/>
    </row>
    <row r="165" spans="8:20" x14ac:dyDescent="0.25">
      <c r="H165" s="44"/>
      <c r="I165" s="109"/>
      <c r="J165" s="109"/>
      <c r="K165" s="44"/>
      <c r="L165" s="44"/>
      <c r="M165" s="44"/>
      <c r="N165" s="44"/>
      <c r="O165" s="44"/>
      <c r="P165" s="44"/>
      <c r="Q165" s="44"/>
      <c r="R165" s="44"/>
      <c r="S165" s="44"/>
      <c r="T165" s="44"/>
    </row>
    <row r="166" spans="8:20" x14ac:dyDescent="0.25">
      <c r="H166" s="44"/>
      <c r="I166" s="109"/>
      <c r="J166" s="109"/>
      <c r="K166" s="44"/>
      <c r="L166" s="44"/>
      <c r="M166" s="44"/>
      <c r="N166" s="44"/>
      <c r="O166" s="44"/>
      <c r="P166" s="44"/>
      <c r="Q166" s="44"/>
      <c r="R166" s="44"/>
      <c r="S166" s="44"/>
      <c r="T166" s="44"/>
    </row>
    <row r="167" spans="8:20" x14ac:dyDescent="0.25">
      <c r="H167" s="44"/>
      <c r="I167" s="109"/>
      <c r="J167" s="109"/>
      <c r="K167" s="44"/>
      <c r="L167" s="44"/>
      <c r="M167" s="44"/>
      <c r="N167" s="44"/>
      <c r="O167" s="44"/>
      <c r="P167" s="44"/>
      <c r="Q167" s="44"/>
      <c r="R167" s="44"/>
      <c r="S167" s="44"/>
      <c r="T167" s="44"/>
    </row>
    <row r="168" spans="8:20" x14ac:dyDescent="0.25">
      <c r="H168" s="44"/>
      <c r="I168" s="109"/>
      <c r="J168" s="109"/>
      <c r="K168" s="44"/>
      <c r="L168" s="44"/>
      <c r="M168" s="44"/>
      <c r="N168" s="44"/>
      <c r="O168" s="44"/>
      <c r="P168" s="44"/>
      <c r="Q168" s="44"/>
      <c r="R168" s="44"/>
      <c r="S168" s="44"/>
      <c r="T168" s="44"/>
    </row>
    <row r="169" spans="8:20" x14ac:dyDescent="0.25">
      <c r="H169" s="44"/>
      <c r="I169" s="109"/>
      <c r="J169" s="109"/>
      <c r="K169" s="44"/>
      <c r="L169" s="44"/>
      <c r="M169" s="44"/>
      <c r="N169" s="44"/>
      <c r="O169" s="44"/>
      <c r="P169" s="44"/>
      <c r="Q169" s="44"/>
      <c r="R169" s="44"/>
      <c r="S169" s="44"/>
      <c r="T169" s="44"/>
    </row>
    <row r="170" spans="8:20" x14ac:dyDescent="0.25">
      <c r="H170" s="44"/>
      <c r="I170" s="109"/>
      <c r="J170" s="109"/>
      <c r="K170" s="44"/>
      <c r="L170" s="44"/>
      <c r="M170" s="44"/>
      <c r="N170" s="44"/>
      <c r="O170" s="44"/>
      <c r="P170" s="44"/>
      <c r="Q170" s="44"/>
      <c r="R170" s="44"/>
      <c r="S170" s="44"/>
      <c r="T170" s="44"/>
    </row>
    <row r="171" spans="8:20" x14ac:dyDescent="0.25">
      <c r="H171" s="44"/>
      <c r="I171" s="109"/>
      <c r="J171" s="109"/>
      <c r="K171" s="44"/>
      <c r="L171" s="44"/>
      <c r="M171" s="44"/>
      <c r="N171" s="44"/>
      <c r="O171" s="44"/>
      <c r="P171" s="44"/>
      <c r="Q171" s="44"/>
      <c r="R171" s="44"/>
      <c r="S171" s="44"/>
      <c r="T171" s="44"/>
    </row>
    <row r="172" spans="8:20" x14ac:dyDescent="0.25">
      <c r="H172" s="44"/>
      <c r="I172" s="109"/>
      <c r="J172" s="109"/>
      <c r="K172" s="44"/>
      <c r="L172" s="44"/>
      <c r="M172" s="44"/>
      <c r="N172" s="44"/>
      <c r="O172" s="44"/>
      <c r="P172" s="44"/>
      <c r="Q172" s="44"/>
      <c r="R172" s="44"/>
      <c r="S172" s="44"/>
      <c r="T172" s="44"/>
    </row>
    <row r="173" spans="8:20" x14ac:dyDescent="0.25">
      <c r="H173" s="44"/>
      <c r="I173" s="109"/>
      <c r="J173" s="109"/>
      <c r="K173" s="44"/>
      <c r="L173" s="44"/>
      <c r="M173" s="44"/>
      <c r="N173" s="44"/>
      <c r="O173" s="44"/>
      <c r="P173" s="44"/>
      <c r="Q173" s="44"/>
      <c r="R173" s="44"/>
      <c r="S173" s="44"/>
      <c r="T173" s="44"/>
    </row>
    <row r="174" spans="8:20" x14ac:dyDescent="0.25">
      <c r="H174" s="44"/>
      <c r="I174" s="109"/>
      <c r="J174" s="109"/>
      <c r="K174" s="44"/>
      <c r="L174" s="44"/>
      <c r="M174" s="44"/>
      <c r="N174" s="44"/>
      <c r="O174" s="44"/>
      <c r="P174" s="44"/>
      <c r="Q174" s="44"/>
      <c r="R174" s="44"/>
      <c r="S174" s="44"/>
      <c r="T174" s="44"/>
    </row>
    <row r="175" spans="8:20" x14ac:dyDescent="0.25">
      <c r="H175" s="44"/>
      <c r="I175" s="109"/>
      <c r="J175" s="109"/>
      <c r="K175" s="44"/>
      <c r="L175" s="44"/>
      <c r="M175" s="44"/>
      <c r="N175" s="44"/>
      <c r="O175" s="44"/>
      <c r="P175" s="44"/>
      <c r="Q175" s="44"/>
      <c r="R175" s="44"/>
      <c r="S175" s="44"/>
      <c r="T175" s="44"/>
    </row>
    <row r="176" spans="8:20" x14ac:dyDescent="0.25">
      <c r="H176" s="44"/>
      <c r="I176" s="109"/>
      <c r="J176" s="109"/>
      <c r="K176" s="44"/>
      <c r="L176" s="44"/>
      <c r="M176" s="44"/>
      <c r="N176" s="44"/>
      <c r="O176" s="44"/>
      <c r="P176" s="44"/>
      <c r="Q176" s="44"/>
      <c r="R176" s="44"/>
      <c r="S176" s="44"/>
      <c r="T176" s="44"/>
    </row>
    <row r="177" spans="8:20" x14ac:dyDescent="0.25">
      <c r="H177" s="44"/>
      <c r="I177" s="109"/>
      <c r="J177" s="109"/>
      <c r="K177" s="44"/>
      <c r="L177" s="44"/>
      <c r="M177" s="44"/>
      <c r="N177" s="44"/>
      <c r="O177" s="44"/>
      <c r="P177" s="44"/>
      <c r="Q177" s="44"/>
      <c r="R177" s="44"/>
      <c r="S177" s="44"/>
      <c r="T177" s="44"/>
    </row>
    <row r="178" spans="8:20" x14ac:dyDescent="0.25">
      <c r="H178" s="44"/>
      <c r="I178" s="109"/>
      <c r="J178" s="109"/>
      <c r="K178" s="44"/>
      <c r="L178" s="44"/>
      <c r="M178" s="44"/>
      <c r="N178" s="44"/>
      <c r="O178" s="44"/>
      <c r="P178" s="44"/>
      <c r="Q178" s="44"/>
      <c r="R178" s="44"/>
      <c r="S178" s="44"/>
      <c r="T178" s="44"/>
    </row>
    <row r="179" spans="8:20" x14ac:dyDescent="0.25">
      <c r="H179" s="44"/>
      <c r="I179" s="109"/>
      <c r="J179" s="109"/>
      <c r="K179" s="44"/>
      <c r="L179" s="44"/>
      <c r="M179" s="44"/>
      <c r="N179" s="44"/>
      <c r="O179" s="44"/>
      <c r="P179" s="44"/>
      <c r="Q179" s="44"/>
      <c r="R179" s="44"/>
      <c r="S179" s="44"/>
      <c r="T179" s="44"/>
    </row>
    <row r="180" spans="8:20" x14ac:dyDescent="0.25">
      <c r="H180" s="44"/>
      <c r="I180" s="109"/>
      <c r="J180" s="109"/>
      <c r="K180" s="44"/>
      <c r="L180" s="44"/>
      <c r="M180" s="44"/>
      <c r="N180" s="44"/>
      <c r="O180" s="44"/>
      <c r="P180" s="44"/>
      <c r="Q180" s="44"/>
      <c r="R180" s="44"/>
      <c r="S180" s="44"/>
      <c r="T180" s="44"/>
    </row>
    <row r="181" spans="8:20" x14ac:dyDescent="0.25">
      <c r="H181" s="44"/>
      <c r="I181" s="109"/>
      <c r="J181" s="109"/>
      <c r="K181" s="44"/>
      <c r="L181" s="44"/>
      <c r="M181" s="44"/>
      <c r="N181" s="44"/>
      <c r="O181" s="44"/>
      <c r="P181" s="44"/>
      <c r="Q181" s="44"/>
      <c r="R181" s="44"/>
      <c r="S181" s="44"/>
      <c r="T181" s="44"/>
    </row>
    <row r="182" spans="8:20" x14ac:dyDescent="0.25">
      <c r="H182" s="44"/>
      <c r="I182" s="109"/>
      <c r="J182" s="109"/>
      <c r="K182" s="44"/>
      <c r="L182" s="44"/>
      <c r="M182" s="44"/>
      <c r="N182" s="44"/>
      <c r="O182" s="44"/>
      <c r="P182" s="44"/>
      <c r="Q182" s="44"/>
      <c r="R182" s="44"/>
      <c r="S182" s="44"/>
      <c r="T182" s="44"/>
    </row>
    <row r="183" spans="8:20" x14ac:dyDescent="0.25">
      <c r="H183" s="44"/>
      <c r="I183" s="109"/>
      <c r="J183" s="109"/>
      <c r="K183" s="44"/>
      <c r="L183" s="44"/>
      <c r="M183" s="44"/>
      <c r="N183" s="44"/>
      <c r="O183" s="44"/>
      <c r="P183" s="44"/>
      <c r="Q183" s="44"/>
      <c r="R183" s="44"/>
      <c r="S183" s="44"/>
      <c r="T183" s="44"/>
    </row>
    <row r="184" spans="8:20" x14ac:dyDescent="0.25">
      <c r="H184" s="44"/>
      <c r="I184" s="109"/>
      <c r="J184" s="109"/>
      <c r="K184" s="44"/>
      <c r="L184" s="44"/>
      <c r="M184" s="44"/>
      <c r="N184" s="44"/>
      <c r="O184" s="44"/>
      <c r="P184" s="44"/>
      <c r="Q184" s="44"/>
      <c r="R184" s="44"/>
      <c r="S184" s="44"/>
      <c r="T184" s="44"/>
    </row>
    <row r="185" spans="8:20" x14ac:dyDescent="0.25">
      <c r="H185" s="44"/>
      <c r="I185" s="109"/>
      <c r="J185" s="109"/>
      <c r="K185" s="44"/>
      <c r="L185" s="44"/>
      <c r="M185" s="44"/>
      <c r="N185" s="44"/>
      <c r="O185" s="44"/>
      <c r="P185" s="44"/>
      <c r="Q185" s="44"/>
      <c r="R185" s="44"/>
      <c r="S185" s="44"/>
      <c r="T185" s="44"/>
    </row>
    <row r="186" spans="8:20" x14ac:dyDescent="0.25">
      <c r="H186" s="44"/>
      <c r="I186" s="109"/>
      <c r="J186" s="109"/>
      <c r="K186" s="44"/>
      <c r="L186" s="44"/>
      <c r="M186" s="44"/>
      <c r="N186" s="44"/>
      <c r="O186" s="44"/>
      <c r="P186" s="44"/>
      <c r="Q186" s="44"/>
      <c r="R186" s="44"/>
      <c r="S186" s="44"/>
      <c r="T186" s="44"/>
    </row>
    <row r="187" spans="8:20" x14ac:dyDescent="0.25">
      <c r="H187" s="44"/>
      <c r="I187" s="109"/>
      <c r="J187" s="109"/>
      <c r="K187" s="44"/>
      <c r="L187" s="44"/>
      <c r="M187" s="44"/>
      <c r="N187" s="44"/>
      <c r="O187" s="44"/>
      <c r="P187" s="44"/>
      <c r="Q187" s="44"/>
      <c r="R187" s="44"/>
      <c r="S187" s="44"/>
      <c r="T187" s="44"/>
    </row>
    <row r="188" spans="8:20" x14ac:dyDescent="0.25">
      <c r="H188" s="44"/>
      <c r="I188" s="109"/>
      <c r="J188" s="109"/>
      <c r="K188" s="44"/>
      <c r="L188" s="44"/>
      <c r="M188" s="44"/>
      <c r="N188" s="44"/>
      <c r="O188" s="44"/>
      <c r="P188" s="44"/>
      <c r="Q188" s="44"/>
      <c r="R188" s="44"/>
      <c r="S188" s="44"/>
      <c r="T188" s="44"/>
    </row>
    <row r="189" spans="8:20" x14ac:dyDescent="0.25">
      <c r="H189" s="44"/>
      <c r="I189" s="109"/>
      <c r="J189" s="109"/>
      <c r="K189" s="44"/>
      <c r="L189" s="44"/>
      <c r="M189" s="44"/>
      <c r="N189" s="44"/>
      <c r="O189" s="44"/>
      <c r="P189" s="44"/>
      <c r="Q189" s="44"/>
      <c r="R189" s="44"/>
      <c r="S189" s="44"/>
      <c r="T189" s="44"/>
    </row>
    <row r="190" spans="8:20" x14ac:dyDescent="0.25">
      <c r="H190" s="44"/>
      <c r="I190" s="109"/>
      <c r="J190" s="109"/>
      <c r="K190" s="44"/>
      <c r="L190" s="44"/>
      <c r="M190" s="44"/>
      <c r="N190" s="44"/>
      <c r="O190" s="44"/>
      <c r="P190" s="44"/>
      <c r="Q190" s="44"/>
      <c r="R190" s="44"/>
      <c r="S190" s="44"/>
      <c r="T190" s="44"/>
    </row>
    <row r="191" spans="8:20" x14ac:dyDescent="0.25">
      <c r="H191" s="44"/>
      <c r="I191" s="109"/>
      <c r="J191" s="109"/>
      <c r="K191" s="44"/>
      <c r="L191" s="44"/>
      <c r="M191" s="44"/>
      <c r="N191" s="44"/>
      <c r="O191" s="44"/>
      <c r="P191" s="44"/>
      <c r="Q191" s="44"/>
      <c r="R191" s="44"/>
      <c r="S191" s="44"/>
      <c r="T191" s="44"/>
    </row>
    <row r="192" spans="8:20" x14ac:dyDescent="0.25">
      <c r="H192" s="44"/>
      <c r="I192" s="109"/>
      <c r="J192" s="109"/>
      <c r="K192" s="44"/>
      <c r="L192" s="44"/>
      <c r="M192" s="44"/>
      <c r="N192" s="44"/>
      <c r="O192" s="44"/>
      <c r="P192" s="44"/>
      <c r="Q192" s="44"/>
      <c r="R192" s="44"/>
      <c r="S192" s="44"/>
      <c r="T192" s="44"/>
    </row>
    <row r="193" spans="8:20" x14ac:dyDescent="0.25">
      <c r="H193" s="44"/>
      <c r="I193" s="109"/>
      <c r="J193" s="109"/>
      <c r="K193" s="44"/>
      <c r="L193" s="44"/>
      <c r="M193" s="44"/>
      <c r="N193" s="44"/>
      <c r="O193" s="44"/>
      <c r="P193" s="44"/>
      <c r="Q193" s="44"/>
      <c r="R193" s="44"/>
      <c r="S193" s="44"/>
      <c r="T193" s="44"/>
    </row>
    <row r="194" spans="8:20" x14ac:dyDescent="0.25">
      <c r="H194" s="44"/>
      <c r="I194" s="109"/>
      <c r="J194" s="109"/>
      <c r="K194" s="44"/>
      <c r="L194" s="44"/>
      <c r="M194" s="44"/>
      <c r="N194" s="44"/>
      <c r="O194" s="44"/>
      <c r="P194" s="44"/>
      <c r="Q194" s="44"/>
      <c r="R194" s="44"/>
      <c r="S194" s="44"/>
      <c r="T194" s="44"/>
    </row>
    <row r="195" spans="8:20" x14ac:dyDescent="0.25">
      <c r="H195" s="44"/>
      <c r="I195" s="109"/>
      <c r="J195" s="109"/>
      <c r="K195" s="44"/>
      <c r="L195" s="44"/>
      <c r="M195" s="44"/>
      <c r="N195" s="44"/>
      <c r="O195" s="44"/>
      <c r="P195" s="44"/>
      <c r="Q195" s="44"/>
      <c r="R195" s="44"/>
      <c r="S195" s="44"/>
      <c r="T195" s="44"/>
    </row>
    <row r="196" spans="8:20" x14ac:dyDescent="0.25">
      <c r="H196" s="44"/>
      <c r="I196" s="109"/>
      <c r="J196" s="109"/>
      <c r="K196" s="44"/>
      <c r="L196" s="44"/>
      <c r="M196" s="44"/>
      <c r="N196" s="44"/>
      <c r="O196" s="44"/>
      <c r="P196" s="44"/>
      <c r="Q196" s="44"/>
      <c r="R196" s="44"/>
      <c r="S196" s="44"/>
      <c r="T196" s="44"/>
    </row>
    <row r="197" spans="8:20" x14ac:dyDescent="0.25">
      <c r="H197" s="44"/>
      <c r="I197" s="109"/>
      <c r="J197" s="109"/>
      <c r="K197" s="44"/>
      <c r="L197" s="44"/>
      <c r="M197" s="44"/>
      <c r="N197" s="44"/>
      <c r="O197" s="44"/>
      <c r="P197" s="44"/>
      <c r="Q197" s="44"/>
      <c r="R197" s="44"/>
      <c r="S197" s="44"/>
      <c r="T197" s="44"/>
    </row>
    <row r="198" spans="8:20" x14ac:dyDescent="0.25">
      <c r="H198" s="44"/>
      <c r="I198" s="109"/>
      <c r="J198" s="109"/>
      <c r="K198" s="44"/>
      <c r="L198" s="44"/>
      <c r="M198" s="44"/>
      <c r="N198" s="44"/>
      <c r="O198" s="44"/>
      <c r="P198" s="44"/>
      <c r="Q198" s="44"/>
      <c r="R198" s="44"/>
      <c r="S198" s="44"/>
      <c r="T198" s="44"/>
    </row>
    <row r="199" spans="8:20" x14ac:dyDescent="0.25">
      <c r="H199" s="44"/>
      <c r="I199" s="109"/>
      <c r="J199" s="109"/>
      <c r="K199" s="44"/>
      <c r="L199" s="44"/>
      <c r="M199" s="44"/>
      <c r="N199" s="44"/>
      <c r="O199" s="44"/>
      <c r="P199" s="44"/>
      <c r="Q199" s="44"/>
      <c r="R199" s="44"/>
      <c r="S199" s="44"/>
      <c r="T199" s="44"/>
    </row>
    <row r="200" spans="8:20" x14ac:dyDescent="0.25">
      <c r="H200" s="44"/>
      <c r="I200" s="109"/>
      <c r="J200" s="109"/>
      <c r="K200" s="44"/>
      <c r="L200" s="44"/>
      <c r="M200" s="44"/>
      <c r="N200" s="44"/>
      <c r="O200" s="44"/>
      <c r="P200" s="44"/>
      <c r="Q200" s="44"/>
      <c r="R200" s="44"/>
      <c r="S200" s="44"/>
      <c r="T200" s="44"/>
    </row>
    <row r="201" spans="8:20" x14ac:dyDescent="0.25">
      <c r="H201" s="44"/>
      <c r="I201" s="109"/>
      <c r="J201" s="109"/>
      <c r="K201" s="44"/>
      <c r="L201" s="44"/>
      <c r="M201" s="44"/>
      <c r="N201" s="44"/>
      <c r="O201" s="44"/>
      <c r="P201" s="44"/>
      <c r="Q201" s="44"/>
      <c r="R201" s="44"/>
      <c r="S201" s="44"/>
      <c r="T201" s="44"/>
    </row>
    <row r="202" spans="8:20" x14ac:dyDescent="0.25">
      <c r="H202" s="44"/>
      <c r="I202" s="109"/>
      <c r="J202" s="109"/>
      <c r="K202" s="44"/>
      <c r="L202" s="44"/>
      <c r="M202" s="44"/>
      <c r="N202" s="44"/>
      <c r="O202" s="44"/>
      <c r="P202" s="44"/>
      <c r="Q202" s="44"/>
      <c r="R202" s="44"/>
      <c r="S202" s="44"/>
      <c r="T202" s="44"/>
    </row>
    <row r="203" spans="8:20" x14ac:dyDescent="0.25">
      <c r="H203" s="44"/>
      <c r="I203" s="109"/>
      <c r="J203" s="109"/>
      <c r="K203" s="44"/>
      <c r="L203" s="44"/>
      <c r="M203" s="44"/>
      <c r="N203" s="44"/>
      <c r="O203" s="44"/>
      <c r="P203" s="44"/>
      <c r="Q203" s="44"/>
      <c r="R203" s="44"/>
      <c r="S203" s="44"/>
      <c r="T203" s="44"/>
    </row>
    <row r="204" spans="8:20" x14ac:dyDescent="0.25">
      <c r="H204" s="44"/>
      <c r="I204" s="109"/>
      <c r="J204" s="109"/>
      <c r="K204" s="44"/>
      <c r="L204" s="44"/>
      <c r="M204" s="44"/>
      <c r="N204" s="44"/>
      <c r="O204" s="44"/>
      <c r="P204" s="44"/>
      <c r="Q204" s="44"/>
      <c r="R204" s="44"/>
      <c r="S204" s="44"/>
      <c r="T204" s="44"/>
    </row>
    <row r="205" spans="8:20" x14ac:dyDescent="0.25">
      <c r="H205" s="44"/>
      <c r="I205" s="109"/>
      <c r="J205" s="109"/>
      <c r="K205" s="44"/>
      <c r="L205" s="44"/>
      <c r="M205" s="44"/>
      <c r="N205" s="44"/>
      <c r="O205" s="44"/>
      <c r="P205" s="44"/>
      <c r="Q205" s="44"/>
      <c r="R205" s="44"/>
      <c r="S205" s="44"/>
      <c r="T205" s="44"/>
    </row>
    <row r="206" spans="8:20" x14ac:dyDescent="0.25">
      <c r="H206" s="44"/>
      <c r="I206" s="109"/>
      <c r="J206" s="109"/>
      <c r="K206" s="44"/>
      <c r="L206" s="44"/>
      <c r="M206" s="44"/>
      <c r="N206" s="44"/>
      <c r="O206" s="44"/>
      <c r="P206" s="44"/>
      <c r="Q206" s="44"/>
      <c r="R206" s="44"/>
      <c r="S206" s="44"/>
      <c r="T206" s="44"/>
    </row>
    <row r="207" spans="8:20" x14ac:dyDescent="0.25">
      <c r="H207" s="44"/>
      <c r="I207" s="109"/>
      <c r="J207" s="109"/>
      <c r="K207" s="44"/>
      <c r="L207" s="44"/>
      <c r="M207" s="44"/>
      <c r="N207" s="44"/>
      <c r="O207" s="44"/>
      <c r="P207" s="44"/>
      <c r="Q207" s="44"/>
      <c r="R207" s="44"/>
      <c r="S207" s="44"/>
      <c r="T207" s="44"/>
    </row>
    <row r="208" spans="8:20" x14ac:dyDescent="0.25">
      <c r="H208" s="44"/>
      <c r="I208" s="109"/>
      <c r="J208" s="109"/>
      <c r="K208" s="44"/>
      <c r="L208" s="44"/>
      <c r="M208" s="44"/>
      <c r="N208" s="44"/>
      <c r="O208" s="44"/>
      <c r="P208" s="44"/>
      <c r="Q208" s="44"/>
      <c r="R208" s="44"/>
      <c r="S208" s="44"/>
      <c r="T208" s="44"/>
    </row>
    <row r="209" spans="8:20" x14ac:dyDescent="0.25">
      <c r="H209" s="44"/>
      <c r="I209" s="109"/>
      <c r="J209" s="109"/>
      <c r="K209" s="44"/>
      <c r="L209" s="44"/>
      <c r="M209" s="44"/>
      <c r="N209" s="44"/>
      <c r="O209" s="44"/>
      <c r="P209" s="44"/>
      <c r="Q209" s="44"/>
      <c r="R209" s="44"/>
      <c r="S209" s="44"/>
      <c r="T209" s="44"/>
    </row>
    <row r="210" spans="8:20" x14ac:dyDescent="0.25">
      <c r="H210" s="44"/>
      <c r="I210" s="109"/>
      <c r="J210" s="109"/>
      <c r="K210" s="44"/>
      <c r="L210" s="44"/>
      <c r="M210" s="44"/>
      <c r="N210" s="44"/>
      <c r="O210" s="44"/>
      <c r="P210" s="44"/>
      <c r="Q210" s="44"/>
      <c r="R210" s="44"/>
      <c r="S210" s="44"/>
      <c r="T210" s="44"/>
    </row>
    <row r="211" spans="8:20" x14ac:dyDescent="0.25">
      <c r="H211" s="44"/>
      <c r="I211" s="109"/>
      <c r="J211" s="109"/>
      <c r="K211" s="44"/>
      <c r="L211" s="44"/>
      <c r="M211" s="44"/>
      <c r="N211" s="44"/>
      <c r="O211" s="44"/>
      <c r="P211" s="44"/>
      <c r="Q211" s="44"/>
      <c r="R211" s="44"/>
      <c r="S211" s="44"/>
      <c r="T211" s="44"/>
    </row>
    <row r="212" spans="8:20" x14ac:dyDescent="0.25">
      <c r="H212" s="44"/>
      <c r="I212" s="109"/>
      <c r="J212" s="109"/>
      <c r="K212" s="44"/>
      <c r="L212" s="44"/>
      <c r="M212" s="44"/>
      <c r="N212" s="44"/>
      <c r="O212" s="44"/>
      <c r="P212" s="44"/>
      <c r="Q212" s="44"/>
      <c r="R212" s="44"/>
      <c r="S212" s="44"/>
      <c r="T212" s="44"/>
    </row>
    <row r="213" spans="8:20" x14ac:dyDescent="0.25">
      <c r="H213" s="44"/>
      <c r="I213" s="109"/>
      <c r="J213" s="109"/>
      <c r="K213" s="44"/>
      <c r="L213" s="44"/>
      <c r="M213" s="44"/>
      <c r="N213" s="44"/>
      <c r="O213" s="44"/>
      <c r="P213" s="44"/>
      <c r="Q213" s="44"/>
      <c r="R213" s="44"/>
      <c r="S213" s="44"/>
      <c r="T213" s="44"/>
    </row>
    <row r="214" spans="8:20" x14ac:dyDescent="0.25">
      <c r="H214" s="44"/>
      <c r="I214" s="109"/>
      <c r="J214" s="109"/>
      <c r="K214" s="44"/>
      <c r="L214" s="44"/>
      <c r="M214" s="44"/>
      <c r="N214" s="44"/>
      <c r="O214" s="44"/>
      <c r="P214" s="44"/>
      <c r="Q214" s="44"/>
      <c r="R214" s="44"/>
      <c r="S214" s="44"/>
      <c r="T214" s="44"/>
    </row>
    <row r="215" spans="8:20" x14ac:dyDescent="0.25">
      <c r="H215" s="44"/>
      <c r="I215" s="109"/>
      <c r="J215" s="109"/>
      <c r="K215" s="44"/>
      <c r="L215" s="44"/>
      <c r="M215" s="44"/>
      <c r="N215" s="44"/>
      <c r="O215" s="44"/>
      <c r="P215" s="44"/>
      <c r="Q215" s="44"/>
      <c r="R215" s="44"/>
      <c r="S215" s="44"/>
      <c r="T215" s="44"/>
    </row>
    <row r="216" spans="8:20" x14ac:dyDescent="0.25">
      <c r="H216" s="44"/>
      <c r="I216" s="109"/>
      <c r="J216" s="109"/>
      <c r="K216" s="44"/>
      <c r="L216" s="44"/>
      <c r="M216" s="44"/>
      <c r="N216" s="44"/>
      <c r="O216" s="44"/>
      <c r="P216" s="44"/>
      <c r="Q216" s="44"/>
      <c r="R216" s="44"/>
      <c r="S216" s="44"/>
      <c r="T216" s="44"/>
    </row>
    <row r="217" spans="8:20" x14ac:dyDescent="0.25">
      <c r="H217" s="44"/>
      <c r="I217" s="109"/>
      <c r="J217" s="109"/>
      <c r="K217" s="44"/>
      <c r="L217" s="44"/>
      <c r="M217" s="44"/>
      <c r="N217" s="44"/>
      <c r="O217" s="44"/>
      <c r="P217" s="44"/>
      <c r="Q217" s="44"/>
      <c r="R217" s="44"/>
      <c r="S217" s="44"/>
      <c r="T217" s="44"/>
    </row>
    <row r="218" spans="8:20" x14ac:dyDescent="0.25">
      <c r="H218" s="44"/>
      <c r="I218" s="109"/>
      <c r="J218" s="109"/>
      <c r="K218" s="44"/>
      <c r="L218" s="44"/>
      <c r="M218" s="44"/>
      <c r="N218" s="44"/>
      <c r="O218" s="44"/>
      <c r="P218" s="44"/>
      <c r="Q218" s="44"/>
      <c r="R218" s="44"/>
      <c r="S218" s="44"/>
      <c r="T218" s="44"/>
    </row>
    <row r="219" spans="8:20" x14ac:dyDescent="0.25">
      <c r="H219" s="44"/>
      <c r="I219" s="109"/>
      <c r="J219" s="109"/>
      <c r="K219" s="44"/>
      <c r="L219" s="44"/>
      <c r="M219" s="44"/>
      <c r="N219" s="44"/>
      <c r="O219" s="44"/>
      <c r="P219" s="44"/>
      <c r="Q219" s="44"/>
      <c r="R219" s="44"/>
      <c r="S219" s="44"/>
      <c r="T219" s="44"/>
    </row>
    <row r="220" spans="8:20" x14ac:dyDescent="0.25">
      <c r="H220" s="44"/>
      <c r="I220" s="109"/>
      <c r="J220" s="109"/>
      <c r="K220" s="44"/>
      <c r="L220" s="44"/>
      <c r="M220" s="44"/>
      <c r="N220" s="44"/>
      <c r="O220" s="44"/>
      <c r="P220" s="44"/>
      <c r="Q220" s="44"/>
      <c r="R220" s="44"/>
      <c r="S220" s="44"/>
      <c r="T220" s="44"/>
    </row>
    <row r="221" spans="8:20" x14ac:dyDescent="0.25">
      <c r="H221" s="44"/>
      <c r="I221" s="109"/>
      <c r="J221" s="109"/>
      <c r="K221" s="44"/>
      <c r="L221" s="44"/>
      <c r="M221" s="44"/>
      <c r="N221" s="44"/>
      <c r="O221" s="44"/>
      <c r="P221" s="44"/>
      <c r="Q221" s="44"/>
      <c r="R221" s="44"/>
      <c r="S221" s="44"/>
      <c r="T221" s="44"/>
    </row>
    <row r="222" spans="8:20" x14ac:dyDescent="0.25">
      <c r="H222" s="44"/>
      <c r="I222" s="109"/>
      <c r="J222" s="109"/>
      <c r="K222" s="44"/>
      <c r="L222" s="44"/>
      <c r="M222" s="44"/>
      <c r="N222" s="44"/>
      <c r="O222" s="44"/>
      <c r="P222" s="44"/>
      <c r="Q222" s="44"/>
      <c r="R222" s="44"/>
      <c r="S222" s="44"/>
      <c r="T222" s="44"/>
    </row>
    <row r="223" spans="8:20" x14ac:dyDescent="0.25">
      <c r="H223" s="44"/>
      <c r="I223" s="109"/>
      <c r="J223" s="109"/>
      <c r="K223" s="44"/>
      <c r="L223" s="44"/>
      <c r="M223" s="44"/>
      <c r="N223" s="44"/>
      <c r="O223" s="44"/>
      <c r="P223" s="44"/>
      <c r="Q223" s="44"/>
      <c r="R223" s="44"/>
      <c r="S223" s="44"/>
      <c r="T223" s="44"/>
    </row>
    <row r="224" spans="8:20" x14ac:dyDescent="0.25">
      <c r="H224" s="44"/>
      <c r="I224" s="109"/>
      <c r="J224" s="109"/>
      <c r="K224" s="44"/>
      <c r="L224" s="44"/>
      <c r="M224" s="44"/>
      <c r="N224" s="44"/>
      <c r="O224" s="44"/>
      <c r="P224" s="44"/>
      <c r="Q224" s="44"/>
      <c r="R224" s="44"/>
      <c r="S224" s="44"/>
      <c r="T224" s="44"/>
    </row>
    <row r="225" spans="8:20" x14ac:dyDescent="0.25">
      <c r="H225" s="44"/>
      <c r="I225" s="109"/>
      <c r="J225" s="109"/>
      <c r="K225" s="44"/>
      <c r="L225" s="44"/>
      <c r="M225" s="44"/>
      <c r="N225" s="44"/>
      <c r="O225" s="44"/>
      <c r="P225" s="44"/>
      <c r="Q225" s="44"/>
      <c r="R225" s="44"/>
      <c r="S225" s="44"/>
      <c r="T225" s="44"/>
    </row>
    <row r="226" spans="8:20" x14ac:dyDescent="0.25">
      <c r="H226" s="44"/>
      <c r="I226" s="109"/>
      <c r="J226" s="109"/>
      <c r="K226" s="44"/>
      <c r="L226" s="44"/>
      <c r="M226" s="44"/>
      <c r="N226" s="44"/>
      <c r="O226" s="44"/>
      <c r="P226" s="44"/>
      <c r="Q226" s="44"/>
      <c r="R226" s="44"/>
      <c r="S226" s="44"/>
      <c r="T226" s="44"/>
    </row>
    <row r="227" spans="8:20" x14ac:dyDescent="0.25">
      <c r="H227" s="44"/>
      <c r="I227" s="109"/>
      <c r="J227" s="109"/>
      <c r="K227" s="44"/>
      <c r="L227" s="44"/>
      <c r="M227" s="44"/>
      <c r="N227" s="44"/>
      <c r="O227" s="44"/>
      <c r="P227" s="44"/>
      <c r="Q227" s="44"/>
      <c r="R227" s="44"/>
      <c r="S227" s="44"/>
      <c r="T227" s="44"/>
    </row>
    <row r="228" spans="8:20" x14ac:dyDescent="0.25">
      <c r="H228" s="44"/>
      <c r="I228" s="109"/>
      <c r="J228" s="109"/>
      <c r="K228" s="44"/>
      <c r="L228" s="44"/>
      <c r="M228" s="44"/>
      <c r="N228" s="44"/>
      <c r="O228" s="44"/>
      <c r="P228" s="44"/>
      <c r="Q228" s="44"/>
      <c r="R228" s="44"/>
      <c r="S228" s="44"/>
      <c r="T228" s="44"/>
    </row>
    <row r="229" spans="8:20" x14ac:dyDescent="0.25">
      <c r="H229" s="44"/>
      <c r="I229" s="109"/>
      <c r="J229" s="109"/>
      <c r="K229" s="44"/>
      <c r="L229" s="44"/>
      <c r="M229" s="44"/>
      <c r="N229" s="44"/>
      <c r="O229" s="44"/>
      <c r="P229" s="44"/>
      <c r="Q229" s="44"/>
      <c r="R229" s="44"/>
      <c r="S229" s="44"/>
      <c r="T229" s="44"/>
    </row>
    <row r="230" spans="8:20" x14ac:dyDescent="0.25">
      <c r="H230" s="44"/>
      <c r="I230" s="109"/>
      <c r="J230" s="109"/>
      <c r="K230" s="44"/>
      <c r="L230" s="44"/>
      <c r="M230" s="44"/>
      <c r="N230" s="44"/>
      <c r="O230" s="44"/>
      <c r="P230" s="44"/>
      <c r="Q230" s="44"/>
      <c r="R230" s="44"/>
      <c r="S230" s="44"/>
      <c r="T230" s="44"/>
    </row>
    <row r="231" spans="8:20" x14ac:dyDescent="0.25">
      <c r="H231" s="44"/>
      <c r="I231" s="109"/>
      <c r="J231" s="109"/>
      <c r="K231" s="44"/>
      <c r="L231" s="44"/>
      <c r="M231" s="44"/>
      <c r="N231" s="44"/>
      <c r="O231" s="44"/>
      <c r="P231" s="44"/>
      <c r="Q231" s="44"/>
      <c r="R231" s="44"/>
      <c r="S231" s="44"/>
      <c r="T231" s="44"/>
    </row>
    <row r="232" spans="8:20" x14ac:dyDescent="0.25">
      <c r="H232" s="44"/>
      <c r="I232" s="109"/>
      <c r="J232" s="109"/>
      <c r="K232" s="44"/>
      <c r="L232" s="44"/>
      <c r="M232" s="44"/>
      <c r="N232" s="44"/>
      <c r="O232" s="44"/>
      <c r="P232" s="44"/>
      <c r="Q232" s="44"/>
      <c r="R232" s="44"/>
      <c r="S232" s="44"/>
      <c r="T232" s="44"/>
    </row>
    <row r="233" spans="8:20" x14ac:dyDescent="0.25">
      <c r="H233" s="44"/>
      <c r="I233" s="109"/>
      <c r="J233" s="109"/>
      <c r="K233" s="44"/>
      <c r="L233" s="44"/>
      <c r="M233" s="44"/>
      <c r="N233" s="44"/>
      <c r="O233" s="44"/>
      <c r="P233" s="44"/>
      <c r="Q233" s="44"/>
      <c r="R233" s="44"/>
      <c r="S233" s="44"/>
      <c r="T233" s="44"/>
    </row>
    <row r="234" spans="8:20" x14ac:dyDescent="0.25">
      <c r="H234" s="44"/>
      <c r="I234" s="109"/>
      <c r="J234" s="109"/>
      <c r="K234" s="44"/>
      <c r="L234" s="44"/>
      <c r="M234" s="44"/>
      <c r="N234" s="44"/>
      <c r="O234" s="44"/>
      <c r="P234" s="44"/>
      <c r="Q234" s="44"/>
      <c r="R234" s="44"/>
      <c r="S234" s="44"/>
      <c r="T234" s="44"/>
    </row>
    <row r="235" spans="8:20" x14ac:dyDescent="0.25">
      <c r="H235" s="44"/>
      <c r="I235" s="109"/>
      <c r="J235" s="109"/>
      <c r="K235" s="44"/>
      <c r="L235" s="44"/>
      <c r="M235" s="44"/>
      <c r="N235" s="44"/>
      <c r="O235" s="44"/>
      <c r="P235" s="44"/>
      <c r="Q235" s="44"/>
      <c r="R235" s="44"/>
      <c r="S235" s="44"/>
      <c r="T235" s="44"/>
    </row>
    <row r="236" spans="8:20" x14ac:dyDescent="0.25">
      <c r="H236" s="44"/>
      <c r="I236" s="109"/>
      <c r="J236" s="109"/>
      <c r="K236" s="44"/>
      <c r="L236" s="44"/>
      <c r="M236" s="44"/>
      <c r="N236" s="44"/>
      <c r="O236" s="44"/>
      <c r="P236" s="44"/>
      <c r="Q236" s="44"/>
      <c r="R236" s="44"/>
      <c r="S236" s="44"/>
      <c r="T236" s="44"/>
    </row>
    <row r="237" spans="8:20" x14ac:dyDescent="0.25">
      <c r="H237" s="44"/>
      <c r="I237" s="109"/>
      <c r="J237" s="109"/>
      <c r="K237" s="44"/>
      <c r="L237" s="44"/>
      <c r="M237" s="44"/>
      <c r="N237" s="44"/>
      <c r="O237" s="44"/>
      <c r="P237" s="44"/>
      <c r="Q237" s="44"/>
      <c r="R237" s="44"/>
      <c r="S237" s="44"/>
      <c r="T237" s="44"/>
    </row>
    <row r="238" spans="8:20" x14ac:dyDescent="0.25">
      <c r="H238" s="44"/>
      <c r="I238" s="109"/>
      <c r="J238" s="109"/>
      <c r="K238" s="44"/>
      <c r="L238" s="44"/>
      <c r="M238" s="44"/>
      <c r="N238" s="44"/>
      <c r="O238" s="44"/>
      <c r="P238" s="44"/>
      <c r="Q238" s="44"/>
      <c r="R238" s="44"/>
      <c r="S238" s="44"/>
      <c r="T238" s="44"/>
    </row>
    <row r="239" spans="8:20" x14ac:dyDescent="0.25">
      <c r="H239" s="44"/>
      <c r="I239" s="109"/>
      <c r="J239" s="109"/>
      <c r="K239" s="44"/>
      <c r="L239" s="44"/>
      <c r="M239" s="44"/>
      <c r="N239" s="44"/>
      <c r="O239" s="44"/>
      <c r="P239" s="44"/>
      <c r="Q239" s="44"/>
      <c r="R239" s="44"/>
      <c r="S239" s="44"/>
      <c r="T239" s="44"/>
    </row>
    <row r="240" spans="8:20" x14ac:dyDescent="0.25">
      <c r="H240" s="44"/>
      <c r="I240" s="109"/>
      <c r="J240" s="109"/>
      <c r="K240" s="44"/>
      <c r="L240" s="44"/>
      <c r="M240" s="44"/>
      <c r="N240" s="44"/>
      <c r="O240" s="44"/>
      <c r="P240" s="44"/>
      <c r="Q240" s="44"/>
      <c r="R240" s="44"/>
      <c r="S240" s="44"/>
      <c r="T240" s="44"/>
    </row>
    <row r="241" spans="8:20" x14ac:dyDescent="0.25">
      <c r="H241" s="44"/>
      <c r="I241" s="109"/>
      <c r="J241" s="109"/>
      <c r="K241" s="44"/>
      <c r="L241" s="44"/>
      <c r="M241" s="44"/>
      <c r="N241" s="44"/>
      <c r="O241" s="44"/>
      <c r="P241" s="44"/>
      <c r="Q241" s="44"/>
      <c r="R241" s="44"/>
      <c r="S241" s="44"/>
      <c r="T241" s="44"/>
    </row>
    <row r="242" spans="8:20" x14ac:dyDescent="0.25">
      <c r="H242" s="44"/>
      <c r="I242" s="109"/>
      <c r="J242" s="109"/>
      <c r="K242" s="44"/>
      <c r="L242" s="44"/>
      <c r="M242" s="44"/>
      <c r="N242" s="44"/>
      <c r="O242" s="44"/>
      <c r="P242" s="44"/>
      <c r="Q242" s="44"/>
      <c r="R242" s="44"/>
      <c r="S242" s="44"/>
      <c r="T242" s="44"/>
    </row>
    <row r="243" spans="8:20" x14ac:dyDescent="0.25">
      <c r="H243" s="44"/>
      <c r="I243" s="109"/>
      <c r="J243" s="109"/>
      <c r="K243" s="44"/>
      <c r="L243" s="44"/>
      <c r="M243" s="44"/>
      <c r="N243" s="44"/>
      <c r="O243" s="44"/>
      <c r="P243" s="44"/>
      <c r="Q243" s="44"/>
      <c r="R243" s="44"/>
      <c r="S243" s="44"/>
      <c r="T243" s="44"/>
    </row>
    <row r="244" spans="8:20" x14ac:dyDescent="0.25">
      <c r="H244" s="44"/>
      <c r="I244" s="109"/>
      <c r="J244" s="109"/>
      <c r="K244" s="44"/>
      <c r="L244" s="44"/>
      <c r="M244" s="44"/>
      <c r="N244" s="44"/>
      <c r="O244" s="44"/>
      <c r="P244" s="44"/>
      <c r="Q244" s="44"/>
      <c r="R244" s="44"/>
      <c r="S244" s="44"/>
      <c r="T244" s="44"/>
    </row>
    <row r="245" spans="8:20" x14ac:dyDescent="0.25">
      <c r="H245" s="44"/>
      <c r="I245" s="109"/>
      <c r="J245" s="109"/>
      <c r="K245" s="44"/>
      <c r="L245" s="44"/>
      <c r="M245" s="44"/>
      <c r="N245" s="44"/>
      <c r="O245" s="44"/>
      <c r="P245" s="44"/>
      <c r="Q245" s="44"/>
      <c r="R245" s="44"/>
      <c r="S245" s="44"/>
      <c r="T245" s="44"/>
    </row>
    <row r="246" spans="8:20" x14ac:dyDescent="0.25">
      <c r="H246" s="44"/>
      <c r="I246" s="109"/>
      <c r="J246" s="109"/>
      <c r="K246" s="44"/>
      <c r="L246" s="44"/>
      <c r="M246" s="44"/>
      <c r="N246" s="44"/>
      <c r="O246" s="44"/>
      <c r="P246" s="44"/>
      <c r="Q246" s="44"/>
      <c r="R246" s="44"/>
      <c r="S246" s="44"/>
      <c r="T246" s="44"/>
    </row>
    <row r="247" spans="8:20" x14ac:dyDescent="0.25">
      <c r="H247" s="44"/>
      <c r="I247" s="109"/>
      <c r="J247" s="109"/>
      <c r="K247" s="44"/>
      <c r="L247" s="44"/>
      <c r="M247" s="44"/>
      <c r="N247" s="44"/>
      <c r="O247" s="44"/>
      <c r="P247" s="44"/>
      <c r="Q247" s="44"/>
      <c r="R247" s="44"/>
      <c r="S247" s="44"/>
      <c r="T247" s="44"/>
    </row>
    <row r="248" spans="8:20" x14ac:dyDescent="0.25">
      <c r="H248" s="44"/>
      <c r="I248" s="109"/>
      <c r="J248" s="109"/>
      <c r="K248" s="44"/>
      <c r="L248" s="44"/>
      <c r="M248" s="44"/>
      <c r="N248" s="44"/>
      <c r="O248" s="44"/>
      <c r="P248" s="44"/>
      <c r="Q248" s="44"/>
      <c r="R248" s="44"/>
      <c r="S248" s="44"/>
      <c r="T248" s="44"/>
    </row>
    <row r="249" spans="8:20" x14ac:dyDescent="0.25">
      <c r="H249" s="44"/>
      <c r="I249" s="109"/>
      <c r="J249" s="109"/>
      <c r="K249" s="44"/>
      <c r="L249" s="44"/>
      <c r="M249" s="44"/>
      <c r="N249" s="44"/>
      <c r="O249" s="44"/>
      <c r="P249" s="44"/>
      <c r="Q249" s="44"/>
      <c r="R249" s="44"/>
      <c r="S249" s="44"/>
      <c r="T249" s="44"/>
    </row>
    <row r="250" spans="8:20" x14ac:dyDescent="0.25">
      <c r="H250" s="44"/>
      <c r="I250" s="109"/>
      <c r="J250" s="109"/>
      <c r="K250" s="44"/>
      <c r="L250" s="44"/>
      <c r="M250" s="44"/>
      <c r="N250" s="44"/>
      <c r="O250" s="44"/>
      <c r="P250" s="44"/>
      <c r="Q250" s="44"/>
      <c r="R250" s="44"/>
      <c r="S250" s="44"/>
      <c r="T250" s="44"/>
    </row>
    <row r="251" spans="8:20" x14ac:dyDescent="0.25">
      <c r="H251" s="44"/>
      <c r="I251" s="109"/>
      <c r="J251" s="109"/>
      <c r="K251" s="44"/>
      <c r="L251" s="44"/>
      <c r="M251" s="44"/>
      <c r="N251" s="44"/>
      <c r="O251" s="44"/>
      <c r="P251" s="44"/>
      <c r="Q251" s="44"/>
      <c r="R251" s="44"/>
      <c r="S251" s="44"/>
      <c r="T251" s="44"/>
    </row>
    <row r="252" spans="8:20" x14ac:dyDescent="0.25">
      <c r="H252" s="44"/>
      <c r="I252" s="109"/>
      <c r="J252" s="109"/>
      <c r="K252" s="44"/>
      <c r="L252" s="44"/>
      <c r="M252" s="44"/>
      <c r="N252" s="44"/>
      <c r="O252" s="44"/>
      <c r="P252" s="44"/>
      <c r="Q252" s="44"/>
      <c r="R252" s="44"/>
      <c r="S252" s="44"/>
      <c r="T252" s="44"/>
    </row>
    <row r="253" spans="8:20" x14ac:dyDescent="0.25">
      <c r="H253" s="44"/>
      <c r="I253" s="109"/>
      <c r="J253" s="109"/>
      <c r="K253" s="44"/>
      <c r="L253" s="44"/>
      <c r="M253" s="44"/>
      <c r="N253" s="44"/>
      <c r="O253" s="44"/>
      <c r="P253" s="44"/>
      <c r="Q253" s="44"/>
      <c r="R253" s="44"/>
      <c r="S253" s="44"/>
      <c r="T253" s="44"/>
    </row>
    <row r="254" spans="8:20" x14ac:dyDescent="0.25">
      <c r="H254" s="44"/>
      <c r="I254" s="109"/>
      <c r="J254" s="109"/>
      <c r="K254" s="44"/>
      <c r="L254" s="44"/>
      <c r="M254" s="44"/>
      <c r="N254" s="44"/>
      <c r="O254" s="44"/>
      <c r="P254" s="44"/>
      <c r="Q254" s="44"/>
      <c r="R254" s="44"/>
      <c r="S254" s="44"/>
      <c r="T254" s="44"/>
    </row>
    <row r="255" spans="8:20" x14ac:dyDescent="0.25">
      <c r="H255" s="44"/>
      <c r="I255" s="109"/>
      <c r="J255" s="109"/>
      <c r="K255" s="44"/>
      <c r="L255" s="44"/>
      <c r="M255" s="44"/>
      <c r="N255" s="44"/>
      <c r="O255" s="44"/>
      <c r="P255" s="44"/>
      <c r="Q255" s="44"/>
      <c r="R255" s="44"/>
      <c r="S255" s="44"/>
      <c r="T255" s="44"/>
    </row>
    <row r="256" spans="8:20" x14ac:dyDescent="0.25">
      <c r="H256" s="44"/>
      <c r="I256" s="109"/>
      <c r="J256" s="109"/>
      <c r="K256" s="44"/>
      <c r="L256" s="44"/>
      <c r="M256" s="44"/>
      <c r="N256" s="44"/>
      <c r="O256" s="44"/>
      <c r="P256" s="44"/>
      <c r="Q256" s="44"/>
      <c r="R256" s="44"/>
      <c r="S256" s="44"/>
      <c r="T256" s="44"/>
    </row>
    <row r="257" spans="8:20" x14ac:dyDescent="0.25">
      <c r="H257" s="44"/>
      <c r="I257" s="109"/>
      <c r="J257" s="109"/>
      <c r="K257" s="44"/>
      <c r="L257" s="44"/>
      <c r="M257" s="44"/>
      <c r="N257" s="44"/>
      <c r="O257" s="44"/>
      <c r="P257" s="44"/>
      <c r="Q257" s="44"/>
      <c r="R257" s="44"/>
      <c r="S257" s="44"/>
      <c r="T257" s="44"/>
    </row>
    <row r="258" spans="8:20" x14ac:dyDescent="0.25">
      <c r="H258" s="44"/>
      <c r="I258" s="109"/>
      <c r="J258" s="109"/>
      <c r="K258" s="44"/>
      <c r="L258" s="44"/>
      <c r="M258" s="44"/>
      <c r="N258" s="44"/>
      <c r="O258" s="44"/>
      <c r="P258" s="44"/>
      <c r="Q258" s="44"/>
      <c r="R258" s="44"/>
      <c r="S258" s="44"/>
      <c r="T258" s="44"/>
    </row>
    <row r="259" spans="8:20" x14ac:dyDescent="0.25">
      <c r="H259" s="44"/>
      <c r="I259" s="109"/>
      <c r="J259" s="109"/>
      <c r="K259" s="44"/>
      <c r="L259" s="44"/>
      <c r="M259" s="44"/>
      <c r="N259" s="44"/>
      <c r="O259" s="44"/>
      <c r="P259" s="44"/>
      <c r="Q259" s="44"/>
      <c r="R259" s="44"/>
      <c r="S259" s="44"/>
      <c r="T259" s="44"/>
    </row>
    <row r="260" spans="8:20" x14ac:dyDescent="0.25">
      <c r="H260" s="44"/>
      <c r="I260" s="109"/>
      <c r="J260" s="109"/>
      <c r="K260" s="44"/>
      <c r="L260" s="44"/>
      <c r="M260" s="44"/>
      <c r="N260" s="44"/>
      <c r="O260" s="44"/>
      <c r="P260" s="44"/>
      <c r="Q260" s="44"/>
      <c r="R260" s="44"/>
      <c r="S260" s="44"/>
      <c r="T260" s="44"/>
    </row>
    <row r="261" spans="8:20" x14ac:dyDescent="0.25">
      <c r="H261" s="44"/>
      <c r="I261" s="109"/>
      <c r="J261" s="109"/>
      <c r="K261" s="44"/>
      <c r="L261" s="44"/>
      <c r="M261" s="44"/>
      <c r="N261" s="44"/>
      <c r="O261" s="44"/>
      <c r="P261" s="44"/>
      <c r="Q261" s="44"/>
      <c r="R261" s="44"/>
      <c r="S261" s="44"/>
      <c r="T261" s="44"/>
    </row>
    <row r="262" spans="8:20" x14ac:dyDescent="0.25">
      <c r="H262" s="44"/>
      <c r="I262" s="109"/>
      <c r="J262" s="109"/>
      <c r="K262" s="44"/>
      <c r="L262" s="44"/>
      <c r="M262" s="44"/>
      <c r="N262" s="44"/>
      <c r="O262" s="44"/>
      <c r="P262" s="44"/>
      <c r="Q262" s="44"/>
      <c r="R262" s="44"/>
      <c r="S262" s="44"/>
      <c r="T262" s="44"/>
    </row>
    <row r="263" spans="8:20" x14ac:dyDescent="0.25">
      <c r="H263" s="44"/>
      <c r="I263" s="109"/>
      <c r="J263" s="109"/>
      <c r="K263" s="44"/>
      <c r="L263" s="44"/>
      <c r="M263" s="44"/>
      <c r="N263" s="44"/>
      <c r="O263" s="44"/>
      <c r="P263" s="44"/>
      <c r="Q263" s="44"/>
      <c r="R263" s="44"/>
      <c r="S263" s="44"/>
      <c r="T263" s="44"/>
    </row>
    <row r="264" spans="8:20" x14ac:dyDescent="0.25">
      <c r="H264" s="44"/>
      <c r="I264" s="109"/>
      <c r="J264" s="109"/>
      <c r="K264" s="44"/>
      <c r="L264" s="44"/>
      <c r="M264" s="44"/>
      <c r="N264" s="44"/>
      <c r="O264" s="44"/>
      <c r="P264" s="44"/>
      <c r="Q264" s="44"/>
      <c r="R264" s="44"/>
      <c r="S264" s="44"/>
      <c r="T264" s="44"/>
    </row>
    <row r="265" spans="8:20" x14ac:dyDescent="0.25">
      <c r="H265" s="44"/>
      <c r="I265" s="109"/>
      <c r="J265" s="109"/>
      <c r="K265" s="44"/>
      <c r="L265" s="44"/>
      <c r="M265" s="44"/>
      <c r="N265" s="44"/>
      <c r="O265" s="44"/>
      <c r="P265" s="44"/>
      <c r="Q265" s="44"/>
      <c r="R265" s="44"/>
      <c r="S265" s="44"/>
      <c r="T265" s="44"/>
    </row>
    <row r="266" spans="8:20" x14ac:dyDescent="0.25">
      <c r="H266" s="44"/>
      <c r="I266" s="109"/>
      <c r="J266" s="109"/>
      <c r="K266" s="44"/>
      <c r="L266" s="44"/>
      <c r="M266" s="44"/>
      <c r="N266" s="44"/>
      <c r="O266" s="44"/>
      <c r="P266" s="44"/>
      <c r="Q266" s="44"/>
      <c r="R266" s="44"/>
      <c r="S266" s="44"/>
      <c r="T266" s="44"/>
    </row>
    <row r="267" spans="8:20" x14ac:dyDescent="0.25">
      <c r="H267" s="44"/>
      <c r="I267" s="109"/>
      <c r="J267" s="109"/>
      <c r="K267" s="44"/>
      <c r="L267" s="44"/>
      <c r="M267" s="44"/>
      <c r="N267" s="44"/>
      <c r="O267" s="44"/>
      <c r="P267" s="44"/>
      <c r="Q267" s="44"/>
      <c r="R267" s="44"/>
      <c r="S267" s="44"/>
      <c r="T267" s="44"/>
    </row>
    <row r="268" spans="8:20" x14ac:dyDescent="0.25">
      <c r="H268" s="44"/>
      <c r="I268" s="109"/>
      <c r="J268" s="109"/>
      <c r="K268" s="44"/>
      <c r="L268" s="44"/>
      <c r="M268" s="44"/>
      <c r="N268" s="44"/>
      <c r="O268" s="44"/>
      <c r="P268" s="44"/>
      <c r="Q268" s="44"/>
      <c r="R268" s="44"/>
      <c r="S268" s="44"/>
      <c r="T268" s="44"/>
    </row>
  </sheetData>
  <mergeCells count="15">
    <mergeCell ref="BB5:BD5"/>
    <mergeCell ref="BF5:BH5"/>
    <mergeCell ref="AH5:AJ5"/>
    <mergeCell ref="AL5:AN5"/>
    <mergeCell ref="AP5:AR5"/>
    <mergeCell ref="AT5:AV5"/>
    <mergeCell ref="AX5:AZ5"/>
    <mergeCell ref="AA9:AD9"/>
    <mergeCell ref="E9:F9"/>
    <mergeCell ref="H5:K5"/>
    <mergeCell ref="M5:O5"/>
    <mergeCell ref="Q5:S5"/>
    <mergeCell ref="V5:X5"/>
    <mergeCell ref="Z5:AB5"/>
    <mergeCell ref="AD5:A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41"/>
  <sheetViews>
    <sheetView topLeftCell="A8" workbookViewId="0">
      <pane xSplit="7" ySplit="3" topLeftCell="H90" activePane="bottomRight" state="frozen"/>
      <selection activeCell="A8" sqref="A8"/>
      <selection pane="topRight" activeCell="H8" sqref="H8"/>
      <selection pane="bottomLeft" activeCell="A11" sqref="A11"/>
      <selection pane="bottomRight" activeCell="I97" sqref="I97"/>
    </sheetView>
  </sheetViews>
  <sheetFormatPr defaultRowHeight="15" x14ac:dyDescent="0.25"/>
  <cols>
    <col min="2" max="2" width="4.140625" customWidth="1"/>
    <col min="4" max="4" width="50.7109375" customWidth="1"/>
    <col min="5" max="6" width="2.28515625" customWidth="1"/>
    <col min="7" max="7" width="1.5703125" customWidth="1"/>
    <col min="8" max="8" width="13.85546875" customWidth="1"/>
    <col min="9" max="9" width="15.42578125" style="28" customWidth="1"/>
    <col min="10" max="10" width="13" style="28" customWidth="1"/>
    <col min="11" max="11" width="10.85546875" customWidth="1"/>
    <col min="12" max="12" width="11.85546875" customWidth="1"/>
    <col min="13" max="13" width="10.85546875" customWidth="1"/>
    <col min="14" max="14" width="11.85546875" customWidth="1"/>
    <col min="15" max="15" width="13.5703125" customWidth="1"/>
    <col min="16" max="17" width="11.85546875" customWidth="1"/>
    <col min="18" max="18" width="11.7109375" bestFit="1" customWidth="1"/>
    <col min="19" max="19" width="17.140625" bestFit="1" customWidth="1"/>
    <col min="22" max="22" width="13.85546875" customWidth="1"/>
  </cols>
  <sheetData>
    <row r="1" spans="1:73" x14ac:dyDescent="0.25">
      <c r="I1"/>
      <c r="J1"/>
    </row>
    <row r="2" spans="1:73" x14ac:dyDescent="0.25">
      <c r="I2"/>
      <c r="J2"/>
    </row>
    <row r="3" spans="1:73" x14ac:dyDescent="0.25">
      <c r="H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x14ac:dyDescent="0.25">
      <c r="H4" s="28"/>
      <c r="I4" s="126"/>
      <c r="J4" s="126"/>
      <c r="K4" s="126"/>
      <c r="L4" s="126"/>
      <c r="M4" s="123"/>
      <c r="N4" s="123"/>
      <c r="O4" s="123"/>
      <c r="P4" s="123"/>
      <c r="Q4" s="123"/>
      <c r="R4" s="116"/>
      <c r="S4" s="116"/>
      <c r="T4" s="116"/>
      <c r="U4" s="116"/>
      <c r="V4" s="116"/>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x14ac:dyDescent="0.25">
      <c r="H5" s="159"/>
      <c r="I5" s="159"/>
      <c r="J5" s="159"/>
      <c r="K5" s="159"/>
      <c r="L5" s="125"/>
      <c r="M5" s="159"/>
      <c r="N5" s="159"/>
      <c r="O5" s="159"/>
      <c r="P5" s="125"/>
      <c r="Q5" s="159"/>
      <c r="R5" s="159"/>
      <c r="S5" s="159"/>
      <c r="T5" s="125"/>
      <c r="U5" s="125"/>
      <c r="V5" s="159"/>
      <c r="W5" s="159"/>
      <c r="X5" s="159"/>
      <c r="Y5" s="125"/>
      <c r="Z5" s="159"/>
      <c r="AA5" s="159"/>
      <c r="AB5" s="159"/>
      <c r="AC5" s="125"/>
      <c r="AD5" s="159"/>
      <c r="AE5" s="159"/>
      <c r="AF5" s="159"/>
      <c r="AG5" s="125"/>
      <c r="AH5" s="159"/>
      <c r="AI5" s="159"/>
      <c r="AJ5" s="159"/>
      <c r="AK5" s="125"/>
      <c r="AL5" s="159"/>
      <c r="AM5" s="159"/>
      <c r="AN5" s="159"/>
      <c r="AO5" s="125"/>
      <c r="AP5" s="159"/>
      <c r="AQ5" s="159"/>
      <c r="AR5" s="159"/>
      <c r="AS5" s="125"/>
      <c r="AT5" s="159"/>
      <c r="AU5" s="159"/>
      <c r="AV5" s="159"/>
      <c r="AW5" s="125"/>
      <c r="AX5" s="159"/>
      <c r="AY5" s="159"/>
      <c r="AZ5" s="159"/>
      <c r="BA5" s="125"/>
      <c r="BB5" s="159"/>
      <c r="BC5" s="159"/>
      <c r="BD5" s="159"/>
      <c r="BE5" s="125"/>
      <c r="BF5" s="159"/>
      <c r="BG5" s="159"/>
      <c r="BH5" s="159"/>
      <c r="BI5" s="28"/>
      <c r="BJ5" s="28"/>
      <c r="BK5" s="28"/>
      <c r="BL5" s="28"/>
      <c r="BM5" s="28"/>
      <c r="BN5" s="28"/>
      <c r="BO5" s="28"/>
      <c r="BP5" s="28"/>
      <c r="BQ5" s="28"/>
      <c r="BR5" s="28"/>
      <c r="BS5" s="28"/>
      <c r="BT5" s="28"/>
      <c r="BU5" s="28"/>
    </row>
    <row r="6" spans="1:73" x14ac:dyDescent="0.25">
      <c r="H6" s="125"/>
      <c r="I6" s="123"/>
      <c r="J6" s="123"/>
      <c r="K6" s="123"/>
      <c r="L6" s="123"/>
      <c r="M6" s="123"/>
      <c r="N6" s="123"/>
      <c r="O6" s="123"/>
      <c r="P6" s="125"/>
      <c r="Q6" s="123"/>
      <c r="R6" s="123"/>
      <c r="S6" s="123"/>
      <c r="T6" s="125"/>
      <c r="U6" s="125"/>
      <c r="V6" s="123"/>
      <c r="W6" s="123"/>
      <c r="X6" s="123"/>
      <c r="Y6" s="125"/>
      <c r="Z6" s="123"/>
      <c r="AA6" s="123"/>
      <c r="AB6" s="123"/>
      <c r="AC6" s="125"/>
      <c r="AD6" s="123"/>
      <c r="AE6" s="123"/>
      <c r="AF6" s="123"/>
      <c r="AG6" s="125"/>
      <c r="AH6" s="123"/>
      <c r="AI6" s="123"/>
      <c r="AJ6" s="123"/>
      <c r="AK6" s="125"/>
      <c r="AL6" s="123"/>
      <c r="AM6" s="123"/>
      <c r="AN6" s="123"/>
      <c r="AO6" s="125"/>
      <c r="AP6" s="123"/>
      <c r="AQ6" s="123"/>
      <c r="AR6" s="123"/>
      <c r="AS6" s="125"/>
      <c r="AT6" s="123"/>
      <c r="AU6" s="123"/>
      <c r="AV6" s="123"/>
      <c r="AW6" s="125"/>
      <c r="AX6" s="123"/>
      <c r="AY6" s="123"/>
      <c r="AZ6" s="123"/>
      <c r="BA6" s="125"/>
      <c r="BB6" s="123"/>
      <c r="BC6" s="123"/>
      <c r="BD6" s="123"/>
      <c r="BE6" s="125"/>
      <c r="BF6" s="123"/>
      <c r="BG6" s="123"/>
      <c r="BH6" s="123"/>
      <c r="BI6" s="28"/>
      <c r="BJ6" s="28"/>
      <c r="BK6" s="28"/>
      <c r="BL6" s="28"/>
      <c r="BM6" s="28"/>
      <c r="BN6" s="28"/>
      <c r="BO6" s="28"/>
      <c r="BP6" s="28"/>
      <c r="BQ6" s="28"/>
      <c r="BR6" s="28"/>
      <c r="BS6" s="28"/>
      <c r="BT6" s="28"/>
      <c r="BU6" s="28"/>
    </row>
    <row r="7" spans="1:73" x14ac:dyDescent="0.25">
      <c r="L7" s="32"/>
      <c r="M7" s="32"/>
      <c r="N7" s="32"/>
      <c r="O7" s="32"/>
      <c r="P7" s="32"/>
      <c r="Q7" s="32"/>
      <c r="R7" s="32"/>
      <c r="S7" s="32"/>
      <c r="T7" s="32"/>
      <c r="U7" s="32"/>
      <c r="V7" s="32"/>
    </row>
    <row r="8" spans="1:73" ht="13.5" customHeight="1" x14ac:dyDescent="0.25">
      <c r="B8" s="73"/>
      <c r="C8" s="73"/>
      <c r="D8" s="73"/>
      <c r="E8" s="73"/>
      <c r="F8" s="73"/>
      <c r="G8" s="73"/>
      <c r="H8" s="75"/>
      <c r="I8" s="75"/>
      <c r="J8" s="75" t="s">
        <v>394</v>
      </c>
      <c r="K8" s="76" t="s">
        <v>395</v>
      </c>
      <c r="L8" s="117" t="s">
        <v>399</v>
      </c>
      <c r="M8" s="116" t="s">
        <v>402</v>
      </c>
      <c r="N8" s="116" t="s">
        <v>405</v>
      </c>
      <c r="O8" s="116" t="s">
        <v>405</v>
      </c>
      <c r="P8" s="116" t="s">
        <v>407</v>
      </c>
      <c r="Q8" s="116" t="s">
        <v>410</v>
      </c>
      <c r="R8" s="116" t="s">
        <v>413</v>
      </c>
      <c r="S8" s="116" t="s">
        <v>385</v>
      </c>
      <c r="T8" s="116" t="s">
        <v>416</v>
      </c>
      <c r="U8" s="116"/>
      <c r="V8" s="117"/>
    </row>
    <row r="9" spans="1:73" s="2" customFormat="1" x14ac:dyDescent="0.25">
      <c r="E9" s="159"/>
      <c r="F9" s="159"/>
      <c r="G9" s="123"/>
      <c r="H9" s="123" t="s">
        <v>8</v>
      </c>
      <c r="I9" s="123" t="s">
        <v>340</v>
      </c>
      <c r="J9" s="123" t="s">
        <v>393</v>
      </c>
      <c r="K9" s="123" t="s">
        <v>397</v>
      </c>
      <c r="L9" s="123" t="s">
        <v>400</v>
      </c>
      <c r="M9" s="123" t="s">
        <v>403</v>
      </c>
      <c r="N9" s="123" t="s">
        <v>400</v>
      </c>
      <c r="O9" s="123" t="s">
        <v>403</v>
      </c>
      <c r="P9" s="123" t="s">
        <v>3</v>
      </c>
      <c r="Q9" s="123" t="s">
        <v>411</v>
      </c>
      <c r="R9" s="123" t="s">
        <v>385</v>
      </c>
      <c r="S9" s="123" t="s">
        <v>2</v>
      </c>
      <c r="T9" s="123" t="s">
        <v>2</v>
      </c>
      <c r="U9" s="123"/>
      <c r="V9" s="123" t="s">
        <v>252</v>
      </c>
      <c r="AA9" s="159"/>
      <c r="AB9" s="159"/>
      <c r="AC9" s="159"/>
      <c r="AD9" s="159"/>
      <c r="AE9" s="28"/>
      <c r="AF9" s="28"/>
      <c r="AG9" s="28"/>
      <c r="AH9" s="28"/>
      <c r="AI9" s="28"/>
      <c r="AJ9" s="28"/>
      <c r="AK9" s="28"/>
      <c r="AL9" s="28"/>
      <c r="AM9"/>
      <c r="AN9"/>
      <c r="AO9"/>
      <c r="AP9"/>
    </row>
    <row r="10" spans="1:73" s="2" customFormat="1" x14ac:dyDescent="0.25">
      <c r="B10" s="27"/>
      <c r="C10" s="27"/>
      <c r="D10" s="27"/>
      <c r="E10" s="27"/>
      <c r="F10" s="27"/>
      <c r="G10" s="27"/>
      <c r="H10" s="124" t="s">
        <v>83</v>
      </c>
      <c r="I10" s="124" t="s">
        <v>391</v>
      </c>
      <c r="J10" s="124" t="s">
        <v>392</v>
      </c>
      <c r="K10" s="124" t="s">
        <v>396</v>
      </c>
      <c r="L10" s="124" t="s">
        <v>398</v>
      </c>
      <c r="M10" s="124" t="s">
        <v>401</v>
      </c>
      <c r="N10" s="124" t="s">
        <v>404</v>
      </c>
      <c r="O10" s="124" t="s">
        <v>406</v>
      </c>
      <c r="P10" s="124" t="s">
        <v>408</v>
      </c>
      <c r="Q10" s="124" t="s">
        <v>409</v>
      </c>
      <c r="R10" s="124" t="s">
        <v>412</v>
      </c>
      <c r="S10" s="124" t="s">
        <v>414</v>
      </c>
      <c r="T10" s="124" t="s">
        <v>415</v>
      </c>
      <c r="U10" s="124"/>
      <c r="V10" s="124"/>
      <c r="AE10"/>
      <c r="AF10"/>
      <c r="AG10"/>
      <c r="AH10"/>
      <c r="AI10"/>
      <c r="AJ10"/>
      <c r="AK10"/>
      <c r="AL10"/>
      <c r="AM10"/>
      <c r="AN10"/>
      <c r="AO10"/>
      <c r="AP10"/>
    </row>
    <row r="11" spans="1:73" x14ac:dyDescent="0.25">
      <c r="I11" s="40"/>
      <c r="J11" s="40"/>
      <c r="K11" s="24"/>
    </row>
    <row r="12" spans="1:73" ht="18.75" x14ac:dyDescent="0.3">
      <c r="A12" s="118" t="s">
        <v>390</v>
      </c>
      <c r="I12" s="40"/>
      <c r="J12" s="40"/>
      <c r="K12" s="24"/>
    </row>
    <row r="13" spans="1:73" ht="18.75" x14ac:dyDescent="0.3">
      <c r="A13" s="118"/>
      <c r="B13" s="2" t="s">
        <v>45</v>
      </c>
      <c r="I13" s="40"/>
      <c r="J13" s="40"/>
      <c r="K13" s="24"/>
    </row>
    <row r="14" spans="1:73" x14ac:dyDescent="0.25">
      <c r="C14" s="5" t="s">
        <v>9</v>
      </c>
      <c r="D14" s="6"/>
      <c r="E14" s="6"/>
      <c r="F14" s="6"/>
      <c r="G14" s="6"/>
      <c r="H14" s="6"/>
      <c r="I14" s="40"/>
      <c r="J14" s="40"/>
      <c r="K14" s="24"/>
    </row>
    <row r="15" spans="1:73" x14ac:dyDescent="0.25">
      <c r="C15" s="5"/>
      <c r="D15" s="6" t="s">
        <v>418</v>
      </c>
      <c r="E15" s="6"/>
      <c r="F15" s="6"/>
      <c r="G15" s="6"/>
      <c r="H15" s="127">
        <f>'Class Allocation'!H19</f>
        <v>34760727.003932469</v>
      </c>
      <c r="I15" s="127">
        <f>'Class Allocation'!L19</f>
        <v>16276375.916736325</v>
      </c>
      <c r="J15" s="127">
        <f>'Class Allocation'!P19</f>
        <v>3962290.5108496724</v>
      </c>
      <c r="K15" s="127">
        <f>'Class Allocation'!T19</f>
        <v>327855.5032799503</v>
      </c>
      <c r="L15" s="127">
        <f>'Class Allocation'!X19</f>
        <v>3425558.9872917761</v>
      </c>
      <c r="M15" s="127">
        <f>'Class Allocation'!AB19</f>
        <v>243444.05482615044</v>
      </c>
      <c r="N15" s="127">
        <f>'Class Allocation'!AF19</f>
        <v>2561895.7178223245</v>
      </c>
      <c r="O15" s="127">
        <f>'Class Allocation'!AJ19</f>
        <v>5422545.1812102748</v>
      </c>
      <c r="P15" s="127">
        <f>'Class Allocation'!AN19</f>
        <v>1497185.8047962615</v>
      </c>
      <c r="Q15" s="127">
        <f>'Class Allocation'!AR19</f>
        <v>861846.55113424291</v>
      </c>
      <c r="R15" s="127">
        <f>'Class Allocation'!AV19</f>
        <v>179325.70809396965</v>
      </c>
      <c r="S15" s="127">
        <f>'Class Allocation'!AZ19</f>
        <v>751.1327529872774</v>
      </c>
      <c r="T15" s="127">
        <f>'Class Allocation'!BD19</f>
        <v>1651.9351385480447</v>
      </c>
      <c r="V15" s="44">
        <f>SUM(I15:T15)-H15</f>
        <v>0</v>
      </c>
    </row>
    <row r="16" spans="1:73" x14ac:dyDescent="0.25">
      <c r="C16" s="6"/>
      <c r="D16" s="6" t="s">
        <v>417</v>
      </c>
      <c r="E16" s="6"/>
      <c r="F16" s="6"/>
      <c r="G16" s="6"/>
      <c r="H16" s="127">
        <f>'Class Allocation'!H27</f>
        <v>668207246.20677364</v>
      </c>
      <c r="I16" s="127">
        <f>'Class Allocation'!L27</f>
        <v>272816155.74380171</v>
      </c>
      <c r="J16" s="127">
        <f>'Class Allocation'!P27</f>
        <v>73467743.043338105</v>
      </c>
      <c r="K16" s="127">
        <f>'Class Allocation'!T27</f>
        <v>4496284.6926351562</v>
      </c>
      <c r="L16" s="127">
        <f>'Class Allocation'!X27</f>
        <v>76259563.55740802</v>
      </c>
      <c r="M16" s="127">
        <f>'Class Allocation'!AB27</f>
        <v>5572817.8485518293</v>
      </c>
      <c r="N16" s="127">
        <f>'Class Allocation'!AF27</f>
        <v>54486498.537612319</v>
      </c>
      <c r="O16" s="127">
        <f>'Class Allocation'!AJ27</f>
        <v>119053482.61563349</v>
      </c>
      <c r="P16" s="127">
        <f>'Class Allocation'!AN27</f>
        <v>42340278.548252605</v>
      </c>
      <c r="Q16" s="127">
        <f>'Class Allocation'!AR27</f>
        <v>19682698.506954905</v>
      </c>
      <c r="R16" s="127">
        <f>'Class Allocation'!AV27</f>
        <v>0</v>
      </c>
      <c r="S16" s="127">
        <f>'Class Allocation'!AZ27</f>
        <v>0</v>
      </c>
      <c r="T16" s="127">
        <f>'Class Allocation'!BD27</f>
        <v>31723.112585514697</v>
      </c>
      <c r="V16" s="44">
        <f t="shared" ref="V16:V79" si="0">SUM(I16:T16)-H16</f>
        <v>0</v>
      </c>
    </row>
    <row r="17" spans="3:22" x14ac:dyDescent="0.25">
      <c r="C17" s="6"/>
      <c r="D17" s="6" t="s">
        <v>3</v>
      </c>
      <c r="E17" s="6"/>
      <c r="F17" s="6"/>
      <c r="G17" s="6"/>
      <c r="H17" s="127">
        <f>'Class Allocation'!H32</f>
        <v>881238248.38230264</v>
      </c>
      <c r="I17" s="127">
        <f>'Class Allocation'!L32</f>
        <v>374825553.16670561</v>
      </c>
      <c r="J17" s="127">
        <f>'Class Allocation'!P32</f>
        <v>94894627.663776815</v>
      </c>
      <c r="K17" s="127">
        <f>'Class Allocation'!T32</f>
        <v>9161093.4969702475</v>
      </c>
      <c r="L17" s="127">
        <f>'Class Allocation'!X32</f>
        <v>83658754.967465416</v>
      </c>
      <c r="M17" s="127">
        <f>'Class Allocation'!AB32</f>
        <v>6579025.217741604</v>
      </c>
      <c r="N17" s="127">
        <f>'Class Allocation'!AF32</f>
        <v>64659843.209945627</v>
      </c>
      <c r="O17" s="127">
        <f>'Class Allocation'!AJ32</f>
        <v>149809343.10169861</v>
      </c>
      <c r="P17" s="127">
        <f>'Class Allocation'!AN32</f>
        <v>54827496.526334062</v>
      </c>
      <c r="Q17" s="127">
        <f>'Class Allocation'!AR32</f>
        <v>36251382.32733158</v>
      </c>
      <c r="R17" s="127">
        <f>'Class Allocation'!AV32</f>
        <v>6501717.8151788544</v>
      </c>
      <c r="S17" s="127">
        <f>'Class Allocation'!AZ32</f>
        <v>27233.424886869008</v>
      </c>
      <c r="T17" s="127">
        <f>'Class Allocation'!BD32</f>
        <v>42177.464267604235</v>
      </c>
      <c r="V17" s="44">
        <f t="shared" si="0"/>
        <v>0</v>
      </c>
    </row>
    <row r="18" spans="3:22" x14ac:dyDescent="0.25">
      <c r="C18" s="6"/>
      <c r="D18" s="6" t="s">
        <v>4</v>
      </c>
      <c r="E18" s="6"/>
      <c r="F18" s="6"/>
      <c r="G18" s="6"/>
      <c r="H18" s="127">
        <f>'Class Allocation'!H62</f>
        <v>706535354.36564052</v>
      </c>
      <c r="I18" s="127">
        <f>'Class Allocation'!L62</f>
        <v>408699614.28422576</v>
      </c>
      <c r="J18" s="127">
        <f>'Class Allocation'!P62</f>
        <v>88791385.296337187</v>
      </c>
      <c r="K18" s="127">
        <f>'Class Allocation'!T62</f>
        <v>7620535.1446094802</v>
      </c>
      <c r="L18" s="127">
        <f>'Class Allocation'!X62</f>
        <v>62401412.343260981</v>
      </c>
      <c r="M18" s="127">
        <f>'Class Allocation'!AB62</f>
        <v>3647743.7898027021</v>
      </c>
      <c r="N18" s="127">
        <f>'Class Allocation'!AF62</f>
        <v>47121402.761134803</v>
      </c>
      <c r="O18" s="127">
        <f>'Class Allocation'!AJ62</f>
        <v>83061864.465877503</v>
      </c>
      <c r="P18" s="127">
        <f>'Class Allocation'!AN62</f>
        <v>0</v>
      </c>
      <c r="Q18" s="127">
        <f>'Class Allocation'!AR62</f>
        <v>0</v>
      </c>
      <c r="R18" s="127">
        <f>'Class Allocation'!AV62</f>
        <v>5136570.5077170413</v>
      </c>
      <c r="S18" s="127">
        <f>'Class Allocation'!AZ62</f>
        <v>21515.299659951565</v>
      </c>
      <c r="T18" s="127">
        <f>'Class Allocation'!BD62</f>
        <v>33310.473015260999</v>
      </c>
      <c r="V18" s="44">
        <f t="shared" si="0"/>
        <v>0</v>
      </c>
    </row>
    <row r="19" spans="3:22" x14ac:dyDescent="0.25">
      <c r="C19" s="6"/>
      <c r="D19" s="6" t="s">
        <v>394</v>
      </c>
      <c r="E19" s="6"/>
      <c r="F19" s="6"/>
      <c r="G19" s="6"/>
      <c r="H19" s="127">
        <f>'Class Allocation'!H68</f>
        <v>59870049.773520932</v>
      </c>
      <c r="I19" s="127">
        <f>'Class Allocation'!L68</f>
        <v>28033574.676309269</v>
      </c>
      <c r="J19" s="127">
        <f>'Class Allocation'!P68</f>
        <v>6824440.9869472124</v>
      </c>
      <c r="K19" s="127">
        <f>'Class Allocation'!T68</f>
        <v>564681.09247751883</v>
      </c>
      <c r="L19" s="127">
        <f>'Class Allocation'!X68</f>
        <v>5900002.8120266013</v>
      </c>
      <c r="M19" s="127">
        <f>'Class Allocation'!AB68</f>
        <v>419295.2488554258</v>
      </c>
      <c r="N19" s="127">
        <f>'Class Allocation'!AF68</f>
        <v>4412474.5757832043</v>
      </c>
      <c r="O19" s="127">
        <f>'Class Allocation'!AJ68</f>
        <v>9339506.9056380168</v>
      </c>
      <c r="P19" s="127">
        <f>'Class Allocation'!AN68</f>
        <v>2578674.1641859394</v>
      </c>
      <c r="Q19" s="127">
        <f>'Class Allocation'!AR68</f>
        <v>1484399.2160378899</v>
      </c>
      <c r="R19" s="127">
        <f>'Class Allocation'!AV68</f>
        <v>308861.17738686129</v>
      </c>
      <c r="S19" s="127">
        <f>'Class Allocation'!AZ68</f>
        <v>1293.7115872974296</v>
      </c>
      <c r="T19" s="127">
        <f>'Class Allocation'!BD68</f>
        <v>2845.2062857117726</v>
      </c>
      <c r="V19" s="44">
        <f t="shared" si="0"/>
        <v>0</v>
      </c>
    </row>
    <row r="20" spans="3:22" x14ac:dyDescent="0.25">
      <c r="C20" s="6"/>
      <c r="D20" s="66" t="s">
        <v>419</v>
      </c>
      <c r="E20" s="66"/>
      <c r="F20" s="66"/>
      <c r="G20" s="66"/>
      <c r="H20" s="128">
        <f>+'Class Allocation'!H72+'Class Allocation'!H73</f>
        <v>90898.297216763938</v>
      </c>
      <c r="I20" s="128">
        <f>+'Class Allocation'!L72+'Class Allocation'!L73</f>
        <v>45019.530506759678</v>
      </c>
      <c r="J20" s="128">
        <f>+'Class Allocation'!P72+'Class Allocation'!P73</f>
        <v>10724.688670264746</v>
      </c>
      <c r="K20" s="128">
        <f>+'Class Allocation'!T72+'Class Allocation'!T73</f>
        <v>800.15494928742953</v>
      </c>
      <c r="L20" s="128">
        <f>+'Class Allocation'!X72+'Class Allocation'!X73</f>
        <v>9174.7326129714584</v>
      </c>
      <c r="M20" s="128">
        <f>+'Class Allocation'!AB72+'Class Allocation'!AB73</f>
        <v>610.45816306501081</v>
      </c>
      <c r="N20" s="128">
        <f>+'Class Allocation'!AF72+'Class Allocation'!AF73</f>
        <v>6722.0414831994913</v>
      </c>
      <c r="O20" s="128">
        <f>+'Class Allocation'!AJ72+'Class Allocation'!AJ73</f>
        <v>13379.031112871082</v>
      </c>
      <c r="P20" s="128">
        <f>+'Class Allocation'!AN72+'Class Allocation'!AN73</f>
        <v>2815.3546940796609</v>
      </c>
      <c r="Q20" s="128">
        <f>+'Class Allocation'!AR72+'Class Allocation'!AR73</f>
        <v>1308.7721558222286</v>
      </c>
      <c r="R20" s="128">
        <f>+'Class Allocation'!AV72+'Class Allocation'!AV73</f>
        <v>337.81775023446926</v>
      </c>
      <c r="S20" s="128">
        <f>+'Class Allocation'!AZ72+'Class Allocation'!AZ73</f>
        <v>1.4150005564657706</v>
      </c>
      <c r="T20" s="128">
        <f>+'Class Allocation'!BD72+'Class Allocation'!BD73</f>
        <v>4.3001176522244169</v>
      </c>
      <c r="V20" s="44">
        <f t="shared" si="0"/>
        <v>0</v>
      </c>
    </row>
    <row r="21" spans="3:22" x14ac:dyDescent="0.25">
      <c r="C21" s="6"/>
      <c r="D21" s="6" t="s">
        <v>420</v>
      </c>
      <c r="E21" s="6"/>
      <c r="F21" s="6"/>
      <c r="G21" s="6"/>
      <c r="H21" s="127">
        <f>SUM(H15:H20)</f>
        <v>2350702524.029387</v>
      </c>
      <c r="I21" s="127">
        <f t="shared" ref="I21:T21" si="1">SUM(I15:I20)</f>
        <v>1100696293.3182855</v>
      </c>
      <c r="J21" s="127">
        <f t="shared" si="1"/>
        <v>267951212.18991926</v>
      </c>
      <c r="K21" s="127">
        <f t="shared" si="1"/>
        <v>22171250.084921643</v>
      </c>
      <c r="L21" s="127">
        <f t="shared" si="1"/>
        <v>231654467.40006575</v>
      </c>
      <c r="M21" s="127">
        <f t="shared" si="1"/>
        <v>16462936.617940778</v>
      </c>
      <c r="N21" s="127">
        <f t="shared" si="1"/>
        <v>173248836.84378147</v>
      </c>
      <c r="O21" s="127">
        <f t="shared" si="1"/>
        <v>366700121.30117083</v>
      </c>
      <c r="P21" s="127">
        <f t="shared" si="1"/>
        <v>101246450.39826296</v>
      </c>
      <c r="Q21" s="127">
        <f t="shared" si="1"/>
        <v>58281635.373614438</v>
      </c>
      <c r="R21" s="127">
        <f t="shared" si="1"/>
        <v>12126813.026126962</v>
      </c>
      <c r="S21" s="127">
        <f t="shared" si="1"/>
        <v>50794.983887661743</v>
      </c>
      <c r="T21" s="127">
        <f t="shared" si="1"/>
        <v>111712.49141029197</v>
      </c>
      <c r="V21" s="44">
        <f t="shared" si="0"/>
        <v>0</v>
      </c>
    </row>
    <row r="22" spans="3:22" x14ac:dyDescent="0.25">
      <c r="C22" s="6"/>
      <c r="D22" s="6"/>
      <c r="E22" s="6"/>
      <c r="F22" s="6"/>
      <c r="G22" s="6"/>
      <c r="H22" s="127"/>
      <c r="I22" s="127"/>
      <c r="J22" s="127"/>
      <c r="K22" s="127"/>
      <c r="L22" s="127"/>
      <c r="M22" s="127"/>
      <c r="N22" s="127"/>
      <c r="O22" s="127"/>
      <c r="P22" s="127"/>
      <c r="Q22" s="127"/>
      <c r="R22" s="127"/>
      <c r="S22" s="127"/>
      <c r="T22" s="127"/>
      <c r="V22" s="44">
        <f t="shared" si="0"/>
        <v>0</v>
      </c>
    </row>
    <row r="23" spans="3:22" x14ac:dyDescent="0.25">
      <c r="C23" s="7" t="s">
        <v>421</v>
      </c>
      <c r="D23" s="6"/>
      <c r="E23" s="6"/>
      <c r="F23" s="6"/>
      <c r="G23" s="6"/>
      <c r="H23" s="127"/>
      <c r="I23" s="127"/>
      <c r="J23" s="127"/>
      <c r="K23" s="127"/>
      <c r="L23" s="127"/>
      <c r="M23" s="127"/>
      <c r="N23" s="127"/>
      <c r="O23" s="127"/>
      <c r="P23" s="127"/>
      <c r="Q23" s="127"/>
      <c r="R23" s="127"/>
      <c r="S23" s="127"/>
      <c r="T23" s="127"/>
      <c r="V23" s="44">
        <f t="shared" si="0"/>
        <v>0</v>
      </c>
    </row>
    <row r="24" spans="3:22" x14ac:dyDescent="0.25">
      <c r="C24" s="6"/>
      <c r="D24" s="6" t="s">
        <v>417</v>
      </c>
      <c r="E24" s="6"/>
      <c r="F24" s="6"/>
      <c r="G24" s="6"/>
      <c r="H24" s="127">
        <f>'Class Allocation'!H80</f>
        <v>4614288.0863847146</v>
      </c>
      <c r="I24" s="127">
        <f>'Class Allocation'!L80</f>
        <v>1883925.0013645543</v>
      </c>
      <c r="J24" s="127">
        <f>'Class Allocation'!P80</f>
        <v>507329.62472775416</v>
      </c>
      <c r="K24" s="127">
        <f>'Class Allocation'!T80</f>
        <v>31048.979202180406</v>
      </c>
      <c r="L24" s="127">
        <f>'Class Allocation'!X80</f>
        <v>526608.47004187829</v>
      </c>
      <c r="M24" s="127">
        <f>'Class Allocation'!AB80</f>
        <v>38482.951437805183</v>
      </c>
      <c r="N24" s="127">
        <f>'Class Allocation'!AF80</f>
        <v>376255.12518480385</v>
      </c>
      <c r="O24" s="127">
        <f>'Class Allocation'!AJ80</f>
        <v>822120.78602023178</v>
      </c>
      <c r="P24" s="127">
        <f>'Class Allocation'!AN80</f>
        <v>292379.71301340219</v>
      </c>
      <c r="Q24" s="127">
        <f>'Class Allocation'!AR80</f>
        <v>135918.37224770215</v>
      </c>
      <c r="R24" s="127">
        <f>'Class Allocation'!AV80</f>
        <v>0</v>
      </c>
      <c r="S24" s="127">
        <f>'Class Allocation'!AZ80</f>
        <v>0</v>
      </c>
      <c r="T24" s="127">
        <f>'Class Allocation'!BD80</f>
        <v>219.06314440218588</v>
      </c>
      <c r="V24" s="44">
        <f t="shared" si="0"/>
        <v>0</v>
      </c>
    </row>
    <row r="25" spans="3:22" x14ac:dyDescent="0.25">
      <c r="C25" s="6"/>
      <c r="D25" s="6" t="s">
        <v>3</v>
      </c>
      <c r="E25" s="6"/>
      <c r="F25" s="6"/>
      <c r="G25" s="6"/>
      <c r="H25" s="127">
        <f>'Class Allocation'!H81</f>
        <v>30190923.175486635</v>
      </c>
      <c r="I25" s="127">
        <f>'Class Allocation'!L81</f>
        <v>12841396.183879649</v>
      </c>
      <c r="J25" s="127">
        <f>'Class Allocation'!P81</f>
        <v>3251057.7234053575</v>
      </c>
      <c r="K25" s="127">
        <f>'Class Allocation'!T81</f>
        <v>313855.95266456355</v>
      </c>
      <c r="L25" s="127">
        <f>'Class Allocation'!X81</f>
        <v>2866120.539838261</v>
      </c>
      <c r="M25" s="127">
        <f>'Class Allocation'!AB81</f>
        <v>225395.17012913036</v>
      </c>
      <c r="N25" s="127">
        <f>'Class Allocation'!AF81</f>
        <v>2215224.2738828482</v>
      </c>
      <c r="O25" s="127">
        <f>'Class Allocation'!AJ81</f>
        <v>5132417.2286622804</v>
      </c>
      <c r="P25" s="127">
        <f>'Class Allocation'!AN81</f>
        <v>1878371.4149600838</v>
      </c>
      <c r="Q25" s="127">
        <f>'Class Allocation'!AR81</f>
        <v>1241960.0498035315</v>
      </c>
      <c r="R25" s="127">
        <f>'Class Allocation'!AV81</f>
        <v>222746.6447661506</v>
      </c>
      <c r="S25" s="127">
        <f>'Class Allocation'!AZ81</f>
        <v>933.00788983475491</v>
      </c>
      <c r="T25" s="127">
        <f>'Class Allocation'!BD81</f>
        <v>1444.9856049457921</v>
      </c>
      <c r="V25" s="44">
        <f t="shared" si="0"/>
        <v>0</v>
      </c>
    </row>
    <row r="26" spans="3:22" x14ac:dyDescent="0.25">
      <c r="C26" s="6"/>
      <c r="D26" s="6" t="s">
        <v>4</v>
      </c>
      <c r="E26" s="6"/>
      <c r="F26" s="6"/>
      <c r="G26" s="6"/>
      <c r="H26" s="127">
        <f>'Class Allocation'!H82</f>
        <v>13411241.111952189</v>
      </c>
      <c r="I26" s="127">
        <f>'Class Allocation'!L82</f>
        <v>7757812.8761141077</v>
      </c>
      <c r="J26" s="127">
        <f>'Class Allocation'!P82</f>
        <v>1685411.3095905595</v>
      </c>
      <c r="K26" s="127">
        <f>'Class Allocation'!T82</f>
        <v>144650.70090968584</v>
      </c>
      <c r="L26" s="127">
        <f>'Class Allocation'!X82</f>
        <v>1184484.7982352015</v>
      </c>
      <c r="M26" s="127">
        <f>'Class Allocation'!AB82</f>
        <v>69240.373008076233</v>
      </c>
      <c r="N26" s="127">
        <f>'Class Allocation'!AF82</f>
        <v>894444.26249608921</v>
      </c>
      <c r="O26" s="127">
        <f>'Class Allocation'!AJ82</f>
        <v>1576655.2723470477</v>
      </c>
      <c r="P26" s="127">
        <f>'Class Allocation'!AN82</f>
        <v>0</v>
      </c>
      <c r="Q26" s="127">
        <f>'Class Allocation'!AR82</f>
        <v>0</v>
      </c>
      <c r="R26" s="127">
        <f>'Class Allocation'!AV82</f>
        <v>97500.832961694439</v>
      </c>
      <c r="S26" s="127">
        <f>'Class Allocation'!AZ82</f>
        <v>408.39693237231393</v>
      </c>
      <c r="T26" s="127">
        <f>'Class Allocation'!BD82</f>
        <v>632.28935735557206</v>
      </c>
      <c r="V26" s="44">
        <f t="shared" si="0"/>
        <v>0</v>
      </c>
    </row>
    <row r="27" spans="3:22" x14ac:dyDescent="0.25">
      <c r="C27" s="6"/>
      <c r="D27" s="66" t="s">
        <v>394</v>
      </c>
      <c r="E27" s="66"/>
      <c r="F27" s="66"/>
      <c r="G27" s="66"/>
      <c r="H27" s="128">
        <f>'Class Allocation'!H83</f>
        <v>9270867.289438827</v>
      </c>
      <c r="I27" s="128">
        <f>'Class Allocation'!L83</f>
        <v>4340994.3946226966</v>
      </c>
      <c r="J27" s="128">
        <f>'Class Allocation'!P83</f>
        <v>1056763.5563011782</v>
      </c>
      <c r="K27" s="128">
        <f>'Class Allocation'!T83</f>
        <v>87440.773625843227</v>
      </c>
      <c r="L27" s="128">
        <f>'Class Allocation'!X83</f>
        <v>913614.4580558904</v>
      </c>
      <c r="M27" s="128">
        <f>'Class Allocation'!AB83</f>
        <v>64927.799825382921</v>
      </c>
      <c r="N27" s="128">
        <f>'Class Allocation'!AF83</f>
        <v>683270.9570955016</v>
      </c>
      <c r="O27" s="128">
        <f>'Class Allocation'!AJ83</f>
        <v>1446221.0971680554</v>
      </c>
      <c r="P27" s="128">
        <f>'Class Allocation'!AN83</f>
        <v>399307.26714454335</v>
      </c>
      <c r="Q27" s="128">
        <f>'Class Allocation'!AR83</f>
        <v>229858.97269991518</v>
      </c>
      <c r="R27" s="128">
        <f>'Class Allocation'!AV83</f>
        <v>47827.102152833562</v>
      </c>
      <c r="S27" s="128">
        <f>'Class Allocation'!AZ83</f>
        <v>200.33102497850771</v>
      </c>
      <c r="T27" s="128">
        <f>'Class Allocation'!BD83</f>
        <v>440.57972200947046</v>
      </c>
      <c r="V27" s="44">
        <f t="shared" si="0"/>
        <v>0</v>
      </c>
    </row>
    <row r="28" spans="3:22" x14ac:dyDescent="0.25">
      <c r="C28" s="6"/>
      <c r="D28" s="6" t="s">
        <v>423</v>
      </c>
      <c r="E28" s="6"/>
      <c r="F28" s="6"/>
      <c r="G28" s="6"/>
      <c r="H28" s="127">
        <f>SUM(H24:H27)</f>
        <v>57487319.663262367</v>
      </c>
      <c r="I28" s="127">
        <f t="shared" ref="I28:T28" si="2">SUM(I24:I27)</f>
        <v>26824128.455981009</v>
      </c>
      <c r="J28" s="127">
        <f t="shared" si="2"/>
        <v>6500562.2140248492</v>
      </c>
      <c r="K28" s="127">
        <f t="shared" si="2"/>
        <v>576996.40640227299</v>
      </c>
      <c r="L28" s="127">
        <f t="shared" si="2"/>
        <v>5490828.2661712309</v>
      </c>
      <c r="M28" s="127">
        <f t="shared" si="2"/>
        <v>398046.29440039472</v>
      </c>
      <c r="N28" s="127">
        <f t="shared" si="2"/>
        <v>4169194.6186592425</v>
      </c>
      <c r="O28" s="127">
        <f t="shared" si="2"/>
        <v>8977414.3841976151</v>
      </c>
      <c r="P28" s="127">
        <f t="shared" si="2"/>
        <v>2570058.3951180289</v>
      </c>
      <c r="Q28" s="127">
        <f t="shared" si="2"/>
        <v>1607737.3947511488</v>
      </c>
      <c r="R28" s="127">
        <f t="shared" si="2"/>
        <v>368074.57988067856</v>
      </c>
      <c r="S28" s="127">
        <f t="shared" si="2"/>
        <v>1541.7358471855764</v>
      </c>
      <c r="T28" s="127">
        <f t="shared" si="2"/>
        <v>2736.9178287130203</v>
      </c>
      <c r="V28" s="44">
        <f t="shared" si="0"/>
        <v>0</v>
      </c>
    </row>
    <row r="29" spans="3:22" x14ac:dyDescent="0.25">
      <c r="C29" s="6"/>
      <c r="D29" s="6"/>
      <c r="E29" s="6"/>
      <c r="F29" s="6"/>
      <c r="G29" s="6"/>
      <c r="H29" s="127"/>
      <c r="I29" s="127"/>
      <c r="J29" s="127"/>
      <c r="K29" s="127"/>
      <c r="L29" s="127"/>
      <c r="M29" s="127"/>
      <c r="N29" s="127"/>
      <c r="O29" s="127"/>
      <c r="P29" s="127"/>
      <c r="Q29" s="127"/>
      <c r="R29" s="127"/>
      <c r="S29" s="127"/>
      <c r="T29" s="127"/>
      <c r="V29" s="44">
        <f t="shared" si="0"/>
        <v>0</v>
      </c>
    </row>
    <row r="30" spans="3:22" x14ac:dyDescent="0.25">
      <c r="C30" s="7" t="s">
        <v>422</v>
      </c>
      <c r="D30" s="6"/>
      <c r="E30" s="6"/>
      <c r="F30" s="6"/>
      <c r="G30" s="6"/>
      <c r="H30" s="127"/>
      <c r="I30" s="127"/>
      <c r="J30" s="127"/>
      <c r="K30" s="127"/>
      <c r="L30" s="127"/>
      <c r="M30" s="127"/>
      <c r="N30" s="127"/>
      <c r="O30" s="127"/>
      <c r="P30" s="127"/>
      <c r="Q30" s="127"/>
      <c r="R30" s="127"/>
      <c r="S30" s="127"/>
      <c r="T30" s="127"/>
      <c r="V30" s="44">
        <f t="shared" si="0"/>
        <v>0</v>
      </c>
    </row>
    <row r="31" spans="3:22" x14ac:dyDescent="0.25">
      <c r="C31" s="7"/>
      <c r="D31" s="6" t="s">
        <v>418</v>
      </c>
      <c r="E31" s="6"/>
      <c r="F31" s="6"/>
      <c r="G31" s="6"/>
      <c r="H31" s="127">
        <f>'Class Allocation'!H97</f>
        <v>17527212.294354528</v>
      </c>
      <c r="I31" s="127">
        <f>'Class Allocation'!L97</f>
        <v>8206948.4922764478</v>
      </c>
      <c r="J31" s="127">
        <f>'Class Allocation'!P97</f>
        <v>1997884.1911940454</v>
      </c>
      <c r="K31" s="127">
        <f>'Class Allocation'!T97</f>
        <v>165312.79703126021</v>
      </c>
      <c r="L31" s="127">
        <f>'Class Allocation'!X97</f>
        <v>1727250.9746503485</v>
      </c>
      <c r="M31" s="127">
        <f>'Class Allocation'!AB97</f>
        <v>122750.47153800057</v>
      </c>
      <c r="N31" s="127">
        <f>'Class Allocation'!AF97</f>
        <v>1291770.7422284293</v>
      </c>
      <c r="O31" s="127">
        <f>'Class Allocation'!AJ97</f>
        <v>2734180.4604963963</v>
      </c>
      <c r="P31" s="127">
        <f>'Class Allocation'!AN97</f>
        <v>754917.85432995739</v>
      </c>
      <c r="Q31" s="127">
        <f>'Class Allocation'!AR97</f>
        <v>434564.19841789373</v>
      </c>
      <c r="R31" s="127">
        <f>'Class Allocation'!AV97</f>
        <v>90420.426340418009</v>
      </c>
      <c r="S31" s="127">
        <f>'Class Allocation'!AZ97</f>
        <v>378.73958221189065</v>
      </c>
      <c r="T31" s="127">
        <f>'Class Allocation'!BD97</f>
        <v>832.94626912032061</v>
      </c>
      <c r="V31" s="44">
        <f t="shared" si="0"/>
        <v>0</v>
      </c>
    </row>
    <row r="32" spans="3:22" x14ac:dyDescent="0.25">
      <c r="C32" s="6"/>
      <c r="D32" s="6" t="s">
        <v>417</v>
      </c>
      <c r="E32" s="6"/>
      <c r="F32" s="6"/>
      <c r="G32" s="6"/>
      <c r="H32" s="127">
        <f>+'Class Allocation'!H90+'Class Allocation'!H91+'Class Allocation'!H92</f>
        <v>269179796.34725934</v>
      </c>
      <c r="I32" s="127">
        <f>+'Class Allocation'!L90+'Class Allocation'!L91+'Class Allocation'!L92</f>
        <v>109900929.18063645</v>
      </c>
      <c r="J32" s="127">
        <f>+'Class Allocation'!P90+'Class Allocation'!P91+'Class Allocation'!P92</f>
        <v>29595656.471493766</v>
      </c>
      <c r="K32" s="127">
        <f>+'Class Allocation'!T90+'Class Allocation'!T91+'Class Allocation'!T92</f>
        <v>1811277.8703814088</v>
      </c>
      <c r="L32" s="127">
        <f>+'Class Allocation'!X90+'Class Allocation'!X91+'Class Allocation'!X92</f>
        <v>30720310.06015433</v>
      </c>
      <c r="M32" s="127">
        <f>+'Class Allocation'!AB90+'Class Allocation'!AB91+'Class Allocation'!AB92</f>
        <v>2244947.1807873175</v>
      </c>
      <c r="N32" s="127">
        <f>+'Class Allocation'!AF90+'Class Allocation'!AF91+'Class Allocation'!AF92</f>
        <v>21949274.964149665</v>
      </c>
      <c r="O32" s="127">
        <f>+'Class Allocation'!AJ90+'Class Allocation'!AJ91+'Class Allocation'!AJ92</f>
        <v>47959360.493063956</v>
      </c>
      <c r="P32" s="127">
        <f>+'Class Allocation'!AN90+'Class Allocation'!AN91+'Class Allocation'!AN92</f>
        <v>17056306.440259814</v>
      </c>
      <c r="Q32" s="127">
        <f>+'Class Allocation'!AR90+'Class Allocation'!AR91+'Class Allocation'!AR92</f>
        <v>7928954.3861473296</v>
      </c>
      <c r="R32" s="127">
        <f>+'Class Allocation'!AV90+'Class Allocation'!AV91+'Class Allocation'!AV92</f>
        <v>0</v>
      </c>
      <c r="S32" s="127">
        <f>+'Class Allocation'!AZ90+'Class Allocation'!AZ91+'Class Allocation'!AZ92</f>
        <v>0</v>
      </c>
      <c r="T32" s="127">
        <f>+'Class Allocation'!BD90+'Class Allocation'!BD91+'Class Allocation'!BD92</f>
        <v>12779.300185301496</v>
      </c>
      <c r="V32" s="44">
        <f t="shared" si="0"/>
        <v>0</v>
      </c>
    </row>
    <row r="33" spans="3:40" x14ac:dyDescent="0.25">
      <c r="C33" s="6"/>
      <c r="D33" s="6" t="s">
        <v>3</v>
      </c>
      <c r="E33" s="6"/>
      <c r="F33" s="6"/>
      <c r="G33" s="6"/>
      <c r="H33" s="127">
        <f>+'Class Allocation'!H93+'Class Allocation'!H94</f>
        <v>307792604.76987165</v>
      </c>
      <c r="I33" s="127">
        <f>+'Class Allocation'!L93+'Class Allocation'!L94</f>
        <v>130916393.55789585</v>
      </c>
      <c r="J33" s="127">
        <f>+'Class Allocation'!P93+'Class Allocation'!P94</f>
        <v>33144118.15524137</v>
      </c>
      <c r="K33" s="127">
        <f>+'Class Allocation'!T93+'Class Allocation'!T94</f>
        <v>3199721.3411344602</v>
      </c>
      <c r="L33" s="127">
        <f>+'Class Allocation'!X93+'Class Allocation'!X94</f>
        <v>29219732.74595071</v>
      </c>
      <c r="M33" s="127">
        <f>+'Class Allocation'!AB93+'Class Allocation'!AB94</f>
        <v>2297874.9643840655</v>
      </c>
      <c r="N33" s="127">
        <f>+'Class Allocation'!AF93+'Class Allocation'!AF94</f>
        <v>22583928.46898625</v>
      </c>
      <c r="O33" s="127">
        <f>+'Class Allocation'!AJ93+'Class Allocation'!AJ94</f>
        <v>52324337.960568719</v>
      </c>
      <c r="P33" s="127">
        <f>+'Class Allocation'!AN93+'Class Allocation'!AN94</f>
        <v>19149756.606490873</v>
      </c>
      <c r="Q33" s="127">
        <f>+'Class Allocation'!AR93+'Class Allocation'!AR94</f>
        <v>12661624.042670133</v>
      </c>
      <c r="R33" s="127">
        <f>+'Class Allocation'!AV93+'Class Allocation'!AV94</f>
        <v>2270873.5866675833</v>
      </c>
      <c r="S33" s="127">
        <f>+'Class Allocation'!AZ93+'Class Allocation'!AZ94</f>
        <v>9511.8962415912229</v>
      </c>
      <c r="T33" s="127">
        <f>+'Class Allocation'!BD93+'Class Allocation'!BD94</f>
        <v>14731.443640065678</v>
      </c>
      <c r="V33" s="44">
        <f t="shared" si="0"/>
        <v>0</v>
      </c>
    </row>
    <row r="34" spans="3:40" x14ac:dyDescent="0.25">
      <c r="C34" s="6"/>
      <c r="D34" s="6" t="s">
        <v>4</v>
      </c>
      <c r="E34" s="6"/>
      <c r="F34" s="6"/>
      <c r="G34" s="6"/>
      <c r="H34" s="127">
        <f>+'Class Allocation'!H95</f>
        <v>259981606.41528511</v>
      </c>
      <c r="I34" s="127">
        <f>+'Class Allocation'!L95</f>
        <v>150387919.87744251</v>
      </c>
      <c r="J34" s="127">
        <f>+'Class Allocation'!P95</f>
        <v>32672288.573451843</v>
      </c>
      <c r="K34" s="127">
        <f>+'Class Allocation'!T95</f>
        <v>2804104.502907034</v>
      </c>
      <c r="L34" s="127">
        <f>+'Class Allocation'!X95</f>
        <v>22961652.694859877</v>
      </c>
      <c r="M34" s="127">
        <f>+'Class Allocation'!AB95</f>
        <v>1342248.8830948237</v>
      </c>
      <c r="N34" s="127">
        <f>+'Class Allocation'!AF95</f>
        <v>17339115.319120456</v>
      </c>
      <c r="O34" s="127">
        <f>+'Class Allocation'!AJ95</f>
        <v>30564014.698282283</v>
      </c>
      <c r="P34" s="127">
        <f>+'Class Allocation'!AN95</f>
        <v>0</v>
      </c>
      <c r="Q34" s="127">
        <f>+'Class Allocation'!AR95</f>
        <v>0</v>
      </c>
      <c r="R34" s="127">
        <f>+'Class Allocation'!AV95</f>
        <v>1890087.7978861341</v>
      </c>
      <c r="S34" s="127">
        <f>+'Class Allocation'!AZ95</f>
        <v>7916.9175803277622</v>
      </c>
      <c r="T34" s="127">
        <f>+'Class Allocation'!BD95</f>
        <v>12257.150659836405</v>
      </c>
      <c r="V34" s="44">
        <f t="shared" si="0"/>
        <v>0</v>
      </c>
    </row>
    <row r="35" spans="3:40" x14ac:dyDescent="0.25">
      <c r="C35" s="6"/>
      <c r="D35" s="66" t="s">
        <v>394</v>
      </c>
      <c r="E35" s="66"/>
      <c r="F35" s="66"/>
      <c r="G35" s="66"/>
      <c r="H35" s="128">
        <f>+'Class Allocation'!H96</f>
        <v>20322774.27595114</v>
      </c>
      <c r="I35" s="128">
        <f>+'Class Allocation'!L96</f>
        <v>9515943.488435626</v>
      </c>
      <c r="J35" s="128">
        <f>+'Class Allocation'!P96</f>
        <v>2316543.4847962549</v>
      </c>
      <c r="K35" s="128">
        <f>+'Class Allocation'!T96</f>
        <v>191679.92048995444</v>
      </c>
      <c r="L35" s="128">
        <f>+'Class Allocation'!X96</f>
        <v>2002744.7084121921</v>
      </c>
      <c r="M35" s="128">
        <f>+'Class Allocation'!AB96</f>
        <v>142328.9729957151</v>
      </c>
      <c r="N35" s="128">
        <f>+'Class Allocation'!AF96</f>
        <v>1497806.0840309479</v>
      </c>
      <c r="O35" s="128">
        <f>+'Class Allocation'!AJ96</f>
        <v>3170277.8168712049</v>
      </c>
      <c r="P35" s="128">
        <f>+'Class Allocation'!AN96</f>
        <v>875326.02976314258</v>
      </c>
      <c r="Q35" s="128">
        <f>+'Class Allocation'!AR96</f>
        <v>503876.48443678173</v>
      </c>
      <c r="R35" s="128">
        <f>+'Class Allocation'!AV96</f>
        <v>104842.33793661909</v>
      </c>
      <c r="S35" s="128">
        <f>+'Class Allocation'!AZ96</f>
        <v>439.14793233488086</v>
      </c>
      <c r="T35" s="128">
        <f>+'Class Allocation'!BD96</f>
        <v>965.79985037211679</v>
      </c>
      <c r="V35" s="44">
        <f t="shared" si="0"/>
        <v>0</v>
      </c>
    </row>
    <row r="36" spans="3:40" x14ac:dyDescent="0.25">
      <c r="C36" s="6"/>
      <c r="D36" s="6" t="s">
        <v>424</v>
      </c>
      <c r="E36" s="6"/>
      <c r="F36" s="6"/>
      <c r="G36" s="6"/>
      <c r="H36" s="127">
        <f>SUM(H31:H35)</f>
        <v>874803994.10272169</v>
      </c>
      <c r="I36" s="127">
        <f t="shared" ref="I36:T36" si="3">SUM(I31:I35)</f>
        <v>408928134.59668684</v>
      </c>
      <c r="J36" s="127">
        <f t="shared" si="3"/>
        <v>99726490.876177281</v>
      </c>
      <c r="K36" s="127">
        <f t="shared" si="3"/>
        <v>8172096.4319441179</v>
      </c>
      <c r="L36" s="127">
        <f t="shared" si="3"/>
        <v>86631691.184027448</v>
      </c>
      <c r="M36" s="127">
        <f t="shared" si="3"/>
        <v>6150150.4727999223</v>
      </c>
      <c r="N36" s="127">
        <f t="shared" si="3"/>
        <v>64661895.578515746</v>
      </c>
      <c r="O36" s="127">
        <f t="shared" si="3"/>
        <v>136752171.42928258</v>
      </c>
      <c r="P36" s="127">
        <f t="shared" si="3"/>
        <v>37836306.930843785</v>
      </c>
      <c r="Q36" s="127">
        <f t="shared" si="3"/>
        <v>21529019.111672137</v>
      </c>
      <c r="R36" s="127">
        <f t="shared" si="3"/>
        <v>4356224.1488307547</v>
      </c>
      <c r="S36" s="127">
        <f t="shared" si="3"/>
        <v>18246.701336465754</v>
      </c>
      <c r="T36" s="127">
        <f t="shared" si="3"/>
        <v>41566.640604696018</v>
      </c>
      <c r="V36" s="44">
        <f t="shared" si="0"/>
        <v>0</v>
      </c>
    </row>
    <row r="37" spans="3:40" x14ac:dyDescent="0.25">
      <c r="C37" s="6"/>
      <c r="D37" s="6"/>
      <c r="E37" s="6"/>
      <c r="F37" s="93"/>
      <c r="G37" s="93"/>
      <c r="H37" s="105"/>
      <c r="I37" s="105"/>
      <c r="J37" s="105"/>
      <c r="K37" s="105"/>
      <c r="L37" s="105"/>
      <c r="M37" s="105"/>
      <c r="N37" s="105"/>
      <c r="O37" s="105"/>
      <c r="P37" s="105"/>
      <c r="Q37" s="105"/>
      <c r="R37" s="105"/>
      <c r="S37" s="105"/>
      <c r="T37" s="105"/>
      <c r="V37" s="44">
        <f t="shared" si="0"/>
        <v>0</v>
      </c>
    </row>
    <row r="38" spans="3:40" x14ac:dyDescent="0.25">
      <c r="C38" s="7" t="s">
        <v>56</v>
      </c>
      <c r="D38" s="6"/>
      <c r="E38" s="6"/>
      <c r="F38" s="93"/>
      <c r="G38" s="93"/>
      <c r="H38" s="105"/>
      <c r="I38" s="105"/>
      <c r="J38" s="105"/>
      <c r="K38" s="105"/>
      <c r="L38" s="105"/>
      <c r="M38" s="105"/>
      <c r="N38" s="105"/>
      <c r="O38" s="105"/>
      <c r="P38" s="105"/>
      <c r="Q38" s="105"/>
      <c r="R38" s="105"/>
      <c r="S38" s="105"/>
      <c r="T38" s="105"/>
      <c r="V38" s="44">
        <f t="shared" si="0"/>
        <v>0</v>
      </c>
    </row>
    <row r="39" spans="3:40" x14ac:dyDescent="0.25">
      <c r="C39" s="7"/>
      <c r="D39" s="6"/>
      <c r="E39" s="6"/>
      <c r="F39" s="93"/>
      <c r="G39" s="93"/>
      <c r="H39" s="105">
        <f>+H21+H28-H36</f>
        <v>1533385849.5899277</v>
      </c>
      <c r="I39" s="105">
        <f t="shared" ref="I39:T39" si="4">+I21+I28-I36</f>
        <v>718592287.17757964</v>
      </c>
      <c r="J39" s="105">
        <f t="shared" si="4"/>
        <v>174725283.52776685</v>
      </c>
      <c r="K39" s="105">
        <f t="shared" si="4"/>
        <v>14576150.059379797</v>
      </c>
      <c r="L39" s="105">
        <f t="shared" si="4"/>
        <v>150513604.4822095</v>
      </c>
      <c r="M39" s="105">
        <f t="shared" si="4"/>
        <v>10710832.43954125</v>
      </c>
      <c r="N39" s="105">
        <f t="shared" si="4"/>
        <v>112756135.88392496</v>
      </c>
      <c r="O39" s="105">
        <f t="shared" si="4"/>
        <v>238925364.25608584</v>
      </c>
      <c r="P39" s="105">
        <f t="shared" si="4"/>
        <v>65980201.862537205</v>
      </c>
      <c r="Q39" s="105">
        <f t="shared" si="4"/>
        <v>38360353.656693444</v>
      </c>
      <c r="R39" s="105">
        <f t="shared" si="4"/>
        <v>8138663.4571768865</v>
      </c>
      <c r="S39" s="105">
        <f t="shared" si="4"/>
        <v>34090.018398381566</v>
      </c>
      <c r="T39" s="105">
        <f t="shared" si="4"/>
        <v>72882.768634308974</v>
      </c>
      <c r="V39" s="44">
        <f t="shared" si="0"/>
        <v>0</v>
      </c>
    </row>
    <row r="40" spans="3:40" x14ac:dyDescent="0.25">
      <c r="C40" s="7" t="s">
        <v>57</v>
      </c>
      <c r="D40" s="6"/>
      <c r="E40" s="47"/>
      <c r="F40" s="93"/>
      <c r="G40" s="93"/>
      <c r="H40" s="105"/>
      <c r="I40" s="105"/>
      <c r="J40" s="105"/>
      <c r="K40" s="105"/>
      <c r="L40" s="105"/>
      <c r="M40" s="105"/>
      <c r="N40" s="105"/>
      <c r="O40" s="105"/>
      <c r="P40" s="105"/>
      <c r="Q40" s="105"/>
      <c r="R40" s="105"/>
      <c r="S40" s="105"/>
      <c r="T40" s="105"/>
      <c r="U40" s="47"/>
      <c r="V40" s="44">
        <f t="shared" si="0"/>
        <v>0</v>
      </c>
    </row>
    <row r="41" spans="3:40" x14ac:dyDescent="0.25">
      <c r="C41" s="6" t="s">
        <v>58</v>
      </c>
      <c r="D41" s="6"/>
      <c r="E41" s="47"/>
      <c r="F41" s="93"/>
      <c r="G41" s="93"/>
      <c r="H41" s="105">
        <f>'Class Allocation'!H103</f>
        <v>11056093.011747435</v>
      </c>
      <c r="I41" s="105">
        <f>'Class Allocation'!L103</f>
        <v>5196858.8598713623</v>
      </c>
      <c r="J41" s="105">
        <f>'Class Allocation'!P103</f>
        <v>1269309.5995616955</v>
      </c>
      <c r="K41" s="105">
        <f>'Class Allocation'!T103</f>
        <v>111107.62694933561</v>
      </c>
      <c r="L41" s="105">
        <f>'Class Allocation'!X103</f>
        <v>1036243.285501288</v>
      </c>
      <c r="M41" s="105">
        <f>'Class Allocation'!AB103</f>
        <v>78327.831682920645</v>
      </c>
      <c r="N41" s="105">
        <f>'Class Allocation'!AF103</f>
        <v>783096.00799417391</v>
      </c>
      <c r="O41" s="105">
        <f>'Class Allocation'!AJ103</f>
        <v>1768494.4977345474</v>
      </c>
      <c r="P41" s="105">
        <f>'Class Allocation'!AN103</f>
        <v>466294.56480915355</v>
      </c>
      <c r="Q41" s="105">
        <f>'Class Allocation'!AR103</f>
        <v>279184.58668951225</v>
      </c>
      <c r="R41" s="105">
        <f>'Class Allocation'!AV103</f>
        <v>66361.513846365342</v>
      </c>
      <c r="S41" s="105">
        <f>'Class Allocation'!AZ103</f>
        <v>277.96520151869942</v>
      </c>
      <c r="T41" s="105">
        <f>'Class Allocation'!BD103</f>
        <v>536.67190556269827</v>
      </c>
      <c r="U41" s="47"/>
      <c r="V41" s="44">
        <f t="shared" si="0"/>
        <v>0</v>
      </c>
    </row>
    <row r="42" spans="3:40" x14ac:dyDescent="0.25">
      <c r="C42" s="6" t="s">
        <v>59</v>
      </c>
      <c r="D42" s="6"/>
      <c r="E42" s="47"/>
      <c r="F42" s="93"/>
      <c r="G42" s="93"/>
      <c r="H42" s="105">
        <f>'Class Allocation'!H104</f>
        <v>40402201.373198554</v>
      </c>
      <c r="I42" s="105">
        <f>'Class Allocation'!L104</f>
        <v>18917984.236112826</v>
      </c>
      <c r="J42" s="105">
        <f>'Class Allocation'!P104</f>
        <v>4605354.6641592979</v>
      </c>
      <c r="K42" s="105">
        <f>'Class Allocation'!T104</f>
        <v>381063.66138200101</v>
      </c>
      <c r="L42" s="105">
        <f>'Class Allocation'!X104</f>
        <v>3981512.0565980687</v>
      </c>
      <c r="M42" s="105">
        <f>'Class Allocation'!AB104</f>
        <v>282953.23361125216</v>
      </c>
      <c r="N42" s="105">
        <f>'Class Allocation'!AF104</f>
        <v>2977677.6611600611</v>
      </c>
      <c r="O42" s="105">
        <f>'Class Allocation'!AJ104</f>
        <v>6302580.6085368469</v>
      </c>
      <c r="P42" s="105">
        <f>'Class Allocation'!AN104</f>
        <v>1740151.9058653293</v>
      </c>
      <c r="Q42" s="105">
        <f>'Class Allocation'!AR104</f>
        <v>1001703.25451808</v>
      </c>
      <c r="R42" s="105">
        <f>'Class Allocation'!AV104</f>
        <v>208427.02846844078</v>
      </c>
      <c r="S42" s="105">
        <f>'Class Allocation'!AZ104</f>
        <v>873.0280189855406</v>
      </c>
      <c r="T42" s="105">
        <f>'Class Allocation'!BD104</f>
        <v>1920.0347673612762</v>
      </c>
      <c r="U42" s="47"/>
      <c r="V42" s="44">
        <f t="shared" si="0"/>
        <v>0</v>
      </c>
    </row>
    <row r="43" spans="3:40" x14ac:dyDescent="0.25">
      <c r="C43" s="130" t="s">
        <v>60</v>
      </c>
      <c r="D43" s="66"/>
      <c r="E43" s="131"/>
      <c r="F43" s="97"/>
      <c r="G43" s="97"/>
      <c r="H43" s="132">
        <f>'Class Allocation'!H105</f>
        <v>5453328.4381879158</v>
      </c>
      <c r="I43" s="132">
        <f>'Class Allocation'!L105</f>
        <v>2553474.2643112903</v>
      </c>
      <c r="J43" s="132">
        <f>'Class Allocation'!P105</f>
        <v>621612.45438129455</v>
      </c>
      <c r="K43" s="132">
        <f>'Class Allocation'!T105</f>
        <v>51434.457300462702</v>
      </c>
      <c r="L43" s="132">
        <f>'Class Allocation'!X105</f>
        <v>537408.6605993117</v>
      </c>
      <c r="M43" s="132">
        <f>'Class Allocation'!AB105</f>
        <v>38191.902002475254</v>
      </c>
      <c r="N43" s="132">
        <f>'Class Allocation'!AF105</f>
        <v>401915.08673913369</v>
      </c>
      <c r="O43" s="132">
        <f>'Class Allocation'!AJ105</f>
        <v>850697.26149391464</v>
      </c>
      <c r="P43" s="132">
        <f>'Class Allocation'!AN105</f>
        <v>234878.7826526055</v>
      </c>
      <c r="Q43" s="132">
        <f>'Class Allocation'!AR105</f>
        <v>135205.92093559905</v>
      </c>
      <c r="R43" s="132">
        <f>'Class Allocation'!AV105</f>
        <v>28132.651266570498</v>
      </c>
      <c r="S43" s="132">
        <f>'Class Allocation'!AZ105</f>
        <v>117.83784946002801</v>
      </c>
      <c r="T43" s="132">
        <f>'Class Allocation'!BD105</f>
        <v>259.1586557980624</v>
      </c>
      <c r="U43" s="47"/>
      <c r="V43" s="44">
        <f t="shared" si="0"/>
        <v>0</v>
      </c>
    </row>
    <row r="44" spans="3:40" x14ac:dyDescent="0.25">
      <c r="C44" s="14" t="s">
        <v>61</v>
      </c>
      <c r="D44" s="19"/>
      <c r="E44" s="19"/>
      <c r="F44" s="119"/>
      <c r="G44" s="119"/>
      <c r="H44" s="120">
        <f>SUM(H41:H43)</f>
        <v>56911622.823133901</v>
      </c>
      <c r="I44" s="120">
        <f t="shared" ref="I44:T44" si="5">SUM(I41:I43)</f>
        <v>26668317.360295478</v>
      </c>
      <c r="J44" s="120">
        <f t="shared" si="5"/>
        <v>6496276.7181022875</v>
      </c>
      <c r="K44" s="120">
        <f t="shared" si="5"/>
        <v>543605.74563179933</v>
      </c>
      <c r="L44" s="120">
        <f t="shared" si="5"/>
        <v>5555164.0026986683</v>
      </c>
      <c r="M44" s="120">
        <f t="shared" si="5"/>
        <v>399472.96729664807</v>
      </c>
      <c r="N44" s="120">
        <f t="shared" si="5"/>
        <v>4162688.7558933687</v>
      </c>
      <c r="O44" s="120">
        <f t="shared" si="5"/>
        <v>8921772.3677653093</v>
      </c>
      <c r="P44" s="120">
        <f t="shared" si="5"/>
        <v>2441325.2533270884</v>
      </c>
      <c r="Q44" s="120">
        <f t="shared" si="5"/>
        <v>1416093.7621431914</v>
      </c>
      <c r="R44" s="120">
        <f t="shared" si="5"/>
        <v>302921.19358137663</v>
      </c>
      <c r="S44" s="120">
        <f t="shared" si="5"/>
        <v>1268.8310699642682</v>
      </c>
      <c r="T44" s="120">
        <f t="shared" si="5"/>
        <v>2715.8653287220368</v>
      </c>
      <c r="U44" s="28"/>
      <c r="V44" s="44">
        <f t="shared" si="0"/>
        <v>0</v>
      </c>
      <c r="W44" s="28"/>
      <c r="X44" s="28"/>
      <c r="Y44" s="28"/>
      <c r="Z44" s="28"/>
      <c r="AA44" s="28"/>
      <c r="AB44" s="28"/>
      <c r="AC44" s="28"/>
      <c r="AD44" s="28"/>
      <c r="AE44" s="28"/>
      <c r="AF44" s="28"/>
      <c r="AG44" s="28"/>
      <c r="AH44" s="28"/>
      <c r="AI44" s="28"/>
      <c r="AJ44" s="28"/>
      <c r="AK44" s="28"/>
      <c r="AL44" s="28"/>
      <c r="AM44" s="28"/>
      <c r="AN44" s="28"/>
    </row>
    <row r="45" spans="3:40" x14ac:dyDescent="0.25">
      <c r="C45" s="121"/>
      <c r="D45" s="19"/>
      <c r="E45" s="19"/>
      <c r="F45" s="119"/>
      <c r="G45" s="119"/>
      <c r="H45" s="120"/>
      <c r="I45" s="120"/>
      <c r="J45" s="120"/>
      <c r="K45" s="120"/>
      <c r="L45" s="120"/>
      <c r="M45" s="120"/>
      <c r="N45" s="120"/>
      <c r="O45" s="120"/>
      <c r="P45" s="120"/>
      <c r="Q45" s="120"/>
      <c r="R45" s="120"/>
      <c r="S45" s="120"/>
      <c r="T45" s="120"/>
      <c r="U45" s="122"/>
      <c r="V45" s="44">
        <f t="shared" si="0"/>
        <v>0</v>
      </c>
      <c r="W45" s="28"/>
      <c r="X45" s="28"/>
      <c r="Y45" s="28"/>
      <c r="Z45" s="28"/>
      <c r="AA45" s="28"/>
      <c r="AB45" s="28"/>
      <c r="AC45" s="28"/>
      <c r="AD45" s="28"/>
      <c r="AE45" s="28"/>
      <c r="AF45" s="28"/>
      <c r="AG45" s="28"/>
      <c r="AH45" s="28"/>
      <c r="AI45" s="28"/>
      <c r="AJ45" s="28"/>
      <c r="AK45" s="28"/>
      <c r="AL45" s="28"/>
      <c r="AM45" s="28"/>
      <c r="AN45" s="28"/>
    </row>
    <row r="46" spans="3:40" x14ac:dyDescent="0.25">
      <c r="C46" s="19" t="s">
        <v>425</v>
      </c>
      <c r="D46" s="19"/>
      <c r="E46" s="19"/>
      <c r="F46" s="119"/>
      <c r="G46" s="119"/>
      <c r="H46" s="120">
        <f>'Class Allocation'!H117</f>
        <v>321661677.13132608</v>
      </c>
      <c r="I46" s="120">
        <f>'Class Allocation'!L117</f>
        <v>150894682.6548349</v>
      </c>
      <c r="J46" s="120">
        <f>'Class Allocation'!P117</f>
        <v>36660934.031352289</v>
      </c>
      <c r="K46" s="120">
        <f>'Class Allocation'!T117</f>
        <v>3066265.14668734</v>
      </c>
      <c r="L46" s="120">
        <f>'Class Allocation'!X117</f>
        <v>31525135.821804799</v>
      </c>
      <c r="M46" s="120">
        <f>'Class Allocation'!AB117</f>
        <v>2243119.8290862534</v>
      </c>
      <c r="N46" s="120">
        <f>'Class Allocation'!AF117</f>
        <v>23629575.91958249</v>
      </c>
      <c r="O46" s="120">
        <f>'Class Allocation'!AJ117</f>
        <v>50061877.072458863</v>
      </c>
      <c r="P46" s="120">
        <f>'Class Allocation'!AN117</f>
        <v>13791320.05229507</v>
      </c>
      <c r="Q46" s="120">
        <f>'Class Allocation'!AR117</f>
        <v>8042371.6603450747</v>
      </c>
      <c r="R46" s="120">
        <f>'Class Allocation'!AV117</f>
        <v>1723885.0778703615</v>
      </c>
      <c r="S46" s="120">
        <f>'Class Allocation'!AZ117</f>
        <v>7220.7524405587192</v>
      </c>
      <c r="T46" s="120">
        <f>'Class Allocation'!BD117</f>
        <v>15289.112568090604</v>
      </c>
      <c r="U46" s="122"/>
      <c r="V46" s="44">
        <f t="shared" si="0"/>
        <v>0</v>
      </c>
      <c r="W46" s="28"/>
      <c r="X46" s="28"/>
      <c r="Y46" s="28"/>
      <c r="Z46" s="28"/>
      <c r="AA46" s="28"/>
      <c r="AB46" s="28"/>
      <c r="AC46" s="28"/>
      <c r="AD46" s="28"/>
      <c r="AE46" s="28"/>
      <c r="AF46" s="28"/>
      <c r="AG46" s="28"/>
      <c r="AH46" s="28"/>
      <c r="AI46" s="28"/>
      <c r="AJ46" s="28"/>
      <c r="AK46" s="28"/>
      <c r="AL46" s="28"/>
      <c r="AM46" s="28"/>
      <c r="AN46" s="28"/>
    </row>
    <row r="47" spans="3:40" x14ac:dyDescent="0.25">
      <c r="C47" s="19" t="s">
        <v>426</v>
      </c>
      <c r="D47" s="19"/>
      <c r="E47" s="19"/>
      <c r="F47" s="119"/>
      <c r="G47" s="119"/>
      <c r="H47" s="120">
        <f>'Class Allocation'!H126</f>
        <v>13306288.928173641</v>
      </c>
      <c r="I47" s="120">
        <f>'Class Allocation'!L126</f>
        <v>5432701.6254434707</v>
      </c>
      <c r="J47" s="120">
        <f>'Class Allocation'!P126</f>
        <v>1462993.7364267481</v>
      </c>
      <c r="K47" s="120">
        <f>'Class Allocation'!T126</f>
        <v>89536.387944248694</v>
      </c>
      <c r="L47" s="120">
        <f>'Class Allocation'!X126</f>
        <v>1518588.4199724591</v>
      </c>
      <c r="M47" s="120">
        <f>'Class Allocation'!AB126</f>
        <v>110973.84061286757</v>
      </c>
      <c r="N47" s="120">
        <f>'Class Allocation'!AF126</f>
        <v>1085012.3166752192</v>
      </c>
      <c r="O47" s="120">
        <f>'Class Allocation'!AJ126</f>
        <v>2370761.5363074136</v>
      </c>
      <c r="P47" s="120">
        <f>'Class Allocation'!AN126</f>
        <v>843139.58410451363</v>
      </c>
      <c r="Q47" s="120">
        <f>'Class Allocation'!AR126</f>
        <v>391949.76514611003</v>
      </c>
      <c r="R47" s="120">
        <f>'Class Allocation'!AV126</f>
        <v>0</v>
      </c>
      <c r="S47" s="120">
        <f>'Class Allocation'!AZ126</f>
        <v>0</v>
      </c>
      <c r="T47" s="120">
        <f>'Class Allocation'!BD126</f>
        <v>631.71554059025857</v>
      </c>
      <c r="U47" s="122"/>
      <c r="V47" s="44">
        <f t="shared" si="0"/>
        <v>0</v>
      </c>
      <c r="W47" s="28"/>
      <c r="X47" s="28"/>
      <c r="Y47" s="28"/>
      <c r="Z47" s="28"/>
      <c r="AA47" s="28"/>
      <c r="AB47" s="28"/>
      <c r="AC47" s="28"/>
      <c r="AD47" s="28"/>
      <c r="AE47" s="28"/>
      <c r="AF47" s="28"/>
      <c r="AG47" s="28"/>
      <c r="AH47" s="28"/>
      <c r="AI47" s="28"/>
      <c r="AJ47" s="28"/>
      <c r="AK47" s="28"/>
      <c r="AL47" s="28"/>
      <c r="AM47" s="28"/>
      <c r="AN47" s="28"/>
    </row>
    <row r="48" spans="3:40" x14ac:dyDescent="0.25">
      <c r="C48" s="19" t="s">
        <v>427</v>
      </c>
      <c r="D48" s="19"/>
      <c r="E48" s="19"/>
      <c r="F48" s="119"/>
      <c r="G48" s="119"/>
      <c r="H48" s="120">
        <f>'Class Allocation'!H130</f>
        <v>563175.22391010192</v>
      </c>
      <c r="I48" s="120">
        <f>'Class Allocation'!L130</f>
        <v>330824.4191315124</v>
      </c>
      <c r="J48" s="120">
        <f>'Class Allocation'!P130</f>
        <v>72947.891054599531</v>
      </c>
      <c r="K48" s="120">
        <f>'Class Allocation'!T130</f>
        <v>6341.9652534865745</v>
      </c>
      <c r="L48" s="120">
        <f>'Class Allocation'!X130</f>
        <v>40830.191511923804</v>
      </c>
      <c r="M48" s="120">
        <f>'Class Allocation'!AB130</f>
        <v>3210.9354210044403</v>
      </c>
      <c r="N48" s="120">
        <f>'Class Allocation'!AF130</f>
        <v>31557.650868934885</v>
      </c>
      <c r="O48" s="120">
        <f>'Class Allocation'!AJ130</f>
        <v>73115.409995004506</v>
      </c>
      <c r="P48" s="120">
        <f>'Class Allocation'!AN130</f>
        <v>0</v>
      </c>
      <c r="Q48" s="120">
        <f>'Class Allocation'!AR130</f>
        <v>0</v>
      </c>
      <c r="R48" s="120">
        <f>'Class Allocation'!AV130</f>
        <v>4300.8538948681116</v>
      </c>
      <c r="S48" s="120">
        <f>'Class Allocation'!AZ130</f>
        <v>18.014774683368309</v>
      </c>
      <c r="T48" s="120">
        <f>'Class Allocation'!BD130</f>
        <v>27.892004084420634</v>
      </c>
      <c r="U48" s="28"/>
      <c r="V48" s="44">
        <f t="shared" si="0"/>
        <v>0</v>
      </c>
      <c r="W48" s="28"/>
      <c r="X48" s="28"/>
      <c r="Y48" s="28"/>
      <c r="Z48" s="28"/>
      <c r="AA48" s="28"/>
      <c r="AB48" s="28"/>
      <c r="AC48" s="28"/>
      <c r="AD48" s="28"/>
      <c r="AE48" s="28"/>
      <c r="AF48" s="28"/>
      <c r="AG48" s="28"/>
      <c r="AH48" s="28"/>
      <c r="AI48" s="28"/>
      <c r="AJ48" s="28"/>
      <c r="AK48" s="28"/>
      <c r="AL48" s="28"/>
      <c r="AM48" s="28"/>
      <c r="AN48" s="28"/>
    </row>
    <row r="49" spans="2:22" ht="15.75" thickBot="1" x14ac:dyDescent="0.3">
      <c r="B49" s="133"/>
      <c r="C49" s="134"/>
      <c r="D49" s="33"/>
      <c r="E49" s="33"/>
      <c r="F49" s="96"/>
      <c r="G49" s="96"/>
      <c r="H49" s="135"/>
      <c r="I49" s="135"/>
      <c r="J49" s="135"/>
      <c r="K49" s="135"/>
      <c r="L49" s="135"/>
      <c r="M49" s="135"/>
      <c r="N49" s="135"/>
      <c r="O49" s="135"/>
      <c r="P49" s="135"/>
      <c r="Q49" s="135"/>
      <c r="R49" s="135"/>
      <c r="S49" s="135"/>
      <c r="T49" s="135"/>
      <c r="V49" s="44">
        <f t="shared" si="0"/>
        <v>0</v>
      </c>
    </row>
    <row r="50" spans="2:22" ht="15.75" thickTop="1" x14ac:dyDescent="0.25">
      <c r="B50" s="12" t="s">
        <v>82</v>
      </c>
      <c r="D50" s="6"/>
      <c r="E50" s="47"/>
      <c r="F50" s="93"/>
      <c r="G50" s="93"/>
      <c r="H50" s="105">
        <f>+H39+H44-H46-H47-H48</f>
        <v>1254766331.1296518</v>
      </c>
      <c r="I50" s="105">
        <f t="shared" ref="I50:T50" si="6">+I39+I44-I46-I47-I48</f>
        <v>588602395.83846533</v>
      </c>
      <c r="J50" s="105">
        <f t="shared" si="6"/>
        <v>143024684.58703551</v>
      </c>
      <c r="K50" s="105">
        <f t="shared" si="6"/>
        <v>11957612.30512652</v>
      </c>
      <c r="L50" s="105">
        <f t="shared" si="6"/>
        <v>122984214.05161898</v>
      </c>
      <c r="M50" s="105">
        <f t="shared" si="6"/>
        <v>8753000.8017177731</v>
      </c>
      <c r="N50" s="105">
        <f t="shared" si="6"/>
        <v>92172678.752691686</v>
      </c>
      <c r="O50" s="105">
        <f t="shared" si="6"/>
        <v>195341382.60508987</v>
      </c>
      <c r="P50" s="105">
        <f t="shared" si="6"/>
        <v>53787067.479464702</v>
      </c>
      <c r="Q50" s="105">
        <f t="shared" si="6"/>
        <v>31342125.993345454</v>
      </c>
      <c r="R50" s="105">
        <f t="shared" si="6"/>
        <v>6713398.7189930333</v>
      </c>
      <c r="S50" s="105">
        <f t="shared" si="6"/>
        <v>28120.082253103748</v>
      </c>
      <c r="T50" s="105">
        <f t="shared" si="6"/>
        <v>59649.913850265722</v>
      </c>
      <c r="U50" s="47"/>
      <c r="V50" s="44">
        <f t="shared" si="0"/>
        <v>0</v>
      </c>
    </row>
    <row r="51" spans="2:22" x14ac:dyDescent="0.25">
      <c r="C51" s="13"/>
      <c r="D51" s="6"/>
      <c r="E51" s="47"/>
      <c r="F51" s="93"/>
      <c r="G51" s="93"/>
      <c r="H51" s="105"/>
      <c r="I51" s="105"/>
      <c r="J51" s="105"/>
      <c r="K51" s="105"/>
      <c r="L51" s="105"/>
      <c r="M51" s="105"/>
      <c r="N51" s="105"/>
      <c r="O51" s="105"/>
      <c r="P51" s="105"/>
      <c r="Q51" s="105"/>
      <c r="R51" s="105"/>
      <c r="S51" s="105"/>
      <c r="T51" s="105"/>
      <c r="U51" s="47"/>
      <c r="V51" s="44">
        <f t="shared" si="0"/>
        <v>0</v>
      </c>
    </row>
    <row r="52" spans="2:22" x14ac:dyDescent="0.25">
      <c r="B52" s="7" t="s">
        <v>84</v>
      </c>
      <c r="D52" s="6"/>
      <c r="E52" s="6"/>
      <c r="F52" s="93"/>
      <c r="G52" s="93"/>
      <c r="H52" s="105"/>
      <c r="I52" s="105"/>
      <c r="J52" s="105"/>
      <c r="K52" s="105"/>
      <c r="L52" s="105"/>
      <c r="M52" s="105"/>
      <c r="N52" s="105"/>
      <c r="O52" s="105"/>
      <c r="P52" s="105"/>
      <c r="Q52" s="105"/>
      <c r="R52" s="105"/>
      <c r="S52" s="105"/>
      <c r="T52" s="105"/>
      <c r="V52" s="44">
        <f t="shared" si="0"/>
        <v>0</v>
      </c>
    </row>
    <row r="53" spans="2:22" x14ac:dyDescent="0.25">
      <c r="C53" s="6" t="s">
        <v>428</v>
      </c>
      <c r="D53" s="19"/>
      <c r="E53" s="19"/>
      <c r="F53" s="119"/>
      <c r="G53" s="119"/>
      <c r="H53" s="120">
        <f>'Class Allocation'!H203</f>
        <v>19057973.923400931</v>
      </c>
      <c r="I53" s="120">
        <f>'Class Allocation'!L203</f>
        <v>8062613.7698132861</v>
      </c>
      <c r="J53" s="120">
        <f>'Class Allocation'!P203</f>
        <v>2168915.010044531</v>
      </c>
      <c r="K53" s="120">
        <f>'Class Allocation'!T203</f>
        <v>160156.09875256789</v>
      </c>
      <c r="L53" s="120">
        <f>'Class Allocation'!X203</f>
        <v>2123307.1342428988</v>
      </c>
      <c r="M53" s="120">
        <f>'Class Allocation'!AB203</f>
        <v>143367.09261577405</v>
      </c>
      <c r="N53" s="120">
        <f>'Class Allocation'!AF203</f>
        <v>1462765.7143717841</v>
      </c>
      <c r="O53" s="120">
        <f>'Class Allocation'!AJ203</f>
        <v>3300740.8781003254</v>
      </c>
      <c r="P53" s="120">
        <f>'Class Allocation'!AN203</f>
        <v>1155438.9107486946</v>
      </c>
      <c r="Q53" s="120">
        <f>'Class Allocation'!AR203</f>
        <v>479705.53168651363</v>
      </c>
      <c r="R53" s="120">
        <f>'Class Allocation'!AV203</f>
        <v>0</v>
      </c>
      <c r="S53" s="120">
        <f>'Class Allocation'!AZ203</f>
        <v>0</v>
      </c>
      <c r="T53" s="120">
        <f>'Class Allocation'!BD203</f>
        <v>963.78302456015717</v>
      </c>
      <c r="V53" s="44">
        <f t="shared" si="0"/>
        <v>0</v>
      </c>
    </row>
    <row r="54" spans="2:22" x14ac:dyDescent="0.25">
      <c r="C54" s="6" t="s">
        <v>3</v>
      </c>
      <c r="D54" s="19"/>
      <c r="E54" s="19"/>
      <c r="F54" s="119"/>
      <c r="G54" s="119"/>
      <c r="H54" s="120">
        <f>'Class Allocation'!H220</f>
        <v>35706011.17851349</v>
      </c>
      <c r="I54" s="120">
        <f>'Class Allocation'!L220</f>
        <v>15187181.69113875</v>
      </c>
      <c r="J54" s="120">
        <f>'Class Allocation'!P220</f>
        <v>3844940.505434982</v>
      </c>
      <c r="K54" s="120">
        <f>'Class Allocation'!T220</f>
        <v>371189.18454878527</v>
      </c>
      <c r="L54" s="120">
        <f>'Class Allocation'!X220</f>
        <v>3389685.4176862221</v>
      </c>
      <c r="M54" s="120">
        <f>'Class Allocation'!AB220</f>
        <v>266568.94250746793</v>
      </c>
      <c r="N54" s="120">
        <f>'Class Allocation'!AF220</f>
        <v>2619887.5147480634</v>
      </c>
      <c r="O54" s="120">
        <f>'Class Allocation'!AJ220</f>
        <v>6069974.9349899339</v>
      </c>
      <c r="P54" s="120">
        <f>'Class Allocation'!AN220</f>
        <v>2221500.4937120108</v>
      </c>
      <c r="Q54" s="120">
        <f>'Class Allocation'!AR220</f>
        <v>1468833.5021685627</v>
      </c>
      <c r="R54" s="120">
        <f>'Class Allocation'!AV220</f>
        <v>263436.6011852948</v>
      </c>
      <c r="S54" s="120">
        <f>'Class Allocation'!AZ220</f>
        <v>1103.4439043298339</v>
      </c>
      <c r="T54" s="120">
        <f>'Class Allocation'!BD220</f>
        <v>1708.9464890850888</v>
      </c>
      <c r="V54" s="44">
        <f t="shared" si="0"/>
        <v>0</v>
      </c>
    </row>
    <row r="55" spans="2:22" x14ac:dyDescent="0.25">
      <c r="C55" s="6" t="s">
        <v>4</v>
      </c>
      <c r="D55" s="19"/>
      <c r="E55" s="19"/>
      <c r="F55" s="119"/>
      <c r="G55" s="119"/>
      <c r="H55" s="120">
        <f>'Class Allocation'!H249</f>
        <v>21321656.820674501</v>
      </c>
      <c r="I55" s="120">
        <f>'Class Allocation'!L249</f>
        <v>12252630.841860246</v>
      </c>
      <c r="J55" s="120">
        <f>'Class Allocation'!P249</f>
        <v>2728608.7117724195</v>
      </c>
      <c r="K55" s="120">
        <f>'Class Allocation'!T249</f>
        <v>239219.4694724312</v>
      </c>
      <c r="L55" s="120">
        <f>'Class Allocation'!X249</f>
        <v>1670498.1981048919</v>
      </c>
      <c r="M55" s="120">
        <f>'Class Allocation'!AB249</f>
        <v>125374.56715620231</v>
      </c>
      <c r="N55" s="120">
        <f>'Class Allocation'!AF249</f>
        <v>1285850.89952556</v>
      </c>
      <c r="O55" s="120">
        <f>'Class Allocation'!AJ249</f>
        <v>2854873.0132057313</v>
      </c>
      <c r="P55" s="120">
        <f>'Class Allocation'!AN249</f>
        <v>0</v>
      </c>
      <c r="Q55" s="120">
        <f>'Class Allocation'!AR249</f>
        <v>0</v>
      </c>
      <c r="R55" s="120">
        <f>'Class Allocation'!AV249</f>
        <v>162862.71610812232</v>
      </c>
      <c r="S55" s="120">
        <f>'Class Allocation'!AZ249</f>
        <v>682.17503005857702</v>
      </c>
      <c r="T55" s="120">
        <f>'Class Allocation'!BD249</f>
        <v>1056.2284388476955</v>
      </c>
      <c r="V55" s="44">
        <f t="shared" si="0"/>
        <v>0</v>
      </c>
    </row>
    <row r="56" spans="2:22" x14ac:dyDescent="0.25">
      <c r="C56" s="6" t="s">
        <v>166</v>
      </c>
      <c r="D56" s="19"/>
      <c r="E56" s="19"/>
      <c r="F56" s="119"/>
      <c r="G56" s="119"/>
      <c r="H56" s="120">
        <f>'Class Allocation'!H257</f>
        <v>0</v>
      </c>
      <c r="I56" s="120">
        <f>'Class Allocation'!L257</f>
        <v>0</v>
      </c>
      <c r="J56" s="120">
        <f>'Class Allocation'!P257</f>
        <v>0</v>
      </c>
      <c r="K56" s="120">
        <f>'Class Allocation'!T257</f>
        <v>0</v>
      </c>
      <c r="L56" s="120">
        <f>'Class Allocation'!X257</f>
        <v>0</v>
      </c>
      <c r="M56" s="120">
        <f>'Class Allocation'!AB257</f>
        <v>0</v>
      </c>
      <c r="N56" s="120">
        <f>'Class Allocation'!AF257</f>
        <v>0</v>
      </c>
      <c r="O56" s="120">
        <f>'Class Allocation'!AJ257</f>
        <v>0</v>
      </c>
      <c r="P56" s="120">
        <f>'Class Allocation'!AN257</f>
        <v>0</v>
      </c>
      <c r="Q56" s="120">
        <f>'Class Allocation'!AR257</f>
        <v>0</v>
      </c>
      <c r="R56" s="120">
        <f>'Class Allocation'!AV257</f>
        <v>0</v>
      </c>
      <c r="S56" s="120">
        <f>'Class Allocation'!AZ257</f>
        <v>0</v>
      </c>
      <c r="T56" s="120">
        <f>'Class Allocation'!BD257</f>
        <v>0</v>
      </c>
      <c r="V56" s="44">
        <f t="shared" si="0"/>
        <v>0</v>
      </c>
    </row>
    <row r="57" spans="2:22" x14ac:dyDescent="0.25">
      <c r="C57" s="6" t="s">
        <v>173</v>
      </c>
      <c r="D57" s="19"/>
      <c r="E57" s="19"/>
      <c r="F57" s="119"/>
      <c r="G57" s="119"/>
      <c r="H57" s="120">
        <f>'Class Allocation'!H270</f>
        <v>0</v>
      </c>
      <c r="I57" s="120">
        <f>'Class Allocation'!L270</f>
        <v>0</v>
      </c>
      <c r="J57" s="120">
        <f>'Class Allocation'!P270</f>
        <v>0</v>
      </c>
      <c r="K57" s="120">
        <f>'Class Allocation'!T270</f>
        <v>0</v>
      </c>
      <c r="L57" s="120">
        <f>'Class Allocation'!X270</f>
        <v>0</v>
      </c>
      <c r="M57" s="120">
        <f>'Class Allocation'!AB270</f>
        <v>0</v>
      </c>
      <c r="N57" s="120">
        <f>'Class Allocation'!AF270</f>
        <v>0</v>
      </c>
      <c r="O57" s="120">
        <f>'Class Allocation'!AJ270</f>
        <v>0</v>
      </c>
      <c r="P57" s="120">
        <f>'Class Allocation'!AN270</f>
        <v>0</v>
      </c>
      <c r="Q57" s="120">
        <f>'Class Allocation'!AR270</f>
        <v>0</v>
      </c>
      <c r="R57" s="120">
        <f>'Class Allocation'!AV270</f>
        <v>0</v>
      </c>
      <c r="S57" s="120">
        <f>'Class Allocation'!AZ270</f>
        <v>0</v>
      </c>
      <c r="T57" s="120">
        <f>'Class Allocation'!BD270</f>
        <v>0</v>
      </c>
      <c r="V57" s="44">
        <f t="shared" si="0"/>
        <v>0</v>
      </c>
    </row>
    <row r="58" spans="2:22" x14ac:dyDescent="0.25">
      <c r="C58" s="66" t="s">
        <v>184</v>
      </c>
      <c r="D58" s="130"/>
      <c r="E58" s="130"/>
      <c r="F58" s="136"/>
      <c r="G58" s="136"/>
      <c r="H58" s="137">
        <f>'Class Allocation'!H285</f>
        <v>23020863.440941412</v>
      </c>
      <c r="I58" s="137">
        <f>'Class Allocation'!L285</f>
        <v>10818021.568275426</v>
      </c>
      <c r="J58" s="137">
        <f>'Class Allocation'!P285</f>
        <v>2648829.383299402</v>
      </c>
      <c r="K58" s="137">
        <f>'Class Allocation'!T285</f>
        <v>222309.65967724271</v>
      </c>
      <c r="L58" s="137">
        <f>'Class Allocation'!X285</f>
        <v>2219921.0782877728</v>
      </c>
      <c r="M58" s="137">
        <f>'Class Allocation'!AB285</f>
        <v>165664.04158928257</v>
      </c>
      <c r="N58" s="137">
        <f>'Class Allocation'!AF285</f>
        <v>1668873.5204932</v>
      </c>
      <c r="O58" s="137">
        <f>'Class Allocation'!AJ285</f>
        <v>3697224.7123670974</v>
      </c>
      <c r="P58" s="137">
        <f>'Class Allocation'!AN285</f>
        <v>922921.62042136269</v>
      </c>
      <c r="Q58" s="137">
        <f>'Class Allocation'!AR285</f>
        <v>530672.65783454257</v>
      </c>
      <c r="R58" s="137">
        <f>'Class Allocation'!AV285</f>
        <v>124789.46349336888</v>
      </c>
      <c r="S58" s="137">
        <f>'Class Allocation'!AZ285</f>
        <v>522.69947378912173</v>
      </c>
      <c r="T58" s="137">
        <f>'Class Allocation'!BD285</f>
        <v>1113.0357289244291</v>
      </c>
      <c r="V58" s="44">
        <f t="shared" si="0"/>
        <v>0</v>
      </c>
    </row>
    <row r="59" spans="2:22" x14ac:dyDescent="0.25">
      <c r="B59" s="6" t="s">
        <v>198</v>
      </c>
      <c r="C59" s="19"/>
      <c r="D59" s="19"/>
      <c r="E59" s="19"/>
      <c r="F59" s="119"/>
      <c r="G59" s="119"/>
      <c r="H59" s="120">
        <f>SUM(H53:H58)</f>
        <v>99106505.363530323</v>
      </c>
      <c r="I59" s="120">
        <f t="shared" ref="I59:T59" si="7">SUM(I53:I58)</f>
        <v>46320447.8710877</v>
      </c>
      <c r="J59" s="120">
        <f t="shared" si="7"/>
        <v>11391293.610551335</v>
      </c>
      <c r="K59" s="120">
        <f t="shared" si="7"/>
        <v>992874.41245102719</v>
      </c>
      <c r="L59" s="120">
        <f t="shared" si="7"/>
        <v>9403411.8283217847</v>
      </c>
      <c r="M59" s="120">
        <f t="shared" si="7"/>
        <v>700974.64386872679</v>
      </c>
      <c r="N59" s="120">
        <f t="shared" si="7"/>
        <v>7037377.6491386071</v>
      </c>
      <c r="O59" s="120">
        <f t="shared" si="7"/>
        <v>15922813.538663087</v>
      </c>
      <c r="P59" s="120">
        <f t="shared" si="7"/>
        <v>4299861.0248820679</v>
      </c>
      <c r="Q59" s="120">
        <f t="shared" si="7"/>
        <v>2479211.6916896189</v>
      </c>
      <c r="R59" s="120">
        <f t="shared" si="7"/>
        <v>551088.780786786</v>
      </c>
      <c r="S59" s="120">
        <f t="shared" si="7"/>
        <v>2308.3184081775325</v>
      </c>
      <c r="T59" s="120">
        <f t="shared" si="7"/>
        <v>4841.9936814173707</v>
      </c>
      <c r="V59" s="44">
        <f t="shared" si="0"/>
        <v>0</v>
      </c>
    </row>
    <row r="60" spans="2:22" x14ac:dyDescent="0.25">
      <c r="C60" s="19"/>
      <c r="D60" s="19"/>
      <c r="E60" s="19"/>
      <c r="F60" s="119"/>
      <c r="G60" s="119"/>
      <c r="H60" s="120"/>
      <c r="I60" s="120"/>
      <c r="J60" s="120"/>
      <c r="K60" s="120"/>
      <c r="L60" s="120"/>
      <c r="M60" s="120"/>
      <c r="N60" s="120"/>
      <c r="O60" s="120"/>
      <c r="P60" s="120"/>
      <c r="Q60" s="120"/>
      <c r="R60" s="120"/>
      <c r="S60" s="120"/>
      <c r="T60" s="120"/>
      <c r="V60" s="44">
        <f t="shared" si="0"/>
        <v>0</v>
      </c>
    </row>
    <row r="61" spans="2:22" x14ac:dyDescent="0.25">
      <c r="C61" s="19"/>
      <c r="D61" s="19"/>
      <c r="E61" s="19"/>
      <c r="F61" s="119"/>
      <c r="G61" s="119"/>
      <c r="H61" s="120"/>
      <c r="I61" s="120"/>
      <c r="J61" s="120"/>
      <c r="K61" s="120"/>
      <c r="L61" s="120"/>
      <c r="M61" s="120"/>
      <c r="N61" s="120"/>
      <c r="O61" s="120"/>
      <c r="P61" s="120"/>
      <c r="Q61" s="120"/>
      <c r="R61" s="120"/>
      <c r="S61" s="120"/>
      <c r="T61" s="120"/>
      <c r="V61" s="44">
        <f t="shared" si="0"/>
        <v>0</v>
      </c>
    </row>
    <row r="62" spans="2:22" x14ac:dyDescent="0.25">
      <c r="B62" s="29" t="s">
        <v>429</v>
      </c>
      <c r="C62" s="19"/>
      <c r="D62" s="19"/>
      <c r="E62" s="19"/>
      <c r="F62" s="119"/>
      <c r="G62" s="119"/>
      <c r="H62" s="120"/>
      <c r="I62" s="120"/>
      <c r="J62" s="120"/>
      <c r="K62" s="120"/>
      <c r="L62" s="120"/>
      <c r="M62" s="120"/>
      <c r="N62" s="120"/>
      <c r="O62" s="120"/>
      <c r="P62" s="120"/>
      <c r="Q62" s="120"/>
      <c r="R62" s="120"/>
      <c r="S62" s="120"/>
      <c r="T62" s="120"/>
      <c r="V62" s="44">
        <f t="shared" si="0"/>
        <v>0</v>
      </c>
    </row>
    <row r="63" spans="2:22" x14ac:dyDescent="0.25">
      <c r="C63" s="6" t="s">
        <v>418</v>
      </c>
      <c r="D63" s="19"/>
      <c r="E63" s="19"/>
      <c r="F63" s="119"/>
      <c r="G63" s="119"/>
      <c r="H63" s="120">
        <f>'Class Allocation'!H445</f>
        <v>5523734.4282948822</v>
      </c>
      <c r="I63" s="120">
        <f>'Class Allocation'!L445</f>
        <v>2586435.4910924342</v>
      </c>
      <c r="J63" s="120">
        <f>'Class Allocation'!P445</f>
        <v>629637.01844355615</v>
      </c>
      <c r="K63" s="120">
        <f>'Class Allocation'!T445</f>
        <v>52098.643701224391</v>
      </c>
      <c r="L63" s="120">
        <f>'Class Allocation'!X445</f>
        <v>544346.44339049375</v>
      </c>
      <c r="M63" s="120">
        <f>'Class Allocation'!AB445</f>
        <v>38685.045535865407</v>
      </c>
      <c r="N63" s="120">
        <f>'Class Allocation'!AF445</f>
        <v>407104.01645614259</v>
      </c>
      <c r="O63" s="120">
        <f>'Class Allocation'!AJ445</f>
        <v>861682.19390368799</v>
      </c>
      <c r="P63" s="120">
        <f>'Class Allocation'!AN445</f>
        <v>237913.80354536031</v>
      </c>
      <c r="Q63" s="120">
        <f>'Class Allocation'!AR445</f>
        <v>136953.73706852726</v>
      </c>
      <c r="R63" s="120">
        <f>'Class Allocation'!AV445</f>
        <v>28496.170047449181</v>
      </c>
      <c r="S63" s="120">
        <f>'Class Allocation'!AZ445</f>
        <v>119.3605026565284</v>
      </c>
      <c r="T63" s="120">
        <f>'Class Allocation'!BD445</f>
        <v>262.50460748636294</v>
      </c>
      <c r="V63" s="44">
        <f t="shared" si="0"/>
        <v>0</v>
      </c>
    </row>
    <row r="64" spans="2:22" x14ac:dyDescent="0.25">
      <c r="C64" s="6" t="s">
        <v>417</v>
      </c>
      <c r="D64" s="19"/>
      <c r="E64" s="19"/>
      <c r="F64" s="119"/>
      <c r="G64" s="119"/>
      <c r="H64" s="120">
        <f>+'Class Allocation'!H438+'Class Allocation'!H439+'Class Allocation'!H440</f>
        <v>22395202.786604926</v>
      </c>
      <c r="I64" s="120">
        <f>+'Class Allocation'!L438+'Class Allocation'!L439+'Class Allocation'!L440</f>
        <v>9143530.193705488</v>
      </c>
      <c r="J64" s="120">
        <f>+'Class Allocation'!P438+'Class Allocation'!P439+'Class Allocation'!P440</f>
        <v>2462297.4579665093</v>
      </c>
      <c r="K64" s="120">
        <f>+'Class Allocation'!T438+'Class Allocation'!T439+'Class Allocation'!T440</f>
        <v>150694.57574650762</v>
      </c>
      <c r="L64" s="120">
        <f>+'Class Allocation'!X438+'Class Allocation'!X439+'Class Allocation'!X440</f>
        <v>2555866.3124069949</v>
      </c>
      <c r="M64" s="120">
        <f>+'Class Allocation'!AB438+'Class Allocation'!AB439+'Class Allocation'!AB440</f>
        <v>186774.96617944405</v>
      </c>
      <c r="N64" s="120">
        <f>+'Class Allocation'!AF438+'Class Allocation'!AF439+'Class Allocation'!AF440</f>
        <v>1826134.3180709598</v>
      </c>
      <c r="O64" s="120">
        <f>+'Class Allocation'!AJ438+'Class Allocation'!AJ439+'Class Allocation'!AJ440</f>
        <v>3990119.6833229256</v>
      </c>
      <c r="P64" s="120">
        <f>+'Class Allocation'!AN438+'Class Allocation'!AN439+'Class Allocation'!AN440</f>
        <v>1419049.4483743347</v>
      </c>
      <c r="Q64" s="120">
        <f>+'Class Allocation'!AR438+'Class Allocation'!AR439+'Class Allocation'!AR440</f>
        <v>659672.61946521618</v>
      </c>
      <c r="R64" s="120">
        <f>+'Class Allocation'!AV438+'Class Allocation'!AV439+'Class Allocation'!AV440</f>
        <v>0</v>
      </c>
      <c r="S64" s="120">
        <f>+'Class Allocation'!AZ438+'Class Allocation'!AZ439+'Class Allocation'!AZ440</f>
        <v>0</v>
      </c>
      <c r="T64" s="120">
        <f>+'Class Allocation'!BD438+'Class Allocation'!BD439+'Class Allocation'!BD440</f>
        <v>1063.2113665451875</v>
      </c>
      <c r="V64" s="44">
        <f t="shared" si="0"/>
        <v>0</v>
      </c>
    </row>
    <row r="65" spans="1:26" x14ac:dyDescent="0.25">
      <c r="C65" s="6" t="s">
        <v>3</v>
      </c>
      <c r="D65" s="19"/>
      <c r="E65" s="19"/>
      <c r="F65" s="119"/>
      <c r="G65" s="119"/>
      <c r="H65" s="120">
        <f>+'Class Allocation'!H441+'Class Allocation'!H442</f>
        <v>20368143.946026657</v>
      </c>
      <c r="I65" s="120">
        <f>+'Class Allocation'!L441+'Class Allocation'!L442</f>
        <v>8663378.8712226823</v>
      </c>
      <c r="J65" s="120">
        <f>+'Class Allocation'!P441+'Class Allocation'!P442</f>
        <v>2193308.608096072</v>
      </c>
      <c r="K65" s="120">
        <f>+'Class Allocation'!T441+'Class Allocation'!T442</f>
        <v>211741.23046954884</v>
      </c>
      <c r="L65" s="120">
        <f>+'Class Allocation'!X441+'Class Allocation'!X442</f>
        <v>1933612.8074907188</v>
      </c>
      <c r="M65" s="120">
        <f>+'Class Allocation'!AB441+'Class Allocation'!AB442</f>
        <v>152061.63929617222</v>
      </c>
      <c r="N65" s="120">
        <f>+'Class Allocation'!AF441+'Class Allocation'!AF442</f>
        <v>1494489.1423463719</v>
      </c>
      <c r="O65" s="120">
        <f>+'Class Allocation'!AJ441+'Class Allocation'!AJ442</f>
        <v>3462557.6798969661</v>
      </c>
      <c r="P65" s="120">
        <f>+'Class Allocation'!AN441+'Class Allocation'!AN442</f>
        <v>1267233.172752826</v>
      </c>
      <c r="Q65" s="120">
        <f>+'Class Allocation'!AR441+'Class Allocation'!AR442</f>
        <v>837881.66802902077</v>
      </c>
      <c r="R65" s="120">
        <f>+'Class Allocation'!AV441+'Class Allocation'!AV442</f>
        <v>150274.82590446793</v>
      </c>
      <c r="S65" s="120">
        <f>+'Class Allocation'!AZ441+'Class Allocation'!AZ442</f>
        <v>629.44875492786434</v>
      </c>
      <c r="T65" s="120">
        <f>+'Class Allocation'!BD441+'Class Allocation'!BD442</f>
        <v>974.85176688367051</v>
      </c>
      <c r="V65" s="44">
        <f t="shared" si="0"/>
        <v>0</v>
      </c>
    </row>
    <row r="66" spans="1:26" x14ac:dyDescent="0.25">
      <c r="C66" s="6" t="s">
        <v>4</v>
      </c>
      <c r="D66" s="19"/>
      <c r="E66" s="19"/>
      <c r="F66" s="119"/>
      <c r="G66" s="119"/>
      <c r="H66" s="120">
        <f>+'Class Allocation'!H443</f>
        <v>17563200.318515733</v>
      </c>
      <c r="I66" s="120">
        <f>+'Class Allocation'!L443</f>
        <v>10159538.587023389</v>
      </c>
      <c r="J66" s="120">
        <f>+'Class Allocation'!P443</f>
        <v>2207194.41268192</v>
      </c>
      <c r="K66" s="120">
        <f>+'Class Allocation'!T443</f>
        <v>189432.82095095442</v>
      </c>
      <c r="L66" s="120">
        <f>+'Class Allocation'!X443</f>
        <v>1551187.0685183231</v>
      </c>
      <c r="M66" s="120">
        <f>+'Class Allocation'!AB443</f>
        <v>90676.361055488858</v>
      </c>
      <c r="N66" s="120">
        <f>+'Class Allocation'!AF443</f>
        <v>1171353.4657106153</v>
      </c>
      <c r="O66" s="120">
        <f>+'Class Allocation'!AJ443</f>
        <v>2064768.8122463676</v>
      </c>
      <c r="P66" s="120">
        <f>+'Class Allocation'!AN443</f>
        <v>0</v>
      </c>
      <c r="Q66" s="120">
        <f>+'Class Allocation'!AR443</f>
        <v>0</v>
      </c>
      <c r="R66" s="120">
        <f>+'Class Allocation'!AV443</f>
        <v>127685.92006016913</v>
      </c>
      <c r="S66" s="120">
        <f>+'Class Allocation'!AZ443</f>
        <v>534.83171861923063</v>
      </c>
      <c r="T66" s="120">
        <f>+'Class Allocation'!BD443</f>
        <v>828.03854988518674</v>
      </c>
      <c r="V66" s="44">
        <f t="shared" si="0"/>
        <v>0</v>
      </c>
    </row>
    <row r="67" spans="1:26" x14ac:dyDescent="0.25">
      <c r="C67" s="66" t="s">
        <v>394</v>
      </c>
      <c r="D67" s="130"/>
      <c r="E67" s="130"/>
      <c r="F67" s="136"/>
      <c r="G67" s="136"/>
      <c r="H67" s="137">
        <f>+'Class Allocation'!H444</f>
        <v>3922348.0611193003</v>
      </c>
      <c r="I67" s="137">
        <f>+'Class Allocation'!L444</f>
        <v>1836601.7348209431</v>
      </c>
      <c r="J67" s="137">
        <f>+'Class Allocation'!P444</f>
        <v>447098.89125921926</v>
      </c>
      <c r="K67" s="137">
        <f>+'Class Allocation'!T444</f>
        <v>36994.721010061854</v>
      </c>
      <c r="L67" s="137">
        <f>+'Class Allocation'!X444</f>
        <v>386534.91483459633</v>
      </c>
      <c r="M67" s="137">
        <f>+'Class Allocation'!AB444</f>
        <v>27469.860349305905</v>
      </c>
      <c r="N67" s="137">
        <f>+'Class Allocation'!AF444</f>
        <v>289080.45278953545</v>
      </c>
      <c r="O67" s="137">
        <f>+'Class Allocation'!AJ444</f>
        <v>611871.82809628092</v>
      </c>
      <c r="P67" s="137">
        <f>+'Class Allocation'!AN444</f>
        <v>168940.19040262312</v>
      </c>
      <c r="Q67" s="137">
        <f>+'Class Allocation'!AR444</f>
        <v>97249.466285366303</v>
      </c>
      <c r="R67" s="137">
        <f>+'Class Allocation'!AV444</f>
        <v>20234.842711191119</v>
      </c>
      <c r="S67" s="137">
        <f>+'Class Allocation'!AZ444</f>
        <v>84.756688114996734</v>
      </c>
      <c r="T67" s="137">
        <f>+'Class Allocation'!BD444</f>
        <v>186.40187206227716</v>
      </c>
      <c r="V67" s="44">
        <f t="shared" si="0"/>
        <v>0</v>
      </c>
    </row>
    <row r="68" spans="1:26" x14ac:dyDescent="0.25">
      <c r="B68" t="s">
        <v>217</v>
      </c>
      <c r="C68" s="6"/>
      <c r="D68" s="19"/>
      <c r="E68" s="19"/>
      <c r="F68" s="119"/>
      <c r="G68" s="119"/>
      <c r="H68" s="120">
        <f>SUM(H63:H67)</f>
        <v>69772629.540561497</v>
      </c>
      <c r="I68" s="120">
        <f t="shared" ref="I68:T68" si="8">SUM(I63:I67)</f>
        <v>32389484.877864935</v>
      </c>
      <c r="J68" s="120">
        <f t="shared" si="8"/>
        <v>7939536.3884472772</v>
      </c>
      <c r="K68" s="120">
        <f t="shared" si="8"/>
        <v>640961.99187829718</v>
      </c>
      <c r="L68" s="120">
        <f t="shared" si="8"/>
        <v>6971547.5466411263</v>
      </c>
      <c r="M68" s="120">
        <f t="shared" si="8"/>
        <v>495667.87241627643</v>
      </c>
      <c r="N68" s="120">
        <f t="shared" si="8"/>
        <v>5188161.3953736257</v>
      </c>
      <c r="O68" s="120">
        <f t="shared" si="8"/>
        <v>10991000.197466228</v>
      </c>
      <c r="P68" s="120">
        <f t="shared" si="8"/>
        <v>3093136.615075144</v>
      </c>
      <c r="Q68" s="120">
        <f t="shared" si="8"/>
        <v>1731757.4908481305</v>
      </c>
      <c r="R68" s="120">
        <f t="shared" si="8"/>
        <v>326691.75872327731</v>
      </c>
      <c r="S68" s="120">
        <f t="shared" si="8"/>
        <v>1368.3976643186199</v>
      </c>
      <c r="T68" s="120">
        <f t="shared" si="8"/>
        <v>3315.0081628626849</v>
      </c>
      <c r="V68" s="44">
        <f t="shared" si="0"/>
        <v>0</v>
      </c>
    </row>
    <row r="69" spans="1:26" x14ac:dyDescent="0.25">
      <c r="C69" s="19"/>
      <c r="D69" s="19"/>
      <c r="E69" s="19"/>
      <c r="F69" s="119"/>
      <c r="G69" s="119"/>
      <c r="H69" s="120"/>
      <c r="I69" s="120"/>
      <c r="J69" s="120"/>
      <c r="K69" s="120"/>
      <c r="L69" s="120"/>
      <c r="M69" s="120"/>
      <c r="N69" s="120"/>
      <c r="O69" s="120"/>
      <c r="P69" s="120"/>
      <c r="Q69" s="120"/>
      <c r="R69" s="120"/>
      <c r="S69" s="120"/>
      <c r="T69" s="120"/>
      <c r="V69" s="44">
        <f t="shared" si="0"/>
        <v>0</v>
      </c>
    </row>
    <row r="70" spans="1:26" x14ac:dyDescent="0.25">
      <c r="B70" s="29" t="s">
        <v>430</v>
      </c>
      <c r="C70" s="19"/>
      <c r="D70" s="19"/>
      <c r="E70" s="19"/>
      <c r="F70" s="119"/>
      <c r="G70" s="119"/>
      <c r="H70" s="120"/>
      <c r="I70" s="120"/>
      <c r="J70" s="120"/>
      <c r="K70" s="120"/>
      <c r="L70" s="120"/>
      <c r="M70" s="120"/>
      <c r="N70" s="120"/>
      <c r="O70" s="120"/>
      <c r="P70" s="120"/>
      <c r="Q70" s="120"/>
      <c r="R70" s="120"/>
      <c r="S70" s="120"/>
      <c r="T70" s="120"/>
      <c r="V70" s="44">
        <f t="shared" si="0"/>
        <v>0</v>
      </c>
    </row>
    <row r="71" spans="1:26" x14ac:dyDescent="0.25">
      <c r="C71" s="19" t="s">
        <v>223</v>
      </c>
      <c r="D71" s="19"/>
      <c r="E71" s="19"/>
      <c r="F71" s="119"/>
      <c r="G71" s="119"/>
      <c r="H71" s="120">
        <f>'Class Allocation'!H454</f>
        <v>8456179.2846663743</v>
      </c>
      <c r="I71" s="120">
        <f>'Class Allocation'!L454</f>
        <v>3959203.988264435</v>
      </c>
      <c r="J71" s="120">
        <f>'Class Allocation'!P454</f>
        <v>963716.96585012274</v>
      </c>
      <c r="K71" s="120">
        <f>'Class Allocation'!T454</f>
        <v>79878.773364251669</v>
      </c>
      <c r="L71" s="120">
        <f>'Class Allocation'!X454</f>
        <v>832718.04418624251</v>
      </c>
      <c r="M71" s="120">
        <f>'Class Allocation'!AB454</f>
        <v>59206.085764329015</v>
      </c>
      <c r="N71" s="120">
        <f>'Class Allocation'!AF454</f>
        <v>622990.20416035538</v>
      </c>
      <c r="O71" s="120">
        <f>'Class Allocation'!AJ454</f>
        <v>1319163.6877373073</v>
      </c>
      <c r="P71" s="120">
        <f>'Class Allocation'!AN454</f>
        <v>364543.93882786244</v>
      </c>
      <c r="Q71" s="120">
        <f>'Class Allocation'!AR454</f>
        <v>210297.07217723425</v>
      </c>
      <c r="R71" s="120">
        <f>'Class Allocation'!AV454</f>
        <v>43874.86726384575</v>
      </c>
      <c r="S71" s="120">
        <f>'Class Allocation'!AZ454</f>
        <v>183.77649353864214</v>
      </c>
      <c r="T71" s="120">
        <f>'Class Allocation'!BD454</f>
        <v>401.8805768506914</v>
      </c>
      <c r="U71" s="40"/>
      <c r="V71" s="44">
        <f t="shared" si="0"/>
        <v>0</v>
      </c>
    </row>
    <row r="72" spans="1:26" x14ac:dyDescent="0.25">
      <c r="C72" s="130" t="s">
        <v>224</v>
      </c>
      <c r="D72" s="130"/>
      <c r="E72" s="130"/>
      <c r="F72" s="136"/>
      <c r="G72" s="136"/>
      <c r="H72" s="137">
        <f>'Class Allocation'!H456</f>
        <v>4391045.1688690437</v>
      </c>
      <c r="I72" s="137">
        <f>'Class Allocation'!L456</f>
        <v>2055898.1733937422</v>
      </c>
      <c r="J72" s="137">
        <f>'Class Allocation'!P456</f>
        <v>500429.873184775</v>
      </c>
      <c r="K72" s="137">
        <f>'Class Allocation'!T456</f>
        <v>41478.697419802986</v>
      </c>
      <c r="L72" s="137">
        <f>'Class Allocation'!X456</f>
        <v>432405.98642278445</v>
      </c>
      <c r="M72" s="137">
        <f>'Class Allocation'!AB456</f>
        <v>30743.978824398848</v>
      </c>
      <c r="N72" s="137">
        <f>'Class Allocation'!AF456</f>
        <v>323500.48812133196</v>
      </c>
      <c r="O72" s="137">
        <f>'Class Allocation'!AJ456</f>
        <v>685002.90059955965</v>
      </c>
      <c r="P72" s="137">
        <f>'Class Allocation'!AN456</f>
        <v>189296.94458266586</v>
      </c>
      <c r="Q72" s="137">
        <f>'Class Allocation'!AR456</f>
        <v>109201.08381401016</v>
      </c>
      <c r="R72" s="137">
        <f>'Class Allocation'!AV456</f>
        <v>22782.928016087048</v>
      </c>
      <c r="S72" s="137">
        <f>'Class Allocation'!AZ456</f>
        <v>95.429727414582075</v>
      </c>
      <c r="T72" s="137">
        <f>'Class Allocation'!BD456</f>
        <v>208.68476247215182</v>
      </c>
      <c r="U72" s="40"/>
      <c r="V72" s="44">
        <f t="shared" si="0"/>
        <v>0</v>
      </c>
    </row>
    <row r="73" spans="1:26" x14ac:dyDescent="0.25">
      <c r="B73" t="s">
        <v>433</v>
      </c>
      <c r="C73" s="19"/>
      <c r="D73" s="19"/>
      <c r="E73" s="19"/>
      <c r="F73" s="119"/>
      <c r="G73" s="119"/>
      <c r="H73" s="120">
        <f>+H72+H71</f>
        <v>12847224.453535419</v>
      </c>
      <c r="I73" s="120">
        <f t="shared" ref="I73:T73" si="9">+I72+I71</f>
        <v>6015102.1616581772</v>
      </c>
      <c r="J73" s="120">
        <f t="shared" si="9"/>
        <v>1464146.8390348977</v>
      </c>
      <c r="K73" s="120">
        <f t="shared" si="9"/>
        <v>121357.47078405466</v>
      </c>
      <c r="L73" s="120">
        <f t="shared" si="9"/>
        <v>1265124.030609027</v>
      </c>
      <c r="M73" s="120">
        <f t="shared" si="9"/>
        <v>89950.064588727866</v>
      </c>
      <c r="N73" s="120">
        <f t="shared" si="9"/>
        <v>946490.6922816874</v>
      </c>
      <c r="O73" s="120">
        <f t="shared" si="9"/>
        <v>2004166.5883368668</v>
      </c>
      <c r="P73" s="120">
        <f t="shared" si="9"/>
        <v>553840.8834105283</v>
      </c>
      <c r="Q73" s="120">
        <f t="shared" si="9"/>
        <v>319498.15599124442</v>
      </c>
      <c r="R73" s="120">
        <f t="shared" si="9"/>
        <v>66657.79527993279</v>
      </c>
      <c r="S73" s="120">
        <f t="shared" si="9"/>
        <v>279.2062209532242</v>
      </c>
      <c r="T73" s="120">
        <f t="shared" si="9"/>
        <v>610.56533932284322</v>
      </c>
      <c r="U73" s="40"/>
      <c r="V73" s="44">
        <f t="shared" si="0"/>
        <v>0</v>
      </c>
    </row>
    <row r="74" spans="1:26" x14ac:dyDescent="0.25">
      <c r="C74" s="19"/>
      <c r="D74" s="19"/>
      <c r="E74" s="19"/>
      <c r="F74" s="119"/>
      <c r="G74" s="119"/>
      <c r="H74" s="120"/>
      <c r="I74" s="120"/>
      <c r="J74" s="120"/>
      <c r="K74" s="120"/>
      <c r="L74" s="120"/>
      <c r="M74" s="120"/>
      <c r="N74" s="120"/>
      <c r="O74" s="120"/>
      <c r="P74" s="120"/>
      <c r="Q74" s="120"/>
      <c r="R74" s="120"/>
      <c r="S74" s="120"/>
      <c r="T74" s="120"/>
      <c r="U74" s="40"/>
      <c r="V74" s="44">
        <f t="shared" si="0"/>
        <v>0</v>
      </c>
    </row>
    <row r="75" spans="1:26" x14ac:dyDescent="0.25">
      <c r="B75" s="29" t="s">
        <v>431</v>
      </c>
      <c r="C75" s="19"/>
      <c r="D75" s="19"/>
      <c r="E75" s="19"/>
      <c r="F75" s="119"/>
      <c r="G75" s="119"/>
      <c r="H75" s="120">
        <f>+H59+H68+H73</f>
        <v>181726359.35762724</v>
      </c>
      <c r="I75" s="120">
        <f t="shared" ref="I75:T75" si="10">+I59+I68+I73</f>
        <v>84725034.91061081</v>
      </c>
      <c r="J75" s="120">
        <f t="shared" si="10"/>
        <v>20794976.838033509</v>
      </c>
      <c r="K75" s="120">
        <f t="shared" si="10"/>
        <v>1755193.875113379</v>
      </c>
      <c r="L75" s="120">
        <f t="shared" si="10"/>
        <v>17640083.405571938</v>
      </c>
      <c r="M75" s="120">
        <f t="shared" si="10"/>
        <v>1286592.5808737311</v>
      </c>
      <c r="N75" s="120">
        <f t="shared" si="10"/>
        <v>13172029.73679392</v>
      </c>
      <c r="O75" s="120">
        <f t="shared" si="10"/>
        <v>28917980.32446618</v>
      </c>
      <c r="P75" s="120">
        <f t="shared" si="10"/>
        <v>7946838.5233677402</v>
      </c>
      <c r="Q75" s="120">
        <f t="shared" si="10"/>
        <v>4530467.3385289935</v>
      </c>
      <c r="R75" s="120">
        <f t="shared" si="10"/>
        <v>944438.33478999615</v>
      </c>
      <c r="S75" s="120">
        <f t="shared" si="10"/>
        <v>3955.9222934493764</v>
      </c>
      <c r="T75" s="120">
        <f t="shared" si="10"/>
        <v>8767.5671836028996</v>
      </c>
      <c r="U75" s="40"/>
      <c r="V75" s="44">
        <f t="shared" si="0"/>
        <v>0</v>
      </c>
    </row>
    <row r="76" spans="1:26" x14ac:dyDescent="0.25">
      <c r="A76" s="32"/>
      <c r="B76" s="32"/>
      <c r="C76" s="32"/>
      <c r="D76" s="32"/>
      <c r="E76" s="32"/>
      <c r="F76" s="32"/>
      <c r="G76" s="32"/>
      <c r="H76" s="129"/>
      <c r="I76" s="129"/>
      <c r="J76" s="129"/>
      <c r="K76" s="129"/>
      <c r="L76" s="129"/>
      <c r="M76" s="129"/>
      <c r="N76" s="129"/>
      <c r="O76" s="129"/>
      <c r="P76" s="129"/>
      <c r="Q76" s="129"/>
      <c r="R76" s="129"/>
      <c r="S76" s="129"/>
      <c r="T76" s="129"/>
      <c r="U76" s="32"/>
      <c r="V76" s="44">
        <f t="shared" si="0"/>
        <v>0</v>
      </c>
      <c r="W76" s="32"/>
      <c r="X76" s="32"/>
      <c r="Y76" s="32"/>
      <c r="Z76" s="32"/>
    </row>
    <row r="77" spans="1:26" x14ac:dyDescent="0.25">
      <c r="H77" s="44"/>
      <c r="I77" s="109"/>
      <c r="J77" s="109"/>
      <c r="K77" s="44"/>
      <c r="L77" s="44"/>
      <c r="M77" s="44"/>
      <c r="N77" s="44"/>
      <c r="O77" s="44"/>
      <c r="P77" s="44"/>
      <c r="Q77" s="44"/>
      <c r="R77" s="44"/>
      <c r="S77" s="44"/>
      <c r="T77" s="44"/>
      <c r="V77" s="44">
        <f t="shared" si="0"/>
        <v>0</v>
      </c>
    </row>
    <row r="78" spans="1:26" ht="18.75" x14ac:dyDescent="0.3">
      <c r="A78" s="118" t="s">
        <v>432</v>
      </c>
      <c r="H78" s="44"/>
      <c r="I78" s="109"/>
      <c r="J78" s="109"/>
      <c r="K78" s="44"/>
      <c r="L78" s="44"/>
      <c r="M78" s="44"/>
      <c r="N78" s="44"/>
      <c r="O78" s="44"/>
      <c r="P78" s="44"/>
      <c r="Q78" s="44"/>
      <c r="R78" s="44"/>
      <c r="S78" s="44"/>
      <c r="T78" s="44"/>
      <c r="V78" s="44">
        <f t="shared" si="0"/>
        <v>0</v>
      </c>
    </row>
    <row r="79" spans="1:26" ht="18.75" x14ac:dyDescent="0.3">
      <c r="A79" s="118"/>
      <c r="B79" s="2" t="s">
        <v>45</v>
      </c>
      <c r="H79" s="44"/>
      <c r="I79" s="109"/>
      <c r="J79" s="109"/>
      <c r="K79" s="44"/>
      <c r="L79" s="44"/>
      <c r="M79" s="44"/>
      <c r="N79" s="44"/>
      <c r="O79" s="44"/>
      <c r="P79" s="44"/>
      <c r="Q79" s="44"/>
      <c r="R79" s="44"/>
      <c r="S79" s="44"/>
      <c r="T79" s="44"/>
      <c r="V79" s="44">
        <f t="shared" si="0"/>
        <v>0</v>
      </c>
    </row>
    <row r="80" spans="1:26" x14ac:dyDescent="0.25">
      <c r="C80" s="5" t="s">
        <v>9</v>
      </c>
      <c r="D80" s="6"/>
      <c r="H80" s="44"/>
      <c r="I80" s="109"/>
      <c r="J80" s="109"/>
      <c r="K80" s="44"/>
      <c r="L80" s="44"/>
      <c r="M80" s="44"/>
      <c r="N80" s="44"/>
      <c r="O80" s="44"/>
      <c r="P80" s="44"/>
      <c r="Q80" s="44"/>
      <c r="R80" s="44"/>
      <c r="S80" s="44"/>
      <c r="T80" s="44"/>
      <c r="V80" s="44">
        <f t="shared" ref="V80:V143" si="11">SUM(I80:T80)-H80</f>
        <v>0</v>
      </c>
    </row>
    <row r="81" spans="3:22" x14ac:dyDescent="0.25">
      <c r="C81" s="5"/>
      <c r="D81" s="6" t="s">
        <v>418</v>
      </c>
      <c r="H81" s="44">
        <f>'Class Allocation'!I19</f>
        <v>52522319.003333695</v>
      </c>
      <c r="I81" s="44">
        <f>'Class Allocation'!M19</f>
        <v>17632689.495514236</v>
      </c>
      <c r="J81" s="44">
        <f>'Class Allocation'!Q19</f>
        <v>5260614.6615376668</v>
      </c>
      <c r="K81" s="44">
        <f>'Class Allocation'!U19</f>
        <v>439548.6841715604</v>
      </c>
      <c r="L81" s="44">
        <f>'Class Allocation'!Y19</f>
        <v>6213133.2356729042</v>
      </c>
      <c r="M81" s="44">
        <f>'Class Allocation'!AC19</f>
        <v>479464.98672533082</v>
      </c>
      <c r="N81" s="44">
        <f>'Class Allocation'!AG19</f>
        <v>4836945.5921835303</v>
      </c>
      <c r="O81" s="44">
        <f>'Class Allocation'!AK19</f>
        <v>11627025.928089267</v>
      </c>
      <c r="P81" s="44">
        <f>'Class Allocation'!AO19</f>
        <v>4140775.4941993863</v>
      </c>
      <c r="Q81" s="44">
        <f>'Class Allocation'!AS19</f>
        <v>1528667.8306339872</v>
      </c>
      <c r="R81" s="44">
        <f>'Class Allocation'!AW19</f>
        <v>357849.93526606023</v>
      </c>
      <c r="S81" s="44">
        <f>'Class Allocation'!BA19</f>
        <v>1292.9957509946837</v>
      </c>
      <c r="T81" s="44">
        <f>'Class Allocation'!BE19</f>
        <v>4310.1635887601042</v>
      </c>
      <c r="V81" s="44">
        <f t="shared" si="11"/>
        <v>0</v>
      </c>
    </row>
    <row r="82" spans="3:22" x14ac:dyDescent="0.25">
      <c r="C82" s="6"/>
      <c r="D82" s="6" t="s">
        <v>417</v>
      </c>
      <c r="H82" s="44">
        <f>'Class Allocation'!I27</f>
        <v>3408713108.9291229</v>
      </c>
      <c r="I82" s="44">
        <f>'Class Allocation'!M27</f>
        <v>1144366451.6264269</v>
      </c>
      <c r="J82" s="44">
        <f>'Class Allocation'!Q27</f>
        <v>341415354.42618239</v>
      </c>
      <c r="K82" s="44">
        <f>'Class Allocation'!U27</f>
        <v>28526831.83415883</v>
      </c>
      <c r="L82" s="44">
        <f>'Class Allocation'!Y27</f>
        <v>403234074.76766568</v>
      </c>
      <c r="M82" s="44">
        <f>'Class Allocation'!AC27</f>
        <v>31117410.969980728</v>
      </c>
      <c r="N82" s="44">
        <f>'Class Allocation'!AG27</f>
        <v>313919114.00954008</v>
      </c>
      <c r="O82" s="44">
        <f>'Class Allocation'!AK27</f>
        <v>754597216.02203238</v>
      </c>
      <c r="P82" s="44">
        <f>'Class Allocation'!AO27</f>
        <v>268737481.05665386</v>
      </c>
      <c r="Q82" s="44">
        <f>'Class Allocation'!AS27</f>
        <v>99210967.306100458</v>
      </c>
      <c r="R82" s="44">
        <f>'Class Allocation'!AW27</f>
        <v>23224560.311082877</v>
      </c>
      <c r="S82" s="44">
        <f>'Class Allocation'!BA27</f>
        <v>83915.783800892052</v>
      </c>
      <c r="T82" s="44">
        <f>'Class Allocation'!BE27</f>
        <v>279730.81549775111</v>
      </c>
      <c r="V82" s="44">
        <f t="shared" si="11"/>
        <v>0</v>
      </c>
    </row>
    <row r="83" spans="3:22" x14ac:dyDescent="0.25">
      <c r="C83" s="6"/>
      <c r="D83" s="6" t="s">
        <v>3</v>
      </c>
      <c r="H83" s="44">
        <f>'Class Allocation'!I32</f>
        <v>0</v>
      </c>
      <c r="I83" s="44">
        <f>'Class Allocation'!M32</f>
        <v>0</v>
      </c>
      <c r="J83" s="44">
        <f>'Class Allocation'!Q32</f>
        <v>0</v>
      </c>
      <c r="K83" s="44">
        <f>'Class Allocation'!U32</f>
        <v>0</v>
      </c>
      <c r="L83" s="44">
        <f>'Class Allocation'!Y32</f>
        <v>0</v>
      </c>
      <c r="M83" s="44">
        <f>'Class Allocation'!AC32</f>
        <v>0</v>
      </c>
      <c r="N83" s="44">
        <f>'Class Allocation'!AG32</f>
        <v>0</v>
      </c>
      <c r="O83" s="44">
        <f>'Class Allocation'!AK32</f>
        <v>0</v>
      </c>
      <c r="P83" s="44">
        <f>'Class Allocation'!AO32</f>
        <v>0</v>
      </c>
      <c r="Q83" s="44">
        <f>'Class Allocation'!AS32</f>
        <v>0</v>
      </c>
      <c r="R83" s="44">
        <f>'Class Allocation'!AW32</f>
        <v>0</v>
      </c>
      <c r="S83" s="44">
        <f>'Class Allocation'!BA32</f>
        <v>0</v>
      </c>
      <c r="T83" s="44">
        <f>'Class Allocation'!BE32</f>
        <v>0</v>
      </c>
      <c r="V83" s="44">
        <f t="shared" si="11"/>
        <v>0</v>
      </c>
    </row>
    <row r="84" spans="3:22" x14ac:dyDescent="0.25">
      <c r="C84" s="6"/>
      <c r="D84" s="6" t="s">
        <v>4</v>
      </c>
      <c r="H84" s="44">
        <f>'Class Allocation'!I62</f>
        <v>0</v>
      </c>
      <c r="I84" s="44">
        <f>'Class Allocation'!M62</f>
        <v>0</v>
      </c>
      <c r="J84" s="44">
        <f>'Class Allocation'!Q62</f>
        <v>0</v>
      </c>
      <c r="K84" s="44">
        <f>'Class Allocation'!U62</f>
        <v>0</v>
      </c>
      <c r="L84" s="44">
        <f>'Class Allocation'!Y62</f>
        <v>0</v>
      </c>
      <c r="M84" s="44">
        <f>'Class Allocation'!AC62</f>
        <v>0</v>
      </c>
      <c r="N84" s="44">
        <f>'Class Allocation'!AG62</f>
        <v>0</v>
      </c>
      <c r="O84" s="44">
        <f>'Class Allocation'!AK62</f>
        <v>0</v>
      </c>
      <c r="P84" s="44">
        <f>'Class Allocation'!AO62</f>
        <v>0</v>
      </c>
      <c r="Q84" s="44">
        <f>'Class Allocation'!AS62</f>
        <v>0</v>
      </c>
      <c r="R84" s="44">
        <f>'Class Allocation'!AW62</f>
        <v>0</v>
      </c>
      <c r="S84" s="44">
        <f>'Class Allocation'!BA62</f>
        <v>0</v>
      </c>
      <c r="T84" s="44">
        <f>'Class Allocation'!BE62</f>
        <v>0</v>
      </c>
      <c r="V84" s="44">
        <f t="shared" si="11"/>
        <v>0</v>
      </c>
    </row>
    <row r="85" spans="3:22" x14ac:dyDescent="0.25">
      <c r="C85" s="6"/>
      <c r="D85" s="6" t="s">
        <v>394</v>
      </c>
      <c r="H85" s="44">
        <f>'Class Allocation'!I68</f>
        <v>90461682.593537077</v>
      </c>
      <c r="I85" s="44">
        <f>'Class Allocation'!M68</f>
        <v>30369617.920190491</v>
      </c>
      <c r="J85" s="44">
        <f>'Class Allocation'!Q68</f>
        <v>9060606.2868001424</v>
      </c>
      <c r="K85" s="44">
        <f>'Class Allocation'!U68</f>
        <v>757055.55859806528</v>
      </c>
      <c r="L85" s="44">
        <f>'Class Allocation'!Y68</f>
        <v>10701174.231113516</v>
      </c>
      <c r="M85" s="44">
        <f>'Class Allocation'!AC68</f>
        <v>825805.30081142008</v>
      </c>
      <c r="N85" s="44">
        <f>'Class Allocation'!AG68</f>
        <v>8330900.9424077813</v>
      </c>
      <c r="O85" s="44">
        <f>'Class Allocation'!AK68</f>
        <v>20025778.544676926</v>
      </c>
      <c r="P85" s="44">
        <f>'Class Allocation'!AO68</f>
        <v>7131854.1442084098</v>
      </c>
      <c r="Q85" s="44">
        <f>'Class Allocation'!AS68</f>
        <v>2632897.1513421824</v>
      </c>
      <c r="R85" s="44">
        <f>'Class Allocation'!AW68</f>
        <v>616341.92614574835</v>
      </c>
      <c r="S85" s="44">
        <f>'Class Allocation'!BA68</f>
        <v>2226.9879441890043</v>
      </c>
      <c r="T85" s="44">
        <f>'Class Allocation'!BE68</f>
        <v>7423.5992981933878</v>
      </c>
      <c r="V85" s="44">
        <f t="shared" si="11"/>
        <v>0</v>
      </c>
    </row>
    <row r="86" spans="3:22" x14ac:dyDescent="0.25">
      <c r="C86" s="6"/>
      <c r="D86" s="66" t="s">
        <v>419</v>
      </c>
      <c r="H86" s="44">
        <f>SUM('Class Allocation'!I72:I73)</f>
        <v>226657.376404779</v>
      </c>
      <c r="I86" s="44">
        <f>SUM('Class Allocation'!M72:M73)</f>
        <v>76092.968015363018</v>
      </c>
      <c r="J86" s="44">
        <f>SUM('Class Allocation'!Q72:Q73)</f>
        <v>22701.913016920691</v>
      </c>
      <c r="K86" s="44">
        <f>SUM('Class Allocation'!U72:U73)</f>
        <v>1896.849823980072</v>
      </c>
      <c r="L86" s="44">
        <f>SUM('Class Allocation'!Y72:Y73)</f>
        <v>26812.458116359474</v>
      </c>
      <c r="M86" s="44">
        <f>SUM('Class Allocation'!AC72:AC73)</f>
        <v>2069.1065823315594</v>
      </c>
      <c r="N86" s="44">
        <f>SUM('Class Allocation'!AG72:AG73)</f>
        <v>20873.590857010582</v>
      </c>
      <c r="O86" s="44">
        <f>SUM('Class Allocation'!AK72:AK73)</f>
        <v>50175.834621540293</v>
      </c>
      <c r="P86" s="44">
        <f>SUM('Class Allocation'!AO72:AO73)</f>
        <v>17869.304471054762</v>
      </c>
      <c r="Q86" s="44">
        <f>SUM('Class Allocation'!AS72:AS73)</f>
        <v>6596.8876938562571</v>
      </c>
      <c r="R86" s="44">
        <f>SUM('Class Allocation'!AW72:AW73)</f>
        <v>1544.2830593385843</v>
      </c>
      <c r="S86" s="44">
        <f>SUM('Class Allocation'!BA72:BA73)</f>
        <v>5.5798569100572353</v>
      </c>
      <c r="T86" s="44">
        <f>SUM('Class Allocation'!BE72:BE73)</f>
        <v>18.600290113651774</v>
      </c>
      <c r="V86" s="44">
        <f t="shared" si="11"/>
        <v>0</v>
      </c>
    </row>
    <row r="87" spans="3:22" x14ac:dyDescent="0.25">
      <c r="C87" s="6"/>
      <c r="D87" s="6" t="s">
        <v>420</v>
      </c>
      <c r="H87" s="44">
        <f>SUM(H81:H86)</f>
        <v>3551923767.9023981</v>
      </c>
      <c r="I87" s="44">
        <f t="shared" ref="I87:T87" si="12">SUM(I81:I86)</f>
        <v>1192444852.0101471</v>
      </c>
      <c r="J87" s="44">
        <f t="shared" si="12"/>
        <v>355759277.2875371</v>
      </c>
      <c r="K87" s="44">
        <f t="shared" si="12"/>
        <v>29725332.926752437</v>
      </c>
      <c r="L87" s="44">
        <f t="shared" si="12"/>
        <v>420175194.69256842</v>
      </c>
      <c r="M87" s="44">
        <f t="shared" si="12"/>
        <v>32424750.364099812</v>
      </c>
      <c r="N87" s="44">
        <f t="shared" si="12"/>
        <v>327107834.13498843</v>
      </c>
      <c r="O87" s="44">
        <f t="shared" si="12"/>
        <v>786300196.32942009</v>
      </c>
      <c r="P87" s="44">
        <f t="shared" si="12"/>
        <v>280027979.99953276</v>
      </c>
      <c r="Q87" s="44">
        <f t="shared" si="12"/>
        <v>103379129.17577048</v>
      </c>
      <c r="R87" s="44">
        <f t="shared" si="12"/>
        <v>24200296.455554023</v>
      </c>
      <c r="S87" s="44">
        <f t="shared" si="12"/>
        <v>87441.347352985802</v>
      </c>
      <c r="T87" s="44">
        <f t="shared" si="12"/>
        <v>291483.17867481831</v>
      </c>
      <c r="V87" s="44">
        <f t="shared" si="11"/>
        <v>0</v>
      </c>
    </row>
    <row r="88" spans="3:22" x14ac:dyDescent="0.25">
      <c r="C88" s="6"/>
      <c r="D88" s="6"/>
      <c r="H88" s="44"/>
      <c r="I88" s="44"/>
      <c r="J88" s="44"/>
      <c r="K88" s="44"/>
      <c r="L88" s="44"/>
      <c r="M88" s="44"/>
      <c r="N88" s="44"/>
      <c r="O88" s="44"/>
      <c r="P88" s="44"/>
      <c r="Q88" s="44"/>
      <c r="R88" s="44"/>
      <c r="S88" s="44"/>
      <c r="T88" s="44"/>
      <c r="V88" s="44">
        <f t="shared" si="11"/>
        <v>0</v>
      </c>
    </row>
    <row r="89" spans="3:22" x14ac:dyDescent="0.25">
      <c r="C89" s="7" t="s">
        <v>421</v>
      </c>
      <c r="D89" s="6"/>
      <c r="H89" s="44"/>
      <c r="I89" s="44"/>
      <c r="J89" s="44"/>
      <c r="K89" s="44"/>
      <c r="L89" s="44"/>
      <c r="M89" s="44"/>
      <c r="N89" s="44"/>
      <c r="O89" s="44"/>
      <c r="P89" s="44"/>
      <c r="Q89" s="44"/>
      <c r="R89" s="44"/>
      <c r="S89" s="44"/>
      <c r="T89" s="44"/>
      <c r="V89" s="44">
        <f t="shared" si="11"/>
        <v>0</v>
      </c>
    </row>
    <row r="90" spans="3:22" x14ac:dyDescent="0.25">
      <c r="C90" s="6"/>
      <c r="D90" s="6" t="s">
        <v>417</v>
      </c>
      <c r="H90" s="44">
        <f>'Class Allocation'!I80</f>
        <v>23538781.385151058</v>
      </c>
      <c r="I90" s="44">
        <f>'Class Allocation'!M80</f>
        <v>7902393.3280785829</v>
      </c>
      <c r="J90" s="44">
        <f>'Class Allocation'!Q80</f>
        <v>2357635.0172503986</v>
      </c>
      <c r="K90" s="44">
        <f>'Class Allocation'!U80</f>
        <v>196991.30924109538</v>
      </c>
      <c r="L90" s="44">
        <f>'Class Allocation'!Y80</f>
        <v>2784522.6129874038</v>
      </c>
      <c r="M90" s="44">
        <f>'Class Allocation'!AC80</f>
        <v>214880.48735330155</v>
      </c>
      <c r="N90" s="44">
        <f>'Class Allocation'!AG80</f>
        <v>2167760.4307428147</v>
      </c>
      <c r="O90" s="44">
        <f>'Class Allocation'!AK80</f>
        <v>5210851.8183175614</v>
      </c>
      <c r="P90" s="44">
        <f>'Class Allocation'!AO80</f>
        <v>1855759.8173980792</v>
      </c>
      <c r="Q90" s="44">
        <f>'Class Allocation'!AS80</f>
        <v>685098.80292076676</v>
      </c>
      <c r="R90" s="44">
        <f>'Class Allocation'!AW80</f>
        <v>160376.60854966444</v>
      </c>
      <c r="S90" s="44">
        <f>'Class Allocation'!BA80</f>
        <v>579.47830355055862</v>
      </c>
      <c r="T90" s="44">
        <f>'Class Allocation'!BE80</f>
        <v>1931.6740078369853</v>
      </c>
      <c r="V90" s="44">
        <f t="shared" si="11"/>
        <v>0</v>
      </c>
    </row>
    <row r="91" spans="3:22" x14ac:dyDescent="0.25">
      <c r="C91" s="6"/>
      <c r="D91" s="6" t="s">
        <v>3</v>
      </c>
      <c r="H91" s="44">
        <f>'Class Allocation'!I81</f>
        <v>0</v>
      </c>
      <c r="I91" s="44">
        <f>'Class Allocation'!M81</f>
        <v>0</v>
      </c>
      <c r="J91" s="44">
        <f>'Class Allocation'!Q81</f>
        <v>0</v>
      </c>
      <c r="K91" s="44">
        <f>'Class Allocation'!U81</f>
        <v>0</v>
      </c>
      <c r="L91" s="44">
        <f>'Class Allocation'!Y81</f>
        <v>0</v>
      </c>
      <c r="M91" s="44">
        <f>'Class Allocation'!AC81</f>
        <v>0</v>
      </c>
      <c r="N91" s="44">
        <f>'Class Allocation'!AG81</f>
        <v>0</v>
      </c>
      <c r="O91" s="44">
        <f>'Class Allocation'!AK81</f>
        <v>0</v>
      </c>
      <c r="P91" s="44">
        <f>'Class Allocation'!AO81</f>
        <v>0</v>
      </c>
      <c r="Q91" s="44">
        <f>'Class Allocation'!AS81</f>
        <v>0</v>
      </c>
      <c r="R91" s="44">
        <f>'Class Allocation'!AW81</f>
        <v>0</v>
      </c>
      <c r="S91" s="44">
        <f>'Class Allocation'!BA81</f>
        <v>0</v>
      </c>
      <c r="T91" s="44">
        <f>'Class Allocation'!BE81</f>
        <v>0</v>
      </c>
      <c r="V91" s="44">
        <f t="shared" si="11"/>
        <v>0</v>
      </c>
    </row>
    <row r="92" spans="3:22" x14ac:dyDescent="0.25">
      <c r="C92" s="6"/>
      <c r="D92" s="6" t="s">
        <v>4</v>
      </c>
      <c r="H92" s="44">
        <f>'Class Allocation'!I82</f>
        <v>0</v>
      </c>
      <c r="I92" s="44">
        <f>'Class Allocation'!M82</f>
        <v>0</v>
      </c>
      <c r="J92" s="44">
        <f>'Class Allocation'!Q82</f>
        <v>0</v>
      </c>
      <c r="K92" s="44">
        <f>'Class Allocation'!U82</f>
        <v>0</v>
      </c>
      <c r="L92" s="44">
        <f>'Class Allocation'!Y82</f>
        <v>0</v>
      </c>
      <c r="M92" s="44">
        <f>'Class Allocation'!AC82</f>
        <v>0</v>
      </c>
      <c r="N92" s="44">
        <f>'Class Allocation'!AG82</f>
        <v>0</v>
      </c>
      <c r="O92" s="44">
        <f>'Class Allocation'!AK82</f>
        <v>0</v>
      </c>
      <c r="P92" s="44">
        <f>'Class Allocation'!AO82</f>
        <v>0</v>
      </c>
      <c r="Q92" s="44">
        <f>'Class Allocation'!AS82</f>
        <v>0</v>
      </c>
      <c r="R92" s="44">
        <f>'Class Allocation'!AW82</f>
        <v>0</v>
      </c>
      <c r="S92" s="44">
        <f>'Class Allocation'!BA82</f>
        <v>0</v>
      </c>
      <c r="T92" s="44">
        <f>'Class Allocation'!BE82</f>
        <v>0</v>
      </c>
      <c r="V92" s="44">
        <f t="shared" si="11"/>
        <v>0</v>
      </c>
    </row>
    <row r="93" spans="3:22" x14ac:dyDescent="0.25">
      <c r="C93" s="6"/>
      <c r="D93" s="66" t="s">
        <v>394</v>
      </c>
      <c r="H93" s="44">
        <f>'Class Allocation'!I83</f>
        <v>14007976.563850105</v>
      </c>
      <c r="I93" s="44">
        <f>'Class Allocation'!M83</f>
        <v>4702730.3039519629</v>
      </c>
      <c r="J93" s="44">
        <f>'Class Allocation'!Q83</f>
        <v>1403033.382543307</v>
      </c>
      <c r="K93" s="44">
        <f>'Class Allocation'!U83</f>
        <v>117229.92783611784</v>
      </c>
      <c r="L93" s="44">
        <f>'Class Allocation'!Y83</f>
        <v>1657075.0569459819</v>
      </c>
      <c r="M93" s="44">
        <f>'Class Allocation'!AC83</f>
        <v>127875.81402886719</v>
      </c>
      <c r="N93" s="44">
        <f>'Class Allocation'!AG83</f>
        <v>1290038.6308461432</v>
      </c>
      <c r="O93" s="44">
        <f>'Class Allocation'!AK83</f>
        <v>3100988.4902000278</v>
      </c>
      <c r="P93" s="44">
        <f>'Class Allocation'!AO83</f>
        <v>1104366.4327774299</v>
      </c>
      <c r="Q93" s="44">
        <f>'Class Allocation'!AS83</f>
        <v>407703.68772318144</v>
      </c>
      <c r="R93" s="44">
        <f>'Class Allocation'!AW83</f>
        <v>95440.445161305237</v>
      </c>
      <c r="S93" s="44">
        <f>'Class Allocation'!BA83</f>
        <v>344.84871423787808</v>
      </c>
      <c r="T93" s="44">
        <f>'Class Allocation'!BE83</f>
        <v>1149.5431215418989</v>
      </c>
      <c r="V93" s="44">
        <f t="shared" si="11"/>
        <v>0</v>
      </c>
    </row>
    <row r="94" spans="3:22" x14ac:dyDescent="0.25">
      <c r="C94" s="6"/>
      <c r="D94" s="6" t="s">
        <v>423</v>
      </c>
      <c r="H94" s="44">
        <f>SUM(H90:H93)</f>
        <v>37546757.949001163</v>
      </c>
      <c r="I94" s="44">
        <f t="shared" ref="I94:T94" si="13">SUM(I90:I93)</f>
        <v>12605123.632030547</v>
      </c>
      <c r="J94" s="44">
        <f t="shared" si="13"/>
        <v>3760668.3997937059</v>
      </c>
      <c r="K94" s="44">
        <f t="shared" si="13"/>
        <v>314221.23707721324</v>
      </c>
      <c r="L94" s="44">
        <f t="shared" si="13"/>
        <v>4441597.6699333861</v>
      </c>
      <c r="M94" s="44">
        <f t="shared" si="13"/>
        <v>342756.30138216872</v>
      </c>
      <c r="N94" s="44">
        <f t="shared" si="13"/>
        <v>3457799.0615889579</v>
      </c>
      <c r="O94" s="44">
        <f t="shared" si="13"/>
        <v>8311840.3085175892</v>
      </c>
      <c r="P94" s="44">
        <f t="shared" si="13"/>
        <v>2960126.2501755091</v>
      </c>
      <c r="Q94" s="44">
        <f t="shared" si="13"/>
        <v>1092802.4906439483</v>
      </c>
      <c r="R94" s="44">
        <f t="shared" si="13"/>
        <v>255817.05371096969</v>
      </c>
      <c r="S94" s="44">
        <f t="shared" si="13"/>
        <v>924.32701778843671</v>
      </c>
      <c r="T94" s="44">
        <f t="shared" si="13"/>
        <v>3081.2171293788842</v>
      </c>
      <c r="V94" s="44">
        <f t="shared" si="11"/>
        <v>0</v>
      </c>
    </row>
    <row r="95" spans="3:22" x14ac:dyDescent="0.25">
      <c r="C95" s="6"/>
      <c r="D95" s="6"/>
      <c r="H95" s="44"/>
      <c r="I95" s="44"/>
      <c r="J95" s="44"/>
      <c r="K95" s="44"/>
      <c r="L95" s="44"/>
      <c r="M95" s="44"/>
      <c r="N95" s="44"/>
      <c r="O95" s="44"/>
      <c r="P95" s="44"/>
      <c r="Q95" s="44"/>
      <c r="R95" s="44"/>
      <c r="S95" s="44"/>
      <c r="T95" s="44"/>
      <c r="V95" s="44">
        <f t="shared" si="11"/>
        <v>0</v>
      </c>
    </row>
    <row r="96" spans="3:22" x14ac:dyDescent="0.25">
      <c r="C96" s="7" t="s">
        <v>422</v>
      </c>
      <c r="D96" s="6"/>
      <c r="H96" s="44"/>
      <c r="I96" s="44"/>
      <c r="J96" s="44"/>
      <c r="K96" s="44"/>
      <c r="L96" s="44"/>
      <c r="M96" s="44"/>
      <c r="N96" s="44"/>
      <c r="O96" s="44"/>
      <c r="P96" s="44"/>
      <c r="Q96" s="44"/>
      <c r="R96" s="44"/>
      <c r="S96" s="44"/>
      <c r="T96" s="44"/>
      <c r="V96" s="44">
        <f t="shared" si="11"/>
        <v>0</v>
      </c>
    </row>
    <row r="97" spans="3:22" x14ac:dyDescent="0.25">
      <c r="C97" s="7"/>
      <c r="D97" s="6" t="s">
        <v>418</v>
      </c>
      <c r="H97" s="44">
        <f>+'Class Allocation'!I97</f>
        <v>26483043.213080574</v>
      </c>
      <c r="I97" s="44">
        <f>+'Class Allocation'!M97</f>
        <v>8890835.1103632003</v>
      </c>
      <c r="J97" s="44">
        <f>+'Class Allocation'!Q97</f>
        <v>2652531.1153916214</v>
      </c>
      <c r="K97" s="44">
        <f>+'Class Allocation'!U97</f>
        <v>221631.2420711905</v>
      </c>
      <c r="L97" s="44">
        <f>+'Class Allocation'!Y97</f>
        <v>3132814.3747519758</v>
      </c>
      <c r="M97" s="44">
        <f>+'Class Allocation'!AC97</f>
        <v>241758.02218101019</v>
      </c>
      <c r="N97" s="44">
        <f>+'Class Allocation'!AG97</f>
        <v>2438906.7651218046</v>
      </c>
      <c r="O97" s="44">
        <f>+'Class Allocation'!AK97</f>
        <v>5862632.0378894946</v>
      </c>
      <c r="P97" s="44">
        <f>+'Class Allocation'!AO97</f>
        <v>2087880.703469835</v>
      </c>
      <c r="Q97" s="44">
        <f>+'Class Allocation'!AS97</f>
        <v>770791.86496994621</v>
      </c>
      <c r="R97" s="44">
        <f>+'Class Allocation'!AW97</f>
        <v>180436.72631529538</v>
      </c>
      <c r="S97" s="44">
        <f>+'Class Allocation'!BA97</f>
        <v>651.96021420433362</v>
      </c>
      <c r="T97" s="44">
        <f>+'Class Allocation'!BE97</f>
        <v>2173.2903409945629</v>
      </c>
      <c r="V97" s="44">
        <f t="shared" si="11"/>
        <v>0</v>
      </c>
    </row>
    <row r="98" spans="3:22" x14ac:dyDescent="0.25">
      <c r="C98" s="6"/>
      <c r="D98" s="6" t="s">
        <v>417</v>
      </c>
      <c r="H98" s="44">
        <f>SUM('Class Allocation'!I90:I92)</f>
        <v>1373161853.1174097</v>
      </c>
      <c r="I98" s="44">
        <f>SUM('Class Allocation'!M90:M92)</f>
        <v>460995192.94963729</v>
      </c>
      <c r="J98" s="44">
        <f>SUM('Class Allocation'!Q90:Q92)</f>
        <v>137535347.14861271</v>
      </c>
      <c r="K98" s="44">
        <f>SUM('Class Allocation'!U90:U92)</f>
        <v>11491714.32537145</v>
      </c>
      <c r="L98" s="44">
        <f>SUM('Class Allocation'!Y90:Y92)</f>
        <v>162438325.44828138</v>
      </c>
      <c r="M98" s="44">
        <f>SUM('Class Allocation'!AC90:AC92)</f>
        <v>12535300.081378367</v>
      </c>
      <c r="N98" s="44">
        <f>SUM('Class Allocation'!AG90:AG92)</f>
        <v>126458795.01948969</v>
      </c>
      <c r="O98" s="44">
        <f>SUM('Class Allocation'!AK90:AK92)</f>
        <v>303981026.97342533</v>
      </c>
      <c r="P98" s="44">
        <f>SUM('Class Allocation'!AO90:AO92)</f>
        <v>108257880.81819253</v>
      </c>
      <c r="Q98" s="44">
        <f>SUM('Class Allocation'!AS90:AS92)</f>
        <v>39966025.700066715</v>
      </c>
      <c r="R98" s="44">
        <f>SUM('Class Allocation'!AW90:AW92)</f>
        <v>9355753.6980935521</v>
      </c>
      <c r="S98" s="44">
        <f>SUM('Class Allocation'!BA90:BA92)</f>
        <v>33804.53253399003</v>
      </c>
      <c r="T98" s="44">
        <f>SUM('Class Allocation'!BE90:BE92)</f>
        <v>112686.42232657986</v>
      </c>
      <c r="V98" s="44">
        <f t="shared" si="11"/>
        <v>0</v>
      </c>
    </row>
    <row r="99" spans="3:22" x14ac:dyDescent="0.25">
      <c r="C99" s="6"/>
      <c r="D99" s="6" t="s">
        <v>3</v>
      </c>
      <c r="H99" s="44">
        <f>SUM('Class Allocation'!I93:I94)</f>
        <v>0</v>
      </c>
      <c r="I99" s="44">
        <f>SUM('Class Allocation'!M93:M94)</f>
        <v>0</v>
      </c>
      <c r="J99" s="44">
        <f>SUM('Class Allocation'!Q93:Q94)</f>
        <v>0</v>
      </c>
      <c r="K99" s="44">
        <f>SUM('Class Allocation'!U93:U94)</f>
        <v>0</v>
      </c>
      <c r="L99" s="44">
        <f>SUM('Class Allocation'!Y93:Y94)</f>
        <v>0</v>
      </c>
      <c r="M99" s="44">
        <f>SUM('Class Allocation'!AC93:AC94)</f>
        <v>0</v>
      </c>
      <c r="N99" s="44">
        <f>SUM('Class Allocation'!AG93:AG94)</f>
        <v>0</v>
      </c>
      <c r="O99" s="44">
        <f>SUM('Class Allocation'!AK93:AK94)</f>
        <v>0</v>
      </c>
      <c r="P99" s="44">
        <f>SUM('Class Allocation'!AO93:AO94)</f>
        <v>0</v>
      </c>
      <c r="Q99" s="44">
        <f>SUM('Class Allocation'!AS93:AS94)</f>
        <v>0</v>
      </c>
      <c r="R99" s="44">
        <f>SUM('Class Allocation'!AW93:AW94)</f>
        <v>0</v>
      </c>
      <c r="S99" s="44">
        <f>SUM('Class Allocation'!BA93:BA94)</f>
        <v>0</v>
      </c>
      <c r="T99" s="44">
        <f>SUM('Class Allocation'!BE93:BE94)</f>
        <v>0</v>
      </c>
      <c r="V99" s="44">
        <f t="shared" si="11"/>
        <v>0</v>
      </c>
    </row>
    <row r="100" spans="3:22" x14ac:dyDescent="0.25">
      <c r="C100" s="6"/>
      <c r="D100" s="6" t="s">
        <v>4</v>
      </c>
      <c r="H100" s="44">
        <f>'Class Allocation'!I95</f>
        <v>0</v>
      </c>
      <c r="I100" s="44">
        <f>'Class Allocation'!M95</f>
        <v>0</v>
      </c>
      <c r="J100" s="44">
        <f>'Class Allocation'!Q95</f>
        <v>0</v>
      </c>
      <c r="K100" s="44">
        <f>'Class Allocation'!U95</f>
        <v>0</v>
      </c>
      <c r="L100" s="44">
        <f>'Class Allocation'!Y95</f>
        <v>0</v>
      </c>
      <c r="M100" s="44">
        <f>'Class Allocation'!AC95</f>
        <v>0</v>
      </c>
      <c r="N100" s="44">
        <f>'Class Allocation'!AG95</f>
        <v>0</v>
      </c>
      <c r="O100" s="44">
        <f>'Class Allocation'!AK95</f>
        <v>0</v>
      </c>
      <c r="P100" s="44">
        <f>'Class Allocation'!AO95</f>
        <v>0</v>
      </c>
      <c r="Q100" s="44">
        <f>'Class Allocation'!AS95</f>
        <v>0</v>
      </c>
      <c r="R100" s="44">
        <f>'Class Allocation'!AW95</f>
        <v>0</v>
      </c>
      <c r="S100" s="44">
        <f>'Class Allocation'!BA95</f>
        <v>0</v>
      </c>
      <c r="T100" s="44">
        <f>'Class Allocation'!BE95</f>
        <v>0</v>
      </c>
      <c r="V100" s="44">
        <f t="shared" si="11"/>
        <v>0</v>
      </c>
    </row>
    <row r="101" spans="3:22" x14ac:dyDescent="0.25">
      <c r="C101" s="6"/>
      <c r="D101" s="66" t="s">
        <v>394</v>
      </c>
      <c r="H101" s="44">
        <f>'Class Allocation'!I96</f>
        <v>30707045.725294959</v>
      </c>
      <c r="I101" s="44">
        <f>'Class Allocation'!M96</f>
        <v>10308908.914785676</v>
      </c>
      <c r="J101" s="44">
        <f>'Class Allocation'!Q96</f>
        <v>3075605.5334255341</v>
      </c>
      <c r="K101" s="44">
        <f>'Class Allocation'!U96</f>
        <v>256981.06632520625</v>
      </c>
      <c r="L101" s="44">
        <f>'Class Allocation'!Y96</f>
        <v>3632493.1949986452</v>
      </c>
      <c r="M101" s="44">
        <f>'Class Allocation'!AC96</f>
        <v>280318.03527407424</v>
      </c>
      <c r="N101" s="44">
        <f>'Class Allocation'!AG96</f>
        <v>2827908.4451795854</v>
      </c>
      <c r="O101" s="44">
        <f>'Class Allocation'!AK96</f>
        <v>6797712.3553962968</v>
      </c>
      <c r="P101" s="44">
        <f>'Class Allocation'!AO96</f>
        <v>2420894.2950613219</v>
      </c>
      <c r="Q101" s="44">
        <f>'Class Allocation'!AS96</f>
        <v>893731.91939765401</v>
      </c>
      <c r="R101" s="44">
        <f>'Class Allocation'!AW96</f>
        <v>209216.09200673891</v>
      </c>
      <c r="S101" s="44">
        <f>'Class Allocation'!BA96</f>
        <v>755.94681274232676</v>
      </c>
      <c r="T101" s="44">
        <f>'Class Allocation'!BE96</f>
        <v>2519.9266314794149</v>
      </c>
      <c r="V101" s="44">
        <f t="shared" si="11"/>
        <v>0</v>
      </c>
    </row>
    <row r="102" spans="3:22" x14ac:dyDescent="0.25">
      <c r="C102" s="6"/>
      <c r="D102" s="6" t="s">
        <v>424</v>
      </c>
      <c r="H102" s="44">
        <f>SUM(H97:H101)</f>
        <v>1430351942.0557854</v>
      </c>
      <c r="I102" s="44">
        <f t="shared" ref="I102:T102" si="14">SUM(I97:I101)</f>
        <v>480194936.97478616</v>
      </c>
      <c r="J102" s="44">
        <f t="shared" si="14"/>
        <v>143263483.79742986</v>
      </c>
      <c r="K102" s="44">
        <f t="shared" si="14"/>
        <v>11970326.633767847</v>
      </c>
      <c r="L102" s="44">
        <f t="shared" si="14"/>
        <v>169203633.01803201</v>
      </c>
      <c r="M102" s="44">
        <f t="shared" si="14"/>
        <v>13057376.13883345</v>
      </c>
      <c r="N102" s="44">
        <f t="shared" si="14"/>
        <v>131725610.22979107</v>
      </c>
      <c r="O102" s="44">
        <f t="shared" si="14"/>
        <v>316641371.36671108</v>
      </c>
      <c r="P102" s="44">
        <f t="shared" si="14"/>
        <v>112766655.81672367</v>
      </c>
      <c r="Q102" s="44">
        <f t="shared" si="14"/>
        <v>41630549.484434314</v>
      </c>
      <c r="R102" s="44">
        <f t="shared" si="14"/>
        <v>9745406.5164155867</v>
      </c>
      <c r="S102" s="44">
        <f t="shared" si="14"/>
        <v>35212.439560936691</v>
      </c>
      <c r="T102" s="44">
        <f t="shared" si="14"/>
        <v>117379.63929905384</v>
      </c>
      <c r="V102" s="44">
        <f t="shared" si="11"/>
        <v>0</v>
      </c>
    </row>
    <row r="103" spans="3:22" x14ac:dyDescent="0.25">
      <c r="C103" s="6"/>
      <c r="D103" s="6"/>
      <c r="H103" s="44"/>
      <c r="I103" s="44"/>
      <c r="J103" s="44"/>
      <c r="K103" s="44"/>
      <c r="L103" s="44"/>
      <c r="M103" s="44"/>
      <c r="N103" s="44"/>
      <c r="O103" s="44"/>
      <c r="P103" s="44"/>
      <c r="Q103" s="44"/>
      <c r="R103" s="44"/>
      <c r="S103" s="44"/>
      <c r="T103" s="44"/>
      <c r="V103" s="44">
        <f t="shared" si="11"/>
        <v>0</v>
      </c>
    </row>
    <row r="104" spans="3:22" x14ac:dyDescent="0.25">
      <c r="C104" s="7" t="s">
        <v>56</v>
      </c>
      <c r="D104" s="6"/>
      <c r="H104" s="105">
        <f>+H87+H94-H102</f>
        <v>2159118583.7956142</v>
      </c>
      <c r="I104" s="105">
        <f t="shared" ref="I104:T104" si="15">+I87+I94-I102</f>
        <v>724855038.66739142</v>
      </c>
      <c r="J104" s="105">
        <f t="shared" si="15"/>
        <v>216256461.88990092</v>
      </c>
      <c r="K104" s="105">
        <f t="shared" si="15"/>
        <v>18069227.530061804</v>
      </c>
      <c r="L104" s="105">
        <f t="shared" si="15"/>
        <v>255413159.34446979</v>
      </c>
      <c r="M104" s="105">
        <f t="shared" si="15"/>
        <v>19710130.526648529</v>
      </c>
      <c r="N104" s="105">
        <f t="shared" si="15"/>
        <v>198840022.9667863</v>
      </c>
      <c r="O104" s="105">
        <f t="shared" si="15"/>
        <v>477970665.27122658</v>
      </c>
      <c r="P104" s="105">
        <f t="shared" si="15"/>
        <v>170221450.43298462</v>
      </c>
      <c r="Q104" s="105">
        <f t="shared" si="15"/>
        <v>62841382.181980111</v>
      </c>
      <c r="R104" s="105">
        <f t="shared" si="15"/>
        <v>14710706.992849408</v>
      </c>
      <c r="S104" s="105">
        <f t="shared" si="15"/>
        <v>53153.234809837551</v>
      </c>
      <c r="T104" s="105">
        <f t="shared" si="15"/>
        <v>177184.75650514333</v>
      </c>
      <c r="V104" s="44">
        <f t="shared" si="11"/>
        <v>0</v>
      </c>
    </row>
    <row r="105" spans="3:22" x14ac:dyDescent="0.25">
      <c r="C105" s="7"/>
      <c r="D105" s="6"/>
      <c r="H105" s="105"/>
      <c r="I105" s="105"/>
      <c r="J105" s="105"/>
      <c r="K105" s="105"/>
      <c r="L105" s="105"/>
      <c r="M105" s="105"/>
      <c r="N105" s="105"/>
      <c r="O105" s="105"/>
      <c r="P105" s="105"/>
      <c r="Q105" s="105"/>
      <c r="R105" s="105"/>
      <c r="S105" s="105"/>
      <c r="T105" s="105"/>
      <c r="V105" s="44">
        <f t="shared" si="11"/>
        <v>0</v>
      </c>
    </row>
    <row r="106" spans="3:22" x14ac:dyDescent="0.25">
      <c r="C106" s="7" t="s">
        <v>57</v>
      </c>
      <c r="D106" s="6"/>
      <c r="H106" s="105"/>
      <c r="I106" s="105"/>
      <c r="J106" s="105"/>
      <c r="K106" s="105"/>
      <c r="L106" s="105"/>
      <c r="M106" s="105"/>
      <c r="N106" s="105"/>
      <c r="O106" s="105"/>
      <c r="P106" s="105"/>
      <c r="Q106" s="105"/>
      <c r="R106" s="105"/>
      <c r="S106" s="105"/>
      <c r="T106" s="105"/>
      <c r="V106" s="44">
        <f t="shared" si="11"/>
        <v>0</v>
      </c>
    </row>
    <row r="107" spans="3:22" x14ac:dyDescent="0.25">
      <c r="C107" s="6" t="s">
        <v>58</v>
      </c>
      <c r="D107" s="6"/>
      <c r="H107" s="105">
        <f>'Class Allocation'!I103</f>
        <v>82019514.663913161</v>
      </c>
      <c r="I107" s="105">
        <f>'Class Allocation'!M103</f>
        <v>27535429.929317527</v>
      </c>
      <c r="J107" s="105">
        <f>'Class Allocation'!Q103</f>
        <v>8215042.0918352576</v>
      </c>
      <c r="K107" s="105">
        <f>'Class Allocation'!U103</f>
        <v>686404.75955802272</v>
      </c>
      <c r="L107" s="105">
        <f>'Class Allocation'!Y103</f>
        <v>9702507.0903623831</v>
      </c>
      <c r="M107" s="105">
        <f>'Class Allocation'!AC103</f>
        <v>748738.5602119955</v>
      </c>
      <c r="N107" s="105">
        <f>'Class Allocation'!AG103</f>
        <v>7553435.1387162916</v>
      </c>
      <c r="O107" s="105">
        <f>'Class Allocation'!AK103</f>
        <v>18156910.08514088</v>
      </c>
      <c r="P107" s="105">
        <f>'Class Allocation'!AO103</f>
        <v>6466287.1482293513</v>
      </c>
      <c r="Q107" s="105">
        <f>'Class Allocation'!AS103</f>
        <v>2387186.9317685403</v>
      </c>
      <c r="R107" s="105">
        <f>'Class Allocation'!AW103</f>
        <v>558822.96459857479</v>
      </c>
      <c r="S107" s="105">
        <f>'Class Allocation'!BA103</f>
        <v>2019.1584448575964</v>
      </c>
      <c r="T107" s="105">
        <f>'Class Allocation'!BE103</f>
        <v>6730.8057294601858</v>
      </c>
      <c r="V107" s="44">
        <f t="shared" si="11"/>
        <v>0</v>
      </c>
    </row>
    <row r="108" spans="3:22" x14ac:dyDescent="0.25">
      <c r="C108" s="6" t="s">
        <v>59</v>
      </c>
      <c r="D108" s="6"/>
      <c r="H108" s="120">
        <f>'Class Allocation'!I104</f>
        <v>61047936.889546148</v>
      </c>
      <c r="I108" s="120">
        <f>'Class Allocation'!M104</f>
        <v>20494893.141462259</v>
      </c>
      <c r="J108" s="120">
        <f>'Class Allocation'!Q104</f>
        <v>6114537.1710908012</v>
      </c>
      <c r="K108" s="120">
        <f>'Class Allocation'!U104</f>
        <v>510897.85905084072</v>
      </c>
      <c r="L108" s="120">
        <f>'Class Allocation'!Y104</f>
        <v>7221672.0977919167</v>
      </c>
      <c r="M108" s="120">
        <f>'Class Allocation'!AC104</f>
        <v>557293.52408253774</v>
      </c>
      <c r="N108" s="120">
        <f>'Class Allocation'!AG104</f>
        <v>5622096.5649107443</v>
      </c>
      <c r="O108" s="120">
        <f>'Class Allocation'!AK104</f>
        <v>13514367.959001536</v>
      </c>
      <c r="P108" s="120">
        <f>'Class Allocation'!AO104</f>
        <v>4812921.5510765752</v>
      </c>
      <c r="Q108" s="120">
        <f>'Class Allocation'!AS104</f>
        <v>1776806.8703078353</v>
      </c>
      <c r="R108" s="120">
        <f>'Class Allocation'!AW104</f>
        <v>415937.46579742624</v>
      </c>
      <c r="S108" s="120">
        <f>'Class Allocation'!BA104</f>
        <v>1502.8796234257027</v>
      </c>
      <c r="T108" s="120">
        <f>'Class Allocation'!BE104</f>
        <v>5009.8053502463499</v>
      </c>
      <c r="V108" s="44">
        <f t="shared" si="11"/>
        <v>0</v>
      </c>
    </row>
    <row r="109" spans="3:22" x14ac:dyDescent="0.25">
      <c r="C109" s="130" t="s">
        <v>60</v>
      </c>
      <c r="D109" s="66"/>
      <c r="H109" s="120">
        <f>'Class Allocation'!I105</f>
        <v>8240007.698028734</v>
      </c>
      <c r="I109" s="120">
        <f>'Class Allocation'!M105</f>
        <v>2766319.1560670743</v>
      </c>
      <c r="J109" s="120">
        <f>'Class Allocation'!Q105</f>
        <v>825315.90626609314</v>
      </c>
      <c r="K109" s="120">
        <f>'Class Allocation'!U105</f>
        <v>68958.960875321791</v>
      </c>
      <c r="L109" s="120">
        <f>'Class Allocation'!Y105</f>
        <v>974752.57494958234</v>
      </c>
      <c r="M109" s="120">
        <f>'Class Allocation'!AC105</f>
        <v>75221.263198626199</v>
      </c>
      <c r="N109" s="120">
        <f>'Class Allocation'!AG105</f>
        <v>758848.23196798842</v>
      </c>
      <c r="O109" s="120">
        <f>'Class Allocation'!AK105</f>
        <v>1824115.6325666846</v>
      </c>
      <c r="P109" s="120">
        <f>'Class Allocation'!AO105</f>
        <v>649629.00716257456</v>
      </c>
      <c r="Q109" s="120">
        <f>'Class Allocation'!AS105</f>
        <v>239826.32395483973</v>
      </c>
      <c r="R109" s="120">
        <f>'Class Allocation'!AW105</f>
        <v>56141.584706955939</v>
      </c>
      <c r="S109" s="120">
        <f>'Class Allocation'!BA105</f>
        <v>202.85271373943692</v>
      </c>
      <c r="T109" s="120">
        <f>'Class Allocation'!BE105</f>
        <v>676.20359925258003</v>
      </c>
      <c r="V109" s="44">
        <f t="shared" si="11"/>
        <v>0</v>
      </c>
    </row>
    <row r="110" spans="3:22" x14ac:dyDescent="0.25">
      <c r="C110" s="14" t="s">
        <v>61</v>
      </c>
      <c r="D110" s="19"/>
      <c r="H110" s="120">
        <f>SUM(H107:H109)</f>
        <v>151307459.25148806</v>
      </c>
      <c r="I110" s="120">
        <f t="shared" ref="I110:T110" si="16">SUM(I107:I109)</f>
        <v>50796642.226846859</v>
      </c>
      <c r="J110" s="120">
        <f t="shared" si="16"/>
        <v>15154895.169192152</v>
      </c>
      <c r="K110" s="120">
        <f t="shared" si="16"/>
        <v>1266261.5794841854</v>
      </c>
      <c r="L110" s="120">
        <f t="shared" si="16"/>
        <v>17898931.76310388</v>
      </c>
      <c r="M110" s="120">
        <f t="shared" si="16"/>
        <v>1381253.3474931596</v>
      </c>
      <c r="N110" s="120">
        <f t="shared" si="16"/>
        <v>13934379.935595024</v>
      </c>
      <c r="O110" s="120">
        <f t="shared" si="16"/>
        <v>33495393.676709101</v>
      </c>
      <c r="P110" s="120">
        <f t="shared" si="16"/>
        <v>11928837.7064685</v>
      </c>
      <c r="Q110" s="120">
        <f t="shared" si="16"/>
        <v>4403820.1260312153</v>
      </c>
      <c r="R110" s="120">
        <f t="shared" si="16"/>
        <v>1030902.015102957</v>
      </c>
      <c r="S110" s="120">
        <f t="shared" si="16"/>
        <v>3724.8907820227359</v>
      </c>
      <c r="T110" s="120">
        <f t="shared" si="16"/>
        <v>12416.814678959116</v>
      </c>
      <c r="V110" s="44">
        <f t="shared" si="11"/>
        <v>0</v>
      </c>
    </row>
    <row r="111" spans="3:22" x14ac:dyDescent="0.25">
      <c r="C111" s="121"/>
      <c r="D111" s="19"/>
      <c r="H111" s="120"/>
      <c r="I111" s="120"/>
      <c r="J111" s="120"/>
      <c r="K111" s="120"/>
      <c r="L111" s="120"/>
      <c r="M111" s="120"/>
      <c r="N111" s="120"/>
      <c r="O111" s="120"/>
      <c r="P111" s="120"/>
      <c r="Q111" s="120"/>
      <c r="R111" s="120"/>
      <c r="S111" s="120"/>
      <c r="T111" s="120"/>
      <c r="V111" s="44">
        <f t="shared" si="11"/>
        <v>0</v>
      </c>
    </row>
    <row r="112" spans="3:22" x14ac:dyDescent="0.25">
      <c r="C112" s="19" t="s">
        <v>425</v>
      </c>
      <c r="D112" s="19"/>
      <c r="H112" s="120">
        <f>'Class Allocation'!I117</f>
        <v>441375330.05389607</v>
      </c>
      <c r="I112" s="120">
        <f>'Class Allocation'!M117</f>
        <v>148177656.53733769</v>
      </c>
      <c r="J112" s="120">
        <f>'Class Allocation'!Q117</f>
        <v>44207978.18114575</v>
      </c>
      <c r="K112" s="120">
        <f>'Class Allocation'!U117</f>
        <v>3693781.0293308687</v>
      </c>
      <c r="L112" s="120">
        <f>'Class Allocation'!Y117</f>
        <v>52212540.965487428</v>
      </c>
      <c r="M112" s="120">
        <f>'Class Allocation'!AC117</f>
        <v>4029220.7347460724</v>
      </c>
      <c r="N112" s="120">
        <f>'Class Allocation'!AG117</f>
        <v>40647642.711039416</v>
      </c>
      <c r="O112" s="120">
        <f>'Class Allocation'!AK117</f>
        <v>97708602.817592233</v>
      </c>
      <c r="P112" s="120">
        <f>'Class Allocation'!AO117</f>
        <v>34797323.977932803</v>
      </c>
      <c r="Q112" s="120">
        <f>'Class Allocation'!AS117</f>
        <v>12846277.18448654</v>
      </c>
      <c r="R112" s="120">
        <f>'Class Allocation'!AW117</f>
        <v>3007219.3361796825</v>
      </c>
      <c r="S112" s="120">
        <f>'Class Allocation'!BA117</f>
        <v>10865.788814795869</v>
      </c>
      <c r="T112" s="120">
        <f>'Class Allocation'!BE117</f>
        <v>36220.789802798463</v>
      </c>
      <c r="V112" s="44">
        <f t="shared" si="11"/>
        <v>0</v>
      </c>
    </row>
    <row r="113" spans="2:22" x14ac:dyDescent="0.25">
      <c r="C113" s="19" t="s">
        <v>426</v>
      </c>
      <c r="D113" s="19"/>
      <c r="H113" s="120">
        <f>'Class Allocation'!I126</f>
        <v>67879122.470079169</v>
      </c>
      <c r="I113" s="120">
        <f>'Class Allocation'!M126</f>
        <v>22788245.310853858</v>
      </c>
      <c r="J113" s="120">
        <f>'Class Allocation'!Q126</f>
        <v>6798746.0122570843</v>
      </c>
      <c r="K113" s="120">
        <f>'Class Allocation'!U126</f>
        <v>568066.67204754881</v>
      </c>
      <c r="L113" s="120">
        <f>'Class Allocation'!Y126</f>
        <v>8029767.9125781097</v>
      </c>
      <c r="M113" s="120">
        <f>'Class Allocation'!AC126</f>
        <v>619653.95229365025</v>
      </c>
      <c r="N113" s="120">
        <f>'Class Allocation'!AG126</f>
        <v>6251201.9359254865</v>
      </c>
      <c r="O113" s="120">
        <f>'Class Allocation'!AK126</f>
        <v>15026608.343121013</v>
      </c>
      <c r="P113" s="120">
        <f>'Class Allocation'!AO126</f>
        <v>5351481.2793019023</v>
      </c>
      <c r="Q113" s="120">
        <f>'Class Allocation'!AS126</f>
        <v>1975629.2726733666</v>
      </c>
      <c r="R113" s="120">
        <f>'Class Allocation'!AW126</f>
        <v>462480.33298554545</v>
      </c>
      <c r="S113" s="120">
        <f>'Class Allocation'!BA126</f>
        <v>1671.0499193588419</v>
      </c>
      <c r="T113" s="120">
        <f>'Class Allocation'!BE126</f>
        <v>5570.3961222457292</v>
      </c>
      <c r="V113" s="44">
        <f t="shared" si="11"/>
        <v>0</v>
      </c>
    </row>
    <row r="114" spans="2:22" ht="15.75" thickBot="1" x14ac:dyDescent="0.3">
      <c r="C114" s="19" t="s">
        <v>427</v>
      </c>
      <c r="D114" s="19"/>
      <c r="H114" s="135">
        <f>+'Class Allocation'!I130</f>
        <v>0</v>
      </c>
      <c r="I114" s="135">
        <f>+'Class Allocation'!M130</f>
        <v>0</v>
      </c>
      <c r="J114" s="135">
        <f>+'Class Allocation'!Q130</f>
        <v>0</v>
      </c>
      <c r="K114" s="135">
        <f>+'Class Allocation'!U130</f>
        <v>0</v>
      </c>
      <c r="L114" s="135">
        <f>+'Class Allocation'!Y130</f>
        <v>0</v>
      </c>
      <c r="M114" s="135">
        <f>+'Class Allocation'!AC130</f>
        <v>0</v>
      </c>
      <c r="N114" s="135">
        <f>+'Class Allocation'!AG130</f>
        <v>0</v>
      </c>
      <c r="O114" s="135">
        <f>+'Class Allocation'!AK130</f>
        <v>0</v>
      </c>
      <c r="P114" s="135">
        <f>+'Class Allocation'!AO130</f>
        <v>0</v>
      </c>
      <c r="Q114" s="135">
        <f>+'Class Allocation'!AS130</f>
        <v>0</v>
      </c>
      <c r="R114" s="135">
        <f>+'Class Allocation'!AW130</f>
        <v>0</v>
      </c>
      <c r="S114" s="135">
        <f>+'Class Allocation'!BA130</f>
        <v>0</v>
      </c>
      <c r="T114" s="135">
        <f>+'Class Allocation'!BE130</f>
        <v>0</v>
      </c>
      <c r="V114" s="44">
        <f t="shared" si="11"/>
        <v>0</v>
      </c>
    </row>
    <row r="115" spans="2:22" ht="16.5" thickTop="1" thickBot="1" x14ac:dyDescent="0.3">
      <c r="B115" s="133"/>
      <c r="C115" s="134"/>
      <c r="D115" s="33"/>
      <c r="H115" s="105"/>
      <c r="I115" s="105"/>
      <c r="J115" s="105"/>
      <c r="K115" s="105"/>
      <c r="L115" s="105"/>
      <c r="M115" s="105"/>
      <c r="N115" s="105"/>
      <c r="O115" s="105"/>
      <c r="P115" s="105"/>
      <c r="Q115" s="105"/>
      <c r="R115" s="105"/>
      <c r="S115" s="105"/>
      <c r="T115" s="105"/>
      <c r="V115" s="44">
        <f t="shared" si="11"/>
        <v>0</v>
      </c>
    </row>
    <row r="116" spans="2:22" ht="15.75" thickTop="1" x14ac:dyDescent="0.25">
      <c r="B116" s="12" t="s">
        <v>82</v>
      </c>
      <c r="D116" s="6"/>
      <c r="H116" s="105">
        <f>+H104+H110-H112-H113-H114</f>
        <v>1801171590.5231273</v>
      </c>
      <c r="I116" s="105">
        <f t="shared" ref="I116:T116" si="17">+I104+I110-I112-I113-I114</f>
        <v>604685779.04604673</v>
      </c>
      <c r="J116" s="105">
        <f t="shared" si="17"/>
        <v>180404632.86569023</v>
      </c>
      <c r="K116" s="105">
        <f t="shared" si="17"/>
        <v>15073641.408167575</v>
      </c>
      <c r="L116" s="105">
        <f t="shared" si="17"/>
        <v>213069782.22950816</v>
      </c>
      <c r="M116" s="105">
        <f t="shared" si="17"/>
        <v>16442509.187101968</v>
      </c>
      <c r="N116" s="105">
        <f t="shared" si="17"/>
        <v>165875558.25541642</v>
      </c>
      <c r="O116" s="105">
        <f t="shared" si="17"/>
        <v>398730847.78722245</v>
      </c>
      <c r="P116" s="105">
        <f t="shared" si="17"/>
        <v>142001482.88221839</v>
      </c>
      <c r="Q116" s="105">
        <f t="shared" si="17"/>
        <v>52423295.850851417</v>
      </c>
      <c r="R116" s="105">
        <f t="shared" si="17"/>
        <v>12271909.338787137</v>
      </c>
      <c r="S116" s="105">
        <f t="shared" si="17"/>
        <v>44341.286857705571</v>
      </c>
      <c r="T116" s="105">
        <f t="shared" si="17"/>
        <v>147810.38525905824</v>
      </c>
      <c r="V116" s="44">
        <f t="shared" si="11"/>
        <v>0</v>
      </c>
    </row>
    <row r="117" spans="2:22" x14ac:dyDescent="0.25">
      <c r="C117" s="13"/>
      <c r="D117" s="6"/>
      <c r="H117" s="105"/>
      <c r="I117" s="105"/>
      <c r="J117" s="105"/>
      <c r="K117" s="105"/>
      <c r="L117" s="105"/>
      <c r="M117" s="105"/>
      <c r="N117" s="105"/>
      <c r="O117" s="105"/>
      <c r="P117" s="105"/>
      <c r="Q117" s="105"/>
      <c r="R117" s="105"/>
      <c r="S117" s="105"/>
      <c r="T117" s="105"/>
      <c r="V117" s="44">
        <f t="shared" si="11"/>
        <v>0</v>
      </c>
    </row>
    <row r="118" spans="2:22" x14ac:dyDescent="0.25">
      <c r="B118" s="7" t="s">
        <v>84</v>
      </c>
      <c r="D118" s="6"/>
      <c r="H118" s="120"/>
      <c r="I118" s="120"/>
      <c r="J118" s="120"/>
      <c r="K118" s="120"/>
      <c r="L118" s="120"/>
      <c r="M118" s="120"/>
      <c r="N118" s="120"/>
      <c r="O118" s="120"/>
      <c r="P118" s="120"/>
      <c r="Q118" s="120"/>
      <c r="R118" s="120"/>
      <c r="S118" s="120"/>
      <c r="T118" s="120"/>
      <c r="V118" s="44">
        <f t="shared" si="11"/>
        <v>0</v>
      </c>
    </row>
    <row r="119" spans="2:22" x14ac:dyDescent="0.25">
      <c r="C119" s="6" t="s">
        <v>428</v>
      </c>
      <c r="D119" s="19"/>
      <c r="H119" s="120">
        <f>'Class Allocation'!I203</f>
        <v>668238902.50136948</v>
      </c>
      <c r="I119" s="120">
        <f>'Class Allocation'!M203</f>
        <v>224339848.28206047</v>
      </c>
      <c r="J119" s="120">
        <f>'Class Allocation'!Q203</f>
        <v>66930543.712005898</v>
      </c>
      <c r="K119" s="120">
        <f>'Class Allocation'!U203</f>
        <v>5592356.4663639739</v>
      </c>
      <c r="L119" s="120">
        <f>'Class Allocation'!Y203</f>
        <v>79049391.064345792</v>
      </c>
      <c r="M119" s="120">
        <f>'Class Allocation'!AC203</f>
        <v>6100209.6365324724</v>
      </c>
      <c r="N119" s="120">
        <f>'Class Allocation'!AG203</f>
        <v>61540222.81031429</v>
      </c>
      <c r="O119" s="120">
        <f>'Class Allocation'!AK203</f>
        <v>147930083.6859124</v>
      </c>
      <c r="P119" s="120">
        <f>'Class Allocation'!AO203</f>
        <v>52682884.614686109</v>
      </c>
      <c r="Q119" s="120">
        <f>'Class Allocation'!AS203</f>
        <v>19449166.236684404</v>
      </c>
      <c r="R119" s="120">
        <f>'Class Allocation'!AW203</f>
        <v>4552907.2695209868</v>
      </c>
      <c r="S119" s="120">
        <f>'Class Allocation'!BA203</f>
        <v>16450.721864142743</v>
      </c>
      <c r="T119" s="120">
        <f>'Class Allocation'!BE203</f>
        <v>54838.001078581547</v>
      </c>
      <c r="V119" s="44">
        <f t="shared" si="11"/>
        <v>0</v>
      </c>
    </row>
    <row r="120" spans="2:22" x14ac:dyDescent="0.25">
      <c r="C120" s="6" t="s">
        <v>3</v>
      </c>
      <c r="D120" s="19"/>
      <c r="H120" s="120">
        <f>+'Class Allocation'!I220</f>
        <v>0</v>
      </c>
      <c r="I120" s="120">
        <f>+'Class Allocation'!M220</f>
        <v>0</v>
      </c>
      <c r="J120" s="120">
        <f>+'Class Allocation'!Q220</f>
        <v>0</v>
      </c>
      <c r="K120" s="120">
        <f>+'Class Allocation'!U220</f>
        <v>0</v>
      </c>
      <c r="L120" s="120">
        <f>+'Class Allocation'!Y220</f>
        <v>0</v>
      </c>
      <c r="M120" s="120">
        <f>+'Class Allocation'!AC220</f>
        <v>0</v>
      </c>
      <c r="N120" s="120">
        <f>+'Class Allocation'!AG220</f>
        <v>0</v>
      </c>
      <c r="O120" s="120">
        <f>+'Class Allocation'!AK220</f>
        <v>0</v>
      </c>
      <c r="P120" s="120">
        <f>+'Class Allocation'!AO220</f>
        <v>0</v>
      </c>
      <c r="Q120" s="120">
        <f>+'Class Allocation'!AS220</f>
        <v>0</v>
      </c>
      <c r="R120" s="120">
        <f>+'Class Allocation'!AW220</f>
        <v>0</v>
      </c>
      <c r="S120" s="120">
        <f>+'Class Allocation'!BA220</f>
        <v>0</v>
      </c>
      <c r="T120" s="120">
        <f>+'Class Allocation'!BE220</f>
        <v>0</v>
      </c>
      <c r="V120" s="44">
        <f t="shared" si="11"/>
        <v>0</v>
      </c>
    </row>
    <row r="121" spans="2:22" x14ac:dyDescent="0.25">
      <c r="C121" s="6" t="s">
        <v>4</v>
      </c>
      <c r="D121" s="19"/>
      <c r="H121" s="120">
        <f>+'Class Allocation'!I249</f>
        <v>0</v>
      </c>
      <c r="I121" s="120">
        <f>+'Class Allocation'!M249</f>
        <v>0</v>
      </c>
      <c r="J121" s="120">
        <f>+'Class Allocation'!Q249</f>
        <v>0</v>
      </c>
      <c r="K121" s="120">
        <f>+'Class Allocation'!U249</f>
        <v>0</v>
      </c>
      <c r="L121" s="120">
        <f>+'Class Allocation'!Y249</f>
        <v>0</v>
      </c>
      <c r="M121" s="120">
        <f>+'Class Allocation'!AC249</f>
        <v>0</v>
      </c>
      <c r="N121" s="120">
        <f>+'Class Allocation'!AG249</f>
        <v>0</v>
      </c>
      <c r="O121" s="120">
        <f>+'Class Allocation'!AK249</f>
        <v>0</v>
      </c>
      <c r="P121" s="120">
        <f>+'Class Allocation'!AO249</f>
        <v>0</v>
      </c>
      <c r="Q121" s="120">
        <f>+'Class Allocation'!AS249</f>
        <v>0</v>
      </c>
      <c r="R121" s="120">
        <f>+'Class Allocation'!AW249</f>
        <v>0</v>
      </c>
      <c r="S121" s="120">
        <f>+'Class Allocation'!BA249</f>
        <v>0</v>
      </c>
      <c r="T121" s="120">
        <f>+'Class Allocation'!BE249</f>
        <v>0</v>
      </c>
      <c r="V121" s="44">
        <f t="shared" si="11"/>
        <v>0</v>
      </c>
    </row>
    <row r="122" spans="2:22" x14ac:dyDescent="0.25">
      <c r="C122" s="6" t="s">
        <v>166</v>
      </c>
      <c r="D122" s="19"/>
      <c r="H122" s="120">
        <f>+'Class Allocation'!I257</f>
        <v>0</v>
      </c>
      <c r="I122" s="120">
        <f>+'Class Allocation'!M257</f>
        <v>0</v>
      </c>
      <c r="J122" s="120">
        <f>+'Class Allocation'!Q257</f>
        <v>0</v>
      </c>
      <c r="K122" s="120">
        <f>+'Class Allocation'!U257</f>
        <v>0</v>
      </c>
      <c r="L122" s="120">
        <f>+'Class Allocation'!Y257</f>
        <v>0</v>
      </c>
      <c r="M122" s="120">
        <f>+'Class Allocation'!AC257</f>
        <v>0</v>
      </c>
      <c r="N122" s="120">
        <f>+'Class Allocation'!AG257</f>
        <v>0</v>
      </c>
      <c r="O122" s="120">
        <f>+'Class Allocation'!AK257</f>
        <v>0</v>
      </c>
      <c r="P122" s="120">
        <f>+'Class Allocation'!AO257</f>
        <v>0</v>
      </c>
      <c r="Q122" s="120">
        <f>+'Class Allocation'!AS257</f>
        <v>0</v>
      </c>
      <c r="R122" s="120">
        <f>+'Class Allocation'!AW257</f>
        <v>0</v>
      </c>
      <c r="S122" s="120">
        <f>+'Class Allocation'!BA257</f>
        <v>0</v>
      </c>
      <c r="T122" s="120">
        <f>+'Class Allocation'!BE257</f>
        <v>0</v>
      </c>
      <c r="V122" s="44">
        <f t="shared" si="11"/>
        <v>0</v>
      </c>
    </row>
    <row r="123" spans="2:22" x14ac:dyDescent="0.25">
      <c r="C123" s="6" t="s">
        <v>173</v>
      </c>
      <c r="D123" s="19"/>
      <c r="H123" s="137">
        <f>+'Class Allocation'!I270</f>
        <v>0</v>
      </c>
      <c r="I123" s="137">
        <f>+'Class Allocation'!M270</f>
        <v>0</v>
      </c>
      <c r="J123" s="137">
        <f>+'Class Allocation'!Q270</f>
        <v>0</v>
      </c>
      <c r="K123" s="137">
        <f>+'Class Allocation'!U270</f>
        <v>0</v>
      </c>
      <c r="L123" s="137">
        <f>+'Class Allocation'!Y270</f>
        <v>0</v>
      </c>
      <c r="M123" s="137">
        <f>+'Class Allocation'!AC270</f>
        <v>0</v>
      </c>
      <c r="N123" s="137">
        <f>+'Class Allocation'!AG270</f>
        <v>0</v>
      </c>
      <c r="O123" s="137">
        <f>+'Class Allocation'!AK270</f>
        <v>0</v>
      </c>
      <c r="P123" s="137">
        <f>+'Class Allocation'!AO270</f>
        <v>0</v>
      </c>
      <c r="Q123" s="137">
        <f>+'Class Allocation'!AS270</f>
        <v>0</v>
      </c>
      <c r="R123" s="137">
        <f>+'Class Allocation'!AW270</f>
        <v>0</v>
      </c>
      <c r="S123" s="137">
        <f>+'Class Allocation'!BA270</f>
        <v>0</v>
      </c>
      <c r="T123" s="137">
        <f>+'Class Allocation'!BE270</f>
        <v>0</v>
      </c>
      <c r="V123" s="44">
        <f t="shared" si="11"/>
        <v>0</v>
      </c>
    </row>
    <row r="124" spans="2:22" x14ac:dyDescent="0.25">
      <c r="C124" s="66" t="s">
        <v>184</v>
      </c>
      <c r="D124" s="130"/>
      <c r="H124" s="120">
        <f>+'Class Allocation'!I285</f>
        <v>56205680.822983131</v>
      </c>
      <c r="I124" s="120">
        <f>+'Class Allocation'!M285</f>
        <v>18869260.471395716</v>
      </c>
      <c r="J124" s="120">
        <f>+'Class Allocation'!Q285</f>
        <v>5629538.7220111964</v>
      </c>
      <c r="K124" s="120">
        <f>+'Class Allocation'!U285</f>
        <v>470373.99561776512</v>
      </c>
      <c r="L124" s="120">
        <f>+'Class Allocation'!Y285</f>
        <v>6648856.9084836952</v>
      </c>
      <c r="M124" s="120">
        <f>+'Class Allocation'!AC285</f>
        <v>513089.60687682714</v>
      </c>
      <c r="N124" s="120">
        <f>+'Class Allocation'!AG285</f>
        <v>5176157.9700078927</v>
      </c>
      <c r="O124" s="120">
        <f>+'Class Allocation'!AK285</f>
        <v>12442422.966763057</v>
      </c>
      <c r="P124" s="120">
        <f>+'Class Allocation'!AO285</f>
        <v>4431165.839646739</v>
      </c>
      <c r="Q124" s="120">
        <f>+'Class Allocation'!AS285</f>
        <v>1635872.4786604047</v>
      </c>
      <c r="R124" s="120">
        <f>+'Class Allocation'!AW285</f>
        <v>382945.7576466251</v>
      </c>
      <c r="S124" s="120">
        <f>+'Class Allocation'!BA285</f>
        <v>1383.6728435632822</v>
      </c>
      <c r="T124" s="120">
        <f>+'Class Allocation'!BE285</f>
        <v>4612.4330296481694</v>
      </c>
      <c r="V124" s="44">
        <f t="shared" si="11"/>
        <v>0</v>
      </c>
    </row>
    <row r="125" spans="2:22" x14ac:dyDescent="0.25">
      <c r="B125" s="6" t="s">
        <v>198</v>
      </c>
      <c r="C125" s="19"/>
      <c r="D125" s="19"/>
      <c r="H125" s="120">
        <f>SUM(H119:H124)</f>
        <v>724444583.32435262</v>
      </c>
      <c r="I125" s="120">
        <f t="shared" ref="I125:T125" si="18">SUM(I119:I124)</f>
        <v>243209108.75345618</v>
      </c>
      <c r="J125" s="120">
        <f t="shared" si="18"/>
        <v>72560082.434017092</v>
      </c>
      <c r="K125" s="120">
        <f t="shared" si="18"/>
        <v>6062730.4619817389</v>
      </c>
      <c r="L125" s="120">
        <f t="shared" si="18"/>
        <v>85698247.972829491</v>
      </c>
      <c r="M125" s="120">
        <f t="shared" si="18"/>
        <v>6613299.2434092993</v>
      </c>
      <c r="N125" s="120">
        <f t="shared" si="18"/>
        <v>66716380.780322179</v>
      </c>
      <c r="O125" s="120">
        <f t="shared" si="18"/>
        <v>160372506.65267545</v>
      </c>
      <c r="P125" s="120">
        <f t="shared" si="18"/>
        <v>57114050.454332851</v>
      </c>
      <c r="Q125" s="120">
        <f t="shared" si="18"/>
        <v>21085038.715344809</v>
      </c>
      <c r="R125" s="120">
        <f t="shared" si="18"/>
        <v>4935853.0271676118</v>
      </c>
      <c r="S125" s="120">
        <f t="shared" si="18"/>
        <v>17834.394707706026</v>
      </c>
      <c r="T125" s="120">
        <f t="shared" si="18"/>
        <v>59450.434108229718</v>
      </c>
      <c r="V125" s="44">
        <f t="shared" si="11"/>
        <v>0</v>
      </c>
    </row>
    <row r="126" spans="2:22" x14ac:dyDescent="0.25">
      <c r="C126" s="19"/>
      <c r="D126" s="19"/>
      <c r="H126" s="120"/>
      <c r="I126" s="120"/>
      <c r="J126" s="120"/>
      <c r="K126" s="120"/>
      <c r="L126" s="120"/>
      <c r="M126" s="120"/>
      <c r="N126" s="120"/>
      <c r="O126" s="120"/>
      <c r="P126" s="120"/>
      <c r="Q126" s="120"/>
      <c r="R126" s="120"/>
      <c r="S126" s="120"/>
      <c r="T126" s="120"/>
      <c r="V126" s="44">
        <f t="shared" si="11"/>
        <v>0</v>
      </c>
    </row>
    <row r="127" spans="2:22" x14ac:dyDescent="0.25">
      <c r="C127" s="19"/>
      <c r="D127" s="19"/>
      <c r="H127" s="120"/>
      <c r="I127" s="120"/>
      <c r="J127" s="120"/>
      <c r="K127" s="120"/>
      <c r="L127" s="120"/>
      <c r="M127" s="120"/>
      <c r="N127" s="120"/>
      <c r="O127" s="120"/>
      <c r="P127" s="120"/>
      <c r="Q127" s="120"/>
      <c r="R127" s="120"/>
      <c r="S127" s="120"/>
      <c r="T127" s="120"/>
      <c r="V127" s="44">
        <f t="shared" si="11"/>
        <v>0</v>
      </c>
    </row>
    <row r="128" spans="2:22" x14ac:dyDescent="0.25">
      <c r="B128" s="29" t="s">
        <v>429</v>
      </c>
      <c r="C128" s="19"/>
      <c r="D128" s="19"/>
      <c r="H128" s="120"/>
      <c r="I128" s="120"/>
      <c r="J128" s="120"/>
      <c r="K128" s="120"/>
      <c r="L128" s="120"/>
      <c r="M128" s="120"/>
      <c r="N128" s="120"/>
      <c r="O128" s="120"/>
      <c r="P128" s="120"/>
      <c r="Q128" s="120"/>
      <c r="R128" s="120"/>
      <c r="S128" s="120"/>
      <c r="T128" s="120"/>
      <c r="V128" s="44">
        <f t="shared" si="11"/>
        <v>0</v>
      </c>
    </row>
    <row r="129" spans="1:22" x14ac:dyDescent="0.25">
      <c r="C129" s="6" t="s">
        <v>418</v>
      </c>
      <c r="D129" s="19"/>
      <c r="H129" s="120">
        <f>+'Class Allocation'!I445</f>
        <v>8346181.6463096337</v>
      </c>
      <c r="I129" s="120">
        <f>+'Class Allocation'!M445</f>
        <v>2801963.6648792434</v>
      </c>
      <c r="J129" s="120">
        <f>+'Class Allocation'!Q445</f>
        <v>835950.24685879238</v>
      </c>
      <c r="K129" s="120">
        <f>+'Class Allocation'!U445</f>
        <v>69847.509213357029</v>
      </c>
      <c r="L129" s="120">
        <f>+'Class Allocation'!Y445</f>
        <v>987312.43329827429</v>
      </c>
      <c r="M129" s="120">
        <f>+'Class Allocation'!AC445</f>
        <v>76190.502403388789</v>
      </c>
      <c r="N129" s="120">
        <f>+'Class Allocation'!AG445</f>
        <v>768626.12488831847</v>
      </c>
      <c r="O129" s="120">
        <f>+'Class Allocation'!AK445</f>
        <v>1847619.6832821772</v>
      </c>
      <c r="P129" s="120">
        <f>+'Class Allocation'!AO445</f>
        <v>657999.59116394038</v>
      </c>
      <c r="Q129" s="120">
        <f>+'Class Allocation'!AS445</f>
        <v>242916.52831497291</v>
      </c>
      <c r="R129" s="120">
        <f>+'Class Allocation'!AW445</f>
        <v>56864.978898991729</v>
      </c>
      <c r="S129" s="120">
        <f>+'Class Allocation'!BA445</f>
        <v>205.46650662974739</v>
      </c>
      <c r="T129" s="120">
        <f>+'Class Allocation'!BE445</f>
        <v>684.91660154644637</v>
      </c>
      <c r="V129" s="44">
        <f t="shared" si="11"/>
        <v>0</v>
      </c>
    </row>
    <row r="130" spans="1:22" x14ac:dyDescent="0.25">
      <c r="C130" s="6" t="s">
        <v>417</v>
      </c>
      <c r="D130" s="19"/>
      <c r="H130" s="120">
        <f>SUM('Class Allocation'!I438:I440)</f>
        <v>114244228.49225363</v>
      </c>
      <c r="I130" s="120">
        <f>SUM('Class Allocation'!M438:M440)</f>
        <v>38353847.390680313</v>
      </c>
      <c r="J130" s="120">
        <f>SUM('Class Allocation'!Q438:Q440)</f>
        <v>11442656.661147472</v>
      </c>
      <c r="K130" s="120">
        <f>SUM('Class Allocation'!U438:U440)</f>
        <v>956086.88384033227</v>
      </c>
      <c r="L130" s="120">
        <f>SUM('Class Allocation'!Y438:Y440)</f>
        <v>13514532.99280211</v>
      </c>
      <c r="M130" s="120">
        <f>SUM('Class Allocation'!AC438:AC440)</f>
        <v>1042911.0621335532</v>
      </c>
      <c r="N130" s="120">
        <f>SUM('Class Allocation'!AG438:AG440)</f>
        <v>10521110.414087774</v>
      </c>
      <c r="O130" s="120">
        <f>SUM('Class Allocation'!AK438:AK440)</f>
        <v>25290593.256738659</v>
      </c>
      <c r="P130" s="120">
        <f>SUM('Class Allocation'!AO438:AO440)</f>
        <v>9006831.9653672036</v>
      </c>
      <c r="Q130" s="120">
        <f>SUM('Class Allocation'!AS438:AS440)</f>
        <v>3325090.7470521643</v>
      </c>
      <c r="R130" s="120">
        <f>SUM('Class Allocation'!AW438:AW440)</f>
        <v>778379.37368833774</v>
      </c>
      <c r="S130" s="120">
        <f>SUM('Class Allocation'!BA438:BA440)</f>
        <v>2812.4672485762449</v>
      </c>
      <c r="T130" s="120">
        <f>SUM('Class Allocation'!BE438:BE440)</f>
        <v>9375.2774671287298</v>
      </c>
      <c r="V130" s="44">
        <f t="shared" si="11"/>
        <v>0</v>
      </c>
    </row>
    <row r="131" spans="1:22" x14ac:dyDescent="0.25">
      <c r="C131" s="6" t="s">
        <v>3</v>
      </c>
      <c r="D131" s="19"/>
      <c r="H131" s="120">
        <f>SUM('Class Allocation'!I441:I442)</f>
        <v>0</v>
      </c>
      <c r="I131" s="120">
        <f>SUM('Class Allocation'!M441:M442)</f>
        <v>0</v>
      </c>
      <c r="J131" s="120">
        <f>SUM('Class Allocation'!Q441:Q442)</f>
        <v>0</v>
      </c>
      <c r="K131" s="120">
        <f>SUM('Class Allocation'!U441:U442)</f>
        <v>0</v>
      </c>
      <c r="L131" s="120">
        <f>SUM('Class Allocation'!Y441:Y442)</f>
        <v>0</v>
      </c>
      <c r="M131" s="120">
        <f>SUM('Class Allocation'!AC441:AC442)</f>
        <v>0</v>
      </c>
      <c r="N131" s="120">
        <f>SUM('Class Allocation'!AG441:AG442)</f>
        <v>0</v>
      </c>
      <c r="O131" s="120">
        <f>SUM('Class Allocation'!AK441:AK442)</f>
        <v>0</v>
      </c>
      <c r="P131" s="120">
        <f>SUM('Class Allocation'!AO441:AO442)</f>
        <v>0</v>
      </c>
      <c r="Q131" s="120">
        <f>SUM('Class Allocation'!AS441:AS442)</f>
        <v>0</v>
      </c>
      <c r="R131" s="120">
        <f>SUM('Class Allocation'!AW441:AW442)</f>
        <v>0</v>
      </c>
      <c r="S131" s="120">
        <f>SUM('Class Allocation'!BA441:BA442)</f>
        <v>0</v>
      </c>
      <c r="T131" s="120">
        <f>SUM('Class Allocation'!BE441:BE442)</f>
        <v>0</v>
      </c>
      <c r="V131" s="44">
        <f t="shared" si="11"/>
        <v>0</v>
      </c>
    </row>
    <row r="132" spans="1:22" x14ac:dyDescent="0.25">
      <c r="C132" s="6" t="s">
        <v>4</v>
      </c>
      <c r="D132" s="19"/>
      <c r="H132" s="120">
        <f>'Class Allocation'!I443</f>
        <v>0</v>
      </c>
      <c r="I132" s="120">
        <f>'Class Allocation'!M443</f>
        <v>0</v>
      </c>
      <c r="J132" s="120">
        <f>'Class Allocation'!Q443</f>
        <v>0</v>
      </c>
      <c r="K132" s="120">
        <f>'Class Allocation'!U443</f>
        <v>0</v>
      </c>
      <c r="L132" s="120">
        <f>'Class Allocation'!Y443</f>
        <v>0</v>
      </c>
      <c r="M132" s="120">
        <f>'Class Allocation'!AC443</f>
        <v>0</v>
      </c>
      <c r="N132" s="120">
        <f>'Class Allocation'!AG443</f>
        <v>0</v>
      </c>
      <c r="O132" s="120">
        <f>'Class Allocation'!AK443</f>
        <v>0</v>
      </c>
      <c r="P132" s="120">
        <f>'Class Allocation'!AO443</f>
        <v>0</v>
      </c>
      <c r="Q132" s="120">
        <f>'Class Allocation'!AS443</f>
        <v>0</v>
      </c>
      <c r="R132" s="120">
        <f>'Class Allocation'!AW443</f>
        <v>0</v>
      </c>
      <c r="S132" s="120">
        <f>'Class Allocation'!BA443</f>
        <v>0</v>
      </c>
      <c r="T132" s="120">
        <f>'Class Allocation'!BE443</f>
        <v>0</v>
      </c>
      <c r="V132" s="44">
        <f t="shared" si="11"/>
        <v>0</v>
      </c>
    </row>
    <row r="133" spans="1:22" x14ac:dyDescent="0.25">
      <c r="C133" s="66" t="s">
        <v>394</v>
      </c>
      <c r="D133" s="130"/>
      <c r="H133" s="137">
        <f>'Class Allocation'!I444</f>
        <v>5926539.3409323487</v>
      </c>
      <c r="I133" s="137">
        <f>'Class Allocation'!M444</f>
        <v>1989646.115491908</v>
      </c>
      <c r="J133" s="137">
        <f>'Class Allocation'!Q444</f>
        <v>593599.83223721734</v>
      </c>
      <c r="K133" s="137">
        <f>'Class Allocation'!U444</f>
        <v>49598.011253700657</v>
      </c>
      <c r="L133" s="137">
        <f>'Class Allocation'!Y444</f>
        <v>701080.59298243432</v>
      </c>
      <c r="M133" s="137">
        <f>'Class Allocation'!AC444</f>
        <v>54102.106691955465</v>
      </c>
      <c r="N133" s="137">
        <f>'Class Allocation'!AG444</f>
        <v>545793.65279369138</v>
      </c>
      <c r="O133" s="137">
        <f>'Class Allocation'!AK444</f>
        <v>1311976.0872799193</v>
      </c>
      <c r="P133" s="137">
        <f>'Class Allocation'!AO444</f>
        <v>467238.86785698897</v>
      </c>
      <c r="Q133" s="137">
        <f>'Class Allocation'!AS444</f>
        <v>172492.5747641683</v>
      </c>
      <c r="R133" s="137">
        <f>'Class Allocation'!AW444</f>
        <v>40379.247522749109</v>
      </c>
      <c r="S133" s="137">
        <f>'Class Allocation'!BA444</f>
        <v>145.89969238490735</v>
      </c>
      <c r="T133" s="137">
        <f>'Class Allocation'!BE444</f>
        <v>486.35236523009519</v>
      </c>
      <c r="V133" s="44">
        <f t="shared" si="11"/>
        <v>0</v>
      </c>
    </row>
    <row r="134" spans="1:22" x14ac:dyDescent="0.25">
      <c r="B134" t="s">
        <v>217</v>
      </c>
      <c r="C134" s="6"/>
      <c r="D134" s="19"/>
      <c r="H134" s="120">
        <f>SUM(H129:H133)</f>
        <v>128516949.47949561</v>
      </c>
      <c r="I134" s="120">
        <f t="shared" ref="I134:T134" si="19">SUM(I129:I133)</f>
        <v>43145457.171051458</v>
      </c>
      <c r="J134" s="120">
        <f t="shared" si="19"/>
        <v>12872206.740243481</v>
      </c>
      <c r="K134" s="120">
        <f t="shared" si="19"/>
        <v>1075532.4043073899</v>
      </c>
      <c r="L134" s="120">
        <f t="shared" si="19"/>
        <v>15202926.019082818</v>
      </c>
      <c r="M134" s="120">
        <f t="shared" si="19"/>
        <v>1173203.6712288973</v>
      </c>
      <c r="N134" s="120">
        <f t="shared" si="19"/>
        <v>11835530.191769782</v>
      </c>
      <c r="O134" s="120">
        <f t="shared" si="19"/>
        <v>28450189.027300756</v>
      </c>
      <c r="P134" s="120">
        <f t="shared" si="19"/>
        <v>10132070.424388133</v>
      </c>
      <c r="Q134" s="120">
        <f t="shared" si="19"/>
        <v>3740499.8501313054</v>
      </c>
      <c r="R134" s="120">
        <f t="shared" si="19"/>
        <v>875623.60011007858</v>
      </c>
      <c r="S134" s="120">
        <f t="shared" si="19"/>
        <v>3163.8334475908996</v>
      </c>
      <c r="T134" s="120">
        <f t="shared" si="19"/>
        <v>10546.546433905272</v>
      </c>
      <c r="V134" s="44">
        <f t="shared" si="11"/>
        <v>0</v>
      </c>
    </row>
    <row r="135" spans="1:22" x14ac:dyDescent="0.25">
      <c r="C135" s="19"/>
      <c r="D135" s="19"/>
      <c r="H135" s="120"/>
      <c r="I135" s="120"/>
      <c r="J135" s="120"/>
      <c r="K135" s="120"/>
      <c r="L135" s="120"/>
      <c r="M135" s="120"/>
      <c r="N135" s="120"/>
      <c r="O135" s="120"/>
      <c r="P135" s="120"/>
      <c r="Q135" s="120"/>
      <c r="R135" s="120"/>
      <c r="S135" s="120"/>
      <c r="T135" s="120"/>
      <c r="V135" s="44">
        <f t="shared" si="11"/>
        <v>0</v>
      </c>
    </row>
    <row r="136" spans="1:22" x14ac:dyDescent="0.25">
      <c r="B136" s="29" t="s">
        <v>430</v>
      </c>
      <c r="C136" s="19"/>
      <c r="D136" s="19"/>
      <c r="H136" s="120"/>
      <c r="I136" s="120"/>
      <c r="J136" s="120"/>
      <c r="K136" s="120"/>
      <c r="L136" s="120"/>
      <c r="M136" s="120"/>
      <c r="N136" s="120"/>
      <c r="O136" s="120"/>
      <c r="P136" s="120"/>
      <c r="Q136" s="120"/>
      <c r="R136" s="120"/>
      <c r="S136" s="120"/>
      <c r="T136" s="120"/>
      <c r="V136" s="44">
        <f t="shared" si="11"/>
        <v>0</v>
      </c>
    </row>
    <row r="137" spans="1:22" x14ac:dyDescent="0.25">
      <c r="C137" s="19" t="s">
        <v>223</v>
      </c>
      <c r="D137" s="19"/>
      <c r="H137" s="137">
        <f>'Class Allocation'!I454</f>
        <v>12604158.423441559</v>
      </c>
      <c r="I137" s="137">
        <f>'Class Allocation'!M454</f>
        <v>4231443.2426090902</v>
      </c>
      <c r="J137" s="137">
        <f>'Class Allocation'!Q454</f>
        <v>1262427.5138059235</v>
      </c>
      <c r="K137" s="137">
        <f>'Class Allocation'!U454</f>
        <v>105481.65723150923</v>
      </c>
      <c r="L137" s="137">
        <f>'Class Allocation'!Y454</f>
        <v>1491010.2427769953</v>
      </c>
      <c r="M137" s="137">
        <f>'Class Allocation'!AC454</f>
        <v>115060.65927507501</v>
      </c>
      <c r="N137" s="137">
        <f>'Class Allocation'!AG454</f>
        <v>1160756.6018853621</v>
      </c>
      <c r="O137" s="137">
        <f>'Class Allocation'!AK454</f>
        <v>2790220.9874205678</v>
      </c>
      <c r="P137" s="137">
        <f>'Class Allocation'!AO454</f>
        <v>993691.65937781543</v>
      </c>
      <c r="Q137" s="137">
        <f>'Class Allocation'!AS454</f>
        <v>366845.40743348678</v>
      </c>
      <c r="R137" s="137">
        <f>'Class Allocation'!AW454</f>
        <v>85875.821203276413</v>
      </c>
      <c r="S137" s="137">
        <f>'Class Allocation'!BA454</f>
        <v>310.28948446353604</v>
      </c>
      <c r="T137" s="137">
        <f>'Class Allocation'!BE454</f>
        <v>1034.3409379969232</v>
      </c>
      <c r="V137" s="44">
        <f t="shared" si="11"/>
        <v>0</v>
      </c>
    </row>
    <row r="138" spans="1:22" x14ac:dyDescent="0.25">
      <c r="C138" s="130" t="s">
        <v>224</v>
      </c>
      <c r="D138" s="130"/>
      <c r="H138" s="120">
        <f>+'Class Allocation'!I456</f>
        <v>6544968.7252103584</v>
      </c>
      <c r="I138" s="120">
        <f>+'Class Allocation'!M456</f>
        <v>2197264.0104135717</v>
      </c>
      <c r="J138" s="120">
        <f>+'Class Allocation'!Q456</f>
        <v>655541.47433897085</v>
      </c>
      <c r="K138" s="120">
        <f>+'Class Allocation'!U456</f>
        <v>54773.521917941805</v>
      </c>
      <c r="L138" s="120">
        <f>+'Class Allocation'!Y456</f>
        <v>774237.76186392561</v>
      </c>
      <c r="M138" s="120">
        <f>+'Class Allocation'!AC456</f>
        <v>59747.615918320567</v>
      </c>
      <c r="N138" s="120">
        <f>+'Class Allocation'!AG456</f>
        <v>602746.76037011901</v>
      </c>
      <c r="O138" s="120">
        <f>+'Class Allocation'!AK456</f>
        <v>1448879.6860192732</v>
      </c>
      <c r="P138" s="120">
        <f>+'Class Allocation'!AO456</f>
        <v>515994.84984530683</v>
      </c>
      <c r="Q138" s="120">
        <f>+'Class Allocation'!AS456</f>
        <v>190492.02953318902</v>
      </c>
      <c r="R138" s="120">
        <f>+'Class Allocation'!AW456</f>
        <v>44592.787962889794</v>
      </c>
      <c r="S138" s="120">
        <f>+'Class Allocation'!BA456</f>
        <v>161.12420229489391</v>
      </c>
      <c r="T138" s="120">
        <f>+'Class Allocation'!BE456</f>
        <v>537.1028245570194</v>
      </c>
      <c r="V138" s="44">
        <f t="shared" si="11"/>
        <v>0</v>
      </c>
    </row>
    <row r="139" spans="1:22" x14ac:dyDescent="0.25">
      <c r="B139" t="s">
        <v>433</v>
      </c>
      <c r="C139" s="19"/>
      <c r="D139" s="19"/>
      <c r="H139" s="120">
        <f>+H138+H137</f>
        <v>19149127.148651917</v>
      </c>
      <c r="I139" s="120">
        <f t="shared" ref="I139:T139" si="20">+I138+I137</f>
        <v>6428707.2530226614</v>
      </c>
      <c r="J139" s="120">
        <f t="shared" si="20"/>
        <v>1917968.9881448944</v>
      </c>
      <c r="K139" s="120">
        <f t="shared" si="20"/>
        <v>160255.17914945103</v>
      </c>
      <c r="L139" s="120">
        <f t="shared" si="20"/>
        <v>2265248.004640921</v>
      </c>
      <c r="M139" s="120">
        <f t="shared" si="20"/>
        <v>174808.27519339559</v>
      </c>
      <c r="N139" s="120">
        <f t="shared" si="20"/>
        <v>1763503.3622554811</v>
      </c>
      <c r="O139" s="120">
        <f t="shared" si="20"/>
        <v>4239100.6734398408</v>
      </c>
      <c r="P139" s="120">
        <f t="shared" si="20"/>
        <v>1509686.5092231221</v>
      </c>
      <c r="Q139" s="120">
        <f t="shared" si="20"/>
        <v>557337.4369666758</v>
      </c>
      <c r="R139" s="120">
        <f t="shared" si="20"/>
        <v>130468.60916616621</v>
      </c>
      <c r="S139" s="120">
        <f t="shared" si="20"/>
        <v>471.41368675842995</v>
      </c>
      <c r="T139" s="120">
        <f t="shared" si="20"/>
        <v>1571.4437625539426</v>
      </c>
      <c r="V139" s="44">
        <f t="shared" si="11"/>
        <v>0</v>
      </c>
    </row>
    <row r="140" spans="1:22" x14ac:dyDescent="0.25">
      <c r="C140" s="19"/>
      <c r="D140" s="19"/>
      <c r="H140" s="120"/>
      <c r="I140" s="120"/>
      <c r="J140" s="120"/>
      <c r="K140" s="120"/>
      <c r="L140" s="120"/>
      <c r="M140" s="120"/>
      <c r="N140" s="120"/>
      <c r="O140" s="120"/>
      <c r="P140" s="120"/>
      <c r="Q140" s="120"/>
      <c r="R140" s="120"/>
      <c r="S140" s="120"/>
      <c r="T140" s="120"/>
      <c r="V140" s="44">
        <f t="shared" si="11"/>
        <v>0</v>
      </c>
    </row>
    <row r="141" spans="1:22" ht="18.75" x14ac:dyDescent="0.3">
      <c r="A141" s="118"/>
      <c r="B141" s="29" t="s">
        <v>431</v>
      </c>
      <c r="C141" s="19"/>
      <c r="D141" s="19"/>
      <c r="H141" s="44">
        <f>+H125+H134+H139</f>
        <v>872110659.95250022</v>
      </c>
      <c r="I141" s="44">
        <f t="shared" ref="I141:T141" si="21">+I125+I134+I139</f>
        <v>292783273.17753029</v>
      </c>
      <c r="J141" s="44">
        <f t="shared" si="21"/>
        <v>87350258.162405461</v>
      </c>
      <c r="K141" s="44">
        <f t="shared" si="21"/>
        <v>7298518.0454385793</v>
      </c>
      <c r="L141" s="44">
        <f t="shared" si="21"/>
        <v>103166421.99655323</v>
      </c>
      <c r="M141" s="44">
        <f t="shared" si="21"/>
        <v>7961311.1898315931</v>
      </c>
      <c r="N141" s="44">
        <f t="shared" si="21"/>
        <v>80315414.334347442</v>
      </c>
      <c r="O141" s="44">
        <f t="shared" si="21"/>
        <v>193061796.35341603</v>
      </c>
      <c r="P141" s="44">
        <f t="shared" si="21"/>
        <v>68755807.387944102</v>
      </c>
      <c r="Q141" s="44">
        <f t="shared" si="21"/>
        <v>25382876.002442792</v>
      </c>
      <c r="R141" s="44">
        <f t="shared" si="21"/>
        <v>5941945.2364438558</v>
      </c>
      <c r="S141" s="44">
        <f t="shared" si="21"/>
        <v>21469.641842055356</v>
      </c>
      <c r="T141" s="44">
        <f t="shared" si="21"/>
        <v>71568.424304688931</v>
      </c>
      <c r="V141" s="44">
        <f t="shared" si="11"/>
        <v>0</v>
      </c>
    </row>
    <row r="142" spans="1:22" ht="18.75" x14ac:dyDescent="0.3">
      <c r="A142" s="118"/>
      <c r="B142" s="32"/>
      <c r="C142" s="32"/>
      <c r="D142" s="32"/>
      <c r="H142" s="44"/>
      <c r="I142" s="109"/>
      <c r="J142" s="109"/>
      <c r="K142" s="44"/>
      <c r="L142" s="44"/>
      <c r="M142" s="44"/>
      <c r="N142" s="44"/>
      <c r="O142" s="44"/>
      <c r="P142" s="44"/>
      <c r="Q142" s="44"/>
      <c r="R142" s="44"/>
      <c r="S142" s="44"/>
      <c r="T142" s="44"/>
      <c r="V142" s="44">
        <f t="shared" si="11"/>
        <v>0</v>
      </c>
    </row>
    <row r="143" spans="1:22" x14ac:dyDescent="0.25">
      <c r="H143" s="44"/>
      <c r="I143" s="109"/>
      <c r="J143" s="109"/>
      <c r="K143" s="44"/>
      <c r="L143" s="44"/>
      <c r="M143" s="44"/>
      <c r="N143" s="44"/>
      <c r="O143" s="44"/>
      <c r="P143" s="44"/>
      <c r="Q143" s="44"/>
      <c r="R143" s="44"/>
      <c r="S143" s="44"/>
      <c r="T143" s="44"/>
      <c r="V143" s="44">
        <f t="shared" si="11"/>
        <v>0</v>
      </c>
    </row>
    <row r="144" spans="1:22" x14ac:dyDescent="0.25">
      <c r="C144" s="5"/>
      <c r="D144" s="6"/>
      <c r="H144" s="44"/>
      <c r="I144" s="109"/>
      <c r="J144" s="109"/>
      <c r="K144" s="44"/>
      <c r="L144" s="44"/>
      <c r="M144" s="44"/>
      <c r="N144" s="44"/>
      <c r="O144" s="44"/>
      <c r="P144" s="44"/>
      <c r="Q144" s="44"/>
      <c r="R144" s="44"/>
      <c r="S144" s="44"/>
      <c r="T144" s="44"/>
      <c r="V144" s="44">
        <f t="shared" ref="V144:V207" si="22">SUM(I144:T144)-H144</f>
        <v>0</v>
      </c>
    </row>
    <row r="145" spans="1:22" ht="18.75" x14ac:dyDescent="0.3">
      <c r="A145" s="118" t="s">
        <v>471</v>
      </c>
      <c r="H145" s="44"/>
      <c r="I145" s="109"/>
      <c r="J145" s="109"/>
      <c r="K145" s="44"/>
      <c r="L145" s="44"/>
      <c r="M145" s="44"/>
      <c r="N145" s="44"/>
      <c r="O145" s="44"/>
      <c r="P145" s="44"/>
      <c r="Q145" s="44"/>
      <c r="R145" s="44"/>
      <c r="S145" s="44"/>
      <c r="T145" s="44"/>
      <c r="V145" s="44">
        <f t="shared" si="22"/>
        <v>0</v>
      </c>
    </row>
    <row r="146" spans="1:22" ht="18.75" x14ac:dyDescent="0.3">
      <c r="A146" s="118"/>
      <c r="B146" s="2" t="s">
        <v>45</v>
      </c>
      <c r="H146" s="44"/>
      <c r="I146" s="109"/>
      <c r="J146" s="109"/>
      <c r="K146" s="44"/>
      <c r="L146" s="44"/>
      <c r="M146" s="44"/>
      <c r="N146" s="44"/>
      <c r="O146" s="44"/>
      <c r="P146" s="44"/>
      <c r="Q146" s="44"/>
      <c r="R146" s="44"/>
      <c r="S146" s="44"/>
      <c r="T146" s="44"/>
      <c r="V146" s="44">
        <f t="shared" si="22"/>
        <v>0</v>
      </c>
    </row>
    <row r="147" spans="1:22" x14ac:dyDescent="0.25">
      <c r="C147" s="5" t="s">
        <v>9</v>
      </c>
      <c r="D147" s="6"/>
      <c r="H147" s="44"/>
      <c r="I147" s="109"/>
      <c r="J147" s="109"/>
      <c r="K147" s="44"/>
      <c r="L147" s="44"/>
      <c r="M147" s="44"/>
      <c r="N147" s="44"/>
      <c r="O147" s="44"/>
      <c r="P147" s="44"/>
      <c r="Q147" s="44"/>
      <c r="R147" s="44"/>
      <c r="S147" s="44"/>
      <c r="T147" s="44"/>
      <c r="V147" s="44">
        <f t="shared" si="22"/>
        <v>0</v>
      </c>
    </row>
    <row r="148" spans="1:22" x14ac:dyDescent="0.25">
      <c r="C148" s="5"/>
      <c r="D148" s="6" t="s">
        <v>418</v>
      </c>
      <c r="H148" s="44">
        <f>+'Class Allocation'!J19</f>
        <v>15794410.860683315</v>
      </c>
      <c r="I148" s="44">
        <f>+'Class Allocation'!N19</f>
        <v>10852063.15981696</v>
      </c>
      <c r="J148" s="44">
        <f>+'Class Allocation'!R19</f>
        <v>2450440.2853641263</v>
      </c>
      <c r="K148" s="44">
        <f>+'Class Allocation'!V19</f>
        <v>22581.953809979626</v>
      </c>
      <c r="L148" s="44">
        <f>+'Class Allocation'!Z19</f>
        <v>181501.69339487076</v>
      </c>
      <c r="M148" s="44">
        <f>+'Class Allocation'!AD19</f>
        <v>19794.490289434903</v>
      </c>
      <c r="N148" s="44">
        <f>+'Class Allocation'!AH19</f>
        <v>29004.844473676494</v>
      </c>
      <c r="O148" s="44">
        <f>+'Class Allocation'!AL19</f>
        <v>42680.3395317744</v>
      </c>
      <c r="P148" s="44">
        <f>+'Class Allocation'!AP19</f>
        <v>26820.470299864053</v>
      </c>
      <c r="Q148" s="44">
        <f>+'Class Allocation'!AT19</f>
        <v>1135.1600844464838</v>
      </c>
      <c r="R148" s="44">
        <f>+'Class Allocation'!AX19</f>
        <v>2165136.8735988839</v>
      </c>
      <c r="S148" s="44">
        <f>+'Class Allocation'!BB19</f>
        <v>16.674820611777285</v>
      </c>
      <c r="T148" s="44">
        <f>+'Class Allocation'!BF19</f>
        <v>3234.9151986847937</v>
      </c>
      <c r="V148" s="44">
        <f t="shared" si="22"/>
        <v>0</v>
      </c>
    </row>
    <row r="149" spans="1:22" x14ac:dyDescent="0.25">
      <c r="C149" s="6"/>
      <c r="D149" s="6" t="s">
        <v>417</v>
      </c>
      <c r="H149" s="44">
        <f>+'Class Allocation'!J27</f>
        <v>0</v>
      </c>
      <c r="I149" s="44">
        <f>+'Class Allocation'!N27</f>
        <v>0</v>
      </c>
      <c r="J149" s="44">
        <f>+'Class Allocation'!R27</f>
        <v>0</v>
      </c>
      <c r="K149" s="44">
        <f>+'Class Allocation'!V27</f>
        <v>0</v>
      </c>
      <c r="L149" s="44">
        <f>+'Class Allocation'!Z27</f>
        <v>0</v>
      </c>
      <c r="M149" s="44">
        <f>+'Class Allocation'!AD27</f>
        <v>0</v>
      </c>
      <c r="N149" s="44">
        <f>+'Class Allocation'!AH27</f>
        <v>0</v>
      </c>
      <c r="O149" s="44">
        <f>+'Class Allocation'!AL27</f>
        <v>0</v>
      </c>
      <c r="P149" s="44">
        <f>+'Class Allocation'!AP27</f>
        <v>0</v>
      </c>
      <c r="Q149" s="44">
        <f>+'Class Allocation'!AT27</f>
        <v>0</v>
      </c>
      <c r="R149" s="44">
        <f>+'Class Allocation'!AX27</f>
        <v>0</v>
      </c>
      <c r="S149" s="44">
        <f>+'Class Allocation'!BB27</f>
        <v>0</v>
      </c>
      <c r="T149" s="44">
        <f>+'Class Allocation'!BF27</f>
        <v>0</v>
      </c>
      <c r="V149" s="44">
        <f t="shared" si="22"/>
        <v>0</v>
      </c>
    </row>
    <row r="150" spans="1:22" x14ac:dyDescent="0.25">
      <c r="C150" s="6"/>
      <c r="D150" s="6" t="s">
        <v>3</v>
      </c>
      <c r="H150" s="44">
        <f>+'Class Allocation'!J32</f>
        <v>0</v>
      </c>
      <c r="I150" s="44">
        <f>+'Class Allocation'!N32</f>
        <v>0</v>
      </c>
      <c r="J150" s="44">
        <f>+'Class Allocation'!R32</f>
        <v>0</v>
      </c>
      <c r="K150" s="44">
        <f>+'Class Allocation'!V32</f>
        <v>0</v>
      </c>
      <c r="L150" s="44">
        <f>+'Class Allocation'!Z32</f>
        <v>0</v>
      </c>
      <c r="M150" s="44">
        <f>+'Class Allocation'!AD32</f>
        <v>0</v>
      </c>
      <c r="N150" s="44">
        <f>+'Class Allocation'!AH32</f>
        <v>0</v>
      </c>
      <c r="O150" s="44">
        <f>+'Class Allocation'!AL32</f>
        <v>0</v>
      </c>
      <c r="P150" s="44">
        <f>+'Class Allocation'!AP32</f>
        <v>0</v>
      </c>
      <c r="Q150" s="44">
        <f>+'Class Allocation'!AT32</f>
        <v>0</v>
      </c>
      <c r="R150" s="44">
        <f>+'Class Allocation'!AX32</f>
        <v>0</v>
      </c>
      <c r="S150" s="44">
        <f>+'Class Allocation'!BB32</f>
        <v>0</v>
      </c>
      <c r="T150" s="44">
        <f>+'Class Allocation'!BF32</f>
        <v>0</v>
      </c>
      <c r="V150" s="44">
        <f t="shared" si="22"/>
        <v>0</v>
      </c>
    </row>
    <row r="151" spans="1:22" x14ac:dyDescent="0.25">
      <c r="C151" s="6"/>
      <c r="D151" s="6" t="s">
        <v>4</v>
      </c>
      <c r="H151" s="44">
        <f>+'Class Allocation'!J62</f>
        <v>1025061657.0301569</v>
      </c>
      <c r="I151" s="44">
        <f>+'Class Allocation'!N62</f>
        <v>704301916.85646904</v>
      </c>
      <c r="J151" s="44">
        <f>+'Class Allocation'!R62</f>
        <v>159034255.94819126</v>
      </c>
      <c r="K151" s="44">
        <f>+'Class Allocation'!V62</f>
        <v>1465575.0819460913</v>
      </c>
      <c r="L151" s="44">
        <f>+'Class Allocation'!Z62</f>
        <v>11779510.374030918</v>
      </c>
      <c r="M151" s="44">
        <f>+'Class Allocation'!AD62</f>
        <v>1284667.9243139341</v>
      </c>
      <c r="N151" s="44">
        <f>+'Class Allocation'!AH62</f>
        <v>1882422.4721226816</v>
      </c>
      <c r="O151" s="44">
        <f>+'Class Allocation'!AL62</f>
        <v>2769965.9043286163</v>
      </c>
      <c r="P151" s="44">
        <f>+'Class Allocation'!AP62</f>
        <v>1740655.9808029041</v>
      </c>
      <c r="Q151" s="44">
        <f>+'Class Allocation'!AT62</f>
        <v>73672.205150351787</v>
      </c>
      <c r="R151" s="44">
        <f>+'Class Allocation'!AX62</f>
        <v>140517985.18633363</v>
      </c>
      <c r="S151" s="44">
        <f>+'Class Allocation'!BB62</f>
        <v>1082.2004947039572</v>
      </c>
      <c r="T151" s="44">
        <f>+'Class Allocation'!BF62</f>
        <v>209946.89597256776</v>
      </c>
      <c r="V151" s="44">
        <f t="shared" si="22"/>
        <v>0</v>
      </c>
    </row>
    <row r="152" spans="1:22" x14ac:dyDescent="0.25">
      <c r="C152" s="6"/>
      <c r="D152" s="6" t="s">
        <v>394</v>
      </c>
      <c r="H152" s="44">
        <f>+'Class Allocation'!J68</f>
        <v>27203463.387447931</v>
      </c>
      <c r="I152" s="44">
        <f>+'Class Allocation'!N68</f>
        <v>18691023.39114289</v>
      </c>
      <c r="J152" s="44">
        <f>+'Class Allocation'!R68</f>
        <v>4220509.595072452</v>
      </c>
      <c r="K152" s="44">
        <f>+'Class Allocation'!V68</f>
        <v>38893.970728341832</v>
      </c>
      <c r="L152" s="44">
        <f>+'Class Allocation'!Z68</f>
        <v>312608.98013726587</v>
      </c>
      <c r="M152" s="44">
        <f>+'Class Allocation'!AD68</f>
        <v>34092.990021062404</v>
      </c>
      <c r="N152" s="44">
        <f>+'Class Allocation'!AH68</f>
        <v>49956.420132288738</v>
      </c>
      <c r="O152" s="44">
        <f>+'Class Allocation'!AL68</f>
        <v>73510.374274652786</v>
      </c>
      <c r="P152" s="44">
        <f>+'Class Allocation'!AP68</f>
        <v>46194.168827954702</v>
      </c>
      <c r="Q152" s="44">
        <f>+'Class Allocation'!AT68</f>
        <v>1955.1400852184902</v>
      </c>
      <c r="R152" s="44">
        <f>+'Class Allocation'!AX68</f>
        <v>3729117.9892234709</v>
      </c>
      <c r="S152" s="44">
        <f>+'Class Allocation'!BB68</f>
        <v>28.719834883738155</v>
      </c>
      <c r="T152" s="44">
        <f>+'Class Allocation'!BF68</f>
        <v>5571.647967445203</v>
      </c>
      <c r="V152" s="44">
        <f t="shared" si="22"/>
        <v>0</v>
      </c>
    </row>
    <row r="153" spans="1:22" x14ac:dyDescent="0.25">
      <c r="C153" s="6"/>
      <c r="D153" s="66" t="s">
        <v>419</v>
      </c>
      <c r="H153" s="44">
        <f>SUM('Class Allocation'!J72:J73)</f>
        <v>67415.413126189393</v>
      </c>
      <c r="I153" s="44">
        <f>SUM('Class Allocation'!N72:N73)</f>
        <v>46319.949990139066</v>
      </c>
      <c r="J153" s="44">
        <f>SUM('Class Allocation'!R72:R73)</f>
        <v>10459.234322573084</v>
      </c>
      <c r="K153" s="44">
        <f>SUM('Class Allocation'!V72:V73)</f>
        <v>96.386738240798223</v>
      </c>
      <c r="L153" s="44">
        <f>SUM('Class Allocation'!Z72:Z73)</f>
        <v>774.7051631901644</v>
      </c>
      <c r="M153" s="44">
        <f>SUM('Class Allocation'!AD72:AD73)</f>
        <v>84.488984885560058</v>
      </c>
      <c r="N153" s="44">
        <f>SUM('Class Allocation'!AH72:AH73)</f>
        <v>123.8016150207439</v>
      </c>
      <c r="O153" s="44">
        <f>SUM('Class Allocation'!AL72:AL73)</f>
        <v>182.17284248715072</v>
      </c>
      <c r="P153" s="44">
        <f>SUM('Class Allocation'!AP72:AP73)</f>
        <v>114.47803285939109</v>
      </c>
      <c r="Q153" s="44">
        <f>SUM('Class Allocation'!AT72:AT73)</f>
        <v>4.8452130777360907</v>
      </c>
      <c r="R153" s="44">
        <f>SUM('Class Allocation'!AX72:AX73)</f>
        <v>9241.4714354277603</v>
      </c>
      <c r="S153" s="44">
        <f>SUM('Class Allocation'!BB72:BB73)</f>
        <v>7.1173273271392543E-2</v>
      </c>
      <c r="T153" s="44">
        <f>SUM('Class Allocation'!BF72:BF73)</f>
        <v>13.807615014650155</v>
      </c>
      <c r="V153" s="44">
        <f t="shared" si="22"/>
        <v>0</v>
      </c>
    </row>
    <row r="154" spans="1:22" x14ac:dyDescent="0.25">
      <c r="C154" s="6"/>
      <c r="D154" s="6" t="s">
        <v>420</v>
      </c>
      <c r="H154" s="44">
        <f>SUM(H148:H153)</f>
        <v>1068126946.6914144</v>
      </c>
      <c r="I154" s="44">
        <f t="shared" ref="I154:T154" si="23">SUM(I148:I153)</f>
        <v>733891323.35741901</v>
      </c>
      <c r="J154" s="44">
        <f t="shared" si="23"/>
        <v>165715665.0629504</v>
      </c>
      <c r="K154" s="44">
        <f t="shared" si="23"/>
        <v>1527147.3932226533</v>
      </c>
      <c r="L154" s="44">
        <f t="shared" si="23"/>
        <v>12274395.752726246</v>
      </c>
      <c r="M154" s="44">
        <f t="shared" si="23"/>
        <v>1338639.8936093168</v>
      </c>
      <c r="N154" s="44">
        <f t="shared" si="23"/>
        <v>1961507.5383436675</v>
      </c>
      <c r="O154" s="44">
        <f t="shared" si="23"/>
        <v>2886338.7909775311</v>
      </c>
      <c r="P154" s="44">
        <f t="shared" si="23"/>
        <v>1813785.097963582</v>
      </c>
      <c r="Q154" s="44">
        <f t="shared" si="23"/>
        <v>76767.35053309449</v>
      </c>
      <c r="R154" s="44">
        <f t="shared" si="23"/>
        <v>146421481.52059141</v>
      </c>
      <c r="S154" s="44">
        <f t="shared" si="23"/>
        <v>1127.6663234727441</v>
      </c>
      <c r="T154" s="44">
        <f t="shared" si="23"/>
        <v>218767.26675371238</v>
      </c>
      <c r="V154" s="44">
        <f t="shared" si="22"/>
        <v>0</v>
      </c>
    </row>
    <row r="155" spans="1:22" x14ac:dyDescent="0.25">
      <c r="C155" s="6"/>
      <c r="D155" s="6"/>
      <c r="H155" s="44"/>
      <c r="I155" s="44"/>
      <c r="J155" s="44"/>
      <c r="K155" s="44"/>
      <c r="L155" s="44"/>
      <c r="M155" s="44"/>
      <c r="N155" s="44"/>
      <c r="O155" s="44"/>
      <c r="P155" s="44"/>
      <c r="Q155" s="44"/>
      <c r="R155" s="44"/>
      <c r="S155" s="44"/>
      <c r="T155" s="44"/>
      <c r="V155" s="44">
        <f t="shared" si="22"/>
        <v>0</v>
      </c>
    </row>
    <row r="156" spans="1:22" x14ac:dyDescent="0.25">
      <c r="C156" s="7" t="s">
        <v>421</v>
      </c>
      <c r="D156" s="6"/>
      <c r="H156" s="44"/>
      <c r="I156" s="44"/>
      <c r="J156" s="44"/>
      <c r="K156" s="44"/>
      <c r="L156" s="44"/>
      <c r="M156" s="44"/>
      <c r="N156" s="44"/>
      <c r="O156" s="44"/>
      <c r="P156" s="44"/>
      <c r="Q156" s="44"/>
      <c r="R156" s="44"/>
      <c r="S156" s="44"/>
      <c r="T156" s="44"/>
      <c r="V156" s="44">
        <f t="shared" si="22"/>
        <v>0</v>
      </c>
    </row>
    <row r="157" spans="1:22" x14ac:dyDescent="0.25">
      <c r="C157" s="6"/>
      <c r="D157" s="6" t="s">
        <v>417</v>
      </c>
      <c r="H157" s="44">
        <f>'Class Allocation'!J80</f>
        <v>0</v>
      </c>
      <c r="I157" s="44">
        <f>'Class Allocation'!N80</f>
        <v>0</v>
      </c>
      <c r="J157" s="44">
        <f>'Class Allocation'!R80</f>
        <v>0</v>
      </c>
      <c r="K157" s="44">
        <f>'Class Allocation'!V80</f>
        <v>0</v>
      </c>
      <c r="L157" s="44">
        <f>'Class Allocation'!Z80</f>
        <v>0</v>
      </c>
      <c r="M157" s="44">
        <f>'Class Allocation'!AD80</f>
        <v>0</v>
      </c>
      <c r="N157" s="44">
        <f>'Class Allocation'!AH80</f>
        <v>0</v>
      </c>
      <c r="O157" s="44">
        <f>'Class Allocation'!AL80</f>
        <v>0</v>
      </c>
      <c r="P157" s="44">
        <f>'Class Allocation'!AP80</f>
        <v>0</v>
      </c>
      <c r="Q157" s="44">
        <f>'Class Allocation'!AT80</f>
        <v>0</v>
      </c>
      <c r="R157" s="44">
        <f>'Class Allocation'!AX80</f>
        <v>0</v>
      </c>
      <c r="S157" s="44">
        <f>'Class Allocation'!BB80</f>
        <v>0</v>
      </c>
      <c r="T157" s="44">
        <f>'Class Allocation'!BF80</f>
        <v>0</v>
      </c>
      <c r="V157" s="44">
        <f t="shared" si="22"/>
        <v>0</v>
      </c>
    </row>
    <row r="158" spans="1:22" x14ac:dyDescent="0.25">
      <c r="C158" s="6"/>
      <c r="D158" s="6" t="s">
        <v>3</v>
      </c>
      <c r="H158" s="44">
        <f>'Class Allocation'!J81</f>
        <v>0</v>
      </c>
      <c r="I158" s="44">
        <f>'Class Allocation'!N81</f>
        <v>0</v>
      </c>
      <c r="J158" s="44">
        <f>'Class Allocation'!R81</f>
        <v>0</v>
      </c>
      <c r="K158" s="44">
        <f>'Class Allocation'!V81</f>
        <v>0</v>
      </c>
      <c r="L158" s="44">
        <f>'Class Allocation'!Z81</f>
        <v>0</v>
      </c>
      <c r="M158" s="44">
        <f>'Class Allocation'!AD81</f>
        <v>0</v>
      </c>
      <c r="N158" s="44">
        <f>'Class Allocation'!AH81</f>
        <v>0</v>
      </c>
      <c r="O158" s="44">
        <f>'Class Allocation'!AL81</f>
        <v>0</v>
      </c>
      <c r="P158" s="44">
        <f>'Class Allocation'!AP81</f>
        <v>0</v>
      </c>
      <c r="Q158" s="44">
        <f>'Class Allocation'!AT81</f>
        <v>0</v>
      </c>
      <c r="R158" s="44">
        <f>'Class Allocation'!AX81</f>
        <v>0</v>
      </c>
      <c r="S158" s="44">
        <f>'Class Allocation'!BB81</f>
        <v>0</v>
      </c>
      <c r="T158" s="44">
        <f>'Class Allocation'!BF81</f>
        <v>0</v>
      </c>
      <c r="V158" s="44">
        <f t="shared" si="22"/>
        <v>0</v>
      </c>
    </row>
    <row r="159" spans="1:22" x14ac:dyDescent="0.25">
      <c r="C159" s="6"/>
      <c r="D159" s="6" t="s">
        <v>4</v>
      </c>
      <c r="H159" s="44">
        <f>'Class Allocation'!J82</f>
        <v>19457411.369586267</v>
      </c>
      <c r="I159" s="44">
        <f>'Class Allocation'!N82</f>
        <v>13368846.674421357</v>
      </c>
      <c r="J159" s="44">
        <f>'Class Allocation'!R82</f>
        <v>3018740.3056370416</v>
      </c>
      <c r="K159" s="44">
        <f>'Class Allocation'!V82</f>
        <v>27819.104408859239</v>
      </c>
      <c r="L159" s="44">
        <f>'Class Allocation'!Z82</f>
        <v>223595.11499422474</v>
      </c>
      <c r="M159" s="44">
        <f>'Class Allocation'!AD82</f>
        <v>24385.179277028936</v>
      </c>
      <c r="N159" s="44">
        <f>'Class Allocation'!AH82</f>
        <v>35731.575910820538</v>
      </c>
      <c r="O159" s="44">
        <f>'Class Allocation'!AL82</f>
        <v>52578.657791571561</v>
      </c>
      <c r="P159" s="44">
        <f>'Class Allocation'!AP82</f>
        <v>33040.607108003802</v>
      </c>
      <c r="Q159" s="44">
        <f>'Class Allocation'!AT82</f>
        <v>1398.4235897263441</v>
      </c>
      <c r="R159" s="44">
        <f>'Class Allocation'!AX82</f>
        <v>2667270.0357530643</v>
      </c>
      <c r="S159" s="44">
        <f>'Class Allocation'!BB82</f>
        <v>20.542003561845423</v>
      </c>
      <c r="T159" s="44">
        <f>'Class Allocation'!BF82</f>
        <v>3985.1486909980131</v>
      </c>
      <c r="V159" s="44">
        <f t="shared" si="22"/>
        <v>0</v>
      </c>
    </row>
    <row r="160" spans="1:22" x14ac:dyDescent="0.25">
      <c r="C160" s="6"/>
      <c r="D160" s="66" t="s">
        <v>394</v>
      </c>
      <c r="H160" s="44">
        <f>'Class Allocation'!J83</f>
        <v>4212451.7990576243</v>
      </c>
      <c r="I160" s="44">
        <f>'Class Allocation'!N83</f>
        <v>2894301.8757890025</v>
      </c>
      <c r="J160" s="44">
        <f>'Class Allocation'!R83</f>
        <v>653545.21163309889</v>
      </c>
      <c r="K160" s="44">
        <f>'Class Allocation'!V83</f>
        <v>6022.7249241615236</v>
      </c>
      <c r="L160" s="44">
        <f>'Class Allocation'!Z83</f>
        <v>48407.448787877809</v>
      </c>
      <c r="M160" s="44">
        <f>'Class Allocation'!AD83</f>
        <v>5279.2938569632288</v>
      </c>
      <c r="N160" s="44">
        <f>'Class Allocation'!AH83</f>
        <v>7735.7433817724032</v>
      </c>
      <c r="O160" s="44">
        <f>'Class Allocation'!AL83</f>
        <v>11383.069278801519</v>
      </c>
      <c r="P160" s="44">
        <f>'Class Allocation'!AP83</f>
        <v>7153.1593905457039</v>
      </c>
      <c r="Q160" s="44">
        <f>'Class Allocation'!AT83</f>
        <v>302.75311831023998</v>
      </c>
      <c r="R160" s="44">
        <f>'Class Allocation'!AX83</f>
        <v>577453.30287064821</v>
      </c>
      <c r="S160" s="44">
        <f>'Class Allocation'!BB83</f>
        <v>4.4472616740581294</v>
      </c>
      <c r="T160" s="44">
        <f>'Class Allocation'!BF83</f>
        <v>862.76876476727716</v>
      </c>
      <c r="V160" s="44">
        <f t="shared" si="22"/>
        <v>0</v>
      </c>
    </row>
    <row r="161" spans="3:22" x14ac:dyDescent="0.25">
      <c r="C161" s="6"/>
      <c r="D161" s="6" t="s">
        <v>423</v>
      </c>
      <c r="H161" s="44">
        <f>SUM(H157:H160)</f>
        <v>23669863.168643892</v>
      </c>
      <c r="I161" s="44">
        <f t="shared" ref="I161:T161" si="24">SUM(I157:I160)</f>
        <v>16263148.55021036</v>
      </c>
      <c r="J161" s="44">
        <f t="shared" si="24"/>
        <v>3672285.5172701403</v>
      </c>
      <c r="K161" s="44">
        <f t="shared" si="24"/>
        <v>33841.82933302076</v>
      </c>
      <c r="L161" s="44">
        <f t="shared" si="24"/>
        <v>272002.56378210254</v>
      </c>
      <c r="M161" s="44">
        <f t="shared" si="24"/>
        <v>29664.473133992164</v>
      </c>
      <c r="N161" s="44">
        <f t="shared" si="24"/>
        <v>43467.31929259294</v>
      </c>
      <c r="O161" s="44">
        <f t="shared" si="24"/>
        <v>63961.727070373076</v>
      </c>
      <c r="P161" s="44">
        <f t="shared" si="24"/>
        <v>40193.766498549507</v>
      </c>
      <c r="Q161" s="44">
        <f t="shared" si="24"/>
        <v>1701.1767080365839</v>
      </c>
      <c r="R161" s="44">
        <f t="shared" si="24"/>
        <v>3244723.3386237128</v>
      </c>
      <c r="S161" s="44">
        <f t="shared" si="24"/>
        <v>24.989265235903552</v>
      </c>
      <c r="T161" s="44">
        <f t="shared" si="24"/>
        <v>4847.9174557652905</v>
      </c>
      <c r="V161" s="44">
        <f t="shared" si="22"/>
        <v>0</v>
      </c>
    </row>
    <row r="162" spans="3:22" x14ac:dyDescent="0.25">
      <c r="C162" s="6"/>
      <c r="D162" s="6"/>
      <c r="H162" s="44"/>
      <c r="I162" s="44"/>
      <c r="J162" s="44"/>
      <c r="K162" s="44"/>
      <c r="L162" s="44"/>
      <c r="M162" s="44"/>
      <c r="N162" s="44"/>
      <c r="O162" s="44"/>
      <c r="P162" s="44"/>
      <c r="Q162" s="44"/>
      <c r="R162" s="44"/>
      <c r="S162" s="44"/>
      <c r="T162" s="44"/>
      <c r="V162" s="44">
        <f t="shared" si="22"/>
        <v>0</v>
      </c>
    </row>
    <row r="163" spans="3:22" x14ac:dyDescent="0.25">
      <c r="C163" s="7" t="s">
        <v>422</v>
      </c>
      <c r="D163" s="6"/>
      <c r="H163" s="44"/>
      <c r="I163" s="44"/>
      <c r="J163" s="44"/>
      <c r="K163" s="44"/>
      <c r="L163" s="44"/>
      <c r="M163" s="44"/>
      <c r="N163" s="44"/>
      <c r="O163" s="44"/>
      <c r="P163" s="44"/>
      <c r="Q163" s="44"/>
      <c r="R163" s="44"/>
      <c r="S163" s="44"/>
      <c r="T163" s="44"/>
      <c r="V163" s="44">
        <f t="shared" si="22"/>
        <v>0</v>
      </c>
    </row>
    <row r="164" spans="3:22" x14ac:dyDescent="0.25">
      <c r="C164" s="7"/>
      <c r="D164" s="6" t="s">
        <v>418</v>
      </c>
      <c r="H164" s="44">
        <f>'Class Allocation'!J97</f>
        <v>7963929.8737376025</v>
      </c>
      <c r="I164" s="44">
        <f>'Class Allocation'!N97</f>
        <v>5471876.7766950792</v>
      </c>
      <c r="J164" s="44">
        <f>'Class Allocation'!R97</f>
        <v>1235572.1757878331</v>
      </c>
      <c r="K164" s="44">
        <f>'Class Allocation'!V97</f>
        <v>11386.375733857474</v>
      </c>
      <c r="L164" s="44">
        <f>'Class Allocation'!Z97</f>
        <v>91517.61157230266</v>
      </c>
      <c r="M164" s="44">
        <f>'Class Allocation'!AD97</f>
        <v>9980.8681654504853</v>
      </c>
      <c r="N164" s="44">
        <f>'Class Allocation'!AH97</f>
        <v>14624.954955555195</v>
      </c>
      <c r="O164" s="44">
        <f>'Class Allocation'!AL97</f>
        <v>21520.475440111277</v>
      </c>
      <c r="P164" s="44">
        <f>'Class Allocation'!AP97</f>
        <v>13523.53984791419</v>
      </c>
      <c r="Q164" s="44">
        <f>'Class Allocation'!AT97</f>
        <v>572.37559461630588</v>
      </c>
      <c r="R164" s="44">
        <f>'Class Allocation'!AX97</f>
        <v>1091715.1883966504</v>
      </c>
      <c r="S164" s="44">
        <f>'Class Allocation'!BB97</f>
        <v>8.4078540934956685</v>
      </c>
      <c r="T164" s="44">
        <f>'Class Allocation'!BF97</f>
        <v>1631.1236941381599</v>
      </c>
      <c r="V164" s="44">
        <f t="shared" si="22"/>
        <v>0</v>
      </c>
    </row>
    <row r="165" spans="3:22" x14ac:dyDescent="0.25">
      <c r="C165" s="6"/>
      <c r="D165" s="6" t="s">
        <v>417</v>
      </c>
      <c r="H165" s="44">
        <f>SUM('Class Allocation'!J90:J92)</f>
        <v>0</v>
      </c>
      <c r="I165" s="44">
        <f>SUM('Class Allocation'!N90:N92)</f>
        <v>0</v>
      </c>
      <c r="J165" s="44">
        <f>SUM('Class Allocation'!R90:R92)</f>
        <v>0</v>
      </c>
      <c r="K165" s="44">
        <f>SUM('Class Allocation'!V90:V92)</f>
        <v>0</v>
      </c>
      <c r="L165" s="44">
        <f>SUM('Class Allocation'!Z90:Z92)</f>
        <v>0</v>
      </c>
      <c r="M165" s="44">
        <f>SUM('Class Allocation'!AD90:AD92)</f>
        <v>0</v>
      </c>
      <c r="N165" s="44">
        <f>SUM('Class Allocation'!AH90:AH92)</f>
        <v>0</v>
      </c>
      <c r="O165" s="44">
        <f>SUM('Class Allocation'!AL90:AL92)</f>
        <v>0</v>
      </c>
      <c r="P165" s="44">
        <f>SUM('Class Allocation'!AP90:AP92)</f>
        <v>0</v>
      </c>
      <c r="Q165" s="44">
        <f>SUM('Class Allocation'!AT90:AT92)</f>
        <v>0</v>
      </c>
      <c r="R165" s="44">
        <f>SUM('Class Allocation'!AX90:AX92)</f>
        <v>0</v>
      </c>
      <c r="S165" s="44">
        <f>SUM('Class Allocation'!BB90:BB92)</f>
        <v>0</v>
      </c>
      <c r="T165" s="44">
        <f>SUM('Class Allocation'!BF90:BF92)</f>
        <v>0</v>
      </c>
      <c r="V165" s="44">
        <f t="shared" si="22"/>
        <v>0</v>
      </c>
    </row>
    <row r="166" spans="3:22" x14ac:dyDescent="0.25">
      <c r="C166" s="6"/>
      <c r="D166" s="6" t="s">
        <v>3</v>
      </c>
      <c r="H166" s="44">
        <f>SUM('Class Allocation'!J93:J94)</f>
        <v>0</v>
      </c>
      <c r="I166" s="44">
        <f>SUM('Class Allocation'!N93:N94)</f>
        <v>0</v>
      </c>
      <c r="J166" s="44">
        <f>SUM('Class Allocation'!R93:R94)</f>
        <v>0</v>
      </c>
      <c r="K166" s="44">
        <f>SUM('Class Allocation'!V93:V94)</f>
        <v>0</v>
      </c>
      <c r="L166" s="44">
        <f>SUM('Class Allocation'!Z93:Z94)</f>
        <v>0</v>
      </c>
      <c r="M166" s="44">
        <f>SUM('Class Allocation'!AD93:AD94)</f>
        <v>0</v>
      </c>
      <c r="N166" s="44">
        <f>SUM('Class Allocation'!AH93:AH94)</f>
        <v>0</v>
      </c>
      <c r="O166" s="44">
        <f>SUM('Class Allocation'!AL93:AL94)</f>
        <v>0</v>
      </c>
      <c r="P166" s="44">
        <f>SUM('Class Allocation'!AP93:AP94)</f>
        <v>0</v>
      </c>
      <c r="Q166" s="44">
        <f>SUM('Class Allocation'!AT93:AT94)</f>
        <v>0</v>
      </c>
      <c r="R166" s="44">
        <f>SUM('Class Allocation'!AX93:AX94)</f>
        <v>0</v>
      </c>
      <c r="S166" s="44">
        <f>SUM('Class Allocation'!BB93:BB94)</f>
        <v>0</v>
      </c>
      <c r="T166" s="44">
        <f>SUM('Class Allocation'!BF93:BF94)</f>
        <v>0</v>
      </c>
      <c r="V166" s="44">
        <f t="shared" si="22"/>
        <v>0</v>
      </c>
    </row>
    <row r="167" spans="3:22" x14ac:dyDescent="0.25">
      <c r="C167" s="6"/>
      <c r="D167" s="6" t="s">
        <v>4</v>
      </c>
      <c r="H167" s="44">
        <f>'Class Allocation'!J95</f>
        <v>377188734.60859925</v>
      </c>
      <c r="I167" s="44">
        <f>'Class Allocation'!N95</f>
        <v>259159775.39455166</v>
      </c>
      <c r="J167" s="44">
        <f>'Class Allocation'!R95</f>
        <v>58519338.177482523</v>
      </c>
      <c r="K167" s="44">
        <f>'Class Allocation'!V95</f>
        <v>539283.08296568855</v>
      </c>
      <c r="L167" s="44">
        <f>'Class Allocation'!Z95</f>
        <v>4334469.6212345744</v>
      </c>
      <c r="M167" s="44">
        <f>'Class Allocation'!AD95</f>
        <v>472715.24150861189</v>
      </c>
      <c r="N167" s="44">
        <f>'Class Allocation'!AH95</f>
        <v>692669.11447635642</v>
      </c>
      <c r="O167" s="44">
        <f>'Class Allocation'!AL95</f>
        <v>1019255.6976423297</v>
      </c>
      <c r="P167" s="44">
        <f>'Class Allocation'!AP95</f>
        <v>640503.74168723985</v>
      </c>
      <c r="Q167" s="44">
        <f>'Class Allocation'!AT95</f>
        <v>27108.931102735409</v>
      </c>
      <c r="R167" s="44">
        <f>'Class Allocation'!AX95</f>
        <v>51705963.888788573</v>
      </c>
      <c r="S167" s="44">
        <f>'Class Allocation'!BB95</f>
        <v>398.21393414794056</v>
      </c>
      <c r="T167" s="44">
        <f>'Class Allocation'!BF95</f>
        <v>77253.503224700486</v>
      </c>
      <c r="V167" s="44">
        <f t="shared" si="22"/>
        <v>0</v>
      </c>
    </row>
    <row r="168" spans="3:22" x14ac:dyDescent="0.25">
      <c r="C168" s="6"/>
      <c r="D168" s="66" t="s">
        <v>394</v>
      </c>
      <c r="H168" s="44">
        <f>'Class Allocation'!J96</f>
        <v>9234163.7937257495</v>
      </c>
      <c r="I168" s="44">
        <f>'Class Allocation'!N96</f>
        <v>6344632.2627364798</v>
      </c>
      <c r="J168" s="44">
        <f>'Class Allocation'!R96</f>
        <v>1432643.9372375212</v>
      </c>
      <c r="K168" s="44">
        <f>'Class Allocation'!V96</f>
        <v>13202.484227048888</v>
      </c>
      <c r="L168" s="44">
        <f>'Class Allocation'!Z96</f>
        <v>106114.52243647142</v>
      </c>
      <c r="M168" s="44">
        <f>'Class Allocation'!AD96</f>
        <v>11572.800477221968</v>
      </c>
      <c r="N168" s="44">
        <f>'Class Allocation'!AH96</f>
        <v>16957.611590830966</v>
      </c>
      <c r="O168" s="44">
        <f>'Class Allocation'!AL96</f>
        <v>24952.956427725992</v>
      </c>
      <c r="P168" s="44">
        <f>'Class Allocation'!AP96</f>
        <v>15680.522556887994</v>
      </c>
      <c r="Q168" s="44">
        <f>'Class Allocation'!AT96</f>
        <v>663.66857519020436</v>
      </c>
      <c r="R168" s="44">
        <f>'Class Allocation'!AX96</f>
        <v>1265841.9932848578</v>
      </c>
      <c r="S168" s="44">
        <f>'Class Allocation'!BB96</f>
        <v>9.7488932077510917</v>
      </c>
      <c r="T168" s="44">
        <f>'Class Allocation'!BF96</f>
        <v>1891.2852823037122</v>
      </c>
      <c r="V168" s="44">
        <f t="shared" si="22"/>
        <v>0</v>
      </c>
    </row>
    <row r="169" spans="3:22" x14ac:dyDescent="0.25">
      <c r="C169" s="6"/>
      <c r="D169" s="6" t="s">
        <v>424</v>
      </c>
      <c r="H169" s="44">
        <f>SUM(H164:H168)</f>
        <v>394386828.27606255</v>
      </c>
      <c r="I169" s="44">
        <f t="shared" ref="I169:T169" si="25">SUM(I164:I168)</f>
        <v>270976284.43398321</v>
      </c>
      <c r="J169" s="44">
        <f t="shared" si="25"/>
        <v>61187554.290507883</v>
      </c>
      <c r="K169" s="44">
        <f t="shared" si="25"/>
        <v>563871.94292659499</v>
      </c>
      <c r="L169" s="44">
        <f t="shared" si="25"/>
        <v>4532101.7552433489</v>
      </c>
      <c r="M169" s="44">
        <f t="shared" si="25"/>
        <v>494268.9101512843</v>
      </c>
      <c r="N169" s="44">
        <f t="shared" si="25"/>
        <v>724251.68102274253</v>
      </c>
      <c r="O169" s="44">
        <f t="shared" si="25"/>
        <v>1065729.1295101671</v>
      </c>
      <c r="P169" s="44">
        <f t="shared" si="25"/>
        <v>669707.80409204203</v>
      </c>
      <c r="Q169" s="44">
        <f t="shared" si="25"/>
        <v>28344.97527254192</v>
      </c>
      <c r="R169" s="44">
        <f t="shared" si="25"/>
        <v>54063521.07047008</v>
      </c>
      <c r="S169" s="44">
        <f t="shared" si="25"/>
        <v>416.37068144918732</v>
      </c>
      <c r="T169" s="44">
        <f t="shared" si="25"/>
        <v>80775.912201142361</v>
      </c>
      <c r="V169" s="44">
        <f t="shared" si="22"/>
        <v>0</v>
      </c>
    </row>
    <row r="170" spans="3:22" x14ac:dyDescent="0.25">
      <c r="C170" s="6"/>
      <c r="D170" s="6"/>
      <c r="H170" s="44"/>
      <c r="I170" s="44"/>
      <c r="J170" s="44"/>
      <c r="K170" s="44"/>
      <c r="L170" s="44"/>
      <c r="M170" s="44"/>
      <c r="N170" s="44"/>
      <c r="O170" s="44"/>
      <c r="P170" s="44"/>
      <c r="Q170" s="44"/>
      <c r="R170" s="44"/>
      <c r="S170" s="44"/>
      <c r="T170" s="44"/>
      <c r="V170" s="44">
        <f t="shared" si="22"/>
        <v>0</v>
      </c>
    </row>
    <row r="171" spans="3:22" x14ac:dyDescent="0.25">
      <c r="C171" s="7" t="s">
        <v>56</v>
      </c>
      <c r="D171" s="6"/>
      <c r="H171" s="44">
        <f>+H154+H161-H169</f>
        <v>697409981.58399582</v>
      </c>
      <c r="I171" s="44">
        <f t="shared" ref="I171:T171" si="26">+I154+I161-I169</f>
        <v>479178187.47364616</v>
      </c>
      <c r="J171" s="44">
        <f t="shared" si="26"/>
        <v>108200396.28971267</v>
      </c>
      <c r="K171" s="44">
        <f t="shared" si="26"/>
        <v>997117.27962907916</v>
      </c>
      <c r="L171" s="44">
        <f t="shared" si="26"/>
        <v>8014296.5612650001</v>
      </c>
      <c r="M171" s="44">
        <f t="shared" si="26"/>
        <v>874035.45659202465</v>
      </c>
      <c r="N171" s="44">
        <f t="shared" si="26"/>
        <v>1280723.176613518</v>
      </c>
      <c r="O171" s="44">
        <f t="shared" si="26"/>
        <v>1884571.3885377371</v>
      </c>
      <c r="P171" s="44">
        <f t="shared" si="26"/>
        <v>1184271.0603700895</v>
      </c>
      <c r="Q171" s="44">
        <f t="shared" si="26"/>
        <v>50123.551968589149</v>
      </c>
      <c r="R171" s="44">
        <f t="shared" si="26"/>
        <v>95602683.788745031</v>
      </c>
      <c r="S171" s="44">
        <f t="shared" si="26"/>
        <v>736.2849072594604</v>
      </c>
      <c r="T171" s="44">
        <f t="shared" si="26"/>
        <v>142839.27200833533</v>
      </c>
      <c r="V171" s="44">
        <f t="shared" si="22"/>
        <v>0</v>
      </c>
    </row>
    <row r="172" spans="3:22" x14ac:dyDescent="0.25">
      <c r="C172" s="7"/>
      <c r="D172" s="6"/>
      <c r="H172" s="44"/>
      <c r="I172" s="44"/>
      <c r="J172" s="44"/>
      <c r="K172" s="44"/>
      <c r="L172" s="44"/>
      <c r="M172" s="44"/>
      <c r="N172" s="44"/>
      <c r="O172" s="44"/>
      <c r="P172" s="44"/>
      <c r="Q172" s="44"/>
      <c r="R172" s="44"/>
      <c r="S172" s="44"/>
      <c r="T172" s="44"/>
      <c r="V172" s="44">
        <f t="shared" si="22"/>
        <v>0</v>
      </c>
    </row>
    <row r="173" spans="3:22" x14ac:dyDescent="0.25">
      <c r="C173" s="7" t="s">
        <v>57</v>
      </c>
      <c r="D173" s="6"/>
      <c r="H173" s="44"/>
      <c r="I173" s="44"/>
      <c r="J173" s="44"/>
      <c r="K173" s="44"/>
      <c r="L173" s="44"/>
      <c r="M173" s="44"/>
      <c r="N173" s="44"/>
      <c r="O173" s="44"/>
      <c r="P173" s="44"/>
      <c r="Q173" s="44"/>
      <c r="R173" s="44"/>
      <c r="S173" s="44"/>
      <c r="T173" s="44"/>
      <c r="V173" s="44">
        <f t="shared" si="22"/>
        <v>0</v>
      </c>
    </row>
    <row r="174" spans="3:22" x14ac:dyDescent="0.25">
      <c r="C174" s="6" t="s">
        <v>58</v>
      </c>
      <c r="D174" s="6"/>
      <c r="H174" s="44">
        <f>+'Class Allocation'!J103</f>
        <v>13272952.276665695</v>
      </c>
      <c r="I174" s="44">
        <f>+'Class Allocation'!N103</f>
        <v>9086217.7701716591</v>
      </c>
      <c r="J174" s="44">
        <f>+'Class Allocation'!R103</f>
        <v>2879689.1347031416</v>
      </c>
      <c r="K174" s="44">
        <f>+'Class Allocation'!V103</f>
        <v>77019.903861694882</v>
      </c>
      <c r="L174" s="44">
        <f>+'Class Allocation'!Z103</f>
        <v>394546.46469386457</v>
      </c>
      <c r="M174" s="44">
        <f>+'Class Allocation'!AD103</f>
        <v>39708.294721638056</v>
      </c>
      <c r="N174" s="44">
        <f>+'Class Allocation'!AH103</f>
        <v>189452.55497260188</v>
      </c>
      <c r="O174" s="44">
        <f>+'Class Allocation'!AL103</f>
        <v>139833.34944210292</v>
      </c>
      <c r="P174" s="44">
        <f>+'Class Allocation'!AP103</f>
        <v>51517.080409736678</v>
      </c>
      <c r="Q174" s="44">
        <f>+'Class Allocation'!AT103</f>
        <v>2436.7508555784707</v>
      </c>
      <c r="R174" s="44">
        <f>+'Class Allocation'!AX103</f>
        <v>408104.12627090747</v>
      </c>
      <c r="S174" s="44">
        <f>+'Class Allocation'!BB103</f>
        <v>15.750444044553415</v>
      </c>
      <c r="T174" s="44">
        <f>+'Class Allocation'!BF103</f>
        <v>4411.0961187218827</v>
      </c>
      <c r="V174" s="44">
        <f t="shared" si="22"/>
        <v>0</v>
      </c>
    </row>
    <row r="175" spans="3:22" x14ac:dyDescent="0.25">
      <c r="C175" s="6" t="s">
        <v>59</v>
      </c>
      <c r="D175" s="6"/>
      <c r="H175" s="44">
        <f>+'Class Allocation'!J104</f>
        <v>18358205.494412761</v>
      </c>
      <c r="I175" s="44">
        <f>+'Class Allocation'!N104</f>
        <v>12613601.563461348</v>
      </c>
      <c r="J175" s="44">
        <f>+'Class Allocation'!R104</f>
        <v>2848202.8679198138</v>
      </c>
      <c r="K175" s="44">
        <f>+'Class Allocation'!V104</f>
        <v>26247.522124481937</v>
      </c>
      <c r="L175" s="44">
        <f>+'Class Allocation'!Z104</f>
        <v>210963.57530000215</v>
      </c>
      <c r="M175" s="44">
        <f>+'Class Allocation'!AD104</f>
        <v>23007.58943122</v>
      </c>
      <c r="N175" s="44">
        <f>+'Class Allocation'!AH104</f>
        <v>33712.995051098653</v>
      </c>
      <c r="O175" s="44">
        <f>+'Class Allocation'!AL104</f>
        <v>49608.336177075034</v>
      </c>
      <c r="P175" s="44">
        <f>+'Class Allocation'!AP104</f>
        <v>31174.046918543736</v>
      </c>
      <c r="Q175" s="44">
        <f>+'Class Allocation'!AT104</f>
        <v>1319.4225655607586</v>
      </c>
      <c r="R175" s="44">
        <f>+'Class Allocation'!AX104</f>
        <v>2516588.1779106171</v>
      </c>
      <c r="S175" s="44">
        <f>+'Class Allocation'!BB104</f>
        <v>19.381525912783122</v>
      </c>
      <c r="T175" s="44">
        <f>+'Class Allocation'!BF104</f>
        <v>3760.0160270799261</v>
      </c>
      <c r="V175" s="44">
        <f t="shared" si="22"/>
        <v>0</v>
      </c>
    </row>
    <row r="176" spans="3:22" x14ac:dyDescent="0.25">
      <c r="C176" s="130" t="s">
        <v>60</v>
      </c>
      <c r="D176" s="66"/>
      <c r="H176" s="44">
        <f>+'Class Allocation'!J105</f>
        <v>2477917.5563238128</v>
      </c>
      <c r="I176" s="44">
        <f>+'Class Allocation'!N105</f>
        <v>1702533.7673710447</v>
      </c>
      <c r="J176" s="44">
        <f>+'Class Allocation'!R105</f>
        <v>384439.09414448455</v>
      </c>
      <c r="K176" s="44">
        <f>+'Class Allocation'!V105</f>
        <v>3542.786134627695</v>
      </c>
      <c r="L176" s="44">
        <f>+'Class Allocation'!Z105</f>
        <v>28475.02426856551</v>
      </c>
      <c r="M176" s="44">
        <f>+'Class Allocation'!AD105</f>
        <v>3105.4729067969779</v>
      </c>
      <c r="N176" s="44">
        <f>+'Class Allocation'!AH105</f>
        <v>4550.4459757136719</v>
      </c>
      <c r="O176" s="44">
        <f>+'Class Allocation'!AL105</f>
        <v>6695.9358958368657</v>
      </c>
      <c r="P176" s="44">
        <f>+'Class Allocation'!AP105</f>
        <v>4207.7488556619264</v>
      </c>
      <c r="Q176" s="44">
        <f>+'Class Allocation'!AT105</f>
        <v>178.09040978476054</v>
      </c>
      <c r="R176" s="44">
        <f>+'Class Allocation'!AX105</f>
        <v>339679.06231246522</v>
      </c>
      <c r="S176" s="44">
        <f>+'Class Allocation'!BB105</f>
        <v>2.616041276052099</v>
      </c>
      <c r="T176" s="44">
        <f>+'Class Allocation'!BF105</f>
        <v>507.5120075541073</v>
      </c>
      <c r="V176" s="44">
        <f t="shared" si="22"/>
        <v>0</v>
      </c>
    </row>
    <row r="177" spans="2:22" x14ac:dyDescent="0.25">
      <c r="C177" s="14" t="s">
        <v>61</v>
      </c>
      <c r="D177" s="19"/>
      <c r="H177" s="44">
        <f>SUM(H174:H176)</f>
        <v>34109075.327402271</v>
      </c>
      <c r="I177" s="44">
        <f t="shared" ref="I177:T177" si="27">SUM(I174:I176)</f>
        <v>23402353.101004049</v>
      </c>
      <c r="J177" s="44">
        <f t="shared" si="27"/>
        <v>6112331.0967674404</v>
      </c>
      <c r="K177" s="44">
        <f t="shared" si="27"/>
        <v>106810.21212080451</v>
      </c>
      <c r="L177" s="44">
        <f t="shared" si="27"/>
        <v>633985.06426243216</v>
      </c>
      <c r="M177" s="44">
        <f t="shared" si="27"/>
        <v>65821.357059655027</v>
      </c>
      <c r="N177" s="44">
        <f t="shared" si="27"/>
        <v>227715.99599941418</v>
      </c>
      <c r="O177" s="44">
        <f t="shared" si="27"/>
        <v>196137.62151501479</v>
      </c>
      <c r="P177" s="44">
        <f t="shared" si="27"/>
        <v>86898.876183942339</v>
      </c>
      <c r="Q177" s="44">
        <f t="shared" si="27"/>
        <v>3934.2638309239901</v>
      </c>
      <c r="R177" s="44">
        <f t="shared" si="27"/>
        <v>3264371.3664939897</v>
      </c>
      <c r="S177" s="44">
        <f t="shared" si="27"/>
        <v>37.748011233388638</v>
      </c>
      <c r="T177" s="44">
        <f t="shared" si="27"/>
        <v>8678.6241533559169</v>
      </c>
      <c r="V177" s="44">
        <f t="shared" si="22"/>
        <v>0</v>
      </c>
    </row>
    <row r="178" spans="2:22" x14ac:dyDescent="0.25">
      <c r="C178" s="121"/>
      <c r="D178" s="19"/>
      <c r="H178" s="44"/>
      <c r="I178" s="44"/>
      <c r="J178" s="44"/>
      <c r="K178" s="44"/>
      <c r="L178" s="44"/>
      <c r="M178" s="44"/>
      <c r="N178" s="44"/>
      <c r="O178" s="44"/>
      <c r="P178" s="44"/>
      <c r="Q178" s="44"/>
      <c r="R178" s="44"/>
      <c r="S178" s="44"/>
      <c r="T178" s="44"/>
      <c r="V178" s="44">
        <f t="shared" si="22"/>
        <v>0</v>
      </c>
    </row>
    <row r="179" spans="2:22" x14ac:dyDescent="0.25">
      <c r="C179" s="19" t="s">
        <v>425</v>
      </c>
      <c r="D179" s="19"/>
      <c r="H179" s="44">
        <f>+'Class Allocation'!J117</f>
        <v>147390690.81076971</v>
      </c>
      <c r="I179" s="44">
        <f>+'Class Allocation'!N117</f>
        <v>101269563.00909643</v>
      </c>
      <c r="J179" s="44">
        <f>+'Class Allocation'!R117</f>
        <v>22867081.883339893</v>
      </c>
      <c r="K179" s="44">
        <f>+'Class Allocation'!V117</f>
        <v>210730.85924306486</v>
      </c>
      <c r="L179" s="44">
        <f>+'Class Allocation'!Z117</f>
        <v>1693742.1856858772</v>
      </c>
      <c r="M179" s="44">
        <f>+'Class Allocation'!AD117</f>
        <v>184718.73523750174</v>
      </c>
      <c r="N179" s="44">
        <f>+'Class Allocation'!AH117</f>
        <v>270668.15606752952</v>
      </c>
      <c r="O179" s="44">
        <f>+'Class Allocation'!AL117</f>
        <v>398285.49371763517</v>
      </c>
      <c r="P179" s="44">
        <f>+'Class Allocation'!AP117</f>
        <v>250283.95678923553</v>
      </c>
      <c r="Q179" s="44">
        <f>+'Class Allocation'!AT117</f>
        <v>10593.116166419677</v>
      </c>
      <c r="R179" s="44">
        <f>+'Class Allocation'!AX117</f>
        <v>20204680.143783689</v>
      </c>
      <c r="S179" s="44">
        <f>+'Class Allocation'!BB117</f>
        <v>155.60652124312205</v>
      </c>
      <c r="T179" s="44">
        <f>+'Class Allocation'!BF117</f>
        <v>30187.665121165679</v>
      </c>
      <c r="V179" s="44">
        <f t="shared" si="22"/>
        <v>0</v>
      </c>
    </row>
    <row r="180" spans="2:22" x14ac:dyDescent="0.25">
      <c r="C180" s="19" t="s">
        <v>426</v>
      </c>
      <c r="D180" s="19"/>
      <c r="H180" s="44">
        <f>+'Class Allocation'!J126</f>
        <v>0</v>
      </c>
      <c r="I180" s="44">
        <f>+'Class Allocation'!N126</f>
        <v>0</v>
      </c>
      <c r="J180" s="44">
        <f>+'Class Allocation'!R126</f>
        <v>0</v>
      </c>
      <c r="K180" s="44">
        <f>+'Class Allocation'!V126</f>
        <v>0</v>
      </c>
      <c r="L180" s="44">
        <f>+'Class Allocation'!Z126</f>
        <v>0</v>
      </c>
      <c r="M180" s="44">
        <f>+'Class Allocation'!AD126</f>
        <v>0</v>
      </c>
      <c r="N180" s="44">
        <f>+'Class Allocation'!AH126</f>
        <v>0</v>
      </c>
      <c r="O180" s="44">
        <f>+'Class Allocation'!AL126</f>
        <v>0</v>
      </c>
      <c r="P180" s="44">
        <f>+'Class Allocation'!AP126</f>
        <v>0</v>
      </c>
      <c r="Q180" s="44">
        <f>+'Class Allocation'!AT126</f>
        <v>0</v>
      </c>
      <c r="R180" s="44">
        <f>+'Class Allocation'!AX126</f>
        <v>0</v>
      </c>
      <c r="S180" s="44">
        <f>+'Class Allocation'!BB126</f>
        <v>0</v>
      </c>
      <c r="T180" s="44">
        <f>+'Class Allocation'!BF126</f>
        <v>0</v>
      </c>
      <c r="V180" s="44">
        <f t="shared" si="22"/>
        <v>0</v>
      </c>
    </row>
    <row r="181" spans="2:22" x14ac:dyDescent="0.25">
      <c r="C181" s="19" t="s">
        <v>427</v>
      </c>
      <c r="D181" s="19"/>
      <c r="H181" s="44">
        <f>+'Class Allocation'!J130</f>
        <v>986528.39238894789</v>
      </c>
      <c r="I181" s="44">
        <f>+'Class Allocation'!N130</f>
        <v>790564.21216791449</v>
      </c>
      <c r="J181" s="44">
        <f>+'Class Allocation'!R130</f>
        <v>152960.97138869442</v>
      </c>
      <c r="K181" s="44">
        <f>+'Class Allocation'!V130</f>
        <v>1088.5268757994909</v>
      </c>
      <c r="L181" s="44">
        <f>+'Class Allocation'!Z130</f>
        <v>5974.7712814952265</v>
      </c>
      <c r="M181" s="44">
        <f>+'Class Allocation'!AD130</f>
        <v>229.543733444076</v>
      </c>
      <c r="N181" s="44">
        <f>+'Class Allocation'!AH130</f>
        <v>819.9885969273929</v>
      </c>
      <c r="O181" s="44">
        <f>+'Class Allocation'!AL130</f>
        <v>367.53534198849161</v>
      </c>
      <c r="P181" s="44">
        <f>+'Class Allocation'!AP130</f>
        <v>0</v>
      </c>
      <c r="Q181" s="44">
        <f>+'Class Allocation'!AT130</f>
        <v>0</v>
      </c>
      <c r="R181" s="44">
        <f>+'Class Allocation'!AX130</f>
        <v>34363.755319880365</v>
      </c>
      <c r="S181" s="44">
        <f>+'Class Allocation'!BB130</f>
        <v>0.81583427078845139</v>
      </c>
      <c r="T181" s="44">
        <f>+'Class Allocation'!BF130</f>
        <v>158.27184853295955</v>
      </c>
      <c r="V181" s="44">
        <f t="shared" si="22"/>
        <v>0</v>
      </c>
    </row>
    <row r="182" spans="2:22" ht="15.75" thickBot="1" x14ac:dyDescent="0.3">
      <c r="B182" s="133"/>
      <c r="C182" s="134"/>
      <c r="D182" s="33"/>
      <c r="H182" s="44"/>
      <c r="I182" s="44"/>
      <c r="J182" s="44"/>
      <c r="K182" s="44"/>
      <c r="L182" s="44"/>
      <c r="M182" s="44"/>
      <c r="N182" s="44"/>
      <c r="O182" s="44"/>
      <c r="P182" s="44"/>
      <c r="Q182" s="44"/>
      <c r="R182" s="44"/>
      <c r="S182" s="44"/>
      <c r="T182" s="44"/>
      <c r="V182" s="44">
        <f t="shared" si="22"/>
        <v>0</v>
      </c>
    </row>
    <row r="183" spans="2:22" ht="15.75" thickTop="1" x14ac:dyDescent="0.25">
      <c r="B183" s="12" t="s">
        <v>82</v>
      </c>
      <c r="D183" s="6"/>
      <c r="H183" s="44">
        <f>+H171+H177-H179-H180-H181</f>
        <v>583141837.70823944</v>
      </c>
      <c r="I183" s="44">
        <f t="shared" ref="I183:T183" si="28">+I171+I177-I179-I180-I181</f>
        <v>400520413.35338587</v>
      </c>
      <c r="J183" s="44">
        <f t="shared" si="28"/>
        <v>91292684.531751513</v>
      </c>
      <c r="K183" s="44">
        <f t="shared" si="28"/>
        <v>892108.10563101922</v>
      </c>
      <c r="L183" s="44">
        <f t="shared" si="28"/>
        <v>6948564.6685600597</v>
      </c>
      <c r="M183" s="44">
        <f t="shared" si="28"/>
        <v>754908.53468073392</v>
      </c>
      <c r="N183" s="44">
        <f t="shared" si="28"/>
        <v>1236951.0279484754</v>
      </c>
      <c r="O183" s="44">
        <f t="shared" si="28"/>
        <v>1682055.9809931281</v>
      </c>
      <c r="P183" s="44">
        <f t="shared" si="28"/>
        <v>1020885.9797647963</v>
      </c>
      <c r="Q183" s="44">
        <f t="shared" si="28"/>
        <v>43464.699633093463</v>
      </c>
      <c r="R183" s="44">
        <f t="shared" si="28"/>
        <v>78628011.256135449</v>
      </c>
      <c r="S183" s="44">
        <f t="shared" si="28"/>
        <v>617.61056297893856</v>
      </c>
      <c r="T183" s="44">
        <f t="shared" si="28"/>
        <v>121171.95919199262</v>
      </c>
      <c r="V183" s="44">
        <f t="shared" si="22"/>
        <v>0</v>
      </c>
    </row>
    <row r="184" spans="2:22" x14ac:dyDescent="0.25">
      <c r="C184" s="13"/>
      <c r="D184" s="6"/>
      <c r="H184" s="44"/>
      <c r="I184" s="44"/>
      <c r="J184" s="44"/>
      <c r="K184" s="44"/>
      <c r="L184" s="44"/>
      <c r="M184" s="44"/>
      <c r="N184" s="44"/>
      <c r="O184" s="44"/>
      <c r="P184" s="44"/>
      <c r="Q184" s="44"/>
      <c r="R184" s="44"/>
      <c r="S184" s="44"/>
      <c r="T184" s="44"/>
      <c r="V184" s="44">
        <f t="shared" si="22"/>
        <v>0</v>
      </c>
    </row>
    <row r="185" spans="2:22" x14ac:dyDescent="0.25">
      <c r="B185" s="7" t="s">
        <v>84</v>
      </c>
      <c r="D185" s="6"/>
      <c r="H185" s="44"/>
      <c r="I185" s="44"/>
      <c r="J185" s="44"/>
      <c r="K185" s="44"/>
      <c r="L185" s="44"/>
      <c r="M185" s="44"/>
      <c r="N185" s="44"/>
      <c r="O185" s="44"/>
      <c r="P185" s="44"/>
      <c r="Q185" s="44"/>
      <c r="R185" s="44"/>
      <c r="S185" s="44"/>
      <c r="T185" s="44"/>
      <c r="V185" s="44">
        <f t="shared" si="22"/>
        <v>0</v>
      </c>
    </row>
    <row r="186" spans="2:22" x14ac:dyDescent="0.25">
      <c r="C186" s="6" t="s">
        <v>428</v>
      </c>
      <c r="D186" s="19"/>
      <c r="H186" s="44">
        <f>+'Class Allocation'!J203</f>
        <v>0</v>
      </c>
      <c r="I186" s="44">
        <f>+'Class Allocation'!N203</f>
        <v>0</v>
      </c>
      <c r="J186" s="44">
        <f>+'Class Allocation'!R203</f>
        <v>0</v>
      </c>
      <c r="K186" s="44">
        <f>+'Class Allocation'!V203</f>
        <v>0</v>
      </c>
      <c r="L186" s="44">
        <f>+'Class Allocation'!Z203</f>
        <v>0</v>
      </c>
      <c r="M186" s="44">
        <f>+'Class Allocation'!AD203</f>
        <v>0</v>
      </c>
      <c r="N186" s="44">
        <f>+'Class Allocation'!AH203</f>
        <v>0</v>
      </c>
      <c r="O186" s="44">
        <f>+'Class Allocation'!AL203</f>
        <v>0</v>
      </c>
      <c r="P186" s="44">
        <f>+'Class Allocation'!AP203</f>
        <v>0</v>
      </c>
      <c r="Q186" s="44">
        <f>+'Class Allocation'!AT203</f>
        <v>0</v>
      </c>
      <c r="R186" s="44">
        <f>+'Class Allocation'!AX203</f>
        <v>0</v>
      </c>
      <c r="S186" s="44">
        <f>+'Class Allocation'!BB203</f>
        <v>0</v>
      </c>
      <c r="T186" s="44">
        <f>+'Class Allocation'!BF203</f>
        <v>0</v>
      </c>
      <c r="V186" s="44">
        <f t="shared" si="22"/>
        <v>0</v>
      </c>
    </row>
    <row r="187" spans="2:22" x14ac:dyDescent="0.25">
      <c r="C187" s="6" t="s">
        <v>3</v>
      </c>
      <c r="D187" s="19"/>
      <c r="H187" s="44">
        <f>+'Class Allocation'!J220</f>
        <v>0</v>
      </c>
      <c r="I187" s="44">
        <f>+'Class Allocation'!N220</f>
        <v>0</v>
      </c>
      <c r="J187" s="44">
        <f>+'Class Allocation'!R220</f>
        <v>0</v>
      </c>
      <c r="K187" s="44">
        <f>+'Class Allocation'!V220</f>
        <v>0</v>
      </c>
      <c r="L187" s="44">
        <f>+'Class Allocation'!Z220</f>
        <v>0</v>
      </c>
      <c r="M187" s="44">
        <f>+'Class Allocation'!AD220</f>
        <v>0</v>
      </c>
      <c r="N187" s="44">
        <f>+'Class Allocation'!AH220</f>
        <v>0</v>
      </c>
      <c r="O187" s="44">
        <f>+'Class Allocation'!AL220</f>
        <v>0</v>
      </c>
      <c r="P187" s="44">
        <f>+'Class Allocation'!AP220</f>
        <v>0</v>
      </c>
      <c r="Q187" s="44">
        <f>+'Class Allocation'!AT220</f>
        <v>0</v>
      </c>
      <c r="R187" s="44">
        <f>+'Class Allocation'!AX220</f>
        <v>0</v>
      </c>
      <c r="S187" s="44">
        <f>+'Class Allocation'!BB220</f>
        <v>0</v>
      </c>
      <c r="T187" s="44">
        <f>+'Class Allocation'!BF220</f>
        <v>0</v>
      </c>
      <c r="V187" s="44">
        <f t="shared" si="22"/>
        <v>0</v>
      </c>
    </row>
    <row r="188" spans="2:22" x14ac:dyDescent="0.25">
      <c r="C188" s="6" t="s">
        <v>4</v>
      </c>
      <c r="D188" s="19"/>
      <c r="H188" s="44">
        <f>+'Class Allocation'!J249</f>
        <v>36776692.424620658</v>
      </c>
      <c r="I188" s="44">
        <f>+'Class Allocation'!N249</f>
        <v>27130928.291943371</v>
      </c>
      <c r="J188" s="44">
        <f>+'Class Allocation'!R249</f>
        <v>6555128.8641867917</v>
      </c>
      <c r="K188" s="44">
        <f>+'Class Allocation'!V249</f>
        <v>83441.166079005081</v>
      </c>
      <c r="L188" s="44">
        <f>+'Class Allocation'!Z249</f>
        <v>850271.84237518278</v>
      </c>
      <c r="M188" s="44">
        <f>+'Class Allocation'!AD249</f>
        <v>159965.21456172701</v>
      </c>
      <c r="N188" s="44">
        <f>+'Class Allocation'!AH249</f>
        <v>150608.48401737906</v>
      </c>
      <c r="O188" s="44">
        <f>+'Class Allocation'!AL249</f>
        <v>352220.53395904053</v>
      </c>
      <c r="P188" s="44">
        <f>+'Class Allocation'!AP249</f>
        <v>234584.84837788696</v>
      </c>
      <c r="Q188" s="44">
        <f>+'Class Allocation'!AT249</f>
        <v>9928.6609562494323</v>
      </c>
      <c r="R188" s="44">
        <f>+'Class Allocation'!AX249</f>
        <v>1233026.5593280606</v>
      </c>
      <c r="S188" s="44">
        <f>+'Class Allocation'!BB249</f>
        <v>85.066455569062356</v>
      </c>
      <c r="T188" s="44">
        <f>+'Class Allocation'!BF249</f>
        <v>16502.892380398098</v>
      </c>
      <c r="V188" s="44">
        <f t="shared" si="22"/>
        <v>0</v>
      </c>
    </row>
    <row r="189" spans="2:22" x14ac:dyDescent="0.25">
      <c r="C189" s="6" t="s">
        <v>166</v>
      </c>
      <c r="D189" s="19"/>
      <c r="H189" s="44">
        <f>+'Class Allocation'!J257</f>
        <v>34666663.739990681</v>
      </c>
      <c r="I189" s="44">
        <f>+'Class Allocation'!N257</f>
        <v>22430804.632536963</v>
      </c>
      <c r="J189" s="44">
        <f>+'Class Allocation'!R257</f>
        <v>8679972.1333556511</v>
      </c>
      <c r="K189" s="44">
        <f>+'Class Allocation'!V257</f>
        <v>308849.46867716528</v>
      </c>
      <c r="L189" s="44">
        <f>+'Class Allocation'!Z257</f>
        <v>1172638.4126924749</v>
      </c>
      <c r="M189" s="44">
        <f>+'Class Allocation'!AD257</f>
        <v>45051.398044814166</v>
      </c>
      <c r="N189" s="44">
        <f>+'Class Allocation'!AH257</f>
        <v>804675.25987558241</v>
      </c>
      <c r="O189" s="44">
        <f>+'Class Allocation'!AL257</f>
        <v>360671.59706397459</v>
      </c>
      <c r="P189" s="44">
        <f>+'Class Allocation'!AP257</f>
        <v>31249.52465536242</v>
      </c>
      <c r="Q189" s="44">
        <f>+'Class Allocation'!AT257</f>
        <v>2604.1270546135356</v>
      </c>
      <c r="R189" s="44">
        <f>+'Class Allocation'!AX257</f>
        <v>822341.23246776697</v>
      </c>
      <c r="S189" s="44">
        <f>+'Class Allocation'!BB257</f>
        <v>0</v>
      </c>
      <c r="T189" s="44">
        <f>+'Class Allocation'!BF257</f>
        <v>7805.9535663098814</v>
      </c>
      <c r="V189" s="44">
        <f t="shared" si="22"/>
        <v>0</v>
      </c>
    </row>
    <row r="190" spans="2:22" x14ac:dyDescent="0.25">
      <c r="C190" s="6" t="s">
        <v>173</v>
      </c>
      <c r="D190" s="19"/>
      <c r="H190" s="44">
        <f>+'Class Allocation'!J270</f>
        <v>4146565.4546762914</v>
      </c>
      <c r="I190" s="44">
        <f>+'Class Allocation'!N270</f>
        <v>2671497.3243493424</v>
      </c>
      <c r="J190" s="44">
        <f>+'Class Allocation'!R270</f>
        <v>1033780.2281087327</v>
      </c>
      <c r="K190" s="44">
        <f>+'Class Allocation'!V270</f>
        <v>36783.813274398977</v>
      </c>
      <c r="L190" s="44">
        <f>+'Class Allocation'!Z270</f>
        <v>139660.63336814384</v>
      </c>
      <c r="M190" s="44">
        <f>+'Class Allocation'!AD270</f>
        <v>5365.5983950008631</v>
      </c>
      <c r="N190" s="44">
        <f>+'Class Allocation'!AH270</f>
        <v>95836.41063903278</v>
      </c>
      <c r="O190" s="44">
        <f>+'Class Allocation'!AL270</f>
        <v>42955.802179631195</v>
      </c>
      <c r="P190" s="44">
        <f>+'Class Allocation'!AP270</f>
        <v>3721.8023549138934</v>
      </c>
      <c r="Q190" s="44">
        <f>+'Class Allocation'!AT270</f>
        <v>310.15019624282445</v>
      </c>
      <c r="R190" s="44">
        <f>+'Class Allocation'!AX270</f>
        <v>116120.23347331348</v>
      </c>
      <c r="S190" s="44">
        <f>+'Class Allocation'!BB270</f>
        <v>0</v>
      </c>
      <c r="T190" s="44">
        <f>+'Class Allocation'!BF270</f>
        <v>533.45833753765805</v>
      </c>
      <c r="V190" s="44">
        <f t="shared" si="22"/>
        <v>0</v>
      </c>
    </row>
    <row r="191" spans="2:22" x14ac:dyDescent="0.25">
      <c r="C191" s="66" t="s">
        <v>184</v>
      </c>
      <c r="D191" s="130"/>
      <c r="H191" s="44">
        <f>+'Class Allocation'!J285</f>
        <v>34633228.270315386</v>
      </c>
      <c r="I191" s="44">
        <f>+'Class Allocation'!N285</f>
        <v>23221839.756348971</v>
      </c>
      <c r="J191" s="44">
        <f>+'Class Allocation'!R285</f>
        <v>7645045.4210874345</v>
      </c>
      <c r="K191" s="44">
        <f>+'Class Allocation'!V285</f>
        <v>210525.26052522985</v>
      </c>
      <c r="L191" s="44">
        <f>+'Class Allocation'!Z285</f>
        <v>1113878.3302371583</v>
      </c>
      <c r="M191" s="44">
        <f>+'Class Allocation'!AD285</f>
        <v>119369.09298364306</v>
      </c>
      <c r="N191" s="44">
        <f>+'Class Allocation'!AH285</f>
        <v>522158.86647561728</v>
      </c>
      <c r="O191" s="44">
        <f>+'Class Allocation'!AL285</f>
        <v>405376.17985458992</v>
      </c>
      <c r="P191" s="44">
        <f>+'Class Allocation'!AP285</f>
        <v>158259.33675376727</v>
      </c>
      <c r="Q191" s="44">
        <f>+'Class Allocation'!AT285</f>
        <v>7392.6769898408756</v>
      </c>
      <c r="R191" s="44">
        <f>+'Class Allocation'!AX285</f>
        <v>1217548.6670125404</v>
      </c>
      <c r="S191" s="44">
        <f>+'Class Allocation'!BB285</f>
        <v>45.73063603222937</v>
      </c>
      <c r="T191" s="44">
        <f>+'Class Allocation'!BF285</f>
        <v>11788.951410547535</v>
      </c>
      <c r="V191" s="44">
        <f t="shared" si="22"/>
        <v>0</v>
      </c>
    </row>
    <row r="192" spans="2:22" x14ac:dyDescent="0.25">
      <c r="B192" s="6" t="s">
        <v>198</v>
      </c>
      <c r="C192" s="19"/>
      <c r="D192" s="19"/>
      <c r="H192" s="44">
        <f>SUM(H186:H191)</f>
        <v>110223149.88960302</v>
      </c>
      <c r="I192" s="44">
        <f t="shared" ref="I192:T192" si="29">SUM(I186:I191)</f>
        <v>75455070.005178645</v>
      </c>
      <c r="J192" s="44">
        <f t="shared" si="29"/>
        <v>23913926.646738611</v>
      </c>
      <c r="K192" s="44">
        <f t="shared" si="29"/>
        <v>639599.70855579921</v>
      </c>
      <c r="L192" s="44">
        <f t="shared" si="29"/>
        <v>3276449.2186729601</v>
      </c>
      <c r="M192" s="44">
        <f t="shared" si="29"/>
        <v>329751.30398518511</v>
      </c>
      <c r="N192" s="44">
        <f t="shared" si="29"/>
        <v>1573279.0210076114</v>
      </c>
      <c r="O192" s="44">
        <f t="shared" si="29"/>
        <v>1161224.1130572362</v>
      </c>
      <c r="P192" s="44">
        <f t="shared" si="29"/>
        <v>427815.51214193058</v>
      </c>
      <c r="Q192" s="44">
        <f t="shared" si="29"/>
        <v>20235.61519694667</v>
      </c>
      <c r="R192" s="44">
        <f t="shared" si="29"/>
        <v>3389036.6922816811</v>
      </c>
      <c r="S192" s="44">
        <f t="shared" si="29"/>
        <v>130.79709160129173</v>
      </c>
      <c r="T192" s="44">
        <f t="shared" si="29"/>
        <v>36631.255694793173</v>
      </c>
      <c r="V192" s="44">
        <f t="shared" si="22"/>
        <v>0</v>
      </c>
    </row>
    <row r="193" spans="1:22" x14ac:dyDescent="0.25">
      <c r="C193" s="19"/>
      <c r="D193" s="19"/>
      <c r="H193" s="44"/>
      <c r="I193" s="44"/>
      <c r="J193" s="44"/>
      <c r="K193" s="44"/>
      <c r="L193" s="44"/>
      <c r="M193" s="44"/>
      <c r="N193" s="44"/>
      <c r="O193" s="44"/>
      <c r="P193" s="44"/>
      <c r="Q193" s="44"/>
      <c r="R193" s="44"/>
      <c r="S193" s="44"/>
      <c r="T193" s="44"/>
      <c r="V193" s="44">
        <f t="shared" si="22"/>
        <v>0</v>
      </c>
    </row>
    <row r="194" spans="1:22" x14ac:dyDescent="0.25">
      <c r="C194" s="19"/>
      <c r="D194" s="19"/>
      <c r="H194" s="44"/>
      <c r="I194" s="44"/>
      <c r="J194" s="44"/>
      <c r="K194" s="44"/>
      <c r="L194" s="44"/>
      <c r="M194" s="44"/>
      <c r="N194" s="44"/>
      <c r="O194" s="44"/>
      <c r="P194" s="44"/>
      <c r="Q194" s="44"/>
      <c r="R194" s="44"/>
      <c r="S194" s="44"/>
      <c r="T194" s="44"/>
      <c r="V194" s="44">
        <f t="shared" si="22"/>
        <v>0</v>
      </c>
    </row>
    <row r="195" spans="1:22" x14ac:dyDescent="0.25">
      <c r="B195" s="29" t="s">
        <v>429</v>
      </c>
      <c r="C195" s="19"/>
      <c r="D195" s="19"/>
      <c r="H195" s="44"/>
      <c r="I195" s="44"/>
      <c r="J195" s="44"/>
      <c r="K195" s="44"/>
      <c r="L195" s="44"/>
      <c r="M195" s="44"/>
      <c r="N195" s="44"/>
      <c r="O195" s="44"/>
      <c r="P195" s="44"/>
      <c r="Q195" s="44"/>
      <c r="R195" s="44"/>
      <c r="S195" s="44"/>
      <c r="T195" s="44"/>
      <c r="V195" s="44">
        <f t="shared" si="22"/>
        <v>0</v>
      </c>
    </row>
    <row r="196" spans="1:22" x14ac:dyDescent="0.25">
      <c r="C196" s="6" t="s">
        <v>418</v>
      </c>
      <c r="D196" s="19"/>
      <c r="H196" s="44">
        <f>+'Class Allocation'!J445</f>
        <v>2509847.7093393682</v>
      </c>
      <c r="I196" s="44">
        <f>+'Class Allocation'!N445</f>
        <v>1724472.4164465847</v>
      </c>
      <c r="J196" s="44">
        <f>+'Class Allocation'!R445</f>
        <v>389392.93091353599</v>
      </c>
      <c r="K196" s="44">
        <f>+'Class Allocation'!V445</f>
        <v>3588.4380583938259</v>
      </c>
      <c r="L196" s="44">
        <f>+'Class Allocation'!Z445</f>
        <v>28841.950068698199</v>
      </c>
      <c r="M196" s="44">
        <f>+'Class Allocation'!AD445</f>
        <v>3145.4896639512385</v>
      </c>
      <c r="N196" s="44">
        <f>+'Class Allocation'!AH445</f>
        <v>4609.0824851983189</v>
      </c>
      <c r="O196" s="44">
        <f>+'Class Allocation'!AL445</f>
        <v>6782.2189350730914</v>
      </c>
      <c r="P196" s="44">
        <f>+'Class Allocation'!AP445</f>
        <v>4261.969410526407</v>
      </c>
      <c r="Q196" s="44">
        <f>+'Class Allocation'!AT445</f>
        <v>180.38526177469788</v>
      </c>
      <c r="R196" s="44">
        <f>+'Class Allocation'!AX445</f>
        <v>344056.12659700436</v>
      </c>
      <c r="S196" s="44">
        <f>+'Class Allocation'!BB445</f>
        <v>2.6497512750091574</v>
      </c>
      <c r="T196" s="44">
        <f>+'Class Allocation'!BF445</f>
        <v>514.05174735177661</v>
      </c>
      <c r="V196" s="44">
        <f t="shared" si="22"/>
        <v>0</v>
      </c>
    </row>
    <row r="197" spans="1:22" x14ac:dyDescent="0.25">
      <c r="C197" s="6" t="s">
        <v>417</v>
      </c>
      <c r="D197" s="19"/>
      <c r="H197" s="44">
        <f>SUM('Class Allocation'!J438:J440)</f>
        <v>0</v>
      </c>
      <c r="I197" s="44">
        <f>SUM('Class Allocation'!N438:N440)</f>
        <v>0</v>
      </c>
      <c r="J197" s="44">
        <f>SUM('Class Allocation'!R438:R440)</f>
        <v>0</v>
      </c>
      <c r="K197" s="44">
        <f>SUM('Class Allocation'!V438:V440)</f>
        <v>0</v>
      </c>
      <c r="L197" s="44">
        <f>SUM('Class Allocation'!Z438:Z440)</f>
        <v>0</v>
      </c>
      <c r="M197" s="44">
        <f>SUM('Class Allocation'!AD438:AD440)</f>
        <v>0</v>
      </c>
      <c r="N197" s="44">
        <f>SUM('Class Allocation'!AH438:AH440)</f>
        <v>0</v>
      </c>
      <c r="O197" s="44">
        <f>SUM('Class Allocation'!AL438:AL440)</f>
        <v>0</v>
      </c>
      <c r="P197" s="44">
        <f>SUM('Class Allocation'!AP438:AP440)</f>
        <v>0</v>
      </c>
      <c r="Q197" s="44">
        <f>SUM('Class Allocation'!AT438:AT440)</f>
        <v>0</v>
      </c>
      <c r="R197" s="44">
        <f>SUM('Class Allocation'!AX438:AX440)</f>
        <v>0</v>
      </c>
      <c r="S197" s="44">
        <f>SUM('Class Allocation'!BB438:BB440)</f>
        <v>0</v>
      </c>
      <c r="T197" s="44">
        <f>SUM('Class Allocation'!BF438:BF440)</f>
        <v>0</v>
      </c>
      <c r="V197" s="44">
        <f t="shared" si="22"/>
        <v>0</v>
      </c>
    </row>
    <row r="198" spans="1:22" x14ac:dyDescent="0.25">
      <c r="C198" s="6" t="s">
        <v>3</v>
      </c>
      <c r="D198" s="19"/>
      <c r="H198" s="44">
        <f>SUM('Class Allocation'!J441:J442)</f>
        <v>0</v>
      </c>
      <c r="I198" s="44">
        <f>SUM('Class Allocation'!N441:N442)</f>
        <v>0</v>
      </c>
      <c r="J198" s="44">
        <f>SUM('Class Allocation'!R441:R442)</f>
        <v>0</v>
      </c>
      <c r="K198" s="44">
        <f>SUM('Class Allocation'!V441:V442)</f>
        <v>0</v>
      </c>
      <c r="L198" s="44">
        <f>SUM('Class Allocation'!Z441:Z442)</f>
        <v>0</v>
      </c>
      <c r="M198" s="44">
        <f>SUM('Class Allocation'!AD441:AD442)</f>
        <v>0</v>
      </c>
      <c r="N198" s="44">
        <f>SUM('Class Allocation'!AH441:AH442)</f>
        <v>0</v>
      </c>
      <c r="O198" s="44">
        <f>SUM('Class Allocation'!AL441:AL442)</f>
        <v>0</v>
      </c>
      <c r="P198" s="44">
        <f>SUM('Class Allocation'!AP441:AP442)</f>
        <v>0</v>
      </c>
      <c r="Q198" s="44">
        <f>SUM('Class Allocation'!AT441:AT442)</f>
        <v>0</v>
      </c>
      <c r="R198" s="44">
        <f>SUM('Class Allocation'!AX441:AX442)</f>
        <v>0</v>
      </c>
      <c r="S198" s="44">
        <f>SUM('Class Allocation'!BB441:BB442)</f>
        <v>0</v>
      </c>
      <c r="T198" s="44">
        <f>SUM('Class Allocation'!BF441:BF442)</f>
        <v>0</v>
      </c>
      <c r="V198" s="44">
        <f t="shared" si="22"/>
        <v>0</v>
      </c>
    </row>
    <row r="199" spans="1:22" x14ac:dyDescent="0.25">
      <c r="C199" s="6" t="s">
        <v>4</v>
      </c>
      <c r="D199" s="19"/>
      <c r="H199" s="44">
        <f>+'Class Allocation'!J443</f>
        <v>25481192.285720155</v>
      </c>
      <c r="I199" s="44">
        <f>+'Class Allocation'!N443</f>
        <v>17507681.072196223</v>
      </c>
      <c r="J199" s="44">
        <f>+'Class Allocation'!R443</f>
        <v>3953306.0553381676</v>
      </c>
      <c r="K199" s="44">
        <f>+'Class Allocation'!V443</f>
        <v>36431.565083045301</v>
      </c>
      <c r="L199" s="44">
        <f>+'Class Allocation'!Z443</f>
        <v>292817.4776744055</v>
      </c>
      <c r="M199" s="44">
        <f>+'Class Allocation'!AD443</f>
        <v>31934.537964848769</v>
      </c>
      <c r="N199" s="44">
        <f>+'Class Allocation'!AH443</f>
        <v>46793.642749343002</v>
      </c>
      <c r="O199" s="44">
        <f>+'Class Allocation'!AL443</f>
        <v>68856.378881226352</v>
      </c>
      <c r="P199" s="44">
        <f>+'Class Allocation'!AP443</f>
        <v>43269.582318229986</v>
      </c>
      <c r="Q199" s="44">
        <f>+'Class Allocation'!AT443</f>
        <v>1831.3587408858746</v>
      </c>
      <c r="R199" s="44">
        <f>+'Class Allocation'!AX443</f>
        <v>3493024.810340364</v>
      </c>
      <c r="S199" s="44">
        <f>+'Class Allocation'!BB443</f>
        <v>26.90156119695904</v>
      </c>
      <c r="T199" s="44">
        <f>+'Class Allocation'!BF443</f>
        <v>5218.9028722100547</v>
      </c>
      <c r="V199" s="44">
        <f t="shared" si="22"/>
        <v>0</v>
      </c>
    </row>
    <row r="200" spans="1:22" x14ac:dyDescent="0.25">
      <c r="C200" s="66" t="s">
        <v>394</v>
      </c>
      <c r="D200" s="130"/>
      <c r="H200" s="44">
        <f>+'Class Allocation'!J444</f>
        <v>1782217.5240729081</v>
      </c>
      <c r="I200" s="44">
        <f>+'Class Allocation'!N444</f>
        <v>1224530.4561448556</v>
      </c>
      <c r="J200" s="44">
        <f>+'Class Allocation'!R444</f>
        <v>276503.98972090718</v>
      </c>
      <c r="K200" s="44">
        <f>+'Class Allocation'!V444</f>
        <v>2548.1136436772103</v>
      </c>
      <c r="L200" s="44">
        <f>+'Class Allocation'!Z444</f>
        <v>20480.377613986679</v>
      </c>
      <c r="M200" s="44">
        <f>+'Class Allocation'!AD444</f>
        <v>2233.5804598915984</v>
      </c>
      <c r="N200" s="44">
        <f>+'Class Allocation'!AH444</f>
        <v>3272.8629487962485</v>
      </c>
      <c r="O200" s="44">
        <f>+'Class Allocation'!AL444</f>
        <v>4815.9852062768996</v>
      </c>
      <c r="P200" s="44">
        <f>+'Class Allocation'!AP444</f>
        <v>3026.3814582208929</v>
      </c>
      <c r="Q200" s="44">
        <f>+'Class Allocation'!AT444</f>
        <v>128.08975358268475</v>
      </c>
      <c r="R200" s="44">
        <f>+'Class Allocation'!AX444</f>
        <v>244310.78260410775</v>
      </c>
      <c r="S200" s="44">
        <f>+'Class Allocation'!BB444</f>
        <v>1.8815616338725476</v>
      </c>
      <c r="T200" s="44">
        <f>+'Class Allocation'!BF444</f>
        <v>365.02295697127425</v>
      </c>
      <c r="V200" s="44">
        <f t="shared" si="22"/>
        <v>0</v>
      </c>
    </row>
    <row r="201" spans="1:22" x14ac:dyDescent="0.25">
      <c r="B201" t="s">
        <v>217</v>
      </c>
      <c r="C201" s="6"/>
      <c r="D201" s="19"/>
      <c r="H201" s="44">
        <f>SUM(H196:H200)</f>
        <v>29773257.519132432</v>
      </c>
      <c r="I201" s="44">
        <f t="shared" ref="I201:T201" si="30">SUM(I196:I200)</f>
        <v>20456683.944787662</v>
      </c>
      <c r="J201" s="44">
        <f t="shared" si="30"/>
        <v>4619202.9759726105</v>
      </c>
      <c r="K201" s="44">
        <f t="shared" si="30"/>
        <v>42568.116785116334</v>
      </c>
      <c r="L201" s="44">
        <f t="shared" si="30"/>
        <v>342139.80535709037</v>
      </c>
      <c r="M201" s="44">
        <f t="shared" si="30"/>
        <v>37313.60808869161</v>
      </c>
      <c r="N201" s="44">
        <f t="shared" si="30"/>
        <v>54675.588183337568</v>
      </c>
      <c r="O201" s="44">
        <f t="shared" si="30"/>
        <v>80454.583022576349</v>
      </c>
      <c r="P201" s="44">
        <f t="shared" si="30"/>
        <v>50557.933186977287</v>
      </c>
      <c r="Q201" s="44">
        <f t="shared" si="30"/>
        <v>2139.8337562432571</v>
      </c>
      <c r="R201" s="44">
        <f t="shared" si="30"/>
        <v>4081391.7195414761</v>
      </c>
      <c r="S201" s="44">
        <f t="shared" si="30"/>
        <v>31.432874105840746</v>
      </c>
      <c r="T201" s="44">
        <f t="shared" si="30"/>
        <v>6097.977576533106</v>
      </c>
      <c r="V201" s="44">
        <f t="shared" si="22"/>
        <v>0</v>
      </c>
    </row>
    <row r="202" spans="1:22" x14ac:dyDescent="0.25">
      <c r="C202" s="19"/>
      <c r="D202" s="19"/>
      <c r="H202" s="44"/>
      <c r="I202" s="44"/>
      <c r="J202" s="44"/>
      <c r="K202" s="44"/>
      <c r="L202" s="44"/>
      <c r="M202" s="44"/>
      <c r="N202" s="44"/>
      <c r="O202" s="44"/>
      <c r="P202" s="44"/>
      <c r="Q202" s="44"/>
      <c r="R202" s="44"/>
      <c r="S202" s="44"/>
      <c r="T202" s="44"/>
      <c r="V202" s="44">
        <f t="shared" si="22"/>
        <v>0</v>
      </c>
    </row>
    <row r="203" spans="1:22" x14ac:dyDescent="0.25">
      <c r="B203" s="29" t="s">
        <v>430</v>
      </c>
      <c r="C203" s="19"/>
      <c r="D203" s="19"/>
      <c r="H203" s="44"/>
      <c r="I203" s="44"/>
      <c r="J203" s="44"/>
      <c r="K203" s="44"/>
      <c r="L203" s="44"/>
      <c r="M203" s="44"/>
      <c r="N203" s="44"/>
      <c r="O203" s="44"/>
      <c r="P203" s="44"/>
      <c r="Q203" s="44"/>
      <c r="R203" s="44"/>
      <c r="S203" s="44"/>
      <c r="T203" s="44"/>
      <c r="V203" s="44">
        <f t="shared" si="22"/>
        <v>0</v>
      </c>
    </row>
    <row r="204" spans="1:22" x14ac:dyDescent="0.25">
      <c r="C204" s="19" t="s">
        <v>223</v>
      </c>
      <c r="D204" s="19"/>
      <c r="H204" s="44">
        <f>+'Class Allocation'!J454</f>
        <v>3833763.1855662647</v>
      </c>
      <c r="I204" s="44">
        <f>+'Class Allocation'!N454</f>
        <v>2634111.5598753165</v>
      </c>
      <c r="J204" s="44">
        <f>+'Class Allocation'!R454</f>
        <v>594793.17318778741</v>
      </c>
      <c r="K204" s="44">
        <f>+'Class Allocation'!V454</f>
        <v>5481.2973993454989</v>
      </c>
      <c r="L204" s="44">
        <f>+'Class Allocation'!Z454</f>
        <v>44055.743287476274</v>
      </c>
      <c r="M204" s="44">
        <f>+'Class Allocation'!AD454</f>
        <v>4804.6988784867735</v>
      </c>
      <c r="N204" s="44">
        <f>+'Class Allocation'!AH454</f>
        <v>7040.3198908202476</v>
      </c>
      <c r="O204" s="44">
        <f>+'Class Allocation'!AL454</f>
        <v>10359.760543629816</v>
      </c>
      <c r="P204" s="44">
        <f>+'Class Allocation'!AP454</f>
        <v>6510.1087063113</v>
      </c>
      <c r="Q204" s="44">
        <f>+'Class Allocation'!AT454</f>
        <v>275.53638941408059</v>
      </c>
      <c r="R204" s="44">
        <f>+'Class Allocation'!AX454</f>
        <v>525541.73187795165</v>
      </c>
      <c r="S204" s="44">
        <f>+'Class Allocation'!BB454</f>
        <v>4.0474642549970756</v>
      </c>
      <c r="T204" s="44">
        <f>+'Class Allocation'!BF454</f>
        <v>785.20806546943265</v>
      </c>
      <c r="V204" s="44">
        <f t="shared" si="22"/>
        <v>0</v>
      </c>
    </row>
    <row r="205" spans="1:22" x14ac:dyDescent="0.25">
      <c r="C205" s="130" t="s">
        <v>224</v>
      </c>
      <c r="D205" s="130"/>
      <c r="H205" s="44">
        <f>+'Class Allocation'!J456</f>
        <v>1990760.4543217665</v>
      </c>
      <c r="I205" s="44">
        <f>+'Class Allocation'!N456</f>
        <v>1367816.6521641989</v>
      </c>
      <c r="J205" s="44">
        <f>+'Class Allocation'!R456</f>
        <v>308858.59933675302</v>
      </c>
      <c r="K205" s="44">
        <f>+'Class Allocation'!V456</f>
        <v>2846.2765102644225</v>
      </c>
      <c r="L205" s="44">
        <f>+'Class Allocation'!Z456</f>
        <v>22876.851614794003</v>
      </c>
      <c r="M205" s="44">
        <f>+'Class Allocation'!AD456</f>
        <v>2494.9388001394814</v>
      </c>
      <c r="N205" s="44">
        <f>+'Class Allocation'!AH456</f>
        <v>3655.8310323358482</v>
      </c>
      <c r="O205" s="44">
        <f>+'Class Allocation'!AL456</f>
        <v>5379.5189238990442</v>
      </c>
      <c r="P205" s="44">
        <f>+'Class Allocation'!AP456</f>
        <v>3380.5079600779022</v>
      </c>
      <c r="Q205" s="44">
        <f>+'Class Allocation'!AT456</f>
        <v>143.07794227804771</v>
      </c>
      <c r="R205" s="44">
        <f>+'Class Allocation'!AX456</f>
        <v>272898.36285593797</v>
      </c>
      <c r="S205" s="44">
        <f>+'Class Allocation'!BB456</f>
        <v>2.1017291337829342</v>
      </c>
      <c r="T205" s="44">
        <f>+'Class Allocation'!BF456</f>
        <v>407.73545195388931</v>
      </c>
      <c r="V205" s="44">
        <f t="shared" si="22"/>
        <v>0</v>
      </c>
    </row>
    <row r="206" spans="1:22" x14ac:dyDescent="0.25">
      <c r="B206" t="s">
        <v>433</v>
      </c>
      <c r="C206" s="19"/>
      <c r="D206" s="19"/>
      <c r="H206" s="44">
        <f>+H205+H204</f>
        <v>5824523.6398880314</v>
      </c>
      <c r="I206" s="44">
        <f t="shared" ref="I206:T206" si="31">+I205+I204</f>
        <v>4001928.2120395154</v>
      </c>
      <c r="J206" s="44">
        <f t="shared" si="31"/>
        <v>903651.77252454043</v>
      </c>
      <c r="K206" s="44">
        <f t="shared" si="31"/>
        <v>8327.5739096099205</v>
      </c>
      <c r="L206" s="44">
        <f t="shared" si="31"/>
        <v>66932.59490227027</v>
      </c>
      <c r="M206" s="44">
        <f t="shared" si="31"/>
        <v>7299.6376786262554</v>
      </c>
      <c r="N206" s="44">
        <f t="shared" si="31"/>
        <v>10696.150923156096</v>
      </c>
      <c r="O206" s="44">
        <f t="shared" si="31"/>
        <v>15739.279467528861</v>
      </c>
      <c r="P206" s="44">
        <f t="shared" si="31"/>
        <v>9890.6166663892018</v>
      </c>
      <c r="Q206" s="44">
        <f t="shared" si="31"/>
        <v>418.6143316921283</v>
      </c>
      <c r="R206" s="44">
        <f t="shared" si="31"/>
        <v>798440.09473388968</v>
      </c>
      <c r="S206" s="44">
        <f t="shared" si="31"/>
        <v>6.1491933887800094</v>
      </c>
      <c r="T206" s="44">
        <f t="shared" si="31"/>
        <v>1192.943517423322</v>
      </c>
      <c r="V206" s="44">
        <f t="shared" si="22"/>
        <v>0</v>
      </c>
    </row>
    <row r="207" spans="1:22" x14ac:dyDescent="0.25">
      <c r="C207" s="19"/>
      <c r="D207" s="19"/>
      <c r="H207" s="44"/>
      <c r="I207" s="44"/>
      <c r="J207" s="44"/>
      <c r="K207" s="44"/>
      <c r="L207" s="44"/>
      <c r="M207" s="44"/>
      <c r="N207" s="44"/>
      <c r="O207" s="44"/>
      <c r="P207" s="44"/>
      <c r="Q207" s="44"/>
      <c r="R207" s="44"/>
      <c r="S207" s="44"/>
      <c r="T207" s="44"/>
      <c r="V207" s="44">
        <f t="shared" si="22"/>
        <v>0</v>
      </c>
    </row>
    <row r="208" spans="1:22" ht="18.75" x14ac:dyDescent="0.3">
      <c r="A208" s="118"/>
      <c r="B208" s="29" t="s">
        <v>431</v>
      </c>
      <c r="C208" s="19"/>
      <c r="D208" s="19"/>
      <c r="H208" s="44">
        <f>+H192+H201+H206</f>
        <v>145820931.04862347</v>
      </c>
      <c r="I208" s="44">
        <f t="shared" ref="I208:T208" si="32">+I192+I201+I206</f>
        <v>99913682.162005827</v>
      </c>
      <c r="J208" s="44">
        <f t="shared" si="32"/>
        <v>29436781.395235762</v>
      </c>
      <c r="K208" s="44">
        <f t="shared" si="32"/>
        <v>690495.39925052552</v>
      </c>
      <c r="L208" s="44">
        <f t="shared" si="32"/>
        <v>3685521.6189323207</v>
      </c>
      <c r="M208" s="44">
        <f t="shared" si="32"/>
        <v>374364.54975250294</v>
      </c>
      <c r="N208" s="44">
        <f t="shared" si="32"/>
        <v>1638650.7601141052</v>
      </c>
      <c r="O208" s="44">
        <f t="shared" si="32"/>
        <v>1257417.9755473414</v>
      </c>
      <c r="P208" s="44">
        <f t="shared" si="32"/>
        <v>488264.06199529709</v>
      </c>
      <c r="Q208" s="44">
        <f t="shared" si="32"/>
        <v>22794.063284882057</v>
      </c>
      <c r="R208" s="44">
        <f t="shared" si="32"/>
        <v>8268868.5065570474</v>
      </c>
      <c r="S208" s="44">
        <f t="shared" si="32"/>
        <v>168.37915909591248</v>
      </c>
      <c r="T208" s="44">
        <f t="shared" si="32"/>
        <v>43922.176788749603</v>
      </c>
      <c r="V208" s="44">
        <f t="shared" ref="V208" si="33">SUM(I208:T208)-H208</f>
        <v>0</v>
      </c>
    </row>
    <row r="209" spans="1:22" ht="18.75" x14ac:dyDescent="0.3">
      <c r="A209" s="118"/>
      <c r="B209" s="32"/>
      <c r="C209" s="32"/>
      <c r="D209" s="32"/>
      <c r="H209" s="44"/>
      <c r="I209" s="44"/>
      <c r="J209" s="44"/>
      <c r="K209" s="44"/>
      <c r="L209" s="44"/>
      <c r="M209" s="44"/>
      <c r="N209" s="44"/>
      <c r="O209" s="44"/>
      <c r="P209" s="44"/>
      <c r="Q209" s="44"/>
      <c r="R209" s="44"/>
      <c r="S209" s="44"/>
      <c r="T209" s="44"/>
      <c r="V209" s="44"/>
    </row>
    <row r="210" spans="1:22" x14ac:dyDescent="0.25">
      <c r="H210" s="44"/>
      <c r="I210" s="44"/>
      <c r="J210" s="44"/>
      <c r="K210" s="44"/>
      <c r="L210" s="44"/>
      <c r="M210" s="44"/>
      <c r="N210" s="44"/>
      <c r="O210" s="44"/>
      <c r="P210" s="44"/>
      <c r="Q210" s="44"/>
      <c r="R210" s="44"/>
      <c r="S210" s="44"/>
      <c r="T210" s="44"/>
      <c r="V210" s="44"/>
    </row>
    <row r="211" spans="1:22" x14ac:dyDescent="0.25">
      <c r="H211" s="44"/>
      <c r="I211" s="44"/>
      <c r="J211" s="44"/>
      <c r="K211" s="44"/>
      <c r="L211" s="44"/>
      <c r="M211" s="44"/>
      <c r="N211" s="44"/>
      <c r="O211" s="44"/>
      <c r="P211" s="44"/>
      <c r="Q211" s="44"/>
      <c r="R211" s="44"/>
      <c r="S211" s="44"/>
      <c r="T211" s="44"/>
      <c r="V211" s="44"/>
    </row>
    <row r="212" spans="1:22" x14ac:dyDescent="0.25">
      <c r="H212" s="44"/>
      <c r="I212" s="44"/>
      <c r="J212" s="44"/>
      <c r="K212" s="44"/>
      <c r="L212" s="44"/>
      <c r="M212" s="44"/>
      <c r="N212" s="44"/>
      <c r="O212" s="44"/>
      <c r="P212" s="44"/>
      <c r="Q212" s="44"/>
      <c r="R212" s="44"/>
      <c r="S212" s="44"/>
      <c r="T212" s="44"/>
      <c r="V212" s="44"/>
    </row>
    <row r="213" spans="1:22" x14ac:dyDescent="0.25">
      <c r="H213" s="44"/>
      <c r="I213" s="44"/>
      <c r="J213" s="44"/>
      <c r="K213" s="44"/>
      <c r="L213" s="44"/>
      <c r="M213" s="44"/>
      <c r="N213" s="44"/>
      <c r="O213" s="44"/>
      <c r="P213" s="44"/>
      <c r="Q213" s="44"/>
      <c r="R213" s="44"/>
      <c r="S213" s="44"/>
      <c r="T213" s="44"/>
      <c r="V213" s="44"/>
    </row>
    <row r="214" spans="1:22" x14ac:dyDescent="0.25">
      <c r="H214" s="44"/>
      <c r="I214" s="44"/>
      <c r="J214" s="44"/>
      <c r="K214" s="44"/>
      <c r="L214" s="44"/>
      <c r="M214" s="44"/>
      <c r="N214" s="44"/>
      <c r="O214" s="44"/>
      <c r="P214" s="44"/>
      <c r="Q214" s="44"/>
      <c r="R214" s="44"/>
      <c r="S214" s="44"/>
      <c r="T214" s="44"/>
      <c r="V214" s="44"/>
    </row>
    <row r="215" spans="1:22" x14ac:dyDescent="0.25">
      <c r="H215" s="44"/>
      <c r="I215" s="44"/>
      <c r="J215" s="44"/>
      <c r="K215" s="44"/>
      <c r="L215" s="44"/>
      <c r="M215" s="44"/>
      <c r="N215" s="44"/>
      <c r="O215" s="44"/>
      <c r="P215" s="44"/>
      <c r="Q215" s="44"/>
      <c r="R215" s="44"/>
      <c r="S215" s="44"/>
      <c r="T215" s="44"/>
      <c r="V215" s="44"/>
    </row>
    <row r="216" spans="1:22" x14ac:dyDescent="0.25">
      <c r="H216" s="44"/>
      <c r="I216" s="109"/>
      <c r="J216" s="109"/>
      <c r="K216" s="44"/>
      <c r="L216" s="44"/>
      <c r="M216" s="44"/>
      <c r="N216" s="44"/>
      <c r="O216" s="44"/>
      <c r="P216" s="44"/>
      <c r="Q216" s="44"/>
      <c r="R216" s="44"/>
      <c r="S216" s="44"/>
      <c r="T216" s="44"/>
      <c r="V216" s="44"/>
    </row>
    <row r="217" spans="1:22" x14ac:dyDescent="0.25">
      <c r="H217" s="44"/>
      <c r="I217" s="109"/>
      <c r="J217" s="109"/>
      <c r="K217" s="44"/>
      <c r="L217" s="44"/>
      <c r="M217" s="44"/>
      <c r="N217" s="44"/>
      <c r="O217" s="44"/>
      <c r="P217" s="44"/>
      <c r="Q217" s="44"/>
      <c r="R217" s="44"/>
      <c r="S217" s="44"/>
      <c r="T217" s="44"/>
      <c r="V217" s="44"/>
    </row>
    <row r="218" spans="1:22" x14ac:dyDescent="0.25">
      <c r="H218" s="44"/>
      <c r="I218" s="109"/>
      <c r="J218" s="109"/>
      <c r="K218" s="44"/>
      <c r="L218" s="44"/>
      <c r="M218" s="44"/>
      <c r="N218" s="44"/>
      <c r="O218" s="44"/>
      <c r="P218" s="44"/>
      <c r="Q218" s="44"/>
      <c r="R218" s="44"/>
      <c r="S218" s="44"/>
      <c r="T218" s="44"/>
      <c r="V218" s="44"/>
    </row>
    <row r="219" spans="1:22" x14ac:dyDescent="0.25">
      <c r="H219" s="44"/>
      <c r="I219" s="109"/>
      <c r="J219" s="109"/>
      <c r="K219" s="44"/>
      <c r="L219" s="44"/>
      <c r="M219" s="44"/>
      <c r="N219" s="44"/>
      <c r="O219" s="44"/>
      <c r="P219" s="44"/>
      <c r="Q219" s="44"/>
      <c r="R219" s="44"/>
      <c r="S219" s="44"/>
      <c r="T219" s="44"/>
      <c r="V219" s="44"/>
    </row>
    <row r="220" spans="1:22" x14ac:dyDescent="0.25">
      <c r="H220" s="44"/>
      <c r="I220" s="109"/>
      <c r="J220" s="109"/>
      <c r="K220" s="44"/>
      <c r="L220" s="44"/>
      <c r="M220" s="44"/>
      <c r="N220" s="44"/>
      <c r="O220" s="44"/>
      <c r="P220" s="44"/>
      <c r="Q220" s="44"/>
      <c r="R220" s="44"/>
      <c r="S220" s="44"/>
      <c r="T220" s="44"/>
      <c r="V220" s="44"/>
    </row>
    <row r="221" spans="1:22" x14ac:dyDescent="0.25">
      <c r="H221" s="44"/>
      <c r="I221" s="109"/>
      <c r="J221" s="109"/>
      <c r="K221" s="44"/>
      <c r="L221" s="44"/>
      <c r="M221" s="44"/>
      <c r="N221" s="44"/>
      <c r="O221" s="44"/>
      <c r="P221" s="44"/>
      <c r="Q221" s="44"/>
      <c r="R221" s="44"/>
      <c r="S221" s="44"/>
      <c r="T221" s="44"/>
      <c r="V221" s="44"/>
    </row>
    <row r="222" spans="1:22" x14ac:dyDescent="0.25">
      <c r="H222" s="44"/>
      <c r="I222" s="109"/>
      <c r="J222" s="109"/>
      <c r="K222" s="44"/>
      <c r="L222" s="44"/>
      <c r="M222" s="44"/>
      <c r="N222" s="44"/>
      <c r="O222" s="44"/>
      <c r="P222" s="44"/>
      <c r="Q222" s="44"/>
      <c r="R222" s="44"/>
      <c r="S222" s="44"/>
      <c r="T222" s="44"/>
      <c r="V222" s="44"/>
    </row>
    <row r="223" spans="1:22" x14ac:dyDescent="0.25">
      <c r="H223" s="44"/>
      <c r="I223" s="109"/>
      <c r="J223" s="109"/>
      <c r="K223" s="44"/>
      <c r="L223" s="44"/>
      <c r="M223" s="44"/>
      <c r="N223" s="44"/>
      <c r="O223" s="44"/>
      <c r="P223" s="44"/>
      <c r="Q223" s="44"/>
      <c r="R223" s="44"/>
      <c r="S223" s="44"/>
      <c r="T223" s="44"/>
      <c r="V223" s="44"/>
    </row>
    <row r="224" spans="1:22" x14ac:dyDescent="0.25">
      <c r="H224" s="44"/>
      <c r="I224" s="109"/>
      <c r="J224" s="109"/>
      <c r="K224" s="44"/>
      <c r="L224" s="44"/>
      <c r="M224" s="44"/>
      <c r="N224" s="44"/>
      <c r="O224" s="44"/>
      <c r="P224" s="44"/>
      <c r="Q224" s="44"/>
      <c r="R224" s="44"/>
      <c r="S224" s="44"/>
      <c r="T224" s="44"/>
      <c r="V224" s="44"/>
    </row>
    <row r="225" spans="8:22" x14ac:dyDescent="0.25">
      <c r="H225" s="44"/>
      <c r="I225" s="109"/>
      <c r="J225" s="109"/>
      <c r="K225" s="44"/>
      <c r="L225" s="44"/>
      <c r="M225" s="44"/>
      <c r="N225" s="44"/>
      <c r="O225" s="44"/>
      <c r="P225" s="44"/>
      <c r="Q225" s="44"/>
      <c r="R225" s="44"/>
      <c r="S225" s="44"/>
      <c r="T225" s="44"/>
      <c r="V225" s="44"/>
    </row>
    <row r="226" spans="8:22" x14ac:dyDescent="0.25">
      <c r="H226" s="44"/>
      <c r="I226" s="109"/>
      <c r="J226" s="109"/>
      <c r="K226" s="44"/>
      <c r="L226" s="44"/>
      <c r="M226" s="44"/>
      <c r="N226" s="44"/>
      <c r="O226" s="44"/>
      <c r="P226" s="44"/>
      <c r="Q226" s="44"/>
      <c r="R226" s="44"/>
      <c r="S226" s="44"/>
      <c r="T226" s="44"/>
      <c r="V226" s="44"/>
    </row>
    <row r="227" spans="8:22" x14ac:dyDescent="0.25">
      <c r="H227" s="44"/>
      <c r="I227" s="109"/>
      <c r="J227" s="109"/>
      <c r="K227" s="44"/>
      <c r="L227" s="44"/>
      <c r="M227" s="44"/>
      <c r="N227" s="44"/>
      <c r="O227" s="44"/>
      <c r="P227" s="44"/>
      <c r="Q227" s="44"/>
      <c r="R227" s="44"/>
      <c r="S227" s="44"/>
      <c r="T227" s="44"/>
      <c r="V227" s="44"/>
    </row>
    <row r="228" spans="8:22" x14ac:dyDescent="0.25">
      <c r="H228" s="44"/>
      <c r="I228" s="109"/>
      <c r="J228" s="109"/>
      <c r="K228" s="44"/>
      <c r="L228" s="44"/>
      <c r="M228" s="44"/>
      <c r="N228" s="44"/>
      <c r="O228" s="44"/>
      <c r="P228" s="44"/>
      <c r="Q228" s="44"/>
      <c r="R228" s="44"/>
      <c r="S228" s="44"/>
      <c r="T228" s="44"/>
      <c r="V228" s="44"/>
    </row>
    <row r="229" spans="8:22" x14ac:dyDescent="0.25">
      <c r="H229" s="44"/>
      <c r="I229" s="109"/>
      <c r="J229" s="109"/>
      <c r="K229" s="44"/>
      <c r="L229" s="44"/>
      <c r="M229" s="44"/>
      <c r="N229" s="44"/>
      <c r="O229" s="44"/>
      <c r="P229" s="44"/>
      <c r="Q229" s="44"/>
      <c r="R229" s="44"/>
      <c r="S229" s="44"/>
      <c r="T229" s="44"/>
      <c r="V229" s="44"/>
    </row>
    <row r="230" spans="8:22" x14ac:dyDescent="0.25">
      <c r="H230" s="44"/>
      <c r="I230" s="109"/>
      <c r="J230" s="109"/>
      <c r="K230" s="44"/>
      <c r="L230" s="44"/>
      <c r="M230" s="44"/>
      <c r="N230" s="44"/>
      <c r="O230" s="44"/>
      <c r="P230" s="44"/>
      <c r="Q230" s="44"/>
      <c r="R230" s="44"/>
      <c r="S230" s="44"/>
      <c r="T230" s="44"/>
      <c r="V230" s="44"/>
    </row>
    <row r="231" spans="8:22" x14ac:dyDescent="0.25">
      <c r="H231" s="44"/>
      <c r="I231" s="109"/>
      <c r="J231" s="109"/>
      <c r="K231" s="44"/>
      <c r="L231" s="44"/>
      <c r="M231" s="44"/>
      <c r="N231" s="44"/>
      <c r="O231" s="44"/>
      <c r="P231" s="44"/>
      <c r="Q231" s="44"/>
      <c r="R231" s="44"/>
      <c r="S231" s="44"/>
      <c r="T231" s="44"/>
      <c r="V231" s="44"/>
    </row>
    <row r="232" spans="8:22" x14ac:dyDescent="0.25">
      <c r="H232" s="44"/>
      <c r="I232" s="109"/>
      <c r="J232" s="109"/>
      <c r="K232" s="44"/>
      <c r="L232" s="44"/>
      <c r="M232" s="44"/>
      <c r="N232" s="44"/>
      <c r="O232" s="44"/>
      <c r="P232" s="44"/>
      <c r="Q232" s="44"/>
      <c r="R232" s="44"/>
      <c r="S232" s="44"/>
      <c r="T232" s="44"/>
      <c r="V232" s="44"/>
    </row>
    <row r="233" spans="8:22" x14ac:dyDescent="0.25">
      <c r="H233" s="44"/>
      <c r="I233" s="109"/>
      <c r="J233" s="109"/>
      <c r="K233" s="44"/>
      <c r="L233" s="44"/>
      <c r="M233" s="44"/>
      <c r="N233" s="44"/>
      <c r="O233" s="44"/>
      <c r="P233" s="44"/>
      <c r="Q233" s="44"/>
      <c r="R233" s="44"/>
      <c r="S233" s="44"/>
      <c r="T233" s="44"/>
      <c r="V233" s="44"/>
    </row>
    <row r="234" spans="8:22" x14ac:dyDescent="0.25">
      <c r="H234" s="44"/>
      <c r="I234" s="109"/>
      <c r="J234" s="109"/>
      <c r="K234" s="44"/>
      <c r="L234" s="44"/>
      <c r="M234" s="44"/>
      <c r="N234" s="44"/>
      <c r="O234" s="44"/>
      <c r="P234" s="44"/>
      <c r="Q234" s="44"/>
      <c r="R234" s="44"/>
      <c r="S234" s="44"/>
      <c r="T234" s="44"/>
      <c r="V234" s="44"/>
    </row>
    <row r="235" spans="8:22" x14ac:dyDescent="0.25">
      <c r="H235" s="44"/>
      <c r="I235" s="109"/>
      <c r="J235" s="109"/>
      <c r="K235" s="44"/>
      <c r="L235" s="44"/>
      <c r="M235" s="44"/>
      <c r="N235" s="44"/>
      <c r="O235" s="44"/>
      <c r="P235" s="44"/>
      <c r="Q235" s="44"/>
      <c r="R235" s="44"/>
      <c r="S235" s="44"/>
      <c r="T235" s="44"/>
      <c r="V235" s="44"/>
    </row>
    <row r="236" spans="8:22" x14ac:dyDescent="0.25">
      <c r="H236" s="44"/>
      <c r="I236" s="109"/>
      <c r="J236" s="109"/>
      <c r="K236" s="44"/>
      <c r="L236" s="44"/>
      <c r="M236" s="44"/>
      <c r="N236" s="44"/>
      <c r="O236" s="44"/>
      <c r="P236" s="44"/>
      <c r="Q236" s="44"/>
      <c r="R236" s="44"/>
      <c r="S236" s="44"/>
      <c r="T236" s="44"/>
      <c r="V236" s="44"/>
    </row>
    <row r="237" spans="8:22" x14ac:dyDescent="0.25">
      <c r="H237" s="44"/>
      <c r="I237" s="109"/>
      <c r="J237" s="109"/>
      <c r="K237" s="44"/>
      <c r="L237" s="44"/>
      <c r="M237" s="44"/>
      <c r="N237" s="44"/>
      <c r="O237" s="44"/>
      <c r="P237" s="44"/>
      <c r="Q237" s="44"/>
      <c r="R237" s="44"/>
      <c r="S237" s="44"/>
      <c r="T237" s="44"/>
      <c r="V237" s="44"/>
    </row>
    <row r="238" spans="8:22" x14ac:dyDescent="0.25">
      <c r="H238" s="44"/>
      <c r="I238" s="109"/>
      <c r="J238" s="109"/>
      <c r="K238" s="44"/>
      <c r="L238" s="44"/>
      <c r="M238" s="44"/>
      <c r="N238" s="44"/>
      <c r="O238" s="44"/>
      <c r="P238" s="44"/>
      <c r="Q238" s="44"/>
      <c r="R238" s="44"/>
      <c r="S238" s="44"/>
      <c r="T238" s="44"/>
      <c r="V238" s="44"/>
    </row>
    <row r="239" spans="8:22" x14ac:dyDescent="0.25">
      <c r="H239" s="44"/>
      <c r="I239" s="109"/>
      <c r="J239" s="109"/>
      <c r="K239" s="44"/>
      <c r="L239" s="44"/>
      <c r="M239" s="44"/>
      <c r="N239" s="44"/>
      <c r="O239" s="44"/>
      <c r="P239" s="44"/>
      <c r="Q239" s="44"/>
      <c r="R239" s="44"/>
      <c r="S239" s="44"/>
      <c r="T239" s="44"/>
      <c r="V239" s="44"/>
    </row>
    <row r="240" spans="8:22" x14ac:dyDescent="0.25">
      <c r="H240" s="44"/>
      <c r="I240" s="109"/>
      <c r="J240" s="109"/>
      <c r="K240" s="44"/>
      <c r="L240" s="44"/>
      <c r="M240" s="44"/>
      <c r="N240" s="44"/>
      <c r="O240" s="44"/>
      <c r="P240" s="44"/>
      <c r="Q240" s="44"/>
      <c r="R240" s="44"/>
      <c r="S240" s="44"/>
      <c r="T240" s="44"/>
      <c r="V240" s="44"/>
    </row>
    <row r="241" spans="8:22" x14ac:dyDescent="0.25">
      <c r="H241" s="44"/>
      <c r="I241" s="109"/>
      <c r="J241" s="109"/>
      <c r="K241" s="44"/>
      <c r="L241" s="44"/>
      <c r="M241" s="44"/>
      <c r="N241" s="44"/>
      <c r="O241" s="44"/>
      <c r="P241" s="44"/>
      <c r="Q241" s="44"/>
      <c r="R241" s="44"/>
      <c r="S241" s="44"/>
      <c r="T241" s="44"/>
      <c r="V241" s="44"/>
    </row>
    <row r="242" spans="8:22" x14ac:dyDescent="0.25">
      <c r="H242" s="44"/>
      <c r="I242" s="109"/>
      <c r="J242" s="109"/>
      <c r="K242" s="44"/>
      <c r="L242" s="44"/>
      <c r="M242" s="44"/>
      <c r="N242" s="44"/>
      <c r="O242" s="44"/>
      <c r="P242" s="44"/>
      <c r="Q242" s="44"/>
      <c r="R242" s="44"/>
      <c r="S242" s="44"/>
      <c r="T242" s="44"/>
      <c r="V242" s="44"/>
    </row>
    <row r="243" spans="8:22" x14ac:dyDescent="0.25">
      <c r="H243" s="44"/>
      <c r="I243" s="109"/>
      <c r="J243" s="109"/>
      <c r="K243" s="44"/>
      <c r="L243" s="44"/>
      <c r="M243" s="44"/>
      <c r="N243" s="44"/>
      <c r="O243" s="44"/>
      <c r="P243" s="44"/>
      <c r="Q243" s="44"/>
      <c r="R243" s="44"/>
      <c r="S243" s="44"/>
      <c r="T243" s="44"/>
      <c r="V243" s="44"/>
    </row>
    <row r="244" spans="8:22" x14ac:dyDescent="0.25">
      <c r="H244" s="44"/>
      <c r="I244" s="109"/>
      <c r="J244" s="109"/>
      <c r="K244" s="44"/>
      <c r="L244" s="44"/>
      <c r="M244" s="44"/>
      <c r="N244" s="44"/>
      <c r="O244" s="44"/>
      <c r="P244" s="44"/>
      <c r="Q244" s="44"/>
      <c r="R244" s="44"/>
      <c r="S244" s="44"/>
      <c r="T244" s="44"/>
      <c r="V244" s="44"/>
    </row>
    <row r="245" spans="8:22" x14ac:dyDescent="0.25">
      <c r="H245" s="44"/>
      <c r="I245" s="109"/>
      <c r="J245" s="109"/>
      <c r="K245" s="44"/>
      <c r="L245" s="44"/>
      <c r="M245" s="44"/>
      <c r="N245" s="44"/>
      <c r="O245" s="44"/>
      <c r="P245" s="44"/>
      <c r="Q245" s="44"/>
      <c r="R245" s="44"/>
      <c r="S245" s="44"/>
      <c r="T245" s="44"/>
      <c r="V245" s="44"/>
    </row>
    <row r="246" spans="8:22" x14ac:dyDescent="0.25">
      <c r="H246" s="44"/>
      <c r="I246" s="109"/>
      <c r="J246" s="109"/>
      <c r="K246" s="44"/>
      <c r="L246" s="44"/>
      <c r="M246" s="44"/>
      <c r="N246" s="44"/>
      <c r="O246" s="44"/>
      <c r="P246" s="44"/>
      <c r="Q246" s="44"/>
      <c r="R246" s="44"/>
      <c r="S246" s="44"/>
      <c r="T246" s="44"/>
      <c r="V246" s="44"/>
    </row>
    <row r="247" spans="8:22" x14ac:dyDescent="0.25">
      <c r="H247" s="44"/>
      <c r="I247" s="109"/>
      <c r="J247" s="109"/>
      <c r="K247" s="44"/>
      <c r="L247" s="44"/>
      <c r="M247" s="44"/>
      <c r="N247" s="44"/>
      <c r="O247" s="44"/>
      <c r="P247" s="44"/>
      <c r="Q247" s="44"/>
      <c r="R247" s="44"/>
      <c r="S247" s="44"/>
      <c r="T247" s="44"/>
      <c r="V247" s="44"/>
    </row>
    <row r="248" spans="8:22" x14ac:dyDescent="0.25">
      <c r="H248" s="44"/>
      <c r="I248" s="109"/>
      <c r="J248" s="109"/>
      <c r="K248" s="44"/>
      <c r="L248" s="44"/>
      <c r="M248" s="44"/>
      <c r="N248" s="44"/>
      <c r="O248" s="44"/>
      <c r="P248" s="44"/>
      <c r="Q248" s="44"/>
      <c r="R248" s="44"/>
      <c r="S248" s="44"/>
      <c r="T248" s="44"/>
      <c r="V248" s="44"/>
    </row>
    <row r="249" spans="8:22" x14ac:dyDescent="0.25">
      <c r="H249" s="44"/>
      <c r="I249" s="109"/>
      <c r="J249" s="109"/>
      <c r="K249" s="44"/>
      <c r="L249" s="44"/>
      <c r="M249" s="44"/>
      <c r="N249" s="44"/>
      <c r="O249" s="44"/>
      <c r="P249" s="44"/>
      <c r="Q249" s="44"/>
      <c r="R249" s="44"/>
      <c r="S249" s="44"/>
      <c r="T249" s="44"/>
      <c r="V249" s="44"/>
    </row>
    <row r="250" spans="8:22" x14ac:dyDescent="0.25">
      <c r="H250" s="44"/>
      <c r="I250" s="109"/>
      <c r="J250" s="109"/>
      <c r="K250" s="44"/>
      <c r="L250" s="44"/>
      <c r="M250" s="44"/>
      <c r="N250" s="44"/>
      <c r="O250" s="44"/>
      <c r="P250" s="44"/>
      <c r="Q250" s="44"/>
      <c r="R250" s="44"/>
      <c r="S250" s="44"/>
      <c r="T250" s="44"/>
      <c r="V250" s="44"/>
    </row>
    <row r="251" spans="8:22" x14ac:dyDescent="0.25">
      <c r="H251" s="44"/>
      <c r="I251" s="109"/>
      <c r="J251" s="109"/>
      <c r="K251" s="44"/>
      <c r="L251" s="44"/>
      <c r="M251" s="44"/>
      <c r="N251" s="44"/>
      <c r="O251" s="44"/>
      <c r="P251" s="44"/>
      <c r="Q251" s="44"/>
      <c r="R251" s="44"/>
      <c r="S251" s="44"/>
      <c r="T251" s="44"/>
      <c r="V251" s="44"/>
    </row>
    <row r="252" spans="8:22" x14ac:dyDescent="0.25">
      <c r="H252" s="44"/>
      <c r="I252" s="109"/>
      <c r="J252" s="109"/>
      <c r="K252" s="44"/>
      <c r="L252" s="44"/>
      <c r="M252" s="44"/>
      <c r="N252" s="44"/>
      <c r="O252" s="44"/>
      <c r="P252" s="44"/>
      <c r="Q252" s="44"/>
      <c r="R252" s="44"/>
      <c r="S252" s="44"/>
      <c r="T252" s="44"/>
      <c r="V252" s="44"/>
    </row>
    <row r="253" spans="8:22" x14ac:dyDescent="0.25">
      <c r="H253" s="44"/>
      <c r="I253" s="109"/>
      <c r="J253" s="109"/>
      <c r="K253" s="44"/>
      <c r="L253" s="44"/>
      <c r="M253" s="44"/>
      <c r="N253" s="44"/>
      <c r="O253" s="44"/>
      <c r="P253" s="44"/>
      <c r="Q253" s="44"/>
      <c r="R253" s="44"/>
      <c r="S253" s="44"/>
      <c r="T253" s="44"/>
      <c r="V253" s="44"/>
    </row>
    <row r="254" spans="8:22" x14ac:dyDescent="0.25">
      <c r="H254" s="44"/>
      <c r="I254" s="109"/>
      <c r="J254" s="109"/>
      <c r="K254" s="44"/>
      <c r="L254" s="44"/>
      <c r="M254" s="44"/>
      <c r="N254" s="44"/>
      <c r="O254" s="44"/>
      <c r="P254" s="44"/>
      <c r="Q254" s="44"/>
      <c r="R254" s="44"/>
      <c r="S254" s="44"/>
      <c r="T254" s="44"/>
      <c r="V254" s="44"/>
    </row>
    <row r="255" spans="8:22" x14ac:dyDescent="0.25">
      <c r="H255" s="44"/>
      <c r="I255" s="109"/>
      <c r="J255" s="109"/>
      <c r="K255" s="44"/>
      <c r="L255" s="44"/>
      <c r="M255" s="44"/>
      <c r="N255" s="44"/>
      <c r="O255" s="44"/>
      <c r="P255" s="44"/>
      <c r="Q255" s="44"/>
      <c r="R255" s="44"/>
      <c r="S255" s="44"/>
      <c r="T255" s="44"/>
      <c r="V255" s="44"/>
    </row>
    <row r="256" spans="8:22" x14ac:dyDescent="0.25">
      <c r="H256" s="44"/>
      <c r="I256" s="109"/>
      <c r="J256" s="109"/>
      <c r="K256" s="44"/>
      <c r="L256" s="44"/>
      <c r="M256" s="44"/>
      <c r="N256" s="44"/>
      <c r="O256" s="44"/>
      <c r="P256" s="44"/>
      <c r="Q256" s="44"/>
      <c r="R256" s="44"/>
      <c r="S256" s="44"/>
      <c r="T256" s="44"/>
      <c r="V256" s="44"/>
    </row>
    <row r="257" spans="8:22" x14ac:dyDescent="0.25">
      <c r="H257" s="44"/>
      <c r="I257" s="109"/>
      <c r="J257" s="109"/>
      <c r="K257" s="44"/>
      <c r="L257" s="44"/>
      <c r="M257" s="44"/>
      <c r="N257" s="44"/>
      <c r="O257" s="44"/>
      <c r="P257" s="44"/>
      <c r="Q257" s="44"/>
      <c r="R257" s="44"/>
      <c r="S257" s="44"/>
      <c r="T257" s="44"/>
      <c r="V257" s="44"/>
    </row>
    <row r="258" spans="8:22" x14ac:dyDescent="0.25">
      <c r="H258" s="44"/>
      <c r="I258" s="109"/>
      <c r="J258" s="109"/>
      <c r="K258" s="44"/>
      <c r="L258" s="44"/>
      <c r="M258" s="44"/>
      <c r="N258" s="44"/>
      <c r="O258" s="44"/>
      <c r="P258" s="44"/>
      <c r="Q258" s="44"/>
      <c r="R258" s="44"/>
      <c r="S258" s="44"/>
      <c r="T258" s="44"/>
      <c r="V258" s="44"/>
    </row>
    <row r="259" spans="8:22" x14ac:dyDescent="0.25">
      <c r="H259" s="44"/>
      <c r="I259" s="109"/>
      <c r="J259" s="109"/>
      <c r="K259" s="44"/>
      <c r="L259" s="44"/>
      <c r="M259" s="44"/>
      <c r="N259" s="44"/>
      <c r="O259" s="44"/>
      <c r="P259" s="44"/>
      <c r="Q259" s="44"/>
      <c r="R259" s="44"/>
      <c r="S259" s="44"/>
      <c r="T259" s="44"/>
      <c r="V259" s="44"/>
    </row>
    <row r="260" spans="8:22" x14ac:dyDescent="0.25">
      <c r="H260" s="44"/>
      <c r="I260" s="109"/>
      <c r="J260" s="109"/>
      <c r="K260" s="44"/>
      <c r="L260" s="44"/>
      <c r="M260" s="44"/>
      <c r="N260" s="44"/>
      <c r="O260" s="44"/>
      <c r="P260" s="44"/>
      <c r="Q260" s="44"/>
      <c r="R260" s="44"/>
      <c r="S260" s="44"/>
      <c r="T260" s="44"/>
      <c r="V260" s="44"/>
    </row>
    <row r="261" spans="8:22" x14ac:dyDescent="0.25">
      <c r="H261" s="44"/>
      <c r="I261" s="109"/>
      <c r="J261" s="109"/>
      <c r="K261" s="44"/>
      <c r="L261" s="44"/>
      <c r="M261" s="44"/>
      <c r="N261" s="44"/>
      <c r="O261" s="44"/>
      <c r="P261" s="44"/>
      <c r="Q261" s="44"/>
      <c r="R261" s="44"/>
      <c r="S261" s="44"/>
      <c r="T261" s="44"/>
      <c r="V261" s="44"/>
    </row>
    <row r="262" spans="8:22" x14ac:dyDescent="0.25">
      <c r="H262" s="44"/>
      <c r="I262" s="109"/>
      <c r="J262" s="109"/>
      <c r="K262" s="44"/>
      <c r="L262" s="44"/>
      <c r="M262" s="44"/>
      <c r="N262" s="44"/>
      <c r="O262" s="44"/>
      <c r="P262" s="44"/>
      <c r="Q262" s="44"/>
      <c r="R262" s="44"/>
      <c r="S262" s="44"/>
      <c r="T262" s="44"/>
      <c r="V262" s="44"/>
    </row>
    <row r="263" spans="8:22" x14ac:dyDescent="0.25">
      <c r="H263" s="44"/>
      <c r="I263" s="109"/>
      <c r="J263" s="109"/>
      <c r="K263" s="44"/>
      <c r="L263" s="44"/>
      <c r="M263" s="44"/>
      <c r="N263" s="44"/>
      <c r="O263" s="44"/>
      <c r="P263" s="44"/>
      <c r="Q263" s="44"/>
      <c r="R263" s="44"/>
      <c r="S263" s="44"/>
      <c r="T263" s="44"/>
      <c r="V263" s="44"/>
    </row>
    <row r="264" spans="8:22" x14ac:dyDescent="0.25">
      <c r="H264" s="44"/>
      <c r="I264" s="109"/>
      <c r="J264" s="109"/>
      <c r="K264" s="44"/>
      <c r="L264" s="44"/>
      <c r="M264" s="44"/>
      <c r="N264" s="44"/>
      <c r="O264" s="44"/>
      <c r="P264" s="44"/>
      <c r="Q264" s="44"/>
      <c r="R264" s="44"/>
      <c r="S264" s="44"/>
      <c r="T264" s="44"/>
      <c r="V264" s="44"/>
    </row>
    <row r="265" spans="8:22" x14ac:dyDescent="0.25">
      <c r="H265" s="44"/>
      <c r="I265" s="109"/>
      <c r="J265" s="109"/>
      <c r="K265" s="44"/>
      <c r="L265" s="44"/>
      <c r="M265" s="44"/>
      <c r="N265" s="44"/>
      <c r="O265" s="44"/>
      <c r="P265" s="44"/>
      <c r="Q265" s="44"/>
      <c r="R265" s="44"/>
      <c r="S265" s="44"/>
      <c r="T265" s="44"/>
      <c r="V265" s="44"/>
    </row>
    <row r="266" spans="8:22" x14ac:dyDescent="0.25">
      <c r="H266" s="44"/>
      <c r="I266" s="109"/>
      <c r="J266" s="109"/>
      <c r="K266" s="44"/>
      <c r="L266" s="44"/>
      <c r="M266" s="44"/>
      <c r="N266" s="44"/>
      <c r="O266" s="44"/>
      <c r="P266" s="44"/>
      <c r="Q266" s="44"/>
      <c r="R266" s="44"/>
      <c r="S266" s="44"/>
      <c r="T266" s="44"/>
      <c r="V266" s="44"/>
    </row>
    <row r="267" spans="8:22" x14ac:dyDescent="0.25">
      <c r="H267" s="44"/>
      <c r="I267" s="109"/>
      <c r="J267" s="109"/>
      <c r="K267" s="44"/>
      <c r="L267" s="44"/>
      <c r="M267" s="44"/>
      <c r="N267" s="44"/>
      <c r="O267" s="44"/>
      <c r="P267" s="44"/>
      <c r="Q267" s="44"/>
      <c r="R267" s="44"/>
      <c r="S267" s="44"/>
      <c r="T267" s="44"/>
      <c r="V267" s="44"/>
    </row>
    <row r="268" spans="8:22" x14ac:dyDescent="0.25">
      <c r="H268" s="44"/>
      <c r="I268" s="109"/>
      <c r="J268" s="109"/>
      <c r="K268" s="44"/>
      <c r="L268" s="44"/>
      <c r="M268" s="44"/>
      <c r="N268" s="44"/>
      <c r="O268" s="44"/>
      <c r="P268" s="44"/>
      <c r="Q268" s="44"/>
      <c r="R268" s="44"/>
      <c r="S268" s="44"/>
      <c r="T268" s="44"/>
      <c r="V268" s="44"/>
    </row>
    <row r="269" spans="8:22" x14ac:dyDescent="0.25">
      <c r="H269" s="44"/>
      <c r="I269" s="109"/>
      <c r="J269" s="109"/>
      <c r="K269" s="44"/>
      <c r="L269" s="44"/>
      <c r="M269" s="44"/>
      <c r="N269" s="44"/>
      <c r="O269" s="44"/>
      <c r="P269" s="44"/>
      <c r="Q269" s="44"/>
      <c r="R269" s="44"/>
      <c r="S269" s="44"/>
      <c r="T269" s="44"/>
      <c r="V269" s="44"/>
    </row>
    <row r="270" spans="8:22" x14ac:dyDescent="0.25">
      <c r="H270" s="44"/>
      <c r="I270" s="109"/>
      <c r="J270" s="109"/>
      <c r="K270" s="44"/>
      <c r="L270" s="44"/>
      <c r="M270" s="44"/>
      <c r="N270" s="44"/>
      <c r="O270" s="44"/>
      <c r="P270" s="44"/>
      <c r="Q270" s="44"/>
      <c r="R270" s="44"/>
      <c r="S270" s="44"/>
      <c r="T270" s="44"/>
      <c r="V270" s="44"/>
    </row>
    <row r="271" spans="8:22" x14ac:dyDescent="0.25">
      <c r="H271" s="44"/>
      <c r="I271" s="109"/>
      <c r="J271" s="109"/>
      <c r="K271" s="44"/>
      <c r="L271" s="44"/>
      <c r="M271" s="44"/>
      <c r="N271" s="44"/>
      <c r="O271" s="44"/>
      <c r="P271" s="44"/>
      <c r="Q271" s="44"/>
      <c r="R271" s="44"/>
      <c r="S271" s="44"/>
      <c r="T271" s="44"/>
      <c r="V271" s="44"/>
    </row>
    <row r="272" spans="8:22" x14ac:dyDescent="0.25">
      <c r="H272" s="44"/>
      <c r="I272" s="109"/>
      <c r="J272" s="109"/>
      <c r="K272" s="44"/>
      <c r="L272" s="44"/>
      <c r="M272" s="44"/>
      <c r="N272" s="44"/>
      <c r="O272" s="44"/>
      <c r="P272" s="44"/>
      <c r="Q272" s="44"/>
      <c r="R272" s="44"/>
      <c r="S272" s="44"/>
      <c r="T272" s="44"/>
      <c r="V272" s="44"/>
    </row>
    <row r="273" spans="8:22" x14ac:dyDescent="0.25">
      <c r="H273" s="44"/>
      <c r="I273" s="109"/>
      <c r="J273" s="109"/>
      <c r="K273" s="44"/>
      <c r="L273" s="44"/>
      <c r="M273" s="44"/>
      <c r="N273" s="44"/>
      <c r="O273" s="44"/>
      <c r="P273" s="44"/>
      <c r="Q273" s="44"/>
      <c r="R273" s="44"/>
      <c r="S273" s="44"/>
      <c r="T273" s="44"/>
      <c r="V273" s="44"/>
    </row>
    <row r="274" spans="8:22" x14ac:dyDescent="0.25">
      <c r="H274" s="44"/>
      <c r="I274" s="109"/>
      <c r="J274" s="109"/>
      <c r="K274" s="44"/>
      <c r="L274" s="44"/>
      <c r="M274" s="44"/>
      <c r="N274" s="44"/>
      <c r="O274" s="44"/>
      <c r="P274" s="44"/>
      <c r="Q274" s="44"/>
      <c r="R274" s="44"/>
      <c r="S274" s="44"/>
      <c r="T274" s="44"/>
      <c r="V274" s="44"/>
    </row>
    <row r="275" spans="8:22" x14ac:dyDescent="0.25">
      <c r="H275" s="44"/>
      <c r="I275" s="109"/>
      <c r="J275" s="109"/>
      <c r="K275" s="44"/>
      <c r="L275" s="44"/>
      <c r="M275" s="44"/>
      <c r="N275" s="44"/>
      <c r="O275" s="44"/>
      <c r="P275" s="44"/>
      <c r="Q275" s="44"/>
      <c r="R275" s="44"/>
      <c r="S275" s="44"/>
      <c r="T275" s="44"/>
      <c r="V275" s="44"/>
    </row>
    <row r="276" spans="8:22" x14ac:dyDescent="0.25">
      <c r="H276" s="44"/>
      <c r="I276" s="109"/>
      <c r="J276" s="109"/>
      <c r="K276" s="44"/>
      <c r="L276" s="44"/>
      <c r="M276" s="44"/>
      <c r="N276" s="44"/>
      <c r="O276" s="44"/>
      <c r="P276" s="44"/>
      <c r="Q276" s="44"/>
      <c r="R276" s="44"/>
      <c r="S276" s="44"/>
      <c r="T276" s="44"/>
      <c r="V276" s="44"/>
    </row>
    <row r="277" spans="8:22" x14ac:dyDescent="0.25">
      <c r="H277" s="44"/>
      <c r="I277" s="109"/>
      <c r="J277" s="109"/>
      <c r="K277" s="44"/>
      <c r="L277" s="44"/>
      <c r="M277" s="44"/>
      <c r="N277" s="44"/>
      <c r="O277" s="44"/>
      <c r="P277" s="44"/>
      <c r="Q277" s="44"/>
      <c r="R277" s="44"/>
      <c r="S277" s="44"/>
      <c r="T277" s="44"/>
      <c r="V277" s="44"/>
    </row>
    <row r="278" spans="8:22" x14ac:dyDescent="0.25">
      <c r="H278" s="44"/>
      <c r="I278" s="109"/>
      <c r="J278" s="109"/>
      <c r="K278" s="44"/>
      <c r="L278" s="44"/>
      <c r="M278" s="44"/>
      <c r="N278" s="44"/>
      <c r="O278" s="44"/>
      <c r="P278" s="44"/>
      <c r="Q278" s="44"/>
      <c r="R278" s="44"/>
      <c r="S278" s="44"/>
      <c r="T278" s="44"/>
      <c r="V278" s="44"/>
    </row>
    <row r="279" spans="8:22" x14ac:dyDescent="0.25">
      <c r="H279" s="44"/>
      <c r="I279" s="109"/>
      <c r="J279" s="109"/>
      <c r="K279" s="44"/>
      <c r="L279" s="44"/>
      <c r="M279" s="44"/>
      <c r="N279" s="44"/>
      <c r="O279" s="44"/>
      <c r="P279" s="44"/>
      <c r="Q279" s="44"/>
      <c r="R279" s="44"/>
      <c r="S279" s="44"/>
      <c r="T279" s="44"/>
      <c r="V279" s="44"/>
    </row>
    <row r="280" spans="8:22" x14ac:dyDescent="0.25">
      <c r="H280" s="44"/>
      <c r="I280" s="109"/>
      <c r="J280" s="109"/>
      <c r="K280" s="44"/>
      <c r="L280" s="44"/>
      <c r="M280" s="44"/>
      <c r="N280" s="44"/>
      <c r="O280" s="44"/>
      <c r="P280" s="44"/>
      <c r="Q280" s="44"/>
      <c r="R280" s="44"/>
      <c r="S280" s="44"/>
      <c r="T280" s="44"/>
      <c r="V280" s="44"/>
    </row>
    <row r="281" spans="8:22" x14ac:dyDescent="0.25">
      <c r="H281" s="44"/>
      <c r="I281" s="109"/>
      <c r="J281" s="109"/>
      <c r="K281" s="44"/>
      <c r="L281" s="44"/>
      <c r="M281" s="44"/>
      <c r="N281" s="44"/>
      <c r="O281" s="44"/>
      <c r="P281" s="44"/>
      <c r="Q281" s="44"/>
      <c r="R281" s="44"/>
      <c r="S281" s="44"/>
      <c r="T281" s="44"/>
      <c r="V281" s="44"/>
    </row>
    <row r="282" spans="8:22" x14ac:dyDescent="0.25">
      <c r="H282" s="44"/>
      <c r="I282" s="109"/>
      <c r="J282" s="109"/>
      <c r="K282" s="44"/>
      <c r="L282" s="44"/>
      <c r="M282" s="44"/>
      <c r="N282" s="44"/>
      <c r="O282" s="44"/>
      <c r="P282" s="44"/>
      <c r="Q282" s="44"/>
      <c r="R282" s="44"/>
      <c r="S282" s="44"/>
      <c r="T282" s="44"/>
      <c r="V282" s="44"/>
    </row>
    <row r="283" spans="8:22" x14ac:dyDescent="0.25">
      <c r="H283" s="44"/>
      <c r="I283" s="109"/>
      <c r="J283" s="109"/>
      <c r="K283" s="44"/>
      <c r="L283" s="44"/>
      <c r="M283" s="44"/>
      <c r="N283" s="44"/>
      <c r="O283" s="44"/>
      <c r="P283" s="44"/>
      <c r="Q283" s="44"/>
      <c r="R283" s="44"/>
      <c r="S283" s="44"/>
      <c r="T283" s="44"/>
      <c r="V283" s="44"/>
    </row>
    <row r="284" spans="8:22" x14ac:dyDescent="0.25">
      <c r="H284" s="44"/>
      <c r="I284" s="109"/>
      <c r="J284" s="109"/>
      <c r="K284" s="44"/>
      <c r="L284" s="44"/>
      <c r="M284" s="44"/>
      <c r="N284" s="44"/>
      <c r="O284" s="44"/>
      <c r="P284" s="44"/>
      <c r="Q284" s="44"/>
      <c r="R284" s="44"/>
      <c r="S284" s="44"/>
      <c r="T284" s="44"/>
      <c r="V284" s="44"/>
    </row>
    <row r="285" spans="8:22" x14ac:dyDescent="0.25">
      <c r="H285" s="44"/>
      <c r="I285" s="109"/>
      <c r="J285" s="109"/>
      <c r="K285" s="44"/>
      <c r="L285" s="44"/>
      <c r="M285" s="44"/>
      <c r="N285" s="44"/>
      <c r="O285" s="44"/>
      <c r="P285" s="44"/>
      <c r="Q285" s="44"/>
      <c r="R285" s="44"/>
      <c r="S285" s="44"/>
      <c r="T285" s="44"/>
      <c r="V285" s="44"/>
    </row>
    <row r="286" spans="8:22" x14ac:dyDescent="0.25">
      <c r="H286" s="44"/>
      <c r="I286" s="109"/>
      <c r="J286" s="109"/>
      <c r="K286" s="44"/>
      <c r="L286" s="44"/>
      <c r="M286" s="44"/>
      <c r="N286" s="44"/>
      <c r="O286" s="44"/>
      <c r="P286" s="44"/>
      <c r="Q286" s="44"/>
      <c r="R286" s="44"/>
      <c r="S286" s="44"/>
      <c r="T286" s="44"/>
      <c r="V286" s="44"/>
    </row>
    <row r="287" spans="8:22" x14ac:dyDescent="0.25">
      <c r="H287" s="44"/>
      <c r="I287" s="109"/>
      <c r="J287" s="109"/>
      <c r="K287" s="44"/>
      <c r="L287" s="44"/>
      <c r="M287" s="44"/>
      <c r="N287" s="44"/>
      <c r="O287" s="44"/>
      <c r="P287" s="44"/>
      <c r="Q287" s="44"/>
      <c r="R287" s="44"/>
      <c r="S287" s="44"/>
      <c r="T287" s="44"/>
      <c r="V287" s="44"/>
    </row>
    <row r="288" spans="8:22" x14ac:dyDescent="0.25">
      <c r="H288" s="44"/>
      <c r="I288" s="109"/>
      <c r="J288" s="109"/>
      <c r="K288" s="44"/>
      <c r="L288" s="44"/>
      <c r="M288" s="44"/>
      <c r="N288" s="44"/>
      <c r="O288" s="44"/>
      <c r="P288" s="44"/>
      <c r="Q288" s="44"/>
      <c r="R288" s="44"/>
      <c r="S288" s="44"/>
      <c r="T288" s="44"/>
      <c r="V288" s="44"/>
    </row>
    <row r="289" spans="8:22" x14ac:dyDescent="0.25">
      <c r="H289" s="44"/>
      <c r="I289" s="109"/>
      <c r="J289" s="109"/>
      <c r="K289" s="44"/>
      <c r="L289" s="44"/>
      <c r="M289" s="44"/>
      <c r="N289" s="44"/>
      <c r="O289" s="44"/>
      <c r="P289" s="44"/>
      <c r="Q289" s="44"/>
      <c r="R289" s="44"/>
      <c r="S289" s="44"/>
      <c r="T289" s="44"/>
      <c r="V289" s="44"/>
    </row>
    <row r="290" spans="8:22" x14ac:dyDescent="0.25">
      <c r="H290" s="44"/>
      <c r="I290" s="109"/>
      <c r="J290" s="109"/>
      <c r="K290" s="44"/>
      <c r="L290" s="44"/>
      <c r="M290" s="44"/>
      <c r="N290" s="44"/>
      <c r="O290" s="44"/>
      <c r="P290" s="44"/>
      <c r="Q290" s="44"/>
      <c r="R290" s="44"/>
      <c r="S290" s="44"/>
      <c r="T290" s="44"/>
      <c r="V290" s="44"/>
    </row>
    <row r="291" spans="8:22" x14ac:dyDescent="0.25">
      <c r="H291" s="44"/>
      <c r="I291" s="109"/>
      <c r="J291" s="109"/>
      <c r="K291" s="44"/>
      <c r="L291" s="44"/>
      <c r="M291" s="44"/>
      <c r="N291" s="44"/>
      <c r="O291" s="44"/>
      <c r="P291" s="44"/>
      <c r="Q291" s="44"/>
      <c r="R291" s="44"/>
      <c r="S291" s="44"/>
      <c r="T291" s="44"/>
      <c r="V291" s="44"/>
    </row>
    <row r="292" spans="8:22" x14ac:dyDescent="0.25">
      <c r="H292" s="44"/>
      <c r="I292" s="109"/>
      <c r="J292" s="109"/>
      <c r="K292" s="44"/>
      <c r="L292" s="44"/>
      <c r="M292" s="44"/>
      <c r="N292" s="44"/>
      <c r="O292" s="44"/>
      <c r="P292" s="44"/>
      <c r="Q292" s="44"/>
      <c r="R292" s="44"/>
      <c r="S292" s="44"/>
      <c r="T292" s="44"/>
      <c r="V292" s="44"/>
    </row>
    <row r="293" spans="8:22" x14ac:dyDescent="0.25">
      <c r="H293" s="44"/>
      <c r="I293" s="109"/>
      <c r="J293" s="109"/>
      <c r="K293" s="44"/>
      <c r="L293" s="44"/>
      <c r="M293" s="44"/>
      <c r="N293" s="44"/>
      <c r="O293" s="44"/>
      <c r="P293" s="44"/>
      <c r="Q293" s="44"/>
      <c r="R293" s="44"/>
      <c r="S293" s="44"/>
      <c r="T293" s="44"/>
      <c r="V293" s="44"/>
    </row>
    <row r="294" spans="8:22" x14ac:dyDescent="0.25">
      <c r="H294" s="44"/>
      <c r="I294" s="109"/>
      <c r="J294" s="109"/>
      <c r="K294" s="44"/>
      <c r="L294" s="44"/>
      <c r="M294" s="44"/>
      <c r="N294" s="44"/>
      <c r="O294" s="44"/>
      <c r="P294" s="44"/>
      <c r="Q294" s="44"/>
      <c r="R294" s="44"/>
      <c r="S294" s="44"/>
      <c r="T294" s="44"/>
      <c r="V294" s="44"/>
    </row>
    <row r="295" spans="8:22" x14ac:dyDescent="0.25">
      <c r="H295" s="44"/>
      <c r="I295" s="109"/>
      <c r="J295" s="109"/>
      <c r="K295" s="44"/>
      <c r="L295" s="44"/>
      <c r="M295" s="44"/>
      <c r="N295" s="44"/>
      <c r="O295" s="44"/>
      <c r="P295" s="44"/>
      <c r="Q295" s="44"/>
      <c r="R295" s="44"/>
      <c r="S295" s="44"/>
      <c r="T295" s="44"/>
      <c r="V295" s="44"/>
    </row>
    <row r="296" spans="8:22" x14ac:dyDescent="0.25">
      <c r="H296" s="44"/>
      <c r="I296" s="109"/>
      <c r="J296" s="109"/>
      <c r="K296" s="44"/>
      <c r="L296" s="44"/>
      <c r="M296" s="44"/>
      <c r="N296" s="44"/>
      <c r="O296" s="44"/>
      <c r="P296" s="44"/>
      <c r="Q296" s="44"/>
      <c r="R296" s="44"/>
      <c r="S296" s="44"/>
      <c r="T296" s="44"/>
      <c r="V296" s="44"/>
    </row>
    <row r="297" spans="8:22" x14ac:dyDescent="0.25">
      <c r="H297" s="44"/>
      <c r="I297" s="109"/>
      <c r="J297" s="109"/>
      <c r="K297" s="44"/>
      <c r="L297" s="44"/>
      <c r="M297" s="44"/>
      <c r="N297" s="44"/>
      <c r="O297" s="44"/>
      <c r="P297" s="44"/>
      <c r="Q297" s="44"/>
      <c r="R297" s="44"/>
      <c r="S297" s="44"/>
      <c r="T297" s="44"/>
      <c r="V297" s="44"/>
    </row>
    <row r="298" spans="8:22" x14ac:dyDescent="0.25">
      <c r="H298" s="44"/>
      <c r="I298" s="109"/>
      <c r="J298" s="109"/>
      <c r="K298" s="44"/>
      <c r="L298" s="44"/>
      <c r="M298" s="44"/>
      <c r="N298" s="44"/>
      <c r="O298" s="44"/>
      <c r="P298" s="44"/>
      <c r="Q298" s="44"/>
      <c r="R298" s="44"/>
      <c r="S298" s="44"/>
      <c r="T298" s="44"/>
      <c r="V298" s="44"/>
    </row>
    <row r="299" spans="8:22" x14ac:dyDescent="0.25">
      <c r="H299" s="44"/>
      <c r="I299" s="109"/>
      <c r="J299" s="109"/>
      <c r="K299" s="44"/>
      <c r="L299" s="44"/>
      <c r="M299" s="44"/>
      <c r="N299" s="44"/>
      <c r="O299" s="44"/>
      <c r="P299" s="44"/>
      <c r="Q299" s="44"/>
      <c r="R299" s="44"/>
      <c r="S299" s="44"/>
      <c r="T299" s="44"/>
      <c r="V299" s="44"/>
    </row>
    <row r="300" spans="8:22" x14ac:dyDescent="0.25">
      <c r="H300" s="44"/>
      <c r="I300" s="109"/>
      <c r="J300" s="109"/>
      <c r="K300" s="44"/>
      <c r="L300" s="44"/>
      <c r="M300" s="44"/>
      <c r="N300" s="44"/>
      <c r="O300" s="44"/>
      <c r="P300" s="44"/>
      <c r="Q300" s="44"/>
      <c r="R300" s="44"/>
      <c r="S300" s="44"/>
      <c r="T300" s="44"/>
      <c r="V300" s="44"/>
    </row>
    <row r="301" spans="8:22" x14ac:dyDescent="0.25">
      <c r="H301" s="44"/>
      <c r="I301" s="109"/>
      <c r="J301" s="109"/>
      <c r="K301" s="44"/>
      <c r="L301" s="44"/>
      <c r="M301" s="44"/>
      <c r="N301" s="44"/>
      <c r="O301" s="44"/>
      <c r="P301" s="44"/>
      <c r="Q301" s="44"/>
      <c r="R301" s="44"/>
      <c r="S301" s="44"/>
      <c r="T301" s="44"/>
      <c r="V301" s="44"/>
    </row>
    <row r="302" spans="8:22" x14ac:dyDescent="0.25">
      <c r="H302" s="44"/>
      <c r="I302" s="109"/>
      <c r="J302" s="109"/>
      <c r="K302" s="44"/>
      <c r="L302" s="44"/>
      <c r="M302" s="44"/>
      <c r="N302" s="44"/>
      <c r="O302" s="44"/>
      <c r="P302" s="44"/>
      <c r="Q302" s="44"/>
      <c r="R302" s="44"/>
      <c r="S302" s="44"/>
      <c r="T302" s="44"/>
      <c r="V302" s="44"/>
    </row>
    <row r="303" spans="8:22" x14ac:dyDescent="0.25">
      <c r="H303" s="44"/>
      <c r="I303" s="109"/>
      <c r="J303" s="109"/>
      <c r="K303" s="44"/>
      <c r="L303" s="44"/>
      <c r="M303" s="44"/>
      <c r="N303" s="44"/>
      <c r="O303" s="44"/>
      <c r="P303" s="44"/>
      <c r="Q303" s="44"/>
      <c r="R303" s="44"/>
      <c r="S303" s="44"/>
      <c r="T303" s="44"/>
      <c r="V303" s="44"/>
    </row>
    <row r="304" spans="8:22" x14ac:dyDescent="0.25">
      <c r="H304" s="44"/>
      <c r="I304" s="109"/>
      <c r="J304" s="109"/>
      <c r="K304" s="44"/>
      <c r="L304" s="44"/>
      <c r="M304" s="44"/>
      <c r="N304" s="44"/>
      <c r="O304" s="44"/>
      <c r="P304" s="44"/>
      <c r="Q304" s="44"/>
      <c r="R304" s="44"/>
      <c r="S304" s="44"/>
      <c r="T304" s="44"/>
      <c r="V304" s="44"/>
    </row>
    <row r="305" spans="8:22" x14ac:dyDescent="0.25">
      <c r="H305" s="44"/>
      <c r="I305" s="109"/>
      <c r="J305" s="109"/>
      <c r="K305" s="44"/>
      <c r="L305" s="44"/>
      <c r="M305" s="44"/>
      <c r="N305" s="44"/>
      <c r="O305" s="44"/>
      <c r="P305" s="44"/>
      <c r="Q305" s="44"/>
      <c r="R305" s="44"/>
      <c r="S305" s="44"/>
      <c r="T305" s="44"/>
      <c r="V305" s="44"/>
    </row>
    <row r="306" spans="8:22" x14ac:dyDescent="0.25">
      <c r="H306" s="44"/>
      <c r="I306" s="109"/>
      <c r="J306" s="109"/>
      <c r="K306" s="44"/>
      <c r="L306" s="44"/>
      <c r="M306" s="44"/>
      <c r="N306" s="44"/>
      <c r="O306" s="44"/>
      <c r="P306" s="44"/>
      <c r="Q306" s="44"/>
      <c r="R306" s="44"/>
      <c r="S306" s="44"/>
      <c r="T306" s="44"/>
      <c r="V306" s="44"/>
    </row>
    <row r="307" spans="8:22" x14ac:dyDescent="0.25">
      <c r="H307" s="44"/>
      <c r="I307" s="109"/>
      <c r="J307" s="109"/>
      <c r="K307" s="44"/>
      <c r="L307" s="44"/>
      <c r="M307" s="44"/>
      <c r="N307" s="44"/>
      <c r="O307" s="44"/>
      <c r="P307" s="44"/>
      <c r="Q307" s="44"/>
      <c r="R307" s="44"/>
      <c r="S307" s="44"/>
      <c r="T307" s="44"/>
      <c r="V307" s="44"/>
    </row>
    <row r="308" spans="8:22" x14ac:dyDescent="0.25">
      <c r="H308" s="44"/>
      <c r="I308" s="109"/>
      <c r="J308" s="109"/>
      <c r="K308" s="44"/>
      <c r="L308" s="44"/>
      <c r="M308" s="44"/>
      <c r="N308" s="44"/>
      <c r="O308" s="44"/>
      <c r="P308" s="44"/>
      <c r="Q308" s="44"/>
      <c r="R308" s="44"/>
      <c r="S308" s="44"/>
      <c r="T308" s="44"/>
      <c r="V308" s="44"/>
    </row>
    <row r="309" spans="8:22" x14ac:dyDescent="0.25">
      <c r="H309" s="44"/>
      <c r="I309" s="109"/>
      <c r="J309" s="109"/>
      <c r="K309" s="44"/>
      <c r="L309" s="44"/>
      <c r="M309" s="44"/>
      <c r="N309" s="44"/>
      <c r="O309" s="44"/>
      <c r="P309" s="44"/>
      <c r="Q309" s="44"/>
      <c r="R309" s="44"/>
      <c r="S309" s="44"/>
      <c r="T309" s="44"/>
      <c r="V309" s="44"/>
    </row>
    <row r="310" spans="8:22" x14ac:dyDescent="0.25">
      <c r="H310" s="44"/>
      <c r="I310" s="109"/>
      <c r="J310" s="109"/>
      <c r="K310" s="44"/>
      <c r="L310" s="44"/>
      <c r="M310" s="44"/>
      <c r="N310" s="44"/>
      <c r="O310" s="44"/>
      <c r="P310" s="44"/>
      <c r="Q310" s="44"/>
      <c r="R310" s="44"/>
      <c r="S310" s="44"/>
      <c r="T310" s="44"/>
      <c r="V310" s="44"/>
    </row>
    <row r="311" spans="8:22" x14ac:dyDescent="0.25">
      <c r="H311" s="44"/>
      <c r="I311" s="109"/>
      <c r="J311" s="109"/>
      <c r="K311" s="44"/>
      <c r="L311" s="44"/>
      <c r="M311" s="44"/>
      <c r="N311" s="44"/>
      <c r="O311" s="44"/>
      <c r="P311" s="44"/>
      <c r="Q311" s="44"/>
      <c r="R311" s="44"/>
      <c r="S311" s="44"/>
      <c r="T311" s="44"/>
      <c r="V311" s="44"/>
    </row>
    <row r="312" spans="8:22" x14ac:dyDescent="0.25">
      <c r="H312" s="44"/>
      <c r="I312" s="109"/>
      <c r="J312" s="109"/>
      <c r="K312" s="44"/>
      <c r="L312" s="44"/>
      <c r="M312" s="44"/>
      <c r="N312" s="44"/>
      <c r="O312" s="44"/>
      <c r="P312" s="44"/>
      <c r="Q312" s="44"/>
      <c r="R312" s="44"/>
      <c r="S312" s="44"/>
      <c r="T312" s="44"/>
      <c r="V312" s="44"/>
    </row>
    <row r="313" spans="8:22" x14ac:dyDescent="0.25">
      <c r="H313" s="44"/>
      <c r="I313" s="109"/>
      <c r="J313" s="109"/>
      <c r="K313" s="44"/>
      <c r="L313" s="44"/>
      <c r="M313" s="44"/>
      <c r="N313" s="44"/>
      <c r="O313" s="44"/>
      <c r="P313" s="44"/>
      <c r="Q313" s="44"/>
      <c r="R313" s="44"/>
      <c r="S313" s="44"/>
      <c r="T313" s="44"/>
      <c r="V313" s="44"/>
    </row>
    <row r="314" spans="8:22" x14ac:dyDescent="0.25">
      <c r="H314" s="44"/>
      <c r="I314" s="109"/>
      <c r="J314" s="109"/>
      <c r="K314" s="44"/>
      <c r="L314" s="44"/>
      <c r="M314" s="44"/>
      <c r="N314" s="44"/>
      <c r="O314" s="44"/>
      <c r="P314" s="44"/>
      <c r="Q314" s="44"/>
      <c r="R314" s="44"/>
      <c r="S314" s="44"/>
      <c r="T314" s="44"/>
      <c r="V314" s="44"/>
    </row>
    <row r="315" spans="8:22" x14ac:dyDescent="0.25">
      <c r="H315" s="44"/>
      <c r="I315" s="109"/>
      <c r="J315" s="109"/>
      <c r="K315" s="44"/>
      <c r="L315" s="44"/>
      <c r="M315" s="44"/>
      <c r="N315" s="44"/>
      <c r="O315" s="44"/>
      <c r="P315" s="44"/>
      <c r="Q315" s="44"/>
      <c r="R315" s="44"/>
      <c r="S315" s="44"/>
      <c r="T315" s="44"/>
      <c r="V315" s="44"/>
    </row>
    <row r="316" spans="8:22" x14ac:dyDescent="0.25">
      <c r="H316" s="44"/>
      <c r="I316" s="109"/>
      <c r="J316" s="109"/>
      <c r="K316" s="44"/>
      <c r="L316" s="44"/>
      <c r="M316" s="44"/>
      <c r="N316" s="44"/>
      <c r="O316" s="44"/>
      <c r="P316" s="44"/>
      <c r="Q316" s="44"/>
      <c r="R316" s="44"/>
      <c r="S316" s="44"/>
      <c r="T316" s="44"/>
      <c r="V316" s="44"/>
    </row>
    <row r="317" spans="8:22" x14ac:dyDescent="0.25">
      <c r="H317" s="44"/>
      <c r="I317" s="109"/>
      <c r="J317" s="109"/>
      <c r="K317" s="44"/>
      <c r="L317" s="44"/>
      <c r="M317" s="44"/>
      <c r="N317" s="44"/>
      <c r="O317" s="44"/>
      <c r="P317" s="44"/>
      <c r="Q317" s="44"/>
      <c r="R317" s="44"/>
      <c r="S317" s="44"/>
      <c r="T317" s="44"/>
      <c r="V317" s="44"/>
    </row>
    <row r="318" spans="8:22" x14ac:dyDescent="0.25">
      <c r="H318" s="44"/>
      <c r="I318" s="109"/>
      <c r="J318" s="109"/>
      <c r="K318" s="44"/>
      <c r="L318" s="44"/>
      <c r="M318" s="44"/>
      <c r="N318" s="44"/>
      <c r="O318" s="44"/>
      <c r="P318" s="44"/>
      <c r="Q318" s="44"/>
      <c r="R318" s="44"/>
      <c r="S318" s="44"/>
      <c r="T318" s="44"/>
      <c r="V318" s="44"/>
    </row>
    <row r="319" spans="8:22" x14ac:dyDescent="0.25">
      <c r="H319" s="44"/>
      <c r="I319" s="109"/>
      <c r="J319" s="109"/>
      <c r="K319" s="44"/>
      <c r="L319" s="44"/>
      <c r="M319" s="44"/>
      <c r="N319" s="44"/>
      <c r="O319" s="44"/>
      <c r="P319" s="44"/>
      <c r="Q319" s="44"/>
      <c r="R319" s="44"/>
      <c r="S319" s="44"/>
      <c r="T319" s="44"/>
      <c r="V319" s="44"/>
    </row>
    <row r="320" spans="8:22" x14ac:dyDescent="0.25">
      <c r="H320" s="44"/>
      <c r="I320" s="109"/>
      <c r="J320" s="109"/>
      <c r="K320" s="44"/>
      <c r="L320" s="44"/>
      <c r="M320" s="44"/>
      <c r="N320" s="44"/>
      <c r="O320" s="44"/>
      <c r="P320" s="44"/>
      <c r="Q320" s="44"/>
      <c r="R320" s="44"/>
      <c r="S320" s="44"/>
      <c r="T320" s="44"/>
      <c r="V320" s="44"/>
    </row>
    <row r="321" spans="8:22" x14ac:dyDescent="0.25">
      <c r="H321" s="44"/>
      <c r="I321" s="109"/>
      <c r="J321" s="109"/>
      <c r="K321" s="44"/>
      <c r="L321" s="44"/>
      <c r="M321" s="44"/>
      <c r="N321" s="44"/>
      <c r="O321" s="44"/>
      <c r="P321" s="44"/>
      <c r="Q321" s="44"/>
      <c r="R321" s="44"/>
      <c r="S321" s="44"/>
      <c r="T321" s="44"/>
      <c r="V321" s="44"/>
    </row>
    <row r="322" spans="8:22" x14ac:dyDescent="0.25">
      <c r="H322" s="44"/>
      <c r="I322" s="109"/>
      <c r="J322" s="109"/>
      <c r="K322" s="44"/>
      <c r="L322" s="44"/>
      <c r="M322" s="44"/>
      <c r="N322" s="44"/>
      <c r="O322" s="44"/>
      <c r="P322" s="44"/>
      <c r="Q322" s="44"/>
      <c r="R322" s="44"/>
      <c r="S322" s="44"/>
      <c r="T322" s="44"/>
      <c r="V322" s="44"/>
    </row>
    <row r="323" spans="8:22" x14ac:dyDescent="0.25">
      <c r="H323" s="44"/>
      <c r="I323" s="109"/>
      <c r="J323" s="109"/>
      <c r="K323" s="44"/>
      <c r="L323" s="44"/>
      <c r="M323" s="44"/>
      <c r="N323" s="44"/>
      <c r="O323" s="44"/>
      <c r="P323" s="44"/>
      <c r="Q323" s="44"/>
      <c r="R323" s="44"/>
      <c r="S323" s="44"/>
      <c r="T323" s="44"/>
      <c r="V323" s="44"/>
    </row>
    <row r="324" spans="8:22" x14ac:dyDescent="0.25">
      <c r="H324" s="44"/>
      <c r="I324" s="109"/>
      <c r="J324" s="109"/>
      <c r="K324" s="44"/>
      <c r="L324" s="44"/>
      <c r="M324" s="44"/>
      <c r="N324" s="44"/>
      <c r="O324" s="44"/>
      <c r="P324" s="44"/>
      <c r="Q324" s="44"/>
      <c r="R324" s="44"/>
      <c r="S324" s="44"/>
      <c r="T324" s="44"/>
      <c r="V324" s="44"/>
    </row>
    <row r="325" spans="8:22" x14ac:dyDescent="0.25">
      <c r="H325" s="44"/>
      <c r="I325" s="109"/>
      <c r="J325" s="109"/>
      <c r="K325" s="44"/>
      <c r="L325" s="44"/>
      <c r="M325" s="44"/>
      <c r="N325" s="44"/>
      <c r="O325" s="44"/>
      <c r="P325" s="44"/>
      <c r="Q325" s="44"/>
      <c r="R325" s="44"/>
      <c r="S325" s="44"/>
      <c r="T325" s="44"/>
      <c r="V325" s="44"/>
    </row>
    <row r="326" spans="8:22" x14ac:dyDescent="0.25">
      <c r="H326" s="44"/>
      <c r="I326" s="109"/>
      <c r="J326" s="109"/>
      <c r="K326" s="44"/>
      <c r="L326" s="44"/>
      <c r="M326" s="44"/>
      <c r="N326" s="44"/>
      <c r="O326" s="44"/>
      <c r="P326" s="44"/>
      <c r="Q326" s="44"/>
      <c r="R326" s="44"/>
      <c r="S326" s="44"/>
      <c r="T326" s="44"/>
      <c r="V326" s="44"/>
    </row>
    <row r="327" spans="8:22" x14ac:dyDescent="0.25">
      <c r="H327" s="44"/>
      <c r="I327" s="109"/>
      <c r="J327" s="109"/>
      <c r="K327" s="44"/>
      <c r="L327" s="44"/>
      <c r="M327" s="44"/>
      <c r="N327" s="44"/>
      <c r="O327" s="44"/>
      <c r="P327" s="44"/>
      <c r="Q327" s="44"/>
      <c r="R327" s="44"/>
      <c r="S327" s="44"/>
      <c r="T327" s="44"/>
      <c r="V327" s="44"/>
    </row>
    <row r="328" spans="8:22" x14ac:dyDescent="0.25">
      <c r="H328" s="44"/>
      <c r="I328" s="109"/>
      <c r="J328" s="109"/>
      <c r="K328" s="44"/>
      <c r="L328" s="44"/>
      <c r="M328" s="44"/>
      <c r="N328" s="44"/>
      <c r="O328" s="44"/>
      <c r="P328" s="44"/>
      <c r="Q328" s="44"/>
      <c r="R328" s="44"/>
      <c r="S328" s="44"/>
      <c r="T328" s="44"/>
      <c r="V328" s="44"/>
    </row>
    <row r="329" spans="8:22" x14ac:dyDescent="0.25">
      <c r="H329" s="44"/>
      <c r="I329" s="109"/>
      <c r="J329" s="109"/>
      <c r="K329" s="44"/>
      <c r="L329" s="44"/>
      <c r="M329" s="44"/>
      <c r="N329" s="44"/>
      <c r="O329" s="44"/>
      <c r="P329" s="44"/>
      <c r="Q329" s="44"/>
      <c r="R329" s="44"/>
      <c r="S329" s="44"/>
      <c r="T329" s="44"/>
      <c r="V329" s="44"/>
    </row>
    <row r="330" spans="8:22" x14ac:dyDescent="0.25">
      <c r="H330" s="44"/>
      <c r="I330" s="109"/>
      <c r="J330" s="109"/>
      <c r="K330" s="44"/>
      <c r="L330" s="44"/>
      <c r="M330" s="44"/>
      <c r="N330" s="44"/>
      <c r="O330" s="44"/>
      <c r="P330" s="44"/>
      <c r="Q330" s="44"/>
      <c r="R330" s="44"/>
      <c r="S330" s="44"/>
      <c r="T330" s="44"/>
      <c r="V330" s="44"/>
    </row>
    <row r="331" spans="8:22" x14ac:dyDescent="0.25">
      <c r="H331" s="44"/>
      <c r="I331" s="109"/>
      <c r="J331" s="109"/>
      <c r="K331" s="44"/>
      <c r="L331" s="44"/>
      <c r="M331" s="44"/>
      <c r="N331" s="44"/>
      <c r="O331" s="44"/>
      <c r="P331" s="44"/>
      <c r="Q331" s="44"/>
      <c r="R331" s="44"/>
      <c r="S331" s="44"/>
      <c r="T331" s="44"/>
      <c r="V331" s="44"/>
    </row>
    <row r="332" spans="8:22" x14ac:dyDescent="0.25">
      <c r="H332" s="44"/>
      <c r="I332" s="109"/>
      <c r="J332" s="109"/>
      <c r="K332" s="44"/>
      <c r="L332" s="44"/>
      <c r="M332" s="44"/>
      <c r="N332" s="44"/>
      <c r="O332" s="44"/>
      <c r="P332" s="44"/>
      <c r="Q332" s="44"/>
      <c r="R332" s="44"/>
      <c r="S332" s="44"/>
      <c r="T332" s="44"/>
      <c r="V332" s="44"/>
    </row>
    <row r="333" spans="8:22" x14ac:dyDescent="0.25">
      <c r="H333" s="44"/>
      <c r="I333" s="109"/>
      <c r="J333" s="109"/>
      <c r="K333" s="44"/>
      <c r="L333" s="44"/>
      <c r="M333" s="44"/>
      <c r="N333" s="44"/>
      <c r="O333" s="44"/>
      <c r="P333" s="44"/>
      <c r="Q333" s="44"/>
      <c r="R333" s="44"/>
      <c r="S333" s="44"/>
      <c r="T333" s="44"/>
      <c r="V333" s="44"/>
    </row>
    <row r="334" spans="8:22" x14ac:dyDescent="0.25">
      <c r="H334" s="44"/>
      <c r="I334" s="109"/>
      <c r="J334" s="109"/>
      <c r="K334" s="44"/>
      <c r="L334" s="44"/>
      <c r="M334" s="44"/>
      <c r="N334" s="44"/>
      <c r="O334" s="44"/>
      <c r="P334" s="44"/>
      <c r="Q334" s="44"/>
      <c r="R334" s="44"/>
      <c r="S334" s="44"/>
      <c r="T334" s="44"/>
      <c r="V334" s="44"/>
    </row>
    <row r="335" spans="8:22" x14ac:dyDescent="0.25">
      <c r="H335" s="44"/>
      <c r="I335" s="109"/>
      <c r="J335" s="109"/>
      <c r="K335" s="44"/>
      <c r="L335" s="44"/>
      <c r="M335" s="44"/>
      <c r="N335" s="44"/>
      <c r="O335" s="44"/>
      <c r="P335" s="44"/>
      <c r="Q335" s="44"/>
      <c r="R335" s="44"/>
      <c r="S335" s="44"/>
      <c r="T335" s="44"/>
      <c r="V335" s="44"/>
    </row>
    <row r="336" spans="8:22" x14ac:dyDescent="0.25">
      <c r="H336" s="44"/>
      <c r="I336" s="109"/>
      <c r="J336" s="109"/>
      <c r="K336" s="44"/>
      <c r="L336" s="44"/>
      <c r="M336" s="44"/>
      <c r="N336" s="44"/>
      <c r="O336" s="44"/>
      <c r="P336" s="44"/>
      <c r="Q336" s="44"/>
      <c r="R336" s="44"/>
      <c r="S336" s="44"/>
      <c r="T336" s="44"/>
      <c r="V336" s="44"/>
    </row>
    <row r="337" spans="8:22" x14ac:dyDescent="0.25">
      <c r="H337" s="44"/>
      <c r="I337" s="109"/>
      <c r="J337" s="109"/>
      <c r="K337" s="44"/>
      <c r="L337" s="44"/>
      <c r="M337" s="44"/>
      <c r="N337" s="44"/>
      <c r="O337" s="44"/>
      <c r="P337" s="44"/>
      <c r="Q337" s="44"/>
      <c r="R337" s="44"/>
      <c r="S337" s="44"/>
      <c r="T337" s="44"/>
      <c r="V337" s="44"/>
    </row>
    <row r="338" spans="8:22" x14ac:dyDescent="0.25">
      <c r="H338" s="44"/>
      <c r="I338" s="109"/>
      <c r="J338" s="109"/>
      <c r="K338" s="44"/>
      <c r="L338" s="44"/>
      <c r="M338" s="44"/>
      <c r="N338" s="44"/>
      <c r="O338" s="44"/>
      <c r="P338" s="44"/>
      <c r="Q338" s="44"/>
      <c r="R338" s="44"/>
      <c r="S338" s="44"/>
      <c r="T338" s="44"/>
      <c r="V338" s="44"/>
    </row>
    <row r="339" spans="8:22" x14ac:dyDescent="0.25">
      <c r="H339" s="44"/>
      <c r="I339" s="109"/>
      <c r="J339" s="109"/>
      <c r="K339" s="44"/>
      <c r="L339" s="44"/>
      <c r="M339" s="44"/>
      <c r="N339" s="44"/>
      <c r="O339" s="44"/>
      <c r="P339" s="44"/>
      <c r="Q339" s="44"/>
      <c r="R339" s="44"/>
      <c r="S339" s="44"/>
      <c r="T339" s="44"/>
      <c r="V339" s="44"/>
    </row>
    <row r="340" spans="8:22" x14ac:dyDescent="0.25">
      <c r="H340" s="44"/>
      <c r="I340" s="109"/>
      <c r="J340" s="109"/>
      <c r="K340" s="44"/>
      <c r="L340" s="44"/>
      <c r="M340" s="44"/>
      <c r="N340" s="44"/>
      <c r="O340" s="44"/>
      <c r="P340" s="44"/>
      <c r="Q340" s="44"/>
      <c r="R340" s="44"/>
      <c r="S340" s="44"/>
      <c r="T340" s="44"/>
      <c r="V340" s="44"/>
    </row>
    <row r="341" spans="8:22" x14ac:dyDescent="0.25">
      <c r="H341" s="44"/>
      <c r="I341" s="109"/>
      <c r="J341" s="109"/>
      <c r="K341" s="44"/>
      <c r="L341" s="44"/>
      <c r="M341" s="44"/>
      <c r="N341" s="44"/>
      <c r="O341" s="44"/>
      <c r="P341" s="44"/>
      <c r="Q341" s="44"/>
      <c r="R341" s="44"/>
      <c r="S341" s="44"/>
      <c r="T341" s="44"/>
      <c r="V341" s="44"/>
    </row>
    <row r="342" spans="8:22" x14ac:dyDescent="0.25">
      <c r="H342" s="44"/>
      <c r="I342" s="109"/>
      <c r="J342" s="109"/>
      <c r="K342" s="44"/>
      <c r="L342" s="44"/>
      <c r="M342" s="44"/>
      <c r="N342" s="44"/>
      <c r="O342" s="44"/>
      <c r="P342" s="44"/>
      <c r="Q342" s="44"/>
      <c r="R342" s="44"/>
      <c r="S342" s="44"/>
      <c r="T342" s="44"/>
      <c r="V342" s="44"/>
    </row>
    <row r="343" spans="8:22" x14ac:dyDescent="0.25">
      <c r="H343" s="44"/>
      <c r="I343" s="109"/>
      <c r="J343" s="109"/>
      <c r="K343" s="44"/>
      <c r="L343" s="44"/>
      <c r="M343" s="44"/>
      <c r="N343" s="44"/>
      <c r="O343" s="44"/>
      <c r="P343" s="44"/>
      <c r="Q343" s="44"/>
      <c r="R343" s="44"/>
      <c r="S343" s="44"/>
      <c r="T343" s="44"/>
      <c r="V343" s="44"/>
    </row>
    <row r="344" spans="8:22" x14ac:dyDescent="0.25">
      <c r="H344" s="44"/>
      <c r="I344" s="109"/>
      <c r="J344" s="109"/>
      <c r="K344" s="44"/>
      <c r="L344" s="44"/>
      <c r="M344" s="44"/>
      <c r="N344" s="44"/>
      <c r="O344" s="44"/>
      <c r="P344" s="44"/>
      <c r="Q344" s="44"/>
      <c r="R344" s="44"/>
      <c r="S344" s="44"/>
      <c r="T344" s="44"/>
      <c r="V344" s="44"/>
    </row>
    <row r="345" spans="8:22" x14ac:dyDescent="0.25">
      <c r="H345" s="44"/>
      <c r="I345" s="109"/>
      <c r="J345" s="109"/>
      <c r="K345" s="44"/>
      <c r="L345" s="44"/>
      <c r="M345" s="44"/>
      <c r="N345" s="44"/>
      <c r="O345" s="44"/>
      <c r="P345" s="44"/>
      <c r="Q345" s="44"/>
      <c r="R345" s="44"/>
      <c r="S345" s="44"/>
      <c r="T345" s="44"/>
      <c r="V345" s="44"/>
    </row>
    <row r="346" spans="8:22" x14ac:dyDescent="0.25">
      <c r="H346" s="44"/>
      <c r="I346" s="109"/>
      <c r="J346" s="109"/>
      <c r="K346" s="44"/>
      <c r="L346" s="44"/>
      <c r="M346" s="44"/>
      <c r="N346" s="44"/>
      <c r="O346" s="44"/>
      <c r="P346" s="44"/>
      <c r="Q346" s="44"/>
      <c r="R346" s="44"/>
      <c r="S346" s="44"/>
      <c r="T346" s="44"/>
      <c r="V346" s="44"/>
    </row>
    <row r="347" spans="8:22" x14ac:dyDescent="0.25">
      <c r="H347" s="44"/>
      <c r="I347" s="109"/>
      <c r="J347" s="109"/>
      <c r="K347" s="44"/>
      <c r="L347" s="44"/>
      <c r="M347" s="44"/>
      <c r="N347" s="44"/>
      <c r="O347" s="44"/>
      <c r="P347" s="44"/>
      <c r="Q347" s="44"/>
      <c r="R347" s="44"/>
      <c r="S347" s="44"/>
      <c r="T347" s="44"/>
      <c r="V347" s="44"/>
    </row>
    <row r="348" spans="8:22" x14ac:dyDescent="0.25">
      <c r="H348" s="44"/>
      <c r="I348" s="109"/>
      <c r="J348" s="109"/>
      <c r="K348" s="44"/>
      <c r="L348" s="44"/>
      <c r="M348" s="44"/>
      <c r="N348" s="44"/>
      <c r="O348" s="44"/>
      <c r="P348" s="44"/>
      <c r="Q348" s="44"/>
      <c r="R348" s="44"/>
      <c r="S348" s="44"/>
      <c r="T348" s="44"/>
      <c r="V348" s="44"/>
    </row>
    <row r="349" spans="8:22" x14ac:dyDescent="0.25">
      <c r="H349" s="44"/>
      <c r="I349" s="109"/>
      <c r="J349" s="109"/>
      <c r="K349" s="44"/>
      <c r="L349" s="44"/>
      <c r="M349" s="44"/>
      <c r="N349" s="44"/>
      <c r="O349" s="44"/>
      <c r="P349" s="44"/>
      <c r="Q349" s="44"/>
      <c r="R349" s="44"/>
      <c r="S349" s="44"/>
      <c r="T349" s="44"/>
      <c r="V349" s="44"/>
    </row>
    <row r="350" spans="8:22" x14ac:dyDescent="0.25">
      <c r="H350" s="44"/>
      <c r="I350" s="109"/>
      <c r="J350" s="109"/>
      <c r="K350" s="44"/>
      <c r="L350" s="44"/>
      <c r="M350" s="44"/>
      <c r="N350" s="44"/>
      <c r="O350" s="44"/>
      <c r="P350" s="44"/>
      <c r="Q350" s="44"/>
      <c r="R350" s="44"/>
      <c r="S350" s="44"/>
      <c r="T350" s="44"/>
      <c r="V350" s="44"/>
    </row>
    <row r="351" spans="8:22" x14ac:dyDescent="0.25">
      <c r="H351" s="44"/>
      <c r="I351" s="109"/>
      <c r="J351" s="109"/>
      <c r="K351" s="44"/>
      <c r="L351" s="44"/>
      <c r="M351" s="44"/>
      <c r="N351" s="44"/>
      <c r="O351" s="44"/>
      <c r="P351" s="44"/>
      <c r="Q351" s="44"/>
      <c r="R351" s="44"/>
      <c r="S351" s="44"/>
      <c r="T351" s="44"/>
      <c r="V351" s="44"/>
    </row>
    <row r="352" spans="8:22" x14ac:dyDescent="0.25">
      <c r="H352" s="44"/>
      <c r="I352" s="109"/>
      <c r="J352" s="109"/>
      <c r="K352" s="44"/>
      <c r="L352" s="44"/>
      <c r="M352" s="44"/>
      <c r="N352" s="44"/>
      <c r="O352" s="44"/>
      <c r="P352" s="44"/>
      <c r="Q352" s="44"/>
      <c r="R352" s="44"/>
      <c r="S352" s="44"/>
      <c r="T352" s="44"/>
      <c r="V352" s="44"/>
    </row>
    <row r="353" spans="8:22" x14ac:dyDescent="0.25">
      <c r="H353" s="44"/>
      <c r="I353" s="109"/>
      <c r="J353" s="109"/>
      <c r="K353" s="44"/>
      <c r="L353" s="44"/>
      <c r="M353" s="44"/>
      <c r="N353" s="44"/>
      <c r="O353" s="44"/>
      <c r="P353" s="44"/>
      <c r="Q353" s="44"/>
      <c r="R353" s="44"/>
      <c r="S353" s="44"/>
      <c r="T353" s="44"/>
      <c r="V353" s="44"/>
    </row>
    <row r="354" spans="8:22" x14ac:dyDescent="0.25">
      <c r="H354" s="44"/>
      <c r="I354" s="109"/>
      <c r="J354" s="109"/>
      <c r="K354" s="44"/>
      <c r="L354" s="44"/>
      <c r="M354" s="44"/>
      <c r="N354" s="44"/>
      <c r="O354" s="44"/>
      <c r="P354" s="44"/>
      <c r="Q354" s="44"/>
      <c r="R354" s="44"/>
      <c r="S354" s="44"/>
      <c r="T354" s="44"/>
      <c r="V354" s="44"/>
    </row>
    <row r="355" spans="8:22" x14ac:dyDescent="0.25">
      <c r="H355" s="44"/>
      <c r="I355" s="109"/>
      <c r="J355" s="109"/>
      <c r="K355" s="44"/>
      <c r="L355" s="44"/>
      <c r="M355" s="44"/>
      <c r="N355" s="44"/>
      <c r="O355" s="44"/>
      <c r="P355" s="44"/>
      <c r="Q355" s="44"/>
      <c r="R355" s="44"/>
      <c r="S355" s="44"/>
      <c r="T355" s="44"/>
      <c r="V355" s="44"/>
    </row>
    <row r="356" spans="8:22" x14ac:dyDescent="0.25">
      <c r="H356" s="44"/>
      <c r="I356" s="109"/>
      <c r="J356" s="109"/>
      <c r="K356" s="44"/>
      <c r="L356" s="44"/>
      <c r="M356" s="44"/>
      <c r="N356" s="44"/>
      <c r="O356" s="44"/>
      <c r="P356" s="44"/>
      <c r="Q356" s="44"/>
      <c r="R356" s="44"/>
      <c r="S356" s="44"/>
      <c r="T356" s="44"/>
      <c r="V356" s="44"/>
    </row>
    <row r="357" spans="8:22" x14ac:dyDescent="0.25">
      <c r="H357" s="44"/>
      <c r="I357" s="109"/>
      <c r="J357" s="109"/>
      <c r="K357" s="44"/>
      <c r="L357" s="44"/>
      <c r="M357" s="44"/>
      <c r="N357" s="44"/>
      <c r="O357" s="44"/>
      <c r="P357" s="44"/>
      <c r="Q357" s="44"/>
      <c r="R357" s="44"/>
      <c r="S357" s="44"/>
      <c r="T357" s="44"/>
      <c r="V357" s="44"/>
    </row>
    <row r="358" spans="8:22" x14ac:dyDescent="0.25">
      <c r="H358" s="44"/>
      <c r="I358" s="109"/>
      <c r="J358" s="109"/>
      <c r="K358" s="44"/>
      <c r="L358" s="44"/>
      <c r="M358" s="44"/>
      <c r="N358" s="44"/>
      <c r="O358" s="44"/>
      <c r="P358" s="44"/>
      <c r="Q358" s="44"/>
      <c r="R358" s="44"/>
      <c r="S358" s="44"/>
      <c r="T358" s="44"/>
      <c r="V358" s="44"/>
    </row>
    <row r="359" spans="8:22" x14ac:dyDescent="0.25">
      <c r="H359" s="44"/>
      <c r="I359" s="109"/>
      <c r="J359" s="109"/>
      <c r="K359" s="44"/>
      <c r="L359" s="44"/>
      <c r="M359" s="44"/>
      <c r="N359" s="44"/>
      <c r="O359" s="44"/>
      <c r="P359" s="44"/>
      <c r="Q359" s="44"/>
      <c r="R359" s="44"/>
      <c r="S359" s="44"/>
      <c r="T359" s="44"/>
      <c r="V359" s="44"/>
    </row>
    <row r="360" spans="8:22" x14ac:dyDescent="0.25">
      <c r="H360" s="44"/>
      <c r="I360" s="109"/>
      <c r="J360" s="109"/>
      <c r="K360" s="44"/>
      <c r="L360" s="44"/>
      <c r="M360" s="44"/>
      <c r="N360" s="44"/>
      <c r="O360" s="44"/>
      <c r="P360" s="44"/>
      <c r="Q360" s="44"/>
      <c r="R360" s="44"/>
      <c r="S360" s="44"/>
      <c r="T360" s="44"/>
      <c r="V360" s="44"/>
    </row>
    <row r="361" spans="8:22" x14ac:dyDescent="0.25">
      <c r="H361" s="44"/>
      <c r="I361" s="109"/>
      <c r="J361" s="109"/>
      <c r="K361" s="44"/>
      <c r="L361" s="44"/>
      <c r="M361" s="44"/>
      <c r="N361" s="44"/>
      <c r="O361" s="44"/>
      <c r="P361" s="44"/>
      <c r="Q361" s="44"/>
      <c r="R361" s="44"/>
      <c r="S361" s="44"/>
      <c r="T361" s="44"/>
      <c r="V361" s="44"/>
    </row>
    <row r="362" spans="8:22" x14ac:dyDescent="0.25">
      <c r="H362" s="44"/>
      <c r="I362" s="109"/>
      <c r="J362" s="109"/>
      <c r="K362" s="44"/>
      <c r="L362" s="44"/>
      <c r="M362" s="44"/>
      <c r="N362" s="44"/>
      <c r="O362" s="44"/>
      <c r="P362" s="44"/>
      <c r="Q362" s="44"/>
      <c r="R362" s="44"/>
      <c r="S362" s="44"/>
      <c r="T362" s="44"/>
      <c r="V362" s="44"/>
    </row>
    <row r="363" spans="8:22" x14ac:dyDescent="0.25">
      <c r="H363" s="44"/>
      <c r="I363" s="109"/>
      <c r="J363" s="109"/>
      <c r="K363" s="44"/>
      <c r="L363" s="44"/>
      <c r="M363" s="44"/>
      <c r="N363" s="44"/>
      <c r="O363" s="44"/>
      <c r="P363" s="44"/>
      <c r="Q363" s="44"/>
      <c r="R363" s="44"/>
      <c r="S363" s="44"/>
      <c r="T363" s="44"/>
      <c r="V363" s="44"/>
    </row>
    <row r="364" spans="8:22" x14ac:dyDescent="0.25">
      <c r="H364" s="44"/>
      <c r="I364" s="109"/>
      <c r="J364" s="109"/>
      <c r="K364" s="44"/>
      <c r="L364" s="44"/>
      <c r="M364" s="44"/>
      <c r="N364" s="44"/>
      <c r="O364" s="44"/>
      <c r="P364" s="44"/>
      <c r="Q364" s="44"/>
      <c r="R364" s="44"/>
      <c r="S364" s="44"/>
      <c r="T364" s="44"/>
      <c r="V364" s="44"/>
    </row>
    <row r="365" spans="8:22" x14ac:dyDescent="0.25">
      <c r="H365" s="44"/>
      <c r="I365" s="109"/>
      <c r="J365" s="109"/>
      <c r="K365" s="44"/>
      <c r="L365" s="44"/>
      <c r="M365" s="44"/>
      <c r="N365" s="44"/>
      <c r="O365" s="44"/>
      <c r="P365" s="44"/>
      <c r="Q365" s="44"/>
      <c r="R365" s="44"/>
      <c r="S365" s="44"/>
      <c r="T365" s="44"/>
      <c r="V365" s="44"/>
    </row>
    <row r="366" spans="8:22" x14ac:dyDescent="0.25">
      <c r="H366" s="44"/>
      <c r="I366" s="109"/>
      <c r="J366" s="109"/>
      <c r="K366" s="44"/>
      <c r="L366" s="44"/>
      <c r="M366" s="44"/>
      <c r="N366" s="44"/>
      <c r="O366" s="44"/>
      <c r="P366" s="44"/>
      <c r="Q366" s="44"/>
      <c r="R366" s="44"/>
      <c r="S366" s="44"/>
      <c r="T366" s="44"/>
      <c r="V366" s="44"/>
    </row>
    <row r="367" spans="8:22" x14ac:dyDescent="0.25">
      <c r="H367" s="44"/>
      <c r="I367" s="109"/>
      <c r="J367" s="109"/>
      <c r="K367" s="44"/>
      <c r="L367" s="44"/>
      <c r="M367" s="44"/>
      <c r="N367" s="44"/>
      <c r="O367" s="44"/>
      <c r="P367" s="44"/>
      <c r="Q367" s="44"/>
      <c r="R367" s="44"/>
      <c r="S367" s="44"/>
      <c r="T367" s="44"/>
      <c r="V367" s="44"/>
    </row>
    <row r="368" spans="8:22" x14ac:dyDescent="0.25">
      <c r="H368" s="44"/>
      <c r="I368" s="109"/>
      <c r="J368" s="109"/>
      <c r="K368" s="44"/>
      <c r="L368" s="44"/>
      <c r="M368" s="44"/>
      <c r="N368" s="44"/>
      <c r="O368" s="44"/>
      <c r="P368" s="44"/>
      <c r="Q368" s="44"/>
      <c r="R368" s="44"/>
      <c r="S368" s="44"/>
      <c r="T368" s="44"/>
      <c r="V368" s="44"/>
    </row>
    <row r="369" spans="8:22" x14ac:dyDescent="0.25">
      <c r="H369" s="44"/>
      <c r="I369" s="109"/>
      <c r="J369" s="109"/>
      <c r="K369" s="44"/>
      <c r="L369" s="44"/>
      <c r="M369" s="44"/>
      <c r="N369" s="44"/>
      <c r="O369" s="44"/>
      <c r="P369" s="44"/>
      <c r="Q369" s="44"/>
      <c r="R369" s="44"/>
      <c r="S369" s="44"/>
      <c r="T369" s="44"/>
      <c r="V369" s="44"/>
    </row>
    <row r="370" spans="8:22" x14ac:dyDescent="0.25">
      <c r="H370" s="44"/>
      <c r="I370" s="109"/>
      <c r="J370" s="109"/>
      <c r="K370" s="44"/>
      <c r="L370" s="44"/>
      <c r="M370" s="44"/>
      <c r="N370" s="44"/>
      <c r="O370" s="44"/>
      <c r="P370" s="44"/>
      <c r="Q370" s="44"/>
      <c r="R370" s="44"/>
      <c r="S370" s="44"/>
      <c r="T370" s="44"/>
      <c r="V370" s="44"/>
    </row>
    <row r="371" spans="8:22" x14ac:dyDescent="0.25">
      <c r="H371" s="44"/>
      <c r="I371" s="109"/>
      <c r="J371" s="109"/>
      <c r="K371" s="44"/>
      <c r="L371" s="44"/>
      <c r="M371" s="44"/>
      <c r="N371" s="44"/>
      <c r="O371" s="44"/>
      <c r="P371" s="44"/>
      <c r="Q371" s="44"/>
      <c r="R371" s="44"/>
      <c r="S371" s="44"/>
      <c r="T371" s="44"/>
      <c r="V371" s="44"/>
    </row>
    <row r="372" spans="8:22" x14ac:dyDescent="0.25">
      <c r="H372" s="44"/>
      <c r="I372" s="109"/>
      <c r="J372" s="109"/>
      <c r="K372" s="44"/>
      <c r="L372" s="44"/>
      <c r="M372" s="44"/>
      <c r="N372" s="44"/>
      <c r="O372" s="44"/>
      <c r="P372" s="44"/>
      <c r="Q372" s="44"/>
      <c r="R372" s="44"/>
      <c r="S372" s="44"/>
      <c r="T372" s="44"/>
      <c r="V372" s="44"/>
    </row>
    <row r="373" spans="8:22" x14ac:dyDescent="0.25">
      <c r="H373" s="44"/>
      <c r="I373" s="109"/>
      <c r="J373" s="109"/>
      <c r="K373" s="44"/>
      <c r="L373" s="44"/>
      <c r="M373" s="44"/>
      <c r="N373" s="44"/>
      <c r="O373" s="44"/>
      <c r="P373" s="44"/>
      <c r="Q373" s="44"/>
      <c r="R373" s="44"/>
      <c r="S373" s="44"/>
      <c r="T373" s="44"/>
      <c r="V373" s="44"/>
    </row>
    <row r="374" spans="8:22" x14ac:dyDescent="0.25">
      <c r="H374" s="44"/>
      <c r="I374" s="109"/>
      <c r="J374" s="109"/>
      <c r="K374" s="44"/>
      <c r="L374" s="44"/>
      <c r="M374" s="44"/>
      <c r="N374" s="44"/>
      <c r="O374" s="44"/>
      <c r="P374" s="44"/>
      <c r="Q374" s="44"/>
      <c r="R374" s="44"/>
      <c r="S374" s="44"/>
      <c r="T374" s="44"/>
      <c r="V374" s="44"/>
    </row>
    <row r="375" spans="8:22" x14ac:dyDescent="0.25">
      <c r="H375" s="44"/>
      <c r="I375" s="109"/>
      <c r="J375" s="109"/>
      <c r="K375" s="44"/>
      <c r="L375" s="44"/>
      <c r="M375" s="44"/>
      <c r="N375" s="44"/>
      <c r="O375" s="44"/>
      <c r="P375" s="44"/>
      <c r="Q375" s="44"/>
      <c r="R375" s="44"/>
      <c r="S375" s="44"/>
      <c r="T375" s="44"/>
      <c r="V375" s="44"/>
    </row>
    <row r="376" spans="8:22" x14ac:dyDescent="0.25">
      <c r="H376" s="44"/>
      <c r="I376" s="109"/>
      <c r="J376" s="109"/>
      <c r="K376" s="44"/>
      <c r="L376" s="44"/>
      <c r="M376" s="44"/>
      <c r="N376" s="44"/>
      <c r="O376" s="44"/>
      <c r="P376" s="44"/>
      <c r="Q376" s="44"/>
      <c r="R376" s="44"/>
      <c r="S376" s="44"/>
      <c r="T376" s="44"/>
      <c r="V376" s="44"/>
    </row>
    <row r="377" spans="8:22" x14ac:dyDescent="0.25">
      <c r="H377" s="44"/>
      <c r="I377" s="109"/>
      <c r="J377" s="109"/>
      <c r="K377" s="44"/>
      <c r="L377" s="44"/>
      <c r="M377" s="44"/>
      <c r="N377" s="44"/>
      <c r="O377" s="44"/>
      <c r="P377" s="44"/>
      <c r="Q377" s="44"/>
      <c r="R377" s="44"/>
      <c r="S377" s="44"/>
      <c r="T377" s="44"/>
      <c r="V377" s="44"/>
    </row>
    <row r="378" spans="8:22" x14ac:dyDescent="0.25">
      <c r="H378" s="44"/>
      <c r="I378" s="109"/>
      <c r="J378" s="109"/>
      <c r="K378" s="44"/>
      <c r="L378" s="44"/>
      <c r="M378" s="44"/>
      <c r="N378" s="44"/>
      <c r="O378" s="44"/>
      <c r="P378" s="44"/>
      <c r="Q378" s="44"/>
      <c r="R378" s="44"/>
      <c r="S378" s="44"/>
      <c r="T378" s="44"/>
      <c r="V378" s="44"/>
    </row>
    <row r="379" spans="8:22" x14ac:dyDescent="0.25">
      <c r="H379" s="44"/>
      <c r="I379" s="109"/>
      <c r="J379" s="109"/>
      <c r="K379" s="44"/>
      <c r="L379" s="44"/>
      <c r="M379" s="44"/>
      <c r="N379" s="44"/>
      <c r="O379" s="44"/>
      <c r="P379" s="44"/>
      <c r="Q379" s="44"/>
      <c r="R379" s="44"/>
      <c r="S379" s="44"/>
      <c r="T379" s="44"/>
      <c r="V379" s="44"/>
    </row>
    <row r="380" spans="8:22" x14ac:dyDescent="0.25">
      <c r="H380" s="44"/>
      <c r="I380" s="109"/>
      <c r="J380" s="109"/>
      <c r="K380" s="44"/>
      <c r="L380" s="44"/>
      <c r="M380" s="44"/>
      <c r="N380" s="44"/>
      <c r="O380" s="44"/>
      <c r="P380" s="44"/>
      <c r="Q380" s="44"/>
      <c r="R380" s="44"/>
      <c r="S380" s="44"/>
      <c r="T380" s="44"/>
      <c r="V380" s="44"/>
    </row>
    <row r="381" spans="8:22" x14ac:dyDescent="0.25">
      <c r="H381" s="44"/>
      <c r="I381" s="109"/>
      <c r="J381" s="109"/>
      <c r="K381" s="44"/>
      <c r="L381" s="44"/>
      <c r="M381" s="44"/>
      <c r="N381" s="44"/>
      <c r="O381" s="44"/>
      <c r="P381" s="44"/>
      <c r="Q381" s="44"/>
      <c r="R381" s="44"/>
      <c r="S381" s="44"/>
      <c r="T381" s="44"/>
      <c r="V381" s="44"/>
    </row>
    <row r="382" spans="8:22" x14ac:dyDescent="0.25">
      <c r="H382" s="44"/>
      <c r="I382" s="109"/>
      <c r="J382" s="109"/>
      <c r="K382" s="44"/>
      <c r="L382" s="44"/>
      <c r="M382" s="44"/>
      <c r="N382" s="44"/>
      <c r="O382" s="44"/>
      <c r="P382" s="44"/>
      <c r="Q382" s="44"/>
      <c r="R382" s="44"/>
      <c r="S382" s="44"/>
      <c r="T382" s="44"/>
      <c r="V382" s="44"/>
    </row>
    <row r="383" spans="8:22" x14ac:dyDescent="0.25">
      <c r="H383" s="44"/>
      <c r="I383" s="109"/>
      <c r="J383" s="109"/>
      <c r="K383" s="44"/>
      <c r="L383" s="44"/>
      <c r="M383" s="44"/>
      <c r="N383" s="44"/>
      <c r="O383" s="44"/>
      <c r="P383" s="44"/>
      <c r="Q383" s="44"/>
      <c r="R383" s="44"/>
      <c r="S383" s="44"/>
      <c r="T383" s="44"/>
      <c r="V383" s="44"/>
    </row>
    <row r="384" spans="8:22" x14ac:dyDescent="0.25">
      <c r="H384" s="44"/>
      <c r="I384" s="109"/>
      <c r="J384" s="109"/>
      <c r="K384" s="44"/>
      <c r="L384" s="44"/>
      <c r="M384" s="44"/>
      <c r="N384" s="44"/>
      <c r="O384" s="44"/>
      <c r="P384" s="44"/>
      <c r="Q384" s="44"/>
      <c r="R384" s="44"/>
      <c r="S384" s="44"/>
      <c r="T384" s="44"/>
      <c r="V384" s="44"/>
    </row>
    <row r="385" spans="8:22" x14ac:dyDescent="0.25">
      <c r="H385" s="44"/>
      <c r="I385" s="109"/>
      <c r="J385" s="109"/>
      <c r="K385" s="44"/>
      <c r="L385" s="44"/>
      <c r="M385" s="44"/>
      <c r="N385" s="44"/>
      <c r="O385" s="44"/>
      <c r="P385" s="44"/>
      <c r="Q385" s="44"/>
      <c r="R385" s="44"/>
      <c r="S385" s="44"/>
      <c r="T385" s="44"/>
      <c r="V385" s="44"/>
    </row>
    <row r="386" spans="8:22" x14ac:dyDescent="0.25">
      <c r="H386" s="44"/>
      <c r="I386" s="109"/>
      <c r="J386" s="109"/>
      <c r="K386" s="44"/>
      <c r="L386" s="44"/>
      <c r="M386" s="44"/>
      <c r="N386" s="44"/>
      <c r="O386" s="44"/>
      <c r="P386" s="44"/>
      <c r="Q386" s="44"/>
      <c r="R386" s="44"/>
      <c r="S386" s="44"/>
      <c r="T386" s="44"/>
      <c r="V386" s="44"/>
    </row>
    <row r="387" spans="8:22" x14ac:dyDescent="0.25">
      <c r="H387" s="44"/>
      <c r="I387" s="109"/>
      <c r="J387" s="109"/>
      <c r="K387" s="44"/>
      <c r="L387" s="44"/>
      <c r="M387" s="44"/>
      <c r="N387" s="44"/>
      <c r="O387" s="44"/>
      <c r="P387" s="44"/>
      <c r="Q387" s="44"/>
      <c r="R387" s="44"/>
      <c r="S387" s="44"/>
      <c r="T387" s="44"/>
      <c r="V387" s="44"/>
    </row>
    <row r="388" spans="8:22" x14ac:dyDescent="0.25">
      <c r="H388" s="44"/>
      <c r="I388" s="109"/>
      <c r="J388" s="109"/>
      <c r="K388" s="44"/>
      <c r="L388" s="44"/>
      <c r="M388" s="44"/>
      <c r="N388" s="44"/>
      <c r="O388" s="44"/>
      <c r="P388" s="44"/>
      <c r="Q388" s="44"/>
      <c r="R388" s="44"/>
      <c r="S388" s="44"/>
      <c r="T388" s="44"/>
      <c r="V388" s="44"/>
    </row>
    <row r="389" spans="8:22" x14ac:dyDescent="0.25">
      <c r="H389" s="44"/>
      <c r="I389" s="109"/>
      <c r="J389" s="109"/>
      <c r="K389" s="44"/>
      <c r="L389" s="44"/>
      <c r="M389" s="44"/>
      <c r="N389" s="44"/>
      <c r="O389" s="44"/>
      <c r="P389" s="44"/>
      <c r="Q389" s="44"/>
      <c r="R389" s="44"/>
      <c r="S389" s="44"/>
      <c r="T389" s="44"/>
      <c r="V389" s="44"/>
    </row>
    <row r="390" spans="8:22" x14ac:dyDescent="0.25">
      <c r="H390" s="44"/>
      <c r="I390" s="109"/>
      <c r="J390" s="109"/>
      <c r="K390" s="44"/>
      <c r="L390" s="44"/>
      <c r="M390" s="44"/>
      <c r="N390" s="44"/>
      <c r="O390" s="44"/>
      <c r="P390" s="44"/>
      <c r="Q390" s="44"/>
      <c r="R390" s="44"/>
      <c r="S390" s="44"/>
      <c r="T390" s="44"/>
      <c r="V390" s="44"/>
    </row>
    <row r="391" spans="8:22" x14ac:dyDescent="0.25">
      <c r="H391" s="44"/>
      <c r="I391" s="109"/>
      <c r="J391" s="109"/>
      <c r="K391" s="44"/>
      <c r="L391" s="44"/>
      <c r="M391" s="44"/>
      <c r="N391" s="44"/>
      <c r="O391" s="44"/>
      <c r="P391" s="44"/>
      <c r="Q391" s="44"/>
      <c r="R391" s="44"/>
      <c r="S391" s="44"/>
      <c r="T391" s="44"/>
      <c r="V391" s="44"/>
    </row>
    <row r="392" spans="8:22" x14ac:dyDescent="0.25">
      <c r="H392" s="44"/>
      <c r="I392" s="109"/>
      <c r="J392" s="109"/>
      <c r="K392" s="44"/>
      <c r="L392" s="44"/>
      <c r="M392" s="44"/>
      <c r="N392" s="44"/>
      <c r="O392" s="44"/>
      <c r="P392" s="44"/>
      <c r="Q392" s="44"/>
      <c r="R392" s="44"/>
      <c r="S392" s="44"/>
      <c r="T392" s="44"/>
      <c r="V392" s="44"/>
    </row>
    <row r="393" spans="8:22" x14ac:dyDescent="0.25">
      <c r="H393" s="44"/>
      <c r="I393" s="109"/>
      <c r="J393" s="109"/>
      <c r="K393" s="44"/>
      <c r="L393" s="44"/>
      <c r="M393" s="44"/>
      <c r="N393" s="44"/>
      <c r="O393" s="44"/>
      <c r="P393" s="44"/>
      <c r="Q393" s="44"/>
      <c r="R393" s="44"/>
      <c r="S393" s="44"/>
      <c r="T393" s="44"/>
      <c r="V393" s="44"/>
    </row>
    <row r="394" spans="8:22" x14ac:dyDescent="0.25">
      <c r="H394" s="44"/>
      <c r="I394" s="109"/>
      <c r="J394" s="109"/>
      <c r="K394" s="44"/>
      <c r="L394" s="44"/>
      <c r="M394" s="44"/>
      <c r="N394" s="44"/>
      <c r="O394" s="44"/>
      <c r="P394" s="44"/>
      <c r="Q394" s="44"/>
      <c r="R394" s="44"/>
      <c r="S394" s="44"/>
      <c r="T394" s="44"/>
      <c r="V394" s="44"/>
    </row>
    <row r="395" spans="8:22" x14ac:dyDescent="0.25">
      <c r="H395" s="44"/>
      <c r="I395" s="109"/>
      <c r="J395" s="109"/>
      <c r="K395" s="44"/>
      <c r="L395" s="44"/>
      <c r="M395" s="44"/>
      <c r="N395" s="44"/>
      <c r="O395" s="44"/>
      <c r="P395" s="44"/>
      <c r="Q395" s="44"/>
      <c r="R395" s="44"/>
      <c r="S395" s="44"/>
      <c r="T395" s="44"/>
      <c r="V395" s="44"/>
    </row>
    <row r="396" spans="8:22" x14ac:dyDescent="0.25">
      <c r="H396" s="44"/>
      <c r="I396" s="109"/>
      <c r="J396" s="109"/>
      <c r="K396" s="44"/>
      <c r="L396" s="44"/>
      <c r="M396" s="44"/>
      <c r="N396" s="44"/>
      <c r="O396" s="44"/>
      <c r="P396" s="44"/>
      <c r="Q396" s="44"/>
      <c r="R396" s="44"/>
      <c r="S396" s="44"/>
      <c r="T396" s="44"/>
      <c r="V396" s="44"/>
    </row>
    <row r="397" spans="8:22" x14ac:dyDescent="0.25">
      <c r="H397" s="44"/>
      <c r="I397" s="109"/>
      <c r="J397" s="109"/>
      <c r="K397" s="44"/>
      <c r="L397" s="44"/>
      <c r="M397" s="44"/>
      <c r="N397" s="44"/>
      <c r="O397" s="44"/>
      <c r="P397" s="44"/>
      <c r="Q397" s="44"/>
      <c r="R397" s="44"/>
      <c r="S397" s="44"/>
      <c r="T397" s="44"/>
      <c r="V397" s="44"/>
    </row>
    <row r="398" spans="8:22" x14ac:dyDescent="0.25">
      <c r="H398" s="44"/>
      <c r="I398" s="109"/>
      <c r="J398" s="109"/>
      <c r="K398" s="44"/>
      <c r="L398" s="44"/>
      <c r="M398" s="44"/>
      <c r="N398" s="44"/>
      <c r="O398" s="44"/>
      <c r="P398" s="44"/>
      <c r="Q398" s="44"/>
      <c r="R398" s="44"/>
      <c r="S398" s="44"/>
      <c r="T398" s="44"/>
      <c r="V398" s="44"/>
    </row>
    <row r="399" spans="8:22" x14ac:dyDescent="0.25">
      <c r="H399" s="44"/>
      <c r="I399" s="109"/>
      <c r="J399" s="109"/>
      <c r="K399" s="44"/>
      <c r="L399" s="44"/>
      <c r="M399" s="44"/>
      <c r="N399" s="44"/>
      <c r="O399" s="44"/>
      <c r="P399" s="44"/>
      <c r="Q399" s="44"/>
      <c r="R399" s="44"/>
      <c r="S399" s="44"/>
      <c r="T399" s="44"/>
      <c r="V399" s="44"/>
    </row>
    <row r="400" spans="8:22" x14ac:dyDescent="0.25">
      <c r="H400" s="44"/>
      <c r="I400" s="109"/>
      <c r="J400" s="109"/>
      <c r="K400" s="44"/>
      <c r="L400" s="44"/>
      <c r="M400" s="44"/>
      <c r="N400" s="44"/>
      <c r="O400" s="44"/>
      <c r="P400" s="44"/>
      <c r="Q400" s="44"/>
      <c r="R400" s="44"/>
      <c r="S400" s="44"/>
      <c r="T400" s="44"/>
      <c r="V400" s="44"/>
    </row>
    <row r="401" spans="8:22" x14ac:dyDescent="0.25">
      <c r="H401" s="44"/>
      <c r="I401" s="109"/>
      <c r="J401" s="109"/>
      <c r="K401" s="44"/>
      <c r="L401" s="44"/>
      <c r="M401" s="44"/>
      <c r="N401" s="44"/>
      <c r="O401" s="44"/>
      <c r="P401" s="44"/>
      <c r="Q401" s="44"/>
      <c r="R401" s="44"/>
      <c r="S401" s="44"/>
      <c r="T401" s="44"/>
      <c r="V401" s="44"/>
    </row>
    <row r="402" spans="8:22" x14ac:dyDescent="0.25">
      <c r="H402" s="44"/>
      <c r="I402" s="109"/>
      <c r="J402" s="109"/>
      <c r="K402" s="44"/>
      <c r="L402" s="44"/>
      <c r="M402" s="44"/>
      <c r="N402" s="44"/>
      <c r="O402" s="44"/>
      <c r="P402" s="44"/>
      <c r="Q402" s="44"/>
      <c r="R402" s="44"/>
      <c r="S402" s="44"/>
      <c r="T402" s="44"/>
      <c r="V402" s="44"/>
    </row>
    <row r="403" spans="8:22" x14ac:dyDescent="0.25">
      <c r="H403" s="44"/>
      <c r="I403" s="109"/>
      <c r="J403" s="109"/>
      <c r="K403" s="44"/>
      <c r="L403" s="44"/>
      <c r="M403" s="44"/>
      <c r="N403" s="44"/>
      <c r="O403" s="44"/>
      <c r="P403" s="44"/>
      <c r="Q403" s="44"/>
      <c r="R403" s="44"/>
      <c r="S403" s="44"/>
      <c r="T403" s="44"/>
      <c r="V403" s="44"/>
    </row>
    <row r="404" spans="8:22" x14ac:dyDescent="0.25">
      <c r="H404" s="44"/>
      <c r="I404" s="109"/>
      <c r="J404" s="109"/>
      <c r="K404" s="44"/>
      <c r="L404" s="44"/>
      <c r="M404" s="44"/>
      <c r="N404" s="44"/>
      <c r="O404" s="44"/>
      <c r="P404" s="44"/>
      <c r="Q404" s="44"/>
      <c r="R404" s="44"/>
      <c r="S404" s="44"/>
      <c r="T404" s="44"/>
      <c r="V404" s="44"/>
    </row>
    <row r="405" spans="8:22" x14ac:dyDescent="0.25">
      <c r="H405" s="44"/>
      <c r="I405" s="109"/>
      <c r="J405" s="109"/>
      <c r="K405" s="44"/>
      <c r="L405" s="44"/>
      <c r="M405" s="44"/>
      <c r="N405" s="44"/>
      <c r="O405" s="44"/>
      <c r="P405" s="44"/>
      <c r="Q405" s="44"/>
      <c r="R405" s="44"/>
      <c r="S405" s="44"/>
      <c r="T405" s="44"/>
      <c r="V405" s="44"/>
    </row>
    <row r="406" spans="8:22" x14ac:dyDescent="0.25">
      <c r="H406" s="44"/>
      <c r="I406" s="109"/>
      <c r="J406" s="109"/>
      <c r="K406" s="44"/>
      <c r="L406" s="44"/>
      <c r="M406" s="44"/>
      <c r="N406" s="44"/>
      <c r="O406" s="44"/>
      <c r="P406" s="44"/>
      <c r="Q406" s="44"/>
      <c r="R406" s="44"/>
      <c r="S406" s="44"/>
      <c r="T406" s="44"/>
      <c r="V406" s="44"/>
    </row>
    <row r="407" spans="8:22" x14ac:dyDescent="0.25">
      <c r="H407" s="44"/>
      <c r="I407" s="109"/>
      <c r="J407" s="109"/>
      <c r="K407" s="44"/>
      <c r="L407" s="44"/>
      <c r="M407" s="44"/>
      <c r="N407" s="44"/>
      <c r="O407" s="44"/>
      <c r="P407" s="44"/>
      <c r="Q407" s="44"/>
      <c r="R407" s="44"/>
      <c r="S407" s="44"/>
      <c r="T407" s="44"/>
      <c r="V407" s="44"/>
    </row>
    <row r="408" spans="8:22" x14ac:dyDescent="0.25">
      <c r="H408" s="44"/>
      <c r="I408" s="109"/>
      <c r="J408" s="109"/>
      <c r="K408" s="44"/>
      <c r="L408" s="44"/>
      <c r="M408" s="44"/>
      <c r="N408" s="44"/>
      <c r="O408" s="44"/>
      <c r="P408" s="44"/>
      <c r="Q408" s="44"/>
      <c r="R408" s="44"/>
      <c r="S408" s="44"/>
      <c r="T408" s="44"/>
      <c r="V408" s="44"/>
    </row>
    <row r="409" spans="8:22" x14ac:dyDescent="0.25">
      <c r="H409" s="44"/>
      <c r="I409" s="109"/>
      <c r="J409" s="109"/>
      <c r="K409" s="44"/>
      <c r="L409" s="44"/>
      <c r="M409" s="44"/>
      <c r="N409" s="44"/>
      <c r="O409" s="44"/>
      <c r="P409" s="44"/>
      <c r="Q409" s="44"/>
      <c r="R409" s="44"/>
      <c r="S409" s="44"/>
      <c r="T409" s="44"/>
      <c r="V409" s="44"/>
    </row>
    <row r="410" spans="8:22" x14ac:dyDescent="0.25">
      <c r="H410" s="44"/>
      <c r="I410" s="109"/>
      <c r="J410" s="109"/>
      <c r="K410" s="44"/>
      <c r="L410" s="44"/>
      <c r="M410" s="44"/>
      <c r="N410" s="44"/>
      <c r="O410" s="44"/>
      <c r="P410" s="44"/>
      <c r="Q410" s="44"/>
      <c r="R410" s="44"/>
      <c r="S410" s="44"/>
      <c r="T410" s="44"/>
      <c r="V410" s="44"/>
    </row>
    <row r="411" spans="8:22" x14ac:dyDescent="0.25">
      <c r="H411" s="44"/>
      <c r="I411" s="109"/>
      <c r="J411" s="109"/>
      <c r="K411" s="44"/>
      <c r="L411" s="44"/>
      <c r="M411" s="44"/>
      <c r="N411" s="44"/>
      <c r="O411" s="44"/>
      <c r="P411" s="44"/>
      <c r="Q411" s="44"/>
      <c r="R411" s="44"/>
      <c r="S411" s="44"/>
      <c r="T411" s="44"/>
      <c r="V411" s="44"/>
    </row>
    <row r="412" spans="8:22" x14ac:dyDescent="0.25">
      <c r="H412" s="44"/>
      <c r="I412" s="109"/>
      <c r="J412" s="109"/>
      <c r="K412" s="44"/>
      <c r="L412" s="44"/>
      <c r="M412" s="44"/>
      <c r="N412" s="44"/>
      <c r="O412" s="44"/>
      <c r="P412" s="44"/>
      <c r="Q412" s="44"/>
      <c r="R412" s="44"/>
      <c r="S412" s="44"/>
      <c r="T412" s="44"/>
      <c r="V412" s="44"/>
    </row>
    <row r="413" spans="8:22" x14ac:dyDescent="0.25">
      <c r="H413" s="44"/>
      <c r="I413" s="109"/>
      <c r="J413" s="109"/>
      <c r="K413" s="44"/>
      <c r="L413" s="44"/>
      <c r="M413" s="44"/>
      <c r="N413" s="44"/>
      <c r="O413" s="44"/>
      <c r="P413" s="44"/>
      <c r="Q413" s="44"/>
      <c r="R413" s="44"/>
      <c r="S413" s="44"/>
      <c r="T413" s="44"/>
      <c r="V413" s="44"/>
    </row>
    <row r="414" spans="8:22" x14ac:dyDescent="0.25">
      <c r="H414" s="44"/>
      <c r="I414" s="109"/>
      <c r="J414" s="109"/>
      <c r="K414" s="44"/>
      <c r="L414" s="44"/>
      <c r="M414" s="44"/>
      <c r="N414" s="44"/>
      <c r="O414" s="44"/>
      <c r="P414" s="44"/>
      <c r="Q414" s="44"/>
      <c r="R414" s="44"/>
      <c r="S414" s="44"/>
      <c r="T414" s="44"/>
      <c r="V414" s="44"/>
    </row>
    <row r="415" spans="8:22" x14ac:dyDescent="0.25">
      <c r="H415" s="44"/>
      <c r="I415" s="109"/>
      <c r="J415" s="109"/>
      <c r="K415" s="44"/>
      <c r="L415" s="44"/>
      <c r="M415" s="44"/>
      <c r="N415" s="44"/>
      <c r="O415" s="44"/>
      <c r="P415" s="44"/>
      <c r="Q415" s="44"/>
      <c r="R415" s="44"/>
      <c r="S415" s="44"/>
      <c r="T415" s="44"/>
      <c r="V415" s="44"/>
    </row>
    <row r="416" spans="8: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row r="607" spans="22:22" x14ac:dyDescent="0.25">
      <c r="V607" s="44"/>
    </row>
    <row r="608" spans="22:22" x14ac:dyDescent="0.25">
      <c r="V608" s="44"/>
    </row>
    <row r="609" spans="22:22" x14ac:dyDescent="0.25">
      <c r="V609" s="44"/>
    </row>
    <row r="610" spans="22:22" x14ac:dyDescent="0.25">
      <c r="V610" s="44"/>
    </row>
    <row r="611" spans="22:22" x14ac:dyDescent="0.25">
      <c r="V611" s="44"/>
    </row>
    <row r="612" spans="22:22" x14ac:dyDescent="0.25">
      <c r="V612" s="44"/>
    </row>
    <row r="613" spans="22:22" x14ac:dyDescent="0.25">
      <c r="V613" s="44"/>
    </row>
    <row r="614" spans="22:22" x14ac:dyDescent="0.25">
      <c r="V614" s="44"/>
    </row>
    <row r="615" spans="22:22" x14ac:dyDescent="0.25">
      <c r="V615" s="44"/>
    </row>
    <row r="616" spans="22:22" x14ac:dyDescent="0.25">
      <c r="V616" s="44"/>
    </row>
    <row r="617" spans="22:22" x14ac:dyDescent="0.25">
      <c r="V617" s="44"/>
    </row>
    <row r="618" spans="22:22" x14ac:dyDescent="0.25">
      <c r="V618" s="44"/>
    </row>
    <row r="619" spans="22:22" x14ac:dyDescent="0.25">
      <c r="V619" s="44"/>
    </row>
    <row r="620" spans="22:22" x14ac:dyDescent="0.25">
      <c r="V620" s="44"/>
    </row>
    <row r="621" spans="22:22" x14ac:dyDescent="0.25">
      <c r="V621" s="44"/>
    </row>
    <row r="622" spans="22:22" x14ac:dyDescent="0.25">
      <c r="V622" s="44"/>
    </row>
    <row r="623" spans="22:22" x14ac:dyDescent="0.25">
      <c r="V623" s="44"/>
    </row>
    <row r="624" spans="22:22" x14ac:dyDescent="0.25">
      <c r="V624" s="44"/>
    </row>
    <row r="625" spans="22:22" x14ac:dyDescent="0.25">
      <c r="V625" s="44"/>
    </row>
    <row r="626" spans="22:22" x14ac:dyDescent="0.25">
      <c r="V626" s="44"/>
    </row>
    <row r="627" spans="22:22" x14ac:dyDescent="0.25">
      <c r="V627" s="44"/>
    </row>
    <row r="628" spans="22:22" x14ac:dyDescent="0.25">
      <c r="V628" s="44"/>
    </row>
    <row r="629" spans="22:22" x14ac:dyDescent="0.25">
      <c r="V629" s="44"/>
    </row>
    <row r="630" spans="22:22" x14ac:dyDescent="0.25">
      <c r="V630" s="44"/>
    </row>
    <row r="631" spans="22:22" x14ac:dyDescent="0.25">
      <c r="V631" s="44"/>
    </row>
    <row r="632" spans="22:22" x14ac:dyDescent="0.25">
      <c r="V632" s="44"/>
    </row>
    <row r="633" spans="22:22" x14ac:dyDescent="0.25">
      <c r="V633" s="44"/>
    </row>
    <row r="634" spans="22:22" x14ac:dyDescent="0.25">
      <c r="V634" s="44"/>
    </row>
    <row r="635" spans="22:22" x14ac:dyDescent="0.25">
      <c r="V635" s="44"/>
    </row>
    <row r="636" spans="22:22" x14ac:dyDescent="0.25">
      <c r="V636" s="44"/>
    </row>
    <row r="637" spans="22:22" x14ac:dyDescent="0.25">
      <c r="V637" s="44"/>
    </row>
    <row r="638" spans="22:22" x14ac:dyDescent="0.25">
      <c r="V638" s="44"/>
    </row>
    <row r="639" spans="22:22" x14ac:dyDescent="0.25">
      <c r="V639" s="44"/>
    </row>
    <row r="640" spans="22:22" x14ac:dyDescent="0.25">
      <c r="V640" s="44"/>
    </row>
    <row r="641" spans="22:22" x14ac:dyDescent="0.25">
      <c r="V641" s="44"/>
    </row>
  </sheetData>
  <mergeCells count="15">
    <mergeCell ref="BF5:BH5"/>
    <mergeCell ref="E9:F9"/>
    <mergeCell ref="AA9:AD9"/>
    <mergeCell ref="AH5:AJ5"/>
    <mergeCell ref="AL5:AN5"/>
    <mergeCell ref="AP5:AR5"/>
    <mergeCell ref="AT5:AV5"/>
    <mergeCell ref="AX5:AZ5"/>
    <mergeCell ref="BB5:BD5"/>
    <mergeCell ref="H5:K5"/>
    <mergeCell ref="M5:O5"/>
    <mergeCell ref="Q5:S5"/>
    <mergeCell ref="V5:X5"/>
    <mergeCell ref="Z5:AB5"/>
    <mergeCell ref="AD5:A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8"/>
  <sheetViews>
    <sheetView topLeftCell="A8" workbookViewId="0">
      <pane xSplit="5" ySplit="3" topLeftCell="F11" activePane="bottomRight" state="frozen"/>
      <selection activeCell="A8" sqref="A8"/>
      <selection pane="topRight" activeCell="F8" sqref="F8"/>
      <selection pane="bottomLeft" activeCell="A11" sqref="A11"/>
      <selection pane="bottomRight" activeCell="E22" sqref="E22"/>
    </sheetView>
  </sheetViews>
  <sheetFormatPr defaultRowHeight="15" x14ac:dyDescent="0.25"/>
  <cols>
    <col min="1" max="1" width="4.140625" customWidth="1"/>
    <col min="3" max="3" width="50.7109375" customWidth="1"/>
    <col min="4" max="4" width="9.42578125" customWidth="1"/>
    <col min="5" max="5" width="13.28515625" customWidth="1"/>
    <col min="6" max="6" width="3.28515625" customWidth="1"/>
    <col min="7" max="7" width="13.85546875" bestFit="1" customWidth="1"/>
    <col min="8" max="8" width="15.5703125" style="25" customWidth="1"/>
    <col min="9" max="9" width="15.42578125" customWidth="1"/>
    <col min="10" max="10" width="15.42578125" bestFit="1" customWidth="1"/>
    <col min="11" max="11" width="2.85546875" customWidth="1"/>
    <col min="12" max="12" width="15.42578125" style="28" bestFit="1" customWidth="1"/>
    <col min="13" max="13" width="15.42578125" bestFit="1" customWidth="1"/>
    <col min="14" max="14" width="11.85546875" bestFit="1" customWidth="1"/>
    <col min="15" max="15" width="2.42578125" customWidth="1"/>
    <col min="16" max="16" width="13" style="28" customWidth="1"/>
    <col min="17" max="17" width="18.28515625" customWidth="1"/>
    <col min="18" max="18" width="11.85546875" bestFit="1" customWidth="1"/>
    <col min="19" max="19" width="2.42578125" customWidth="1"/>
    <col min="20" max="20" width="10.85546875" bestFit="1" customWidth="1"/>
    <col min="21" max="21" width="15.42578125" customWidth="1"/>
    <col min="22" max="22" width="11.7109375" customWidth="1"/>
    <col min="23" max="23" width="2.85546875" customWidth="1"/>
    <col min="24" max="24" width="11.85546875" bestFit="1" customWidth="1"/>
    <col min="25" max="25" width="13.85546875" customWidth="1"/>
    <col min="26" max="26" width="12.42578125" customWidth="1"/>
    <col min="27" max="27" width="2.85546875" customWidth="1"/>
    <col min="28" max="28" width="10.85546875" bestFit="1" customWidth="1"/>
    <col min="29" max="29" width="9.7109375" bestFit="1" customWidth="1"/>
    <col min="30" max="30" width="9.85546875" bestFit="1" customWidth="1"/>
    <col min="31" max="31" width="3.140625" customWidth="1"/>
    <col min="32" max="32" width="11.85546875" bestFit="1" customWidth="1"/>
    <col min="33" max="33" width="10.7109375" bestFit="1" customWidth="1"/>
    <col min="34" max="34" width="9.85546875" bestFit="1" customWidth="1"/>
    <col min="35" max="35" width="2.5703125" customWidth="1"/>
    <col min="36" max="36" width="13.5703125" bestFit="1" customWidth="1"/>
    <col min="37" max="37" width="11.7109375" bestFit="1" customWidth="1"/>
    <col min="38" max="38" width="9.85546875" bestFit="1" customWidth="1"/>
    <col min="39" max="39" width="2.42578125" customWidth="1"/>
    <col min="40" max="40" width="11.85546875" bestFit="1" customWidth="1"/>
    <col min="41" max="41" width="10.7109375" bestFit="1" customWidth="1"/>
    <col min="42" max="42" width="9.85546875" bestFit="1" customWidth="1"/>
    <col min="43" max="43" width="2.7109375" customWidth="1"/>
    <col min="44" max="44" width="11.85546875" bestFit="1" customWidth="1"/>
    <col min="45" max="45" width="10.7109375" bestFit="1" customWidth="1"/>
    <col min="47" max="47" width="2.42578125" customWidth="1"/>
    <col min="48" max="48" width="10.85546875" bestFit="1" customWidth="1"/>
    <col min="49" max="49" width="9.7109375" bestFit="1" customWidth="1"/>
    <col min="50" max="50" width="11.85546875" bestFit="1" customWidth="1"/>
    <col min="51" max="51" width="2.5703125" customWidth="1"/>
    <col min="55" max="55" width="3" customWidth="1"/>
    <col min="59" max="59" width="4.7109375" customWidth="1"/>
    <col min="60" max="60" width="13.85546875" bestFit="1" customWidth="1"/>
    <col min="61" max="62" width="12.42578125" bestFit="1" customWidth="1"/>
    <col min="63" max="63" width="13.85546875" bestFit="1" customWidth="1"/>
  </cols>
  <sheetData>
    <row r="1" spans="1:83" x14ac:dyDescent="0.25">
      <c r="D1">
        <v>1</v>
      </c>
      <c r="E1">
        <v>2</v>
      </c>
      <c r="F1">
        <v>3</v>
      </c>
      <c r="G1">
        <v>4</v>
      </c>
      <c r="H1" s="25">
        <v>5</v>
      </c>
      <c r="I1">
        <v>6</v>
      </c>
      <c r="J1">
        <v>7</v>
      </c>
      <c r="K1">
        <v>8</v>
      </c>
      <c r="L1">
        <v>9</v>
      </c>
      <c r="M1">
        <f>+L1+1</f>
        <v>10</v>
      </c>
      <c r="N1">
        <f t="shared" ref="N1:BF1" si="0">+M1+1</f>
        <v>11</v>
      </c>
      <c r="O1">
        <f t="shared" si="0"/>
        <v>12</v>
      </c>
      <c r="P1">
        <f t="shared" si="0"/>
        <v>13</v>
      </c>
      <c r="Q1">
        <f t="shared" si="0"/>
        <v>14</v>
      </c>
      <c r="R1">
        <f t="shared" si="0"/>
        <v>15</v>
      </c>
      <c r="S1">
        <f t="shared" si="0"/>
        <v>16</v>
      </c>
      <c r="T1">
        <f t="shared" si="0"/>
        <v>17</v>
      </c>
      <c r="U1">
        <f t="shared" si="0"/>
        <v>18</v>
      </c>
      <c r="V1">
        <f t="shared" si="0"/>
        <v>19</v>
      </c>
      <c r="W1">
        <f t="shared" si="0"/>
        <v>20</v>
      </c>
      <c r="X1">
        <f t="shared" si="0"/>
        <v>21</v>
      </c>
      <c r="Y1">
        <f t="shared" si="0"/>
        <v>22</v>
      </c>
      <c r="Z1">
        <f t="shared" si="0"/>
        <v>23</v>
      </c>
      <c r="AA1">
        <f t="shared" si="0"/>
        <v>24</v>
      </c>
      <c r="AB1">
        <f t="shared" si="0"/>
        <v>25</v>
      </c>
      <c r="AC1">
        <f t="shared" si="0"/>
        <v>26</v>
      </c>
      <c r="AD1">
        <f t="shared" si="0"/>
        <v>27</v>
      </c>
      <c r="AE1">
        <f t="shared" si="0"/>
        <v>28</v>
      </c>
      <c r="AF1">
        <f t="shared" si="0"/>
        <v>29</v>
      </c>
      <c r="AG1">
        <f t="shared" si="0"/>
        <v>30</v>
      </c>
      <c r="AH1">
        <f t="shared" si="0"/>
        <v>31</v>
      </c>
      <c r="AI1">
        <f t="shared" si="0"/>
        <v>32</v>
      </c>
      <c r="AJ1">
        <f t="shared" si="0"/>
        <v>33</v>
      </c>
      <c r="AK1">
        <f t="shared" si="0"/>
        <v>34</v>
      </c>
      <c r="AL1">
        <f t="shared" si="0"/>
        <v>35</v>
      </c>
      <c r="AM1">
        <f t="shared" si="0"/>
        <v>36</v>
      </c>
      <c r="AN1">
        <f t="shared" si="0"/>
        <v>37</v>
      </c>
      <c r="AO1">
        <f t="shared" si="0"/>
        <v>38</v>
      </c>
      <c r="AP1">
        <f t="shared" si="0"/>
        <v>39</v>
      </c>
      <c r="AQ1">
        <f t="shared" si="0"/>
        <v>40</v>
      </c>
      <c r="AR1">
        <f t="shared" si="0"/>
        <v>41</v>
      </c>
      <c r="AS1">
        <f t="shared" si="0"/>
        <v>42</v>
      </c>
      <c r="AT1">
        <f t="shared" si="0"/>
        <v>43</v>
      </c>
      <c r="AU1">
        <f t="shared" si="0"/>
        <v>44</v>
      </c>
      <c r="AV1">
        <f t="shared" si="0"/>
        <v>45</v>
      </c>
      <c r="AW1">
        <f t="shared" si="0"/>
        <v>46</v>
      </c>
      <c r="AX1">
        <f t="shared" si="0"/>
        <v>47</v>
      </c>
      <c r="AY1">
        <f t="shared" si="0"/>
        <v>48</v>
      </c>
      <c r="AZ1">
        <f t="shared" si="0"/>
        <v>49</v>
      </c>
      <c r="BA1">
        <f t="shared" si="0"/>
        <v>50</v>
      </c>
      <c r="BB1">
        <f t="shared" si="0"/>
        <v>51</v>
      </c>
      <c r="BC1">
        <f t="shared" si="0"/>
        <v>52</v>
      </c>
      <c r="BD1">
        <f t="shared" si="0"/>
        <v>53</v>
      </c>
      <c r="BE1">
        <f t="shared" si="0"/>
        <v>54</v>
      </c>
      <c r="BF1">
        <f t="shared" si="0"/>
        <v>55</v>
      </c>
    </row>
    <row r="2" spans="1:83" x14ac:dyDescent="0.25">
      <c r="L2"/>
      <c r="P2"/>
    </row>
    <row r="3" spans="1:83" x14ac:dyDescent="0.25">
      <c r="L3"/>
      <c r="P3"/>
    </row>
    <row r="8" spans="1:83" ht="13.5" customHeight="1" x14ac:dyDescent="0.25">
      <c r="A8" s="73"/>
      <c r="B8" s="73"/>
      <c r="C8" s="73"/>
      <c r="D8" s="73"/>
      <c r="E8" s="73"/>
      <c r="F8" s="73"/>
      <c r="G8" s="73"/>
      <c r="H8" s="74"/>
      <c r="I8" s="74"/>
      <c r="J8" s="74"/>
      <c r="K8" s="74"/>
      <c r="L8" s="75"/>
      <c r="M8" s="75"/>
      <c r="N8" s="75"/>
      <c r="O8" s="75"/>
      <c r="P8" s="75"/>
      <c r="Q8" s="76"/>
      <c r="R8" s="76"/>
      <c r="S8" s="76"/>
      <c r="T8" s="76"/>
    </row>
    <row r="9" spans="1:83" s="2" customFormat="1" x14ac:dyDescent="0.25">
      <c r="D9" s="160" t="s">
        <v>306</v>
      </c>
      <c r="E9" s="160"/>
      <c r="F9" s="78"/>
      <c r="G9" s="160" t="s">
        <v>339</v>
      </c>
      <c r="H9" s="160"/>
      <c r="I9" s="160"/>
      <c r="J9" s="160"/>
      <c r="L9" s="160" t="s">
        <v>340</v>
      </c>
      <c r="M9" s="160"/>
      <c r="N9" s="160"/>
      <c r="P9" s="160" t="s">
        <v>341</v>
      </c>
      <c r="Q9" s="160"/>
      <c r="R9" s="160"/>
      <c r="T9" s="160" t="s">
        <v>342</v>
      </c>
      <c r="U9" s="160"/>
      <c r="V9" s="160"/>
      <c r="X9" s="160" t="s">
        <v>343</v>
      </c>
      <c r="Y9" s="160"/>
      <c r="Z9" s="160"/>
      <c r="AB9" s="160" t="s">
        <v>344</v>
      </c>
      <c r="AC9" s="160"/>
      <c r="AD9" s="160"/>
      <c r="AF9" s="160" t="s">
        <v>345</v>
      </c>
      <c r="AG9" s="160"/>
      <c r="AH9" s="160"/>
      <c r="AJ9" s="160" t="s">
        <v>346</v>
      </c>
      <c r="AK9" s="160"/>
      <c r="AL9" s="160"/>
      <c r="AN9" s="160" t="s">
        <v>347</v>
      </c>
      <c r="AO9" s="160"/>
      <c r="AP9" s="160"/>
      <c r="AR9" s="160" t="s">
        <v>348</v>
      </c>
      <c r="AS9" s="160"/>
      <c r="AT9" s="160"/>
      <c r="AV9" s="160" t="s">
        <v>349</v>
      </c>
      <c r="AW9" s="160"/>
      <c r="AX9" s="160"/>
      <c r="AZ9" s="160" t="s">
        <v>350</v>
      </c>
      <c r="BA9" s="160"/>
      <c r="BB9" s="160"/>
      <c r="BD9" s="160" t="s">
        <v>351</v>
      </c>
      <c r="BE9" s="160"/>
      <c r="BF9" s="160"/>
      <c r="BH9" s="160" t="s">
        <v>252</v>
      </c>
      <c r="BI9" s="160"/>
      <c r="BJ9" s="160"/>
      <c r="BP9" s="159"/>
      <c r="BQ9" s="159"/>
      <c r="BR9" s="159"/>
      <c r="BS9" s="159"/>
      <c r="BT9" s="28"/>
      <c r="BU9" s="28"/>
      <c r="BV9" s="28"/>
      <c r="BW9" s="28"/>
      <c r="BX9" s="28"/>
      <c r="BY9" s="28"/>
      <c r="BZ9" s="28"/>
      <c r="CA9" s="28"/>
      <c r="CB9"/>
      <c r="CC9"/>
      <c r="CD9"/>
      <c r="CE9"/>
    </row>
    <row r="10" spans="1:83"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c r="BH10" s="77" t="s">
        <v>1</v>
      </c>
      <c r="BI10" s="77" t="s">
        <v>2</v>
      </c>
      <c r="BJ10" s="77" t="s">
        <v>5</v>
      </c>
      <c r="BK10" s="2" t="s">
        <v>8</v>
      </c>
      <c r="BT10"/>
      <c r="BU10"/>
      <c r="BV10"/>
      <c r="BW10"/>
      <c r="BX10"/>
      <c r="BY10"/>
      <c r="BZ10"/>
      <c r="CA10"/>
      <c r="CB10"/>
      <c r="CC10"/>
      <c r="CD10"/>
      <c r="CE10"/>
    </row>
    <row r="11" spans="1:83" x14ac:dyDescent="0.25">
      <c r="H11" s="24"/>
      <c r="I11" s="24"/>
      <c r="J11" s="24"/>
      <c r="K11" s="24"/>
      <c r="L11" s="40"/>
      <c r="M11" s="24"/>
      <c r="N11" s="24"/>
      <c r="O11" s="24"/>
      <c r="P11" s="40"/>
      <c r="Q11" s="24"/>
      <c r="R11" s="24"/>
      <c r="S11" s="24"/>
      <c r="T11" s="24"/>
      <c r="U11" s="24"/>
      <c r="V11" s="24"/>
      <c r="W11" s="24"/>
    </row>
    <row r="12" spans="1:83" x14ac:dyDescent="0.25">
      <c r="A12" s="29" t="s">
        <v>45</v>
      </c>
      <c r="H12" s="24"/>
      <c r="I12" s="24"/>
      <c r="J12" s="24"/>
      <c r="K12" s="24"/>
      <c r="L12" s="40"/>
      <c r="M12" s="24"/>
      <c r="N12" s="24"/>
      <c r="O12" s="24"/>
      <c r="P12" s="40"/>
      <c r="Q12" s="24"/>
      <c r="R12" s="24"/>
      <c r="S12" s="24"/>
      <c r="T12" s="24"/>
      <c r="U12" s="24"/>
      <c r="V12" s="24"/>
      <c r="W12" s="24"/>
    </row>
    <row r="13" spans="1:83" x14ac:dyDescent="0.25">
      <c r="B13" s="5" t="s">
        <v>9</v>
      </c>
      <c r="C13" s="6"/>
      <c r="D13" s="6"/>
      <c r="E13" s="6"/>
      <c r="F13" s="6"/>
      <c r="G13" s="6"/>
      <c r="H13" s="21"/>
      <c r="I13" s="24"/>
      <c r="J13" s="24"/>
      <c r="K13" s="24"/>
      <c r="L13" s="40"/>
      <c r="M13" s="24"/>
      <c r="N13" s="24"/>
      <c r="O13" s="24"/>
      <c r="P13" s="40"/>
      <c r="Q13" s="24"/>
      <c r="R13" s="24"/>
      <c r="S13" s="24"/>
      <c r="T13" s="24"/>
      <c r="U13" s="24"/>
      <c r="V13" s="24"/>
      <c r="W13" s="24"/>
    </row>
    <row r="14" spans="1:83" x14ac:dyDescent="0.25">
      <c r="B14" s="6"/>
      <c r="C14" s="6"/>
      <c r="D14" s="6"/>
      <c r="E14" s="6"/>
      <c r="F14" s="6"/>
      <c r="G14" s="6"/>
      <c r="H14" s="21"/>
      <c r="I14" s="24"/>
      <c r="J14" s="24"/>
      <c r="K14" s="24"/>
      <c r="L14" s="40"/>
      <c r="M14" s="24"/>
      <c r="N14" s="24"/>
      <c r="O14" s="24"/>
      <c r="P14" s="40"/>
      <c r="Q14" s="24"/>
      <c r="R14" s="24"/>
      <c r="S14" s="24"/>
      <c r="T14" s="24"/>
      <c r="U14" s="24"/>
      <c r="V14" s="24"/>
      <c r="W14" s="24"/>
    </row>
    <row r="15" spans="1:83" x14ac:dyDescent="0.25">
      <c r="B15" s="7" t="s">
        <v>10</v>
      </c>
      <c r="C15" s="6"/>
      <c r="D15" s="6"/>
      <c r="E15" s="6"/>
      <c r="F15" s="6"/>
      <c r="G15" s="6"/>
      <c r="H15" s="21"/>
      <c r="I15" s="24"/>
      <c r="J15" s="24"/>
      <c r="K15" s="24"/>
      <c r="L15" s="40"/>
      <c r="M15" s="24"/>
      <c r="N15" s="24"/>
      <c r="O15" s="24"/>
      <c r="P15" s="40"/>
      <c r="Q15" s="24"/>
      <c r="R15" s="24"/>
      <c r="S15" s="24"/>
      <c r="T15" s="24"/>
      <c r="U15" s="24"/>
      <c r="V15" s="24"/>
      <c r="W15" s="24"/>
    </row>
    <row r="16" spans="1:83" x14ac:dyDescent="0.25">
      <c r="B16" s="8">
        <v>301</v>
      </c>
      <c r="C16" s="6" t="s">
        <v>11</v>
      </c>
      <c r="D16" s="47" t="str">
        <f>INDEX(Alloc,$E16,D$1)</f>
        <v>PT&amp;D</v>
      </c>
      <c r="E16" s="83">
        <v>23</v>
      </c>
      <c r="F16" s="83"/>
      <c r="G16" s="105">
        <f>+'Function-Classif'!F16</f>
        <v>39492.85098471307</v>
      </c>
      <c r="H16" s="21">
        <f>+'Function-Classif'!S16</f>
        <v>13318.142039973536</v>
      </c>
      <c r="I16" s="21">
        <f>+'Function-Classif'!T16</f>
        <v>20123.276037237803</v>
      </c>
      <c r="J16" s="21">
        <f>+'Function-Classif'!U16</f>
        <v>6051.4329075017322</v>
      </c>
      <c r="K16" s="47"/>
      <c r="L16" s="47">
        <f t="shared" ref="L16:N18" si="1">INDEX(Alloc,$E16,L$1)*$G16</f>
        <v>6236.0918495915112</v>
      </c>
      <c r="M16" s="47">
        <f t="shared" si="1"/>
        <v>6755.7465993574051</v>
      </c>
      <c r="N16" s="47">
        <f t="shared" si="1"/>
        <v>4157.833596888112</v>
      </c>
      <c r="O16" s="47"/>
      <c r="P16" s="47">
        <f t="shared" ref="P16:R18" si="2">INDEX(Alloc,$E16,P$1)*$G16</f>
        <v>1518.1025362664404</v>
      </c>
      <c r="Q16" s="47">
        <f t="shared" si="2"/>
        <v>2015.5393548587144</v>
      </c>
      <c r="R16" s="47">
        <f t="shared" si="2"/>
        <v>938.8558466357938</v>
      </c>
      <c r="S16" s="47"/>
      <c r="T16" s="47">
        <f t="shared" ref="T16:V18" si="3">INDEX(Alloc,$E16,T$1)*$G16</f>
        <v>125.61377559150056</v>
      </c>
      <c r="U16" s="47">
        <f t="shared" si="3"/>
        <v>168.4076345301423</v>
      </c>
      <c r="V16" s="47">
        <f t="shared" si="3"/>
        <v>8.6519959248092402</v>
      </c>
      <c r="W16" s="24"/>
      <c r="X16" s="47">
        <f t="shared" ref="X16:Z18" si="4">INDEX(Alloc,$E16,X$1)*$G16</f>
        <v>1312.4605004348316</v>
      </c>
      <c r="Y16" s="47">
        <f t="shared" si="4"/>
        <v>2380.4850495966584</v>
      </c>
      <c r="Z16" s="47">
        <f t="shared" si="4"/>
        <v>69.540125925880389</v>
      </c>
      <c r="AB16" s="47">
        <f t="shared" ref="AB16:AD18" si="5">INDEX(Alloc,$E16,AB$1)*$G16</f>
        <v>93.27257455216585</v>
      </c>
      <c r="AC16" s="47">
        <f t="shared" si="5"/>
        <v>183.70107149023616</v>
      </c>
      <c r="AD16" s="47">
        <f t="shared" si="5"/>
        <v>7.5840137996465655</v>
      </c>
      <c r="AF16" s="47">
        <f t="shared" ref="AF16:AH18" si="6">INDEX(Alloc,$E16,AF$1)*$G16</f>
        <v>981.55861520668793</v>
      </c>
      <c r="AG16" s="47">
        <f t="shared" si="6"/>
        <v>1853.2157980768482</v>
      </c>
      <c r="AH16" s="47">
        <f t="shared" si="6"/>
        <v>11.112846935107656</v>
      </c>
      <c r="AJ16" s="47">
        <f t="shared" ref="AJ16:AL18" si="7">INDEX(Alloc,$E16,AJ$1)*$G16</f>
        <v>2077.5810279618845</v>
      </c>
      <c r="AK16" s="47">
        <f t="shared" si="7"/>
        <v>4454.7509836382242</v>
      </c>
      <c r="AL16" s="47">
        <f t="shared" si="7"/>
        <v>16.352443495619742</v>
      </c>
      <c r="AN16" s="47">
        <f t="shared" ref="AN16:AP18" si="8">INDEX(Alloc,$E16,AN$1)*$G16</f>
        <v>573.62819846238904</v>
      </c>
      <c r="AO16" s="47">
        <f t="shared" si="8"/>
        <v>1586.4868471004713</v>
      </c>
      <c r="AP16" s="47">
        <f t="shared" si="8"/>
        <v>10.27593102388426</v>
      </c>
      <c r="AR16" s="47">
        <f t="shared" ref="AR16:AT18" si="9">INDEX(Alloc,$E16,AR$1)*$G16</f>
        <v>330.20583209806387</v>
      </c>
      <c r="AS16" s="47">
        <f t="shared" si="9"/>
        <v>585.69014675724247</v>
      </c>
      <c r="AT16" s="47">
        <f t="shared" si="9"/>
        <v>0.43492252739870207</v>
      </c>
      <c r="AV16" s="47">
        <f t="shared" ref="AV16:AX18" si="10">INDEX(Alloc,$E16,AV$1)*$G16</f>
        <v>68.70642410741678</v>
      </c>
      <c r="AW16" s="47">
        <f t="shared" si="10"/>
        <v>137.10577072595635</v>
      </c>
      <c r="AX16" s="47">
        <f t="shared" si="10"/>
        <v>829.54537790052541</v>
      </c>
      <c r="AZ16" s="47">
        <f t="shared" ref="AZ16:BB18" si="11">INDEX(Alloc,$E16,AZ$1)*$G16</f>
        <v>0.28778721152837805</v>
      </c>
      <c r="BA16" s="47">
        <f t="shared" si="11"/>
        <v>0.49539530824200884</v>
      </c>
      <c r="BB16" s="47">
        <f t="shared" si="11"/>
        <v>6.3887509997591447E-3</v>
      </c>
      <c r="BD16" s="47">
        <f t="shared" ref="BD16:BF18" si="12">INDEX(Alloc,$E16,BD$1)*$G16</f>
        <v>0.63291848911897852</v>
      </c>
      <c r="BE16" s="47">
        <f t="shared" si="12"/>
        <v>1.6513857976599604</v>
      </c>
      <c r="BF16" s="47">
        <f t="shared" si="12"/>
        <v>1.2394176939532744</v>
      </c>
      <c r="BH16" s="44">
        <f t="shared" ref="BH16:BH18" si="13">+L16+P16+T16+X16+AB16+AF16+AJ16+AN16+AR16+AV16+AZ16+BD16-H16</f>
        <v>0</v>
      </c>
      <c r="BI16" s="44">
        <f t="shared" ref="BI16:BI18" si="14">+M16+Q16+U16+Y16+AC16+AG16+AK16+AO16+AS16+AW16+BA16+BE16-I16</f>
        <v>0</v>
      </c>
      <c r="BJ16" s="44">
        <f t="shared" ref="BJ16:BJ18" si="15">+N16+R16+V16+Z16+AD16+AH16+AL16+AP16+AT16+AX16+BB16+BF16-J16</f>
        <v>0</v>
      </c>
      <c r="BK16" s="44">
        <f t="shared" ref="BK16:BK18" si="16">SUM(L16:BF16)-G16</f>
        <v>0</v>
      </c>
    </row>
    <row r="17" spans="2:73" x14ac:dyDescent="0.25">
      <c r="B17" s="8">
        <v>302</v>
      </c>
      <c r="C17" s="6" t="s">
        <v>12</v>
      </c>
      <c r="D17" s="47" t="str">
        <f>INDEX(Alloc,$E17,D$1)</f>
        <v>PT&amp;D</v>
      </c>
      <c r="E17" s="83">
        <v>23</v>
      </c>
      <c r="F17" s="83"/>
      <c r="G17" s="105">
        <f>+'Function-Classif'!F17</f>
        <v>55918.829999999994</v>
      </c>
      <c r="H17" s="21">
        <f>+'Function-Classif'!S17</f>
        <v>18857.461593173051</v>
      </c>
      <c r="I17" s="21">
        <f>+'Function-Classif'!T17</f>
        <v>28493.006296378677</v>
      </c>
      <c r="J17" s="21">
        <f>+'Function-Classif'!U17</f>
        <v>8568.3621104482681</v>
      </c>
      <c r="K17" s="47"/>
      <c r="L17" s="47">
        <f t="shared" si="1"/>
        <v>8829.8249254447128</v>
      </c>
      <c r="M17" s="47">
        <f t="shared" si="1"/>
        <v>9565.6159581584452</v>
      </c>
      <c r="N17" s="47">
        <f t="shared" si="1"/>
        <v>5887.171583603109</v>
      </c>
      <c r="O17" s="47"/>
      <c r="P17" s="47">
        <f t="shared" si="2"/>
        <v>2149.5160650952098</v>
      </c>
      <c r="Q17" s="47">
        <f t="shared" si="2"/>
        <v>2853.848221448502</v>
      </c>
      <c r="R17" s="47">
        <f t="shared" si="2"/>
        <v>1329.3474432335781</v>
      </c>
      <c r="S17" s="47"/>
      <c r="T17" s="47">
        <f t="shared" si="3"/>
        <v>177.85941475023398</v>
      </c>
      <c r="U17" s="47">
        <f t="shared" si="3"/>
        <v>238.45221733012789</v>
      </c>
      <c r="V17" s="47">
        <f t="shared" si="3"/>
        <v>12.250558701557759</v>
      </c>
      <c r="W17" s="24"/>
      <c r="X17" s="47">
        <f t="shared" si="4"/>
        <v>1858.3428082702517</v>
      </c>
      <c r="Y17" s="47">
        <f t="shared" si="4"/>
        <v>3370.5831685198664</v>
      </c>
      <c r="Z17" s="47">
        <f t="shared" si="4"/>
        <v>98.4634530774469</v>
      </c>
      <c r="AB17" s="47">
        <f t="shared" si="5"/>
        <v>132.06676930120298</v>
      </c>
      <c r="AC17" s="47">
        <f t="shared" si="5"/>
        <v>260.10654413014123</v>
      </c>
      <c r="AD17" s="47">
        <f t="shared" si="5"/>
        <v>10.738378410417804</v>
      </c>
      <c r="AF17" s="47">
        <f t="shared" si="6"/>
        <v>1389.811268880642</v>
      </c>
      <c r="AG17" s="47">
        <f t="shared" si="6"/>
        <v>2624.0105888047096</v>
      </c>
      <c r="AH17" s="47">
        <f t="shared" si="6"/>
        <v>15.734933869951423</v>
      </c>
      <c r="AJ17" s="47">
        <f t="shared" si="7"/>
        <v>2941.694443857582</v>
      </c>
      <c r="AK17" s="47">
        <f t="shared" si="7"/>
        <v>6307.5836951559213</v>
      </c>
      <c r="AL17" s="47">
        <f t="shared" si="7"/>
        <v>23.153798348721807</v>
      </c>
      <c r="AN17" s="47">
        <f t="shared" si="8"/>
        <v>812.21327185117229</v>
      </c>
      <c r="AO17" s="47">
        <f t="shared" si="8"/>
        <v>2246.3429731772703</v>
      </c>
      <c r="AP17" s="47">
        <f t="shared" si="8"/>
        <v>14.54992551028371</v>
      </c>
      <c r="AR17" s="47">
        <f t="shared" si="9"/>
        <v>467.54598186004648</v>
      </c>
      <c r="AS17" s="47">
        <f t="shared" si="9"/>
        <v>829.29206002044816</v>
      </c>
      <c r="AT17" s="47">
        <f t="shared" si="9"/>
        <v>0.61581674319213642</v>
      </c>
      <c r="AV17" s="47">
        <f t="shared" si="10"/>
        <v>97.282995625149951</v>
      </c>
      <c r="AW17" s="47">
        <f t="shared" si="10"/>
        <v>194.1311932180181</v>
      </c>
      <c r="AX17" s="47">
        <f t="shared" si="10"/>
        <v>1174.5722531417352</v>
      </c>
      <c r="AZ17" s="47">
        <f t="shared" si="11"/>
        <v>0.40748448785980523</v>
      </c>
      <c r="BA17" s="47">
        <f t="shared" si="11"/>
        <v>0.70144153520609021</v>
      </c>
      <c r="BB17" s="47">
        <f t="shared" si="11"/>
        <v>9.0459785039613081E-3</v>
      </c>
      <c r="BD17" s="47">
        <f t="shared" si="12"/>
        <v>0.89616374899347229</v>
      </c>
      <c r="BE17" s="47">
        <f t="shared" si="12"/>
        <v>2.3382348800167945</v>
      </c>
      <c r="BF17" s="47">
        <f t="shared" si="12"/>
        <v>1.754919829768494</v>
      </c>
      <c r="BH17" s="44">
        <f t="shared" si="13"/>
        <v>0</v>
      </c>
      <c r="BI17" s="44">
        <f t="shared" si="14"/>
        <v>0</v>
      </c>
      <c r="BJ17" s="44">
        <f t="shared" si="15"/>
        <v>0</v>
      </c>
      <c r="BK17" s="44">
        <f t="shared" si="16"/>
        <v>0</v>
      </c>
    </row>
    <row r="18" spans="2:73" s="36" customFormat="1" x14ac:dyDescent="0.25">
      <c r="B18" s="69">
        <v>303</v>
      </c>
      <c r="C18" s="30" t="s">
        <v>13</v>
      </c>
      <c r="D18" s="47" t="str">
        <f>INDEX(Alloc,$E18,D$1)</f>
        <v>PT&amp;D</v>
      </c>
      <c r="E18" s="84">
        <v>23</v>
      </c>
      <c r="F18" s="84"/>
      <c r="G18" s="105">
        <f>+'Function-Classif'!F18</f>
        <v>102982045.18696477</v>
      </c>
      <c r="H18" s="31">
        <f>+'Function-Classif'!S18</f>
        <v>34728551.400299326</v>
      </c>
      <c r="I18" s="31">
        <f>+'Function-Classif'!T18</f>
        <v>52473702.721000075</v>
      </c>
      <c r="J18" s="31">
        <f>+'Function-Classif'!U18</f>
        <v>15779791.065665364</v>
      </c>
      <c r="K18" s="65"/>
      <c r="L18" s="47">
        <f t="shared" si="1"/>
        <v>16261309.999961289</v>
      </c>
      <c r="M18" s="47">
        <f t="shared" si="1"/>
        <v>17616368.132956721</v>
      </c>
      <c r="N18" s="47">
        <f t="shared" si="1"/>
        <v>10842018.154636469</v>
      </c>
      <c r="O18" s="47"/>
      <c r="P18" s="47">
        <f t="shared" si="2"/>
        <v>3958622.8922483106</v>
      </c>
      <c r="Q18" s="47">
        <f t="shared" si="2"/>
        <v>5255745.2739613596</v>
      </c>
      <c r="R18" s="47">
        <f t="shared" si="2"/>
        <v>2448172.0820742571</v>
      </c>
      <c r="S18" s="47"/>
      <c r="T18" s="47">
        <f t="shared" si="3"/>
        <v>327552.03008960857</v>
      </c>
      <c r="U18" s="47">
        <f t="shared" si="3"/>
        <v>439141.82431970013</v>
      </c>
      <c r="V18" s="47">
        <f t="shared" si="3"/>
        <v>22561.051255353261</v>
      </c>
      <c r="W18" s="24"/>
      <c r="X18" s="47">
        <f t="shared" si="4"/>
        <v>3422388.1839830712</v>
      </c>
      <c r="Y18" s="47">
        <f t="shared" si="4"/>
        <v>6207382.1674547875</v>
      </c>
      <c r="Z18" s="47">
        <f t="shared" si="4"/>
        <v>181333.68981586743</v>
      </c>
      <c r="AA18"/>
      <c r="AB18" s="47">
        <f t="shared" si="5"/>
        <v>243218.71548229706</v>
      </c>
      <c r="AC18" s="47">
        <f t="shared" si="5"/>
        <v>479021.17910971044</v>
      </c>
      <c r="AD18" s="47">
        <f t="shared" si="5"/>
        <v>19776.167897224837</v>
      </c>
      <c r="AE18"/>
      <c r="AF18" s="47">
        <f t="shared" si="6"/>
        <v>2559524.3479382372</v>
      </c>
      <c r="AG18" s="47">
        <f t="shared" si="6"/>
        <v>4832468.3657966489</v>
      </c>
      <c r="AH18" s="47">
        <f t="shared" si="6"/>
        <v>28977.996692871435</v>
      </c>
      <c r="AI18"/>
      <c r="AJ18" s="47">
        <f t="shared" si="7"/>
        <v>5417525.9057384552</v>
      </c>
      <c r="AK18" s="47">
        <f t="shared" si="7"/>
        <v>11616263.593410473</v>
      </c>
      <c r="AL18" s="47">
        <f t="shared" si="7"/>
        <v>42640.833289930059</v>
      </c>
      <c r="AM18"/>
      <c r="AN18" s="47">
        <f t="shared" si="8"/>
        <v>1495799.963325948</v>
      </c>
      <c r="AO18" s="47">
        <f t="shared" si="8"/>
        <v>4136942.6643791087</v>
      </c>
      <c r="AP18" s="47">
        <f t="shared" si="8"/>
        <v>26795.644443329886</v>
      </c>
      <c r="AQ18"/>
      <c r="AR18" s="47">
        <f t="shared" si="9"/>
        <v>861048.79932028474</v>
      </c>
      <c r="AS18" s="47">
        <f t="shared" si="9"/>
        <v>1527252.8484272095</v>
      </c>
      <c r="AT18" s="47">
        <f t="shared" si="9"/>
        <v>1134.1093451758929</v>
      </c>
      <c r="AU18"/>
      <c r="AV18" s="47">
        <f t="shared" si="10"/>
        <v>179159.71867423708</v>
      </c>
      <c r="AW18" s="47">
        <f t="shared" si="10"/>
        <v>357518.69830211625</v>
      </c>
      <c r="AX18" s="47">
        <f t="shared" si="10"/>
        <v>2163132.7559678415</v>
      </c>
      <c r="AY18"/>
      <c r="AZ18" s="47">
        <f t="shared" si="11"/>
        <v>750.43748128788923</v>
      </c>
      <c r="BA18" s="47">
        <f t="shared" si="11"/>
        <v>1291.7989141512355</v>
      </c>
      <c r="BB18" s="47">
        <f t="shared" si="11"/>
        <v>16.659385882273565</v>
      </c>
      <c r="BC18"/>
      <c r="BD18" s="47">
        <f t="shared" si="12"/>
        <v>1650.4060563099322</v>
      </c>
      <c r="BE18" s="47">
        <f t="shared" si="12"/>
        <v>4306.1739680824276</v>
      </c>
      <c r="BF18" s="47">
        <f t="shared" si="12"/>
        <v>3231.920861161072</v>
      </c>
      <c r="BG18"/>
      <c r="BH18" s="44">
        <f t="shared" si="13"/>
        <v>0</v>
      </c>
      <c r="BI18" s="44">
        <f t="shared" si="14"/>
        <v>0</v>
      </c>
      <c r="BJ18" s="44">
        <f t="shared" si="15"/>
        <v>0</v>
      </c>
      <c r="BK18" s="44">
        <f t="shared" si="16"/>
        <v>0</v>
      </c>
      <c r="BL18"/>
      <c r="BM18"/>
      <c r="BN18"/>
      <c r="BO18"/>
      <c r="BP18"/>
      <c r="BQ18"/>
      <c r="BR18"/>
      <c r="BS18"/>
      <c r="BT18"/>
      <c r="BU18"/>
    </row>
    <row r="19" spans="2:73" x14ac:dyDescent="0.25">
      <c r="B19" s="6"/>
      <c r="C19" s="6" t="s">
        <v>14</v>
      </c>
      <c r="D19" s="6"/>
      <c r="E19" s="83"/>
      <c r="F19" s="83"/>
      <c r="G19" s="105">
        <f>+'Function-Classif'!F19</f>
        <v>103077456.86794947</v>
      </c>
      <c r="H19" s="21">
        <f>SUM(H16:H18)</f>
        <v>34760727.003932469</v>
      </c>
      <c r="I19" s="21">
        <f t="shared" ref="I19:J19" si="17">SUM(I16:I18)</f>
        <v>52522319.003333695</v>
      </c>
      <c r="J19" s="21">
        <f t="shared" si="17"/>
        <v>15794410.860683315</v>
      </c>
      <c r="K19" s="21"/>
      <c r="L19" s="21">
        <f t="shared" ref="L19:BF19" si="18">SUM(L16:L18)</f>
        <v>16276375.916736325</v>
      </c>
      <c r="M19" s="21">
        <f t="shared" si="18"/>
        <v>17632689.495514236</v>
      </c>
      <c r="N19" s="21">
        <f t="shared" si="18"/>
        <v>10852063.15981696</v>
      </c>
      <c r="O19" s="21"/>
      <c r="P19" s="21">
        <f t="shared" si="18"/>
        <v>3962290.5108496724</v>
      </c>
      <c r="Q19" s="21">
        <f t="shared" si="18"/>
        <v>5260614.6615376668</v>
      </c>
      <c r="R19" s="21">
        <f t="shared" si="18"/>
        <v>2450440.2853641263</v>
      </c>
      <c r="S19" s="21"/>
      <c r="T19" s="21">
        <f t="shared" si="18"/>
        <v>327855.5032799503</v>
      </c>
      <c r="U19" s="21">
        <f t="shared" si="18"/>
        <v>439548.6841715604</v>
      </c>
      <c r="V19" s="21">
        <f t="shared" si="18"/>
        <v>22581.953809979626</v>
      </c>
      <c r="W19" s="21">
        <f t="shared" si="18"/>
        <v>0</v>
      </c>
      <c r="X19" s="21">
        <f t="shared" si="18"/>
        <v>3425558.9872917761</v>
      </c>
      <c r="Y19" s="21">
        <f t="shared" si="18"/>
        <v>6213133.2356729042</v>
      </c>
      <c r="Z19" s="21">
        <f t="shared" si="18"/>
        <v>181501.69339487076</v>
      </c>
      <c r="AA19" s="21">
        <f t="shared" si="18"/>
        <v>0</v>
      </c>
      <c r="AB19" s="21">
        <f t="shared" si="18"/>
        <v>243444.05482615044</v>
      </c>
      <c r="AC19" s="21">
        <f t="shared" si="18"/>
        <v>479464.98672533082</v>
      </c>
      <c r="AD19" s="21">
        <f t="shared" si="18"/>
        <v>19794.490289434903</v>
      </c>
      <c r="AE19" s="21">
        <f t="shared" si="18"/>
        <v>0</v>
      </c>
      <c r="AF19" s="21">
        <f t="shared" si="18"/>
        <v>2561895.7178223245</v>
      </c>
      <c r="AG19" s="21">
        <f t="shared" si="18"/>
        <v>4836945.5921835303</v>
      </c>
      <c r="AH19" s="21">
        <f t="shared" si="18"/>
        <v>29004.844473676494</v>
      </c>
      <c r="AI19" s="21">
        <f t="shared" si="18"/>
        <v>0</v>
      </c>
      <c r="AJ19" s="21">
        <f t="shared" si="18"/>
        <v>5422545.1812102748</v>
      </c>
      <c r="AK19" s="21">
        <f t="shared" si="18"/>
        <v>11627025.928089267</v>
      </c>
      <c r="AL19" s="21">
        <f t="shared" si="18"/>
        <v>42680.3395317744</v>
      </c>
      <c r="AM19" s="21">
        <f t="shared" si="18"/>
        <v>0</v>
      </c>
      <c r="AN19" s="21">
        <f t="shared" si="18"/>
        <v>1497185.8047962615</v>
      </c>
      <c r="AO19" s="21">
        <f t="shared" si="18"/>
        <v>4140775.4941993863</v>
      </c>
      <c r="AP19" s="21">
        <f t="shared" si="18"/>
        <v>26820.470299864053</v>
      </c>
      <c r="AQ19" s="21">
        <f t="shared" si="18"/>
        <v>0</v>
      </c>
      <c r="AR19" s="21">
        <f t="shared" si="18"/>
        <v>861846.55113424291</v>
      </c>
      <c r="AS19" s="21">
        <f t="shared" si="18"/>
        <v>1528667.8306339872</v>
      </c>
      <c r="AT19" s="21">
        <f t="shared" si="18"/>
        <v>1135.1600844464838</v>
      </c>
      <c r="AU19" s="21">
        <f t="shared" si="18"/>
        <v>0</v>
      </c>
      <c r="AV19" s="21">
        <f t="shared" si="18"/>
        <v>179325.70809396965</v>
      </c>
      <c r="AW19" s="21">
        <f t="shared" si="18"/>
        <v>357849.93526606023</v>
      </c>
      <c r="AX19" s="21">
        <f t="shared" si="18"/>
        <v>2165136.8735988839</v>
      </c>
      <c r="AY19" s="21">
        <f t="shared" si="18"/>
        <v>0</v>
      </c>
      <c r="AZ19" s="21">
        <f t="shared" si="18"/>
        <v>751.1327529872774</v>
      </c>
      <c r="BA19" s="21">
        <f t="shared" si="18"/>
        <v>1292.9957509946837</v>
      </c>
      <c r="BB19" s="21">
        <f t="shared" si="18"/>
        <v>16.674820611777285</v>
      </c>
      <c r="BC19" s="21">
        <f t="shared" si="18"/>
        <v>0</v>
      </c>
      <c r="BD19" s="21">
        <f t="shared" si="18"/>
        <v>1651.9351385480447</v>
      </c>
      <c r="BE19" s="21">
        <f t="shared" si="18"/>
        <v>4310.1635887601042</v>
      </c>
      <c r="BF19" s="21">
        <f t="shared" si="18"/>
        <v>3234.9151986847937</v>
      </c>
      <c r="BH19" s="44">
        <f t="shared" ref="BH19:BH76" si="19">+L19+P19+T19+X19+AB19+AF19+AJ19+AN19+AR19+AV19+AZ19+BD19-H19</f>
        <v>0</v>
      </c>
      <c r="BI19" s="44">
        <f t="shared" ref="BI19:BI76" si="20">+M19+Q19+U19+Y19+AC19+AG19+AK19+AO19+AS19+AW19+BA19+BE19-I19</f>
        <v>0</v>
      </c>
      <c r="BJ19" s="44">
        <f t="shared" ref="BJ19:BJ76" si="21">+N19+R19+V19+Z19+AD19+AH19+AL19+AP19+AT19+AX19+BB19+BF19-J19</f>
        <v>0</v>
      </c>
      <c r="BK19" s="44">
        <f t="shared" ref="BK19:BK76" si="22">SUM(L19:BF19)-G19</f>
        <v>0</v>
      </c>
    </row>
    <row r="20" spans="2:73" x14ac:dyDescent="0.25">
      <c r="B20" s="6"/>
      <c r="C20" s="6"/>
      <c r="D20" s="6"/>
      <c r="E20" s="83"/>
      <c r="F20" s="83"/>
      <c r="G20" s="83"/>
      <c r="H20" s="21"/>
      <c r="I20" s="21"/>
      <c r="J20" s="21"/>
      <c r="K20" s="24"/>
      <c r="L20" s="40"/>
      <c r="M20" s="24"/>
      <c r="N20" s="24"/>
      <c r="O20" s="24"/>
      <c r="P20" s="40"/>
      <c r="Q20" s="24"/>
      <c r="R20" s="24"/>
      <c r="S20" s="24"/>
      <c r="T20" s="24"/>
      <c r="U20" s="24"/>
      <c r="V20" s="24"/>
      <c r="W20" s="24"/>
      <c r="Y20" s="44"/>
      <c r="Z20" s="44"/>
      <c r="BH20" s="44">
        <f t="shared" si="19"/>
        <v>0</v>
      </c>
      <c r="BI20" s="44">
        <f t="shared" si="20"/>
        <v>0</v>
      </c>
      <c r="BJ20" s="44">
        <f t="shared" si="21"/>
        <v>0</v>
      </c>
      <c r="BK20" s="44">
        <f t="shared" si="22"/>
        <v>0</v>
      </c>
    </row>
    <row r="21" spans="2:73" x14ac:dyDescent="0.25">
      <c r="B21" s="7" t="s">
        <v>250</v>
      </c>
      <c r="C21" s="6"/>
      <c r="D21" s="6"/>
      <c r="E21" s="83"/>
      <c r="F21" s="83"/>
      <c r="G21" s="83"/>
      <c r="H21" s="21"/>
      <c r="I21" s="21"/>
      <c r="J21" s="21"/>
      <c r="K21" s="24"/>
      <c r="L21" s="40"/>
      <c r="M21" s="24"/>
      <c r="N21" s="24"/>
      <c r="O21" s="24"/>
      <c r="P21" s="40"/>
      <c r="Q21" s="24"/>
      <c r="R21" s="24"/>
      <c r="S21" s="24"/>
      <c r="T21" s="24"/>
      <c r="U21" s="24"/>
      <c r="V21" s="24"/>
      <c r="W21" s="24"/>
      <c r="Y21" s="44"/>
      <c r="Z21" s="44"/>
      <c r="BH21" s="44">
        <f t="shared" si="19"/>
        <v>0</v>
      </c>
      <c r="BI21" s="44">
        <f t="shared" si="20"/>
        <v>0</v>
      </c>
      <c r="BJ21" s="44">
        <f t="shared" si="21"/>
        <v>0</v>
      </c>
      <c r="BK21" s="44">
        <f t="shared" si="22"/>
        <v>0</v>
      </c>
    </row>
    <row r="22" spans="2:73" x14ac:dyDescent="0.25">
      <c r="B22" s="6"/>
      <c r="C22" s="6"/>
      <c r="D22" s="6"/>
      <c r="E22" s="83"/>
      <c r="F22" s="83"/>
      <c r="G22" s="83"/>
      <c r="H22" s="21"/>
      <c r="I22" s="21"/>
      <c r="J22" s="21"/>
      <c r="K22" s="24"/>
      <c r="L22" s="47"/>
      <c r="M22" s="24"/>
      <c r="N22" s="24"/>
      <c r="O22" s="24"/>
      <c r="P22" s="40"/>
      <c r="Q22" s="24"/>
      <c r="R22" s="24"/>
      <c r="S22" s="24"/>
      <c r="T22" s="24"/>
      <c r="U22" s="24"/>
      <c r="V22" s="24"/>
      <c r="W22" s="24"/>
      <c r="Y22" s="44"/>
      <c r="Z22" s="44"/>
      <c r="BH22" s="44">
        <f t="shared" si="19"/>
        <v>0</v>
      </c>
      <c r="BI22" s="44">
        <f t="shared" si="20"/>
        <v>0</v>
      </c>
      <c r="BJ22" s="44">
        <f t="shared" si="21"/>
        <v>0</v>
      </c>
      <c r="BK22" s="44">
        <f t="shared" si="22"/>
        <v>0</v>
      </c>
    </row>
    <row r="23" spans="2:73" x14ac:dyDescent="0.25">
      <c r="B23" s="6"/>
      <c r="C23" s="6" t="s">
        <v>15</v>
      </c>
      <c r="D23" s="6"/>
      <c r="E23" s="85"/>
      <c r="F23" s="85"/>
      <c r="G23" s="85"/>
      <c r="H23" s="24"/>
      <c r="I23" s="24"/>
      <c r="J23" s="24"/>
      <c r="K23" s="24"/>
      <c r="L23" s="40"/>
      <c r="M23" s="24"/>
      <c r="N23" s="24"/>
      <c r="O23" s="24"/>
      <c r="P23" s="40"/>
      <c r="Q23" s="24"/>
      <c r="R23" s="24"/>
      <c r="S23" s="24"/>
      <c r="T23" s="24"/>
      <c r="U23" s="24"/>
      <c r="V23" s="24"/>
      <c r="W23" s="24"/>
      <c r="Y23" s="44"/>
      <c r="Z23" s="44"/>
      <c r="BH23" s="44">
        <f t="shared" si="19"/>
        <v>0</v>
      </c>
      <c r="BI23" s="44">
        <f t="shared" si="20"/>
        <v>0</v>
      </c>
      <c r="BJ23" s="44">
        <f t="shared" si="21"/>
        <v>0</v>
      </c>
      <c r="BK23" s="44">
        <f t="shared" si="22"/>
        <v>0</v>
      </c>
    </row>
    <row r="24" spans="2:73" x14ac:dyDescent="0.25">
      <c r="B24" s="6"/>
      <c r="C24" s="6" t="s">
        <v>1</v>
      </c>
      <c r="D24" s="47" t="str">
        <f>INDEX(Alloc,$E24,D$1)</f>
        <v>SCP</v>
      </c>
      <c r="E24" s="86">
        <v>17</v>
      </c>
      <c r="F24" s="86"/>
      <c r="G24" s="105">
        <f>+'Function-Classif'!F24</f>
        <v>668207246.20677364</v>
      </c>
      <c r="H24" s="21">
        <f>+'Function-Classif'!S24</f>
        <v>668207246.20677364</v>
      </c>
      <c r="I24" s="21">
        <f>+'Function-Classif'!T24</f>
        <v>0</v>
      </c>
      <c r="J24" s="21">
        <f>+'Function-Classif'!U24</f>
        <v>0</v>
      </c>
      <c r="K24" s="47"/>
      <c r="L24" s="47">
        <f t="shared" ref="L24:N25" si="23">INDEX(Alloc,$E24,L$1)*$G24</f>
        <v>272816155.74380171</v>
      </c>
      <c r="M24" s="47">
        <f t="shared" si="23"/>
        <v>0</v>
      </c>
      <c r="N24" s="47">
        <f t="shared" si="23"/>
        <v>0</v>
      </c>
      <c r="O24" s="47"/>
      <c r="P24" s="47">
        <f t="shared" ref="P24:R25" si="24">INDEX(Alloc,$E24,P$1)*$G24</f>
        <v>73467743.043338105</v>
      </c>
      <c r="Q24" s="47">
        <f t="shared" si="24"/>
        <v>0</v>
      </c>
      <c r="R24" s="47">
        <f t="shared" si="24"/>
        <v>0</v>
      </c>
      <c r="S24" s="47"/>
      <c r="T24" s="47">
        <f t="shared" ref="T24:V25" si="25">INDEX(Alloc,$E24,T$1)*$G24</f>
        <v>4496284.6926351562</v>
      </c>
      <c r="U24" s="47">
        <f t="shared" si="25"/>
        <v>0</v>
      </c>
      <c r="V24" s="47">
        <f t="shared" si="25"/>
        <v>0</v>
      </c>
      <c r="W24" s="24"/>
      <c r="X24" s="47">
        <f t="shared" ref="X24:Z25" si="26">INDEX(Alloc,$E24,X$1)*$G24</f>
        <v>76259563.55740802</v>
      </c>
      <c r="Y24" s="47">
        <f t="shared" si="26"/>
        <v>0</v>
      </c>
      <c r="Z24" s="47">
        <f t="shared" si="26"/>
        <v>0</v>
      </c>
      <c r="AB24" s="47">
        <f t="shared" ref="AB24:AD25" si="27">INDEX(Alloc,$E24,AB$1)*$G24</f>
        <v>5572817.8485518293</v>
      </c>
      <c r="AC24" s="47">
        <f t="shared" si="27"/>
        <v>0</v>
      </c>
      <c r="AD24" s="47">
        <f t="shared" si="27"/>
        <v>0</v>
      </c>
      <c r="AF24" s="47">
        <f t="shared" ref="AF24:AH25" si="28">INDEX(Alloc,$E24,AF$1)*$G24</f>
        <v>54486498.537612319</v>
      </c>
      <c r="AG24" s="47">
        <f t="shared" si="28"/>
        <v>0</v>
      </c>
      <c r="AH24" s="47">
        <f t="shared" si="28"/>
        <v>0</v>
      </c>
      <c r="AJ24" s="47">
        <f t="shared" ref="AJ24:AL25" si="29">INDEX(Alloc,$E24,AJ$1)*$G24</f>
        <v>119053482.61563349</v>
      </c>
      <c r="AK24" s="47">
        <f t="shared" si="29"/>
        <v>0</v>
      </c>
      <c r="AL24" s="47">
        <f t="shared" si="29"/>
        <v>0</v>
      </c>
      <c r="AN24" s="47">
        <f t="shared" ref="AN24:AP25" si="30">INDEX(Alloc,$E24,AN$1)*$G24</f>
        <v>42340278.548252605</v>
      </c>
      <c r="AO24" s="47">
        <f t="shared" si="30"/>
        <v>0</v>
      </c>
      <c r="AP24" s="47">
        <f t="shared" si="30"/>
        <v>0</v>
      </c>
      <c r="AR24" s="47">
        <f t="shared" ref="AR24:AT25" si="31">INDEX(Alloc,$E24,AR$1)*$G24</f>
        <v>19682698.506954905</v>
      </c>
      <c r="AS24" s="47">
        <f t="shared" si="31"/>
        <v>0</v>
      </c>
      <c r="AT24" s="47">
        <f t="shared" si="31"/>
        <v>0</v>
      </c>
      <c r="AV24" s="47">
        <f t="shared" ref="AV24:AX25" si="32">INDEX(Alloc,$E24,AV$1)*$G24</f>
        <v>0</v>
      </c>
      <c r="AW24" s="47">
        <f t="shared" si="32"/>
        <v>0</v>
      </c>
      <c r="AX24" s="47">
        <f t="shared" si="32"/>
        <v>0</v>
      </c>
      <c r="AZ24" s="47">
        <f t="shared" ref="AZ24:BB25" si="33">INDEX(Alloc,$E24,AZ$1)*$G24</f>
        <v>0</v>
      </c>
      <c r="BA24" s="47">
        <f t="shared" si="33"/>
        <v>0</v>
      </c>
      <c r="BB24" s="47">
        <f t="shared" si="33"/>
        <v>0</v>
      </c>
      <c r="BD24" s="47">
        <f t="shared" ref="BD24:BF25" si="34">INDEX(Alloc,$E24,BD$1)*$G24</f>
        <v>31723.112585514697</v>
      </c>
      <c r="BE24" s="47">
        <f t="shared" si="34"/>
        <v>0</v>
      </c>
      <c r="BF24" s="47">
        <f t="shared" si="34"/>
        <v>0</v>
      </c>
      <c r="BH24" s="44">
        <f t="shared" si="19"/>
        <v>0</v>
      </c>
      <c r="BI24" s="44">
        <f t="shared" si="20"/>
        <v>0</v>
      </c>
      <c r="BJ24" s="44">
        <f t="shared" si="21"/>
        <v>0</v>
      </c>
      <c r="BK24" s="44">
        <f t="shared" si="22"/>
        <v>0</v>
      </c>
    </row>
    <row r="25" spans="2:73" x14ac:dyDescent="0.25">
      <c r="B25" s="6"/>
      <c r="C25" s="6" t="s">
        <v>2</v>
      </c>
      <c r="D25" s="47" t="str">
        <f>INDEX(Alloc,$E25,D$1)</f>
        <v>Energy</v>
      </c>
      <c r="E25" s="86">
        <v>2</v>
      </c>
      <c r="F25" s="86"/>
      <c r="G25" s="105">
        <f>+'Function-Classif'!F25</f>
        <v>3408713108.9291229</v>
      </c>
      <c r="H25" s="21">
        <f>+'Function-Classif'!S25</f>
        <v>0</v>
      </c>
      <c r="I25" s="21">
        <f>+'Function-Classif'!T25</f>
        <v>3408713108.9291229</v>
      </c>
      <c r="J25" s="21">
        <f>+'Function-Classif'!U25</f>
        <v>0</v>
      </c>
      <c r="K25" s="47"/>
      <c r="L25" s="47">
        <f t="shared" si="23"/>
        <v>0</v>
      </c>
      <c r="M25" s="47">
        <f t="shared" si="23"/>
        <v>1144366451.6264269</v>
      </c>
      <c r="N25" s="47">
        <f t="shared" si="23"/>
        <v>0</v>
      </c>
      <c r="O25" s="47"/>
      <c r="P25" s="47">
        <f t="shared" si="24"/>
        <v>0</v>
      </c>
      <c r="Q25" s="47">
        <f t="shared" si="24"/>
        <v>341415354.42618239</v>
      </c>
      <c r="R25" s="47">
        <f t="shared" si="24"/>
        <v>0</v>
      </c>
      <c r="S25" s="47"/>
      <c r="T25" s="47">
        <f t="shared" si="25"/>
        <v>0</v>
      </c>
      <c r="U25" s="47">
        <f t="shared" si="25"/>
        <v>28526831.83415883</v>
      </c>
      <c r="V25" s="47">
        <f t="shared" si="25"/>
        <v>0</v>
      </c>
      <c r="W25" s="24"/>
      <c r="X25" s="47">
        <f t="shared" si="26"/>
        <v>0</v>
      </c>
      <c r="Y25" s="47">
        <f t="shared" si="26"/>
        <v>403234074.76766568</v>
      </c>
      <c r="Z25" s="47">
        <f t="shared" si="26"/>
        <v>0</v>
      </c>
      <c r="AB25" s="47">
        <f t="shared" si="27"/>
        <v>0</v>
      </c>
      <c r="AC25" s="47">
        <f t="shared" si="27"/>
        <v>31117410.969980728</v>
      </c>
      <c r="AD25" s="47">
        <f t="shared" si="27"/>
        <v>0</v>
      </c>
      <c r="AF25" s="47">
        <f t="shared" si="28"/>
        <v>0</v>
      </c>
      <c r="AG25" s="47">
        <f t="shared" si="28"/>
        <v>313919114.00954008</v>
      </c>
      <c r="AH25" s="47">
        <f t="shared" si="28"/>
        <v>0</v>
      </c>
      <c r="AJ25" s="47">
        <f t="shared" si="29"/>
        <v>0</v>
      </c>
      <c r="AK25" s="47">
        <f t="shared" si="29"/>
        <v>754597216.02203238</v>
      </c>
      <c r="AL25" s="47">
        <f t="shared" si="29"/>
        <v>0</v>
      </c>
      <c r="AN25" s="47">
        <f t="shared" si="30"/>
        <v>0</v>
      </c>
      <c r="AO25" s="47">
        <f t="shared" si="30"/>
        <v>268737481.05665386</v>
      </c>
      <c r="AP25" s="47">
        <f t="shared" si="30"/>
        <v>0</v>
      </c>
      <c r="AR25" s="47">
        <f t="shared" si="31"/>
        <v>0</v>
      </c>
      <c r="AS25" s="47">
        <f t="shared" si="31"/>
        <v>99210967.306100458</v>
      </c>
      <c r="AT25" s="47">
        <f t="shared" si="31"/>
        <v>0</v>
      </c>
      <c r="AV25" s="47">
        <f t="shared" si="32"/>
        <v>0</v>
      </c>
      <c r="AW25" s="47">
        <f t="shared" si="32"/>
        <v>23224560.311082877</v>
      </c>
      <c r="AX25" s="47">
        <f t="shared" si="32"/>
        <v>0</v>
      </c>
      <c r="AZ25" s="47">
        <f t="shared" si="33"/>
        <v>0</v>
      </c>
      <c r="BA25" s="47">
        <f t="shared" si="33"/>
        <v>83915.783800892052</v>
      </c>
      <c r="BB25" s="47">
        <f t="shared" si="33"/>
        <v>0</v>
      </c>
      <c r="BD25" s="47">
        <f t="shared" si="34"/>
        <v>0</v>
      </c>
      <c r="BE25" s="47">
        <f t="shared" si="34"/>
        <v>279730.81549775111</v>
      </c>
      <c r="BF25" s="47">
        <f t="shared" si="34"/>
        <v>0</v>
      </c>
      <c r="BH25" s="44">
        <f t="shared" si="19"/>
        <v>0</v>
      </c>
      <c r="BI25" s="44">
        <f t="shared" si="20"/>
        <v>0</v>
      </c>
      <c r="BJ25" s="44">
        <f t="shared" si="21"/>
        <v>0</v>
      </c>
      <c r="BK25" s="44">
        <f t="shared" si="22"/>
        <v>0</v>
      </c>
    </row>
    <row r="26" spans="2:73" x14ac:dyDescent="0.25">
      <c r="B26" s="30"/>
      <c r="C26" s="30"/>
      <c r="D26" s="47"/>
      <c r="E26" s="87"/>
      <c r="F26" s="87"/>
      <c r="G26" s="105"/>
      <c r="H26" s="31"/>
      <c r="I26" s="31"/>
      <c r="J26" s="31"/>
      <c r="K26" s="65"/>
      <c r="L26" s="47"/>
      <c r="M26" s="47"/>
      <c r="N26" s="47"/>
      <c r="O26" s="47"/>
      <c r="P26" s="47"/>
      <c r="Q26" s="47"/>
      <c r="R26" s="47"/>
      <c r="S26" s="47"/>
      <c r="T26" s="47"/>
      <c r="U26" s="47"/>
      <c r="V26" s="47"/>
      <c r="W26" s="24"/>
      <c r="X26" s="47"/>
      <c r="Y26" s="47"/>
      <c r="Z26" s="47"/>
      <c r="AB26" s="47"/>
      <c r="AC26" s="47"/>
      <c r="AD26" s="47"/>
      <c r="AF26" s="47"/>
      <c r="AG26" s="47"/>
      <c r="AH26" s="47"/>
      <c r="AJ26" s="47"/>
      <c r="AK26" s="47"/>
      <c r="AL26" s="47"/>
      <c r="AN26" s="47"/>
      <c r="AO26" s="47"/>
      <c r="AP26" s="47"/>
      <c r="AR26" s="47"/>
      <c r="AS26" s="47"/>
      <c r="AT26" s="47"/>
      <c r="AV26" s="47"/>
      <c r="AW26" s="47"/>
      <c r="AX26" s="47"/>
      <c r="AZ26" s="47"/>
      <c r="BA26" s="47"/>
      <c r="BB26" s="47"/>
      <c r="BD26" s="47"/>
      <c r="BE26" s="47"/>
      <c r="BF26" s="47"/>
      <c r="BH26" s="44"/>
      <c r="BI26" s="44"/>
      <c r="BJ26" s="44"/>
      <c r="BK26" s="44"/>
    </row>
    <row r="27" spans="2:73" x14ac:dyDescent="0.25">
      <c r="B27" s="6"/>
      <c r="C27" s="9" t="s">
        <v>15</v>
      </c>
      <c r="D27" s="9"/>
      <c r="E27" s="88"/>
      <c r="F27" s="88"/>
      <c r="G27" s="105">
        <f>+'Function-Classif'!F27</f>
        <v>4076920355.1358967</v>
      </c>
      <c r="H27" s="22">
        <f>SUM(H24:H26)</f>
        <v>668207246.20677364</v>
      </c>
      <c r="I27" s="22">
        <f t="shared" ref="I27:J27" si="35">SUM(I24:I26)</f>
        <v>3408713108.9291229</v>
      </c>
      <c r="J27" s="22">
        <f t="shared" si="35"/>
        <v>0</v>
      </c>
      <c r="K27" s="22"/>
      <c r="L27" s="22">
        <f t="shared" ref="L27:BF27" si="36">SUM(L24:L26)</f>
        <v>272816155.74380171</v>
      </c>
      <c r="M27" s="22">
        <f t="shared" si="36"/>
        <v>1144366451.6264269</v>
      </c>
      <c r="N27" s="22">
        <f t="shared" si="36"/>
        <v>0</v>
      </c>
      <c r="O27" s="22"/>
      <c r="P27" s="22">
        <f t="shared" si="36"/>
        <v>73467743.043338105</v>
      </c>
      <c r="Q27" s="22">
        <f t="shared" si="36"/>
        <v>341415354.42618239</v>
      </c>
      <c r="R27" s="22">
        <f t="shared" si="36"/>
        <v>0</v>
      </c>
      <c r="S27" s="22"/>
      <c r="T27" s="22">
        <f t="shared" si="36"/>
        <v>4496284.6926351562</v>
      </c>
      <c r="U27" s="22">
        <f t="shared" si="36"/>
        <v>28526831.83415883</v>
      </c>
      <c r="V27" s="22">
        <f t="shared" si="36"/>
        <v>0</v>
      </c>
      <c r="W27" s="22"/>
      <c r="X27" s="22">
        <f t="shared" si="36"/>
        <v>76259563.55740802</v>
      </c>
      <c r="Y27" s="22">
        <f t="shared" si="36"/>
        <v>403234074.76766568</v>
      </c>
      <c r="Z27" s="22">
        <f t="shared" si="36"/>
        <v>0</v>
      </c>
      <c r="AA27" s="22"/>
      <c r="AB27" s="22">
        <f t="shared" si="36"/>
        <v>5572817.8485518293</v>
      </c>
      <c r="AC27" s="22">
        <f t="shared" si="36"/>
        <v>31117410.969980728</v>
      </c>
      <c r="AD27" s="22">
        <f t="shared" si="36"/>
        <v>0</v>
      </c>
      <c r="AE27" s="22"/>
      <c r="AF27" s="22">
        <f t="shared" si="36"/>
        <v>54486498.537612319</v>
      </c>
      <c r="AG27" s="22">
        <f t="shared" si="36"/>
        <v>313919114.00954008</v>
      </c>
      <c r="AH27" s="22">
        <f t="shared" si="36"/>
        <v>0</v>
      </c>
      <c r="AI27" s="22"/>
      <c r="AJ27" s="22">
        <f t="shared" si="36"/>
        <v>119053482.61563349</v>
      </c>
      <c r="AK27" s="22">
        <f t="shared" si="36"/>
        <v>754597216.02203238</v>
      </c>
      <c r="AL27" s="22">
        <f t="shared" si="36"/>
        <v>0</v>
      </c>
      <c r="AM27" s="22"/>
      <c r="AN27" s="22">
        <f t="shared" si="36"/>
        <v>42340278.548252605</v>
      </c>
      <c r="AO27" s="22">
        <f t="shared" si="36"/>
        <v>268737481.05665386</v>
      </c>
      <c r="AP27" s="22">
        <f t="shared" si="36"/>
        <v>0</v>
      </c>
      <c r="AQ27" s="22"/>
      <c r="AR27" s="22">
        <f t="shared" si="36"/>
        <v>19682698.506954905</v>
      </c>
      <c r="AS27" s="22">
        <f t="shared" si="36"/>
        <v>99210967.306100458</v>
      </c>
      <c r="AT27" s="22">
        <f t="shared" si="36"/>
        <v>0</v>
      </c>
      <c r="AU27" s="22"/>
      <c r="AV27" s="22">
        <f t="shared" si="36"/>
        <v>0</v>
      </c>
      <c r="AW27" s="22">
        <f t="shared" si="36"/>
        <v>23224560.311082877</v>
      </c>
      <c r="AX27" s="22">
        <f t="shared" si="36"/>
        <v>0</v>
      </c>
      <c r="AY27" s="22"/>
      <c r="AZ27" s="22">
        <f t="shared" si="36"/>
        <v>0</v>
      </c>
      <c r="BA27" s="22">
        <f t="shared" si="36"/>
        <v>83915.783800892052</v>
      </c>
      <c r="BB27" s="22">
        <f t="shared" si="36"/>
        <v>0</v>
      </c>
      <c r="BC27" s="22"/>
      <c r="BD27" s="22">
        <f t="shared" si="36"/>
        <v>31723.112585514697</v>
      </c>
      <c r="BE27" s="22">
        <f t="shared" si="36"/>
        <v>279730.81549775111</v>
      </c>
      <c r="BF27" s="22">
        <f t="shared" si="36"/>
        <v>0</v>
      </c>
      <c r="BH27" s="44">
        <f t="shared" si="19"/>
        <v>0</v>
      </c>
      <c r="BI27" s="44">
        <f t="shared" si="20"/>
        <v>0</v>
      </c>
      <c r="BJ27" s="44">
        <f t="shared" si="21"/>
        <v>0</v>
      </c>
      <c r="BK27" s="44">
        <f t="shared" si="22"/>
        <v>0</v>
      </c>
    </row>
    <row r="28" spans="2:73" x14ac:dyDescent="0.25">
      <c r="B28" s="6"/>
      <c r="C28" s="6"/>
      <c r="D28" s="6"/>
      <c r="E28" s="83"/>
      <c r="F28" s="83"/>
      <c r="G28" s="105"/>
      <c r="H28" s="21"/>
      <c r="I28" s="21"/>
      <c r="J28" s="21"/>
      <c r="K28" s="24"/>
      <c r="L28" s="40"/>
      <c r="M28" s="24"/>
      <c r="N28" s="24"/>
      <c r="O28" s="24"/>
      <c r="P28" s="40"/>
      <c r="Q28" s="24"/>
      <c r="R28" s="24"/>
      <c r="S28" s="24"/>
      <c r="T28" s="24"/>
      <c r="U28" s="24"/>
      <c r="V28" s="24"/>
      <c r="W28" s="24"/>
      <c r="Y28" s="44"/>
      <c r="Z28" s="44"/>
      <c r="BH28" s="44">
        <f t="shared" si="19"/>
        <v>0</v>
      </c>
      <c r="BI28" s="44">
        <f t="shared" si="20"/>
        <v>0</v>
      </c>
      <c r="BJ28" s="44">
        <f t="shared" si="21"/>
        <v>0</v>
      </c>
      <c r="BK28" s="44">
        <f t="shared" si="22"/>
        <v>0</v>
      </c>
    </row>
    <row r="29" spans="2:73" x14ac:dyDescent="0.25">
      <c r="B29" s="7" t="s">
        <v>3</v>
      </c>
      <c r="C29" s="6"/>
      <c r="D29" s="6"/>
      <c r="E29" s="83"/>
      <c r="F29" s="83"/>
      <c r="G29" s="105"/>
      <c r="H29" s="21"/>
      <c r="I29" s="21"/>
      <c r="J29" s="21"/>
      <c r="K29" s="24"/>
      <c r="L29" s="40"/>
      <c r="M29" s="24"/>
      <c r="N29" s="24"/>
      <c r="O29" s="24"/>
      <c r="P29" s="40"/>
      <c r="Q29" s="24"/>
      <c r="R29" s="24"/>
      <c r="S29" s="24"/>
      <c r="T29" s="24"/>
      <c r="U29" s="24"/>
      <c r="V29" s="24"/>
      <c r="W29" s="24"/>
      <c r="Y29" s="44"/>
      <c r="Z29" s="44"/>
      <c r="BH29" s="44">
        <f t="shared" si="19"/>
        <v>0</v>
      </c>
      <c r="BI29" s="44">
        <f t="shared" si="20"/>
        <v>0</v>
      </c>
      <c r="BJ29" s="44">
        <f t="shared" si="21"/>
        <v>0</v>
      </c>
      <c r="BK29" s="44">
        <f t="shared" si="22"/>
        <v>0</v>
      </c>
    </row>
    <row r="30" spans="2:73" x14ac:dyDescent="0.25">
      <c r="B30" s="10"/>
      <c r="C30" s="6" t="s">
        <v>16</v>
      </c>
      <c r="D30" s="47" t="str">
        <f>INDEX(Alloc,$E30,D$1)</f>
        <v>NCPT</v>
      </c>
      <c r="E30" s="83">
        <v>13</v>
      </c>
      <c r="F30" s="83"/>
      <c r="G30" s="105">
        <f>+'Function-Classif'!F30</f>
        <v>873007847.89332759</v>
      </c>
      <c r="H30" s="21">
        <f>+'Function-Classif'!S30</f>
        <v>873007847.89332759</v>
      </c>
      <c r="I30" s="21">
        <f>+'Function-Classif'!T30</f>
        <v>0</v>
      </c>
      <c r="J30" s="21">
        <f>+'Function-Classif'!U30</f>
        <v>0</v>
      </c>
      <c r="K30" s="47"/>
      <c r="L30" s="47">
        <f t="shared" ref="L30:N31" si="37">INDEX(Alloc,$E30,L$1)*$G30</f>
        <v>371324837.6431492</v>
      </c>
      <c r="M30" s="47">
        <f t="shared" si="37"/>
        <v>0</v>
      </c>
      <c r="N30" s="47">
        <f t="shared" si="37"/>
        <v>0</v>
      </c>
      <c r="O30" s="47"/>
      <c r="P30" s="47">
        <f t="shared" ref="P30:R31" si="38">INDEX(Alloc,$E30,P$1)*$G30</f>
        <v>94008351.118973196</v>
      </c>
      <c r="Q30" s="47">
        <f t="shared" si="38"/>
        <v>0</v>
      </c>
      <c r="R30" s="47">
        <f t="shared" si="38"/>
        <v>0</v>
      </c>
      <c r="S30" s="47"/>
      <c r="T30" s="47">
        <f t="shared" ref="T30:V31" si="39">INDEX(Alloc,$E30,T$1)*$G30</f>
        <v>9075532.6755517237</v>
      </c>
      <c r="U30" s="47">
        <f t="shared" si="39"/>
        <v>0</v>
      </c>
      <c r="V30" s="47">
        <f t="shared" si="39"/>
        <v>0</v>
      </c>
      <c r="W30" s="24"/>
      <c r="X30" s="47">
        <f t="shared" ref="X30:Z31" si="40">INDEX(Alloc,$E30,X$1)*$G30</f>
        <v>82877416.823035985</v>
      </c>
      <c r="Y30" s="47">
        <f t="shared" si="40"/>
        <v>0</v>
      </c>
      <c r="Z30" s="47">
        <f t="shared" si="40"/>
        <v>0</v>
      </c>
      <c r="AB30" s="47">
        <f t="shared" ref="AB30:AD31" si="41">INDEX(Alloc,$E30,AB$1)*$G30</f>
        <v>6517579.8453142494</v>
      </c>
      <c r="AC30" s="47">
        <f t="shared" si="41"/>
        <v>0</v>
      </c>
      <c r="AD30" s="47">
        <f t="shared" si="41"/>
        <v>0</v>
      </c>
      <c r="AF30" s="47">
        <f t="shared" ref="AF30:AH31" si="42">INDEX(Alloc,$E30,AF$1)*$G30</f>
        <v>64055947.037543774</v>
      </c>
      <c r="AG30" s="47">
        <f t="shared" si="42"/>
        <v>0</v>
      </c>
      <c r="AH30" s="47">
        <f t="shared" si="42"/>
        <v>0</v>
      </c>
      <c r="AJ30" s="47">
        <f t="shared" ref="AJ30:AL31" si="43">INDEX(Alloc,$E30,AJ$1)*$G30</f>
        <v>148410185.84430462</v>
      </c>
      <c r="AK30" s="47">
        <f t="shared" si="43"/>
        <v>0</v>
      </c>
      <c r="AL30" s="47">
        <f t="shared" si="43"/>
        <v>0</v>
      </c>
      <c r="AN30" s="47">
        <f t="shared" ref="AN30:AP31" si="44">INDEX(Alloc,$E30,AN$1)*$G30</f>
        <v>54315430.402277388</v>
      </c>
      <c r="AO30" s="47">
        <f t="shared" si="44"/>
        <v>0</v>
      </c>
      <c r="AP30" s="47">
        <f t="shared" si="44"/>
        <v>0</v>
      </c>
      <c r="AR30" s="47">
        <f t="shared" ref="AR30:AT31" si="45">INDEX(Alloc,$E30,AR$1)*$G30</f>
        <v>35912809.421104915</v>
      </c>
      <c r="AS30" s="47">
        <f t="shared" si="45"/>
        <v>0</v>
      </c>
      <c r="AT30" s="47">
        <f t="shared" si="45"/>
        <v>0</v>
      </c>
      <c r="AV30" s="47">
        <f t="shared" ref="AV30:AX31" si="46">INDEX(Alloc,$E30,AV$1)*$G30</f>
        <v>6440994.4618933406</v>
      </c>
      <c r="AW30" s="47">
        <f t="shared" si="46"/>
        <v>0</v>
      </c>
      <c r="AX30" s="47">
        <f t="shared" si="46"/>
        <v>0</v>
      </c>
      <c r="AZ30" s="47">
        <f t="shared" ref="AZ30:BB31" si="47">INDEX(Alloc,$E30,AZ$1)*$G30</f>
        <v>26979.075970538139</v>
      </c>
      <c r="BA30" s="47">
        <f t="shared" si="47"/>
        <v>0</v>
      </c>
      <c r="BB30" s="47">
        <f t="shared" si="47"/>
        <v>0</v>
      </c>
      <c r="BD30" s="47">
        <f t="shared" ref="BD30:BF31" si="48">INDEX(Alloc,$E30,BD$1)*$G30</f>
        <v>41783.544208903804</v>
      </c>
      <c r="BE30" s="47">
        <f t="shared" si="48"/>
        <v>0</v>
      </c>
      <c r="BF30" s="47">
        <f t="shared" si="48"/>
        <v>0</v>
      </c>
      <c r="BH30" s="44">
        <f t="shared" si="19"/>
        <v>0</v>
      </c>
      <c r="BI30" s="44">
        <f t="shared" si="20"/>
        <v>0</v>
      </c>
      <c r="BJ30" s="44">
        <f t="shared" si="21"/>
        <v>0</v>
      </c>
      <c r="BK30" s="44">
        <f t="shared" si="22"/>
        <v>0</v>
      </c>
    </row>
    <row r="31" spans="2:73" x14ac:dyDescent="0.25">
      <c r="B31" s="10"/>
      <c r="C31" s="30" t="s">
        <v>17</v>
      </c>
      <c r="D31" s="47" t="str">
        <f>INDEX(Alloc,$E31,D$1)</f>
        <v>NCPT</v>
      </c>
      <c r="E31" s="84">
        <v>13</v>
      </c>
      <c r="F31" s="84"/>
      <c r="G31" s="105">
        <f>+'Function-Classif'!F31</f>
        <v>8230400.4889750648</v>
      </c>
      <c r="H31" s="31">
        <f>+'Function-Classif'!S31</f>
        <v>8230400.4889750648</v>
      </c>
      <c r="I31" s="31">
        <f>+'Function-Classif'!T31</f>
        <v>0</v>
      </c>
      <c r="J31" s="31">
        <f>+'Function-Classif'!U31</f>
        <v>0</v>
      </c>
      <c r="K31" s="65"/>
      <c r="L31" s="47">
        <f t="shared" si="37"/>
        <v>3500715.523556429</v>
      </c>
      <c r="M31" s="47">
        <f t="shared" si="37"/>
        <v>0</v>
      </c>
      <c r="N31" s="47">
        <f t="shared" si="37"/>
        <v>0</v>
      </c>
      <c r="O31" s="47"/>
      <c r="P31" s="47">
        <f t="shared" si="38"/>
        <v>886276.5448036131</v>
      </c>
      <c r="Q31" s="47">
        <f t="shared" si="38"/>
        <v>0</v>
      </c>
      <c r="R31" s="47">
        <f t="shared" si="38"/>
        <v>0</v>
      </c>
      <c r="S31" s="47"/>
      <c r="T31" s="47">
        <f t="shared" si="39"/>
        <v>85560.821418522988</v>
      </c>
      <c r="U31" s="47">
        <f t="shared" si="39"/>
        <v>0</v>
      </c>
      <c r="V31" s="47">
        <f t="shared" si="39"/>
        <v>0</v>
      </c>
      <c r="W31" s="24"/>
      <c r="X31" s="47">
        <f t="shared" si="40"/>
        <v>781338.14442943339</v>
      </c>
      <c r="Y31" s="47">
        <f t="shared" si="40"/>
        <v>0</v>
      </c>
      <c r="Z31" s="47">
        <f t="shared" si="40"/>
        <v>0</v>
      </c>
      <c r="AB31" s="47">
        <f t="shared" si="41"/>
        <v>61445.372427354116</v>
      </c>
      <c r="AC31" s="47">
        <f t="shared" si="41"/>
        <v>0</v>
      </c>
      <c r="AD31" s="47">
        <f t="shared" si="41"/>
        <v>0</v>
      </c>
      <c r="AF31" s="47">
        <f t="shared" si="42"/>
        <v>603896.17240185477</v>
      </c>
      <c r="AG31" s="47">
        <f t="shared" si="42"/>
        <v>0</v>
      </c>
      <c r="AH31" s="47">
        <f t="shared" si="42"/>
        <v>0</v>
      </c>
      <c r="AJ31" s="47">
        <f t="shared" si="43"/>
        <v>1399157.2573939753</v>
      </c>
      <c r="AK31" s="47">
        <f t="shared" si="43"/>
        <v>0</v>
      </c>
      <c r="AL31" s="47">
        <f t="shared" si="43"/>
        <v>0</v>
      </c>
      <c r="AN31" s="47">
        <f t="shared" si="44"/>
        <v>512066.12405667431</v>
      </c>
      <c r="AO31" s="47">
        <f t="shared" si="44"/>
        <v>0</v>
      </c>
      <c r="AP31" s="47">
        <f t="shared" si="44"/>
        <v>0</v>
      </c>
      <c r="AR31" s="47">
        <f t="shared" si="45"/>
        <v>338572.90622666496</v>
      </c>
      <c r="AS31" s="47">
        <f t="shared" si="45"/>
        <v>0</v>
      </c>
      <c r="AT31" s="47">
        <f t="shared" si="45"/>
        <v>0</v>
      </c>
      <c r="AV31" s="47">
        <f t="shared" si="46"/>
        <v>60723.353285513811</v>
      </c>
      <c r="AW31" s="47">
        <f t="shared" si="46"/>
        <v>0</v>
      </c>
      <c r="AX31" s="47">
        <f t="shared" si="46"/>
        <v>0</v>
      </c>
      <c r="AZ31" s="47">
        <f t="shared" si="47"/>
        <v>254.3489163308696</v>
      </c>
      <c r="BA31" s="47">
        <f t="shared" si="47"/>
        <v>0</v>
      </c>
      <c r="BB31" s="47">
        <f t="shared" si="47"/>
        <v>0</v>
      </c>
      <c r="BD31" s="47">
        <f t="shared" si="48"/>
        <v>393.92005870042709</v>
      </c>
      <c r="BE31" s="47">
        <f t="shared" si="48"/>
        <v>0</v>
      </c>
      <c r="BF31" s="47">
        <f t="shared" si="48"/>
        <v>0</v>
      </c>
      <c r="BH31" s="44">
        <f t="shared" si="19"/>
        <v>0</v>
      </c>
      <c r="BI31" s="44">
        <f t="shared" si="20"/>
        <v>0</v>
      </c>
      <c r="BJ31" s="44">
        <f t="shared" si="21"/>
        <v>0</v>
      </c>
      <c r="BK31" s="44">
        <f t="shared" si="22"/>
        <v>0</v>
      </c>
    </row>
    <row r="32" spans="2:73" x14ac:dyDescent="0.25">
      <c r="B32" s="6"/>
      <c r="C32" s="6" t="s">
        <v>18</v>
      </c>
      <c r="D32" s="6"/>
      <c r="E32" s="83"/>
      <c r="F32" s="83"/>
      <c r="G32" s="105">
        <f>+'Function-Classif'!F32</f>
        <v>881238248.38230264</v>
      </c>
      <c r="H32" s="21">
        <f>H30+H31</f>
        <v>881238248.38230264</v>
      </c>
      <c r="I32" s="21">
        <f t="shared" ref="I32:J32" si="49">I30+I31</f>
        <v>0</v>
      </c>
      <c r="J32" s="21">
        <f t="shared" si="49"/>
        <v>0</v>
      </c>
      <c r="K32" s="21"/>
      <c r="L32" s="21">
        <f t="shared" ref="L32:BF32" si="50">L30+L31</f>
        <v>374825553.16670561</v>
      </c>
      <c r="M32" s="21">
        <f t="shared" si="50"/>
        <v>0</v>
      </c>
      <c r="N32" s="21">
        <f t="shared" si="50"/>
        <v>0</v>
      </c>
      <c r="O32" s="21"/>
      <c r="P32" s="21">
        <f t="shared" si="50"/>
        <v>94894627.663776815</v>
      </c>
      <c r="Q32" s="21">
        <f t="shared" si="50"/>
        <v>0</v>
      </c>
      <c r="R32" s="21">
        <f t="shared" si="50"/>
        <v>0</v>
      </c>
      <c r="S32" s="21"/>
      <c r="T32" s="21">
        <f t="shared" si="50"/>
        <v>9161093.4969702475</v>
      </c>
      <c r="U32" s="21">
        <f t="shared" si="50"/>
        <v>0</v>
      </c>
      <c r="V32" s="21">
        <f t="shared" si="50"/>
        <v>0</v>
      </c>
      <c r="W32" s="21">
        <f t="shared" si="50"/>
        <v>0</v>
      </c>
      <c r="X32" s="21">
        <f t="shared" si="50"/>
        <v>83658754.967465416</v>
      </c>
      <c r="Y32" s="21">
        <f t="shared" si="50"/>
        <v>0</v>
      </c>
      <c r="Z32" s="21">
        <f t="shared" si="50"/>
        <v>0</v>
      </c>
      <c r="AA32" s="21">
        <f t="shared" si="50"/>
        <v>0</v>
      </c>
      <c r="AB32" s="21">
        <f t="shared" si="50"/>
        <v>6579025.217741604</v>
      </c>
      <c r="AC32" s="21">
        <f t="shared" si="50"/>
        <v>0</v>
      </c>
      <c r="AD32" s="21">
        <f t="shared" si="50"/>
        <v>0</v>
      </c>
      <c r="AE32" s="21">
        <f t="shared" si="50"/>
        <v>0</v>
      </c>
      <c r="AF32" s="21">
        <f t="shared" si="50"/>
        <v>64659843.209945627</v>
      </c>
      <c r="AG32" s="21">
        <f t="shared" si="50"/>
        <v>0</v>
      </c>
      <c r="AH32" s="21">
        <f t="shared" si="50"/>
        <v>0</v>
      </c>
      <c r="AI32" s="21">
        <f t="shared" si="50"/>
        <v>0</v>
      </c>
      <c r="AJ32" s="21">
        <f t="shared" si="50"/>
        <v>149809343.10169861</v>
      </c>
      <c r="AK32" s="21">
        <f t="shared" si="50"/>
        <v>0</v>
      </c>
      <c r="AL32" s="21">
        <f t="shared" si="50"/>
        <v>0</v>
      </c>
      <c r="AM32" s="21">
        <f t="shared" si="50"/>
        <v>0</v>
      </c>
      <c r="AN32" s="21">
        <f t="shared" si="50"/>
        <v>54827496.526334062</v>
      </c>
      <c r="AO32" s="21">
        <f t="shared" si="50"/>
        <v>0</v>
      </c>
      <c r="AP32" s="21">
        <f t="shared" si="50"/>
        <v>0</v>
      </c>
      <c r="AQ32" s="21">
        <f t="shared" si="50"/>
        <v>0</v>
      </c>
      <c r="AR32" s="21">
        <f t="shared" si="50"/>
        <v>36251382.32733158</v>
      </c>
      <c r="AS32" s="21">
        <f t="shared" si="50"/>
        <v>0</v>
      </c>
      <c r="AT32" s="21">
        <f t="shared" si="50"/>
        <v>0</v>
      </c>
      <c r="AU32" s="21">
        <f t="shared" si="50"/>
        <v>0</v>
      </c>
      <c r="AV32" s="21">
        <f t="shared" si="50"/>
        <v>6501717.8151788544</v>
      </c>
      <c r="AW32" s="21">
        <f t="shared" si="50"/>
        <v>0</v>
      </c>
      <c r="AX32" s="21">
        <f t="shared" si="50"/>
        <v>0</v>
      </c>
      <c r="AY32" s="21">
        <f t="shared" si="50"/>
        <v>0</v>
      </c>
      <c r="AZ32" s="21">
        <f t="shared" si="50"/>
        <v>27233.424886869008</v>
      </c>
      <c r="BA32" s="21">
        <f t="shared" si="50"/>
        <v>0</v>
      </c>
      <c r="BB32" s="21">
        <f t="shared" si="50"/>
        <v>0</v>
      </c>
      <c r="BC32" s="21">
        <f t="shared" si="50"/>
        <v>0</v>
      </c>
      <c r="BD32" s="21">
        <f t="shared" si="50"/>
        <v>42177.464267604235</v>
      </c>
      <c r="BE32" s="21">
        <f t="shared" si="50"/>
        <v>0</v>
      </c>
      <c r="BF32" s="21">
        <f t="shared" si="50"/>
        <v>0</v>
      </c>
      <c r="BH32" s="44">
        <f t="shared" si="19"/>
        <v>0</v>
      </c>
      <c r="BI32" s="44">
        <f t="shared" si="20"/>
        <v>0</v>
      </c>
      <c r="BJ32" s="44">
        <f t="shared" si="21"/>
        <v>0</v>
      </c>
      <c r="BK32" s="44">
        <f t="shared" si="22"/>
        <v>0</v>
      </c>
    </row>
    <row r="33" spans="2:63" x14ac:dyDescent="0.25">
      <c r="B33" s="6"/>
      <c r="C33" s="6"/>
      <c r="D33" s="6"/>
      <c r="E33" s="83"/>
      <c r="F33" s="83"/>
      <c r="G33" s="105"/>
      <c r="H33" s="21"/>
      <c r="I33" s="21"/>
      <c r="J33" s="21"/>
      <c r="K33" s="24"/>
      <c r="L33" s="40"/>
      <c r="M33" s="24"/>
      <c r="N33" s="24"/>
      <c r="O33" s="24"/>
      <c r="P33" s="40"/>
      <c r="Q33" s="24"/>
      <c r="R33" s="24"/>
      <c r="S33" s="24"/>
      <c r="T33" s="24"/>
      <c r="U33" s="24"/>
      <c r="V33" s="24"/>
      <c r="W33" s="24"/>
      <c r="Y33" s="44"/>
      <c r="Z33" s="44"/>
      <c r="BH33" s="44">
        <f t="shared" si="19"/>
        <v>0</v>
      </c>
      <c r="BI33" s="44">
        <f t="shared" si="20"/>
        <v>0</v>
      </c>
      <c r="BJ33" s="44">
        <f t="shared" si="21"/>
        <v>0</v>
      </c>
      <c r="BK33" s="44">
        <f t="shared" si="22"/>
        <v>0</v>
      </c>
    </row>
    <row r="34" spans="2:63" x14ac:dyDescent="0.25">
      <c r="B34" s="7" t="s">
        <v>4</v>
      </c>
      <c r="C34" s="6"/>
      <c r="D34" s="6"/>
      <c r="E34" s="83"/>
      <c r="F34" s="83"/>
      <c r="G34" s="105"/>
      <c r="H34" s="21"/>
      <c r="I34" s="21"/>
      <c r="J34" s="21"/>
      <c r="K34" s="24"/>
      <c r="L34" s="40"/>
      <c r="M34" s="24"/>
      <c r="N34" s="24"/>
      <c r="O34" s="24"/>
      <c r="P34" s="40"/>
      <c r="Q34" s="24"/>
      <c r="R34" s="24"/>
      <c r="S34" s="24"/>
      <c r="T34" s="24"/>
      <c r="U34" s="24"/>
      <c r="V34" s="24"/>
      <c r="W34" s="24"/>
      <c r="Y34" s="44"/>
      <c r="Z34" s="44"/>
      <c r="BH34" s="44">
        <f t="shared" si="19"/>
        <v>0</v>
      </c>
      <c r="BI34" s="44">
        <f t="shared" si="20"/>
        <v>0</v>
      </c>
      <c r="BJ34" s="44">
        <f t="shared" si="21"/>
        <v>0</v>
      </c>
      <c r="BK34" s="44">
        <f t="shared" si="22"/>
        <v>0</v>
      </c>
    </row>
    <row r="35" spans="2:63" x14ac:dyDescent="0.25">
      <c r="B35" s="10"/>
      <c r="C35" s="11" t="s">
        <v>19</v>
      </c>
      <c r="D35" s="47" t="str">
        <f>INDEX(Alloc,$E35,D$1)</f>
        <v>NCPP</v>
      </c>
      <c r="E35" s="89">
        <v>14</v>
      </c>
      <c r="F35" s="89"/>
      <c r="G35" s="105">
        <f>+'Function-Classif'!F35</f>
        <v>209650161.07461533</v>
      </c>
      <c r="H35" s="21">
        <f>+'Function-Classif'!S35</f>
        <v>209650161.07461533</v>
      </c>
      <c r="I35" s="21">
        <f>+'Function-Classif'!T35</f>
        <v>0</v>
      </c>
      <c r="J35" s="21">
        <f>+'Function-Classif'!U35</f>
        <v>0</v>
      </c>
      <c r="K35" s="47"/>
      <c r="L35" s="47">
        <f>INDEX(Alloc,$E35,L$1)*$G35</f>
        <v>99451124.199361444</v>
      </c>
      <c r="M35" s="47">
        <f>INDEX(Alloc,$E35,M$1)*$G35</f>
        <v>0</v>
      </c>
      <c r="N35" s="47">
        <f>INDEX(Alloc,$E35,N$1)*$G35</f>
        <v>0</v>
      </c>
      <c r="O35" s="47"/>
      <c r="P35" s="47">
        <f>INDEX(Alloc,$E35,P$1)*$G35</f>
        <v>25178052.355051432</v>
      </c>
      <c r="Q35" s="47">
        <f>INDEX(Alloc,$E35,Q$1)*$G35</f>
        <v>0</v>
      </c>
      <c r="R35" s="47">
        <f>INDEX(Alloc,$E35,R$1)*$G35</f>
        <v>0</v>
      </c>
      <c r="S35" s="47"/>
      <c r="T35" s="47">
        <f>INDEX(Alloc,$E35,T$1)*$G35</f>
        <v>2430680.1910165995</v>
      </c>
      <c r="U35" s="47">
        <f>INDEX(Alloc,$E35,U$1)*$G35</f>
        <v>0</v>
      </c>
      <c r="V35" s="47">
        <f>INDEX(Alloc,$E35,V$1)*$G35</f>
        <v>0</v>
      </c>
      <c r="W35" s="24"/>
      <c r="X35" s="47">
        <f>INDEX(Alloc,$E35,X$1)*$G35</f>
        <v>22196878.415418509</v>
      </c>
      <c r="Y35" s="47">
        <f>INDEX(Alloc,$E35,Y$1)*$G35</f>
        <v>0</v>
      </c>
      <c r="Z35" s="47">
        <f>INDEX(Alloc,$E35,Z$1)*$G35</f>
        <v>0</v>
      </c>
      <c r="AB35" s="47">
        <f>INDEX(Alloc,$E35,AB$1)*$G35</f>
        <v>1745589.2441499359</v>
      </c>
      <c r="AC35" s="47">
        <f>INDEX(Alloc,$E35,AC$1)*$G35</f>
        <v>0</v>
      </c>
      <c r="AD35" s="47">
        <f>INDEX(Alloc,$E35,AD$1)*$G35</f>
        <v>0</v>
      </c>
      <c r="AF35" s="47">
        <f>INDEX(Alloc,$E35,AF$1)*$G35</f>
        <v>17155965.070832685</v>
      </c>
      <c r="AG35" s="47">
        <f>INDEX(Alloc,$E35,AG$1)*$G35</f>
        <v>0</v>
      </c>
      <c r="AH35" s="47">
        <f>INDEX(Alloc,$E35,AH$1)*$G35</f>
        <v>0</v>
      </c>
      <c r="AJ35" s="47">
        <f>INDEX(Alloc,$E35,AJ$1)*$G35</f>
        <v>39748377.508311182</v>
      </c>
      <c r="AK35" s="47">
        <f>INDEX(Alloc,$E35,AK$1)*$G35</f>
        <v>0</v>
      </c>
      <c r="AL35" s="47">
        <f>INDEX(Alloc,$E35,AL$1)*$G35</f>
        <v>0</v>
      </c>
      <c r="AN35" s="47">
        <f>INDEX(Alloc,$E35,AN$1)*$G35</f>
        <v>0</v>
      </c>
      <c r="AO35" s="47">
        <f>INDEX(Alloc,$E35,AO$1)*$G35</f>
        <v>0</v>
      </c>
      <c r="AP35" s="47">
        <f>INDEX(Alloc,$E35,AP$1)*$G35</f>
        <v>0</v>
      </c>
      <c r="AR35" s="47">
        <f>INDEX(Alloc,$E35,AR$1)*$G35</f>
        <v>0</v>
      </c>
      <c r="AS35" s="47">
        <f>INDEX(Alloc,$E35,AS$1)*$G35</f>
        <v>0</v>
      </c>
      <c r="AT35" s="47">
        <f>INDEX(Alloc,$E35,AT$1)*$G35</f>
        <v>0</v>
      </c>
      <c r="AV35" s="47">
        <f>INDEX(Alloc,$E35,AV$1)*$G35</f>
        <v>1725077.5473650091</v>
      </c>
      <c r="AW35" s="47">
        <f>INDEX(Alloc,$E35,AW$1)*$G35</f>
        <v>0</v>
      </c>
      <c r="AX35" s="47">
        <f>INDEX(Alloc,$E35,AX$1)*$G35</f>
        <v>0</v>
      </c>
      <c r="AZ35" s="47">
        <f>INDEX(Alloc,$E35,AZ$1)*$G35</f>
        <v>7225.7472787438764</v>
      </c>
      <c r="BA35" s="47">
        <f>INDEX(Alloc,$E35,BA$1)*$G35</f>
        <v>0</v>
      </c>
      <c r="BB35" s="47">
        <f>INDEX(Alloc,$E35,BB$1)*$G35</f>
        <v>0</v>
      </c>
      <c r="BD35" s="47">
        <f>INDEX(Alloc,$E35,BD$1)*$G35</f>
        <v>11190.795829829856</v>
      </c>
      <c r="BE35" s="47">
        <f>INDEX(Alloc,$E35,BE$1)*$G35</f>
        <v>0</v>
      </c>
      <c r="BF35" s="47">
        <f>INDEX(Alloc,$E35,BF$1)*$G35</f>
        <v>0</v>
      </c>
      <c r="BH35" s="44">
        <f t="shared" si="19"/>
        <v>0</v>
      </c>
      <c r="BI35" s="44">
        <f t="shared" si="20"/>
        <v>0</v>
      </c>
      <c r="BJ35" s="44">
        <f t="shared" si="21"/>
        <v>0</v>
      </c>
      <c r="BK35" s="44">
        <f t="shared" si="22"/>
        <v>0</v>
      </c>
    </row>
    <row r="36" spans="2:63" x14ac:dyDescent="0.25">
      <c r="B36" s="10"/>
      <c r="C36" s="11" t="s">
        <v>20</v>
      </c>
      <c r="D36" s="11"/>
      <c r="E36" s="90"/>
      <c r="F36" s="90"/>
      <c r="G36" s="105"/>
      <c r="H36" s="24"/>
      <c r="I36" s="24"/>
      <c r="J36" s="24"/>
      <c r="K36" s="24"/>
      <c r="L36" s="40"/>
      <c r="M36" s="24"/>
      <c r="N36" s="24"/>
      <c r="O36" s="24"/>
      <c r="P36" s="40"/>
      <c r="Q36" s="24"/>
      <c r="R36" s="24"/>
      <c r="S36" s="24"/>
      <c r="T36" s="24"/>
      <c r="U36" s="24"/>
      <c r="V36" s="24"/>
      <c r="W36" s="24"/>
      <c r="Y36" s="44"/>
      <c r="Z36" s="44"/>
      <c r="BH36" s="44">
        <f t="shared" si="19"/>
        <v>0</v>
      </c>
      <c r="BI36" s="44">
        <f t="shared" si="20"/>
        <v>0</v>
      </c>
      <c r="BJ36" s="44">
        <f t="shared" si="21"/>
        <v>0</v>
      </c>
      <c r="BK36" s="44">
        <f t="shared" si="22"/>
        <v>0</v>
      </c>
    </row>
    <row r="37" spans="2:63" x14ac:dyDescent="0.25">
      <c r="B37" s="10"/>
      <c r="C37" s="11" t="s">
        <v>354</v>
      </c>
      <c r="D37" s="11"/>
      <c r="E37" s="90"/>
      <c r="F37" s="90"/>
      <c r="G37" s="105"/>
      <c r="H37" s="24"/>
      <c r="I37" s="24"/>
      <c r="J37" s="24"/>
      <c r="K37" s="24"/>
      <c r="L37" s="40"/>
      <c r="M37" s="24"/>
      <c r="N37" s="24"/>
      <c r="O37" s="24"/>
      <c r="P37" s="40"/>
      <c r="Q37" s="24"/>
      <c r="R37" s="24"/>
      <c r="S37" s="24"/>
      <c r="T37" s="24"/>
      <c r="U37" s="24"/>
      <c r="V37" s="24"/>
      <c r="W37" s="24"/>
      <c r="Y37" s="44"/>
      <c r="Z37" s="44"/>
      <c r="BH37" s="44">
        <f t="shared" si="19"/>
        <v>0</v>
      </c>
      <c r="BI37" s="44">
        <f t="shared" si="20"/>
        <v>0</v>
      </c>
      <c r="BJ37" s="44">
        <f t="shared" si="21"/>
        <v>0</v>
      </c>
      <c r="BK37" s="44">
        <f t="shared" si="22"/>
        <v>0</v>
      </c>
    </row>
    <row r="38" spans="2:63" x14ac:dyDescent="0.25">
      <c r="B38" s="10"/>
      <c r="C38" s="11" t="s">
        <v>352</v>
      </c>
      <c r="D38" s="47" t="str">
        <f>INDEX(Alloc,$E38,D$1)</f>
        <v>NCPP</v>
      </c>
      <c r="E38" s="91">
        <v>14</v>
      </c>
      <c r="F38" s="90"/>
      <c r="G38" s="105">
        <f>SUM('Function-Classif'!G38:Q38)</f>
        <v>190840847.55739155</v>
      </c>
      <c r="H38" s="21">
        <f>+'Function-Classif'!S38</f>
        <v>190840847.55739155</v>
      </c>
      <c r="I38" s="21">
        <f>+'Function-Classif'!T38</f>
        <v>0</v>
      </c>
      <c r="J38" s="21">
        <f>+'Function-Classif'!U38</f>
        <v>0</v>
      </c>
      <c r="K38" s="24"/>
      <c r="L38" s="47">
        <f t="shared" ref="L38:N39" si="51">INDEX(Alloc,$E38,L$1)*$G38</f>
        <v>90528606.014219716</v>
      </c>
      <c r="M38" s="47">
        <f t="shared" si="51"/>
        <v>0</v>
      </c>
      <c r="N38" s="47">
        <f t="shared" si="51"/>
        <v>0</v>
      </c>
      <c r="O38" s="47"/>
      <c r="P38" s="47">
        <f t="shared" ref="P38:R39" si="52">INDEX(Alloc,$E38,P$1)*$G38</f>
        <v>22919137.417558555</v>
      </c>
      <c r="Q38" s="47">
        <f t="shared" si="52"/>
        <v>0</v>
      </c>
      <c r="R38" s="47">
        <f t="shared" si="52"/>
        <v>0</v>
      </c>
      <c r="S38" s="47"/>
      <c r="T38" s="47">
        <f t="shared" ref="T38:V39" si="53">INDEX(Alloc,$E38,T$1)*$G38</f>
        <v>2212605.3489149287</v>
      </c>
      <c r="U38" s="47">
        <f t="shared" si="53"/>
        <v>0</v>
      </c>
      <c r="V38" s="47">
        <f t="shared" si="53"/>
        <v>0</v>
      </c>
      <c r="W38" s="24"/>
      <c r="X38" s="47">
        <f t="shared" ref="X38:Z39" si="54">INDEX(Alloc,$E38,X$1)*$G38</f>
        <v>20205427.309064668</v>
      </c>
      <c r="Y38" s="47">
        <f t="shared" si="54"/>
        <v>0</v>
      </c>
      <c r="Z38" s="47">
        <f t="shared" si="54"/>
        <v>0</v>
      </c>
      <c r="AB38" s="47">
        <f t="shared" ref="AB38:AD39" si="55">INDEX(Alloc,$E38,AB$1)*$G38</f>
        <v>1588979.1313925013</v>
      </c>
      <c r="AC38" s="47">
        <f t="shared" si="55"/>
        <v>0</v>
      </c>
      <c r="AD38" s="47">
        <f t="shared" si="55"/>
        <v>0</v>
      </c>
      <c r="AF38" s="47">
        <f t="shared" ref="AF38:AH39" si="56">INDEX(Alloc,$E38,AF$1)*$G38</f>
        <v>15616772.713174611</v>
      </c>
      <c r="AG38" s="47">
        <f t="shared" si="56"/>
        <v>0</v>
      </c>
      <c r="AH38" s="47">
        <f t="shared" si="56"/>
        <v>0</v>
      </c>
      <c r="AJ38" s="47">
        <f t="shared" ref="AJ38:AL39" si="57">INDEX(Alloc,$E38,AJ$1)*$G38</f>
        <v>36182247.673148774</v>
      </c>
      <c r="AK38" s="47">
        <f t="shared" si="57"/>
        <v>0</v>
      </c>
      <c r="AL38" s="47">
        <f t="shared" si="57"/>
        <v>0</v>
      </c>
      <c r="AN38" s="47">
        <f t="shared" ref="AN38:AP39" si="58">INDEX(Alloc,$E38,AN$1)*$G38</f>
        <v>0</v>
      </c>
      <c r="AO38" s="47">
        <f t="shared" si="58"/>
        <v>0</v>
      </c>
      <c r="AP38" s="47">
        <f t="shared" si="58"/>
        <v>0</v>
      </c>
      <c r="AR38" s="47">
        <f t="shared" ref="AR38:AT39" si="59">INDEX(Alloc,$E38,AR$1)*$G38</f>
        <v>0</v>
      </c>
      <c r="AS38" s="47">
        <f t="shared" si="59"/>
        <v>0</v>
      </c>
      <c r="AT38" s="47">
        <f t="shared" si="59"/>
        <v>0</v>
      </c>
      <c r="AV38" s="47">
        <f t="shared" ref="AV38:AX39" si="60">INDEX(Alloc,$E38,AV$1)*$G38</f>
        <v>1570307.6952285077</v>
      </c>
      <c r="AW38" s="47">
        <f t="shared" si="60"/>
        <v>0</v>
      </c>
      <c r="AX38" s="47">
        <f t="shared" si="60"/>
        <v>0</v>
      </c>
      <c r="AZ38" s="47">
        <f t="shared" ref="AZ38:BB39" si="61">INDEX(Alloc,$E38,AZ$1)*$G38</f>
        <v>6577.4704290363834</v>
      </c>
      <c r="BA38" s="47">
        <f t="shared" si="61"/>
        <v>0</v>
      </c>
      <c r="BB38" s="47">
        <f t="shared" si="61"/>
        <v>0</v>
      </c>
      <c r="BD38" s="47">
        <f t="shared" ref="BD38:BF39" si="62">INDEX(Alloc,$E38,BD$1)*$G38</f>
        <v>10186.784260310502</v>
      </c>
      <c r="BE38" s="47">
        <f t="shared" si="62"/>
        <v>0</v>
      </c>
      <c r="BF38" s="47">
        <f t="shared" si="62"/>
        <v>0</v>
      </c>
      <c r="BH38" s="44">
        <f t="shared" si="19"/>
        <v>0</v>
      </c>
      <c r="BI38" s="44">
        <f t="shared" si="20"/>
        <v>0</v>
      </c>
      <c r="BJ38" s="44">
        <f t="shared" si="21"/>
        <v>0</v>
      </c>
      <c r="BK38" s="44">
        <f t="shared" si="22"/>
        <v>0</v>
      </c>
    </row>
    <row r="39" spans="2:63" x14ac:dyDescent="0.25">
      <c r="B39" s="10"/>
      <c r="C39" s="11" t="s">
        <v>353</v>
      </c>
      <c r="D39" s="47" t="str">
        <f>INDEX(Alloc,$E39,D$1)</f>
        <v>CUST08</v>
      </c>
      <c r="E39" s="91">
        <v>11</v>
      </c>
      <c r="F39" s="90"/>
      <c r="G39" s="105">
        <f>SUM('Function-Classif'!G39:Q39)</f>
        <v>276791712.00494987</v>
      </c>
      <c r="H39" s="21">
        <f>+'Function-Classif'!S39</f>
        <v>0</v>
      </c>
      <c r="I39" s="21">
        <f>+'Function-Classif'!T39</f>
        <v>0</v>
      </c>
      <c r="J39" s="21">
        <f>+'Function-Classif'!U39</f>
        <v>276791712.00494987</v>
      </c>
      <c r="K39" s="24"/>
      <c r="L39" s="47">
        <f t="shared" si="51"/>
        <v>0</v>
      </c>
      <c r="M39" s="47">
        <f t="shared" si="51"/>
        <v>0</v>
      </c>
      <c r="N39" s="47">
        <f t="shared" si="51"/>
        <v>221174289.8002269</v>
      </c>
      <c r="O39" s="47"/>
      <c r="P39" s="47">
        <f t="shared" si="52"/>
        <v>0</v>
      </c>
      <c r="Q39" s="47">
        <f t="shared" si="52"/>
        <v>0</v>
      </c>
      <c r="R39" s="47">
        <f t="shared" si="52"/>
        <v>42793531.117826089</v>
      </c>
      <c r="S39" s="47"/>
      <c r="T39" s="47">
        <f t="shared" si="53"/>
        <v>0</v>
      </c>
      <c r="U39" s="47">
        <f t="shared" si="53"/>
        <v>0</v>
      </c>
      <c r="V39" s="47">
        <f t="shared" si="53"/>
        <v>304534.60323381861</v>
      </c>
      <c r="W39" s="24"/>
      <c r="X39" s="47">
        <f t="shared" si="54"/>
        <v>0</v>
      </c>
      <c r="Y39" s="47">
        <f t="shared" si="54"/>
        <v>0</v>
      </c>
      <c r="Z39" s="47">
        <f t="shared" si="54"/>
        <v>2312511.4980807509</v>
      </c>
      <c r="AB39" s="47">
        <f t="shared" si="55"/>
        <v>0</v>
      </c>
      <c r="AC39" s="47">
        <f t="shared" si="55"/>
        <v>0</v>
      </c>
      <c r="AD39" s="47">
        <f t="shared" si="55"/>
        <v>88843.990488112351</v>
      </c>
      <c r="AF39" s="47">
        <f t="shared" si="56"/>
        <v>0</v>
      </c>
      <c r="AG39" s="47">
        <f t="shared" si="56"/>
        <v>0</v>
      </c>
      <c r="AH39" s="47">
        <f t="shared" si="56"/>
        <v>317373.33018296782</v>
      </c>
      <c r="AJ39" s="47">
        <f t="shared" si="57"/>
        <v>0</v>
      </c>
      <c r="AK39" s="47">
        <f t="shared" si="57"/>
        <v>0</v>
      </c>
      <c r="AL39" s="47">
        <f t="shared" si="57"/>
        <v>142253.09459657295</v>
      </c>
      <c r="AN39" s="47">
        <f t="shared" si="58"/>
        <v>0</v>
      </c>
      <c r="AO39" s="47">
        <f t="shared" si="58"/>
        <v>0</v>
      </c>
      <c r="AP39" s="47">
        <f t="shared" si="58"/>
        <v>0</v>
      </c>
      <c r="AR39" s="47">
        <f t="shared" si="59"/>
        <v>0</v>
      </c>
      <c r="AS39" s="47">
        <f t="shared" si="59"/>
        <v>0</v>
      </c>
      <c r="AT39" s="47">
        <f t="shared" si="59"/>
        <v>0</v>
      </c>
      <c r="AV39" s="47">
        <f t="shared" si="60"/>
        <v>0</v>
      </c>
      <c r="AW39" s="47">
        <f t="shared" si="60"/>
        <v>0</v>
      </c>
      <c r="AX39" s="47">
        <f t="shared" si="60"/>
        <v>9613866.9835575595</v>
      </c>
      <c r="AZ39" s="47">
        <f t="shared" si="61"/>
        <v>0</v>
      </c>
      <c r="BA39" s="47">
        <f t="shared" si="61"/>
        <v>0</v>
      </c>
      <c r="BB39" s="47">
        <f t="shared" si="61"/>
        <v>228.24403465154103</v>
      </c>
      <c r="BD39" s="47">
        <f t="shared" si="62"/>
        <v>0</v>
      </c>
      <c r="BE39" s="47">
        <f t="shared" si="62"/>
        <v>0</v>
      </c>
      <c r="BF39" s="47">
        <f t="shared" si="62"/>
        <v>44279.342722398964</v>
      </c>
      <c r="BH39" s="44">
        <f t="shared" si="19"/>
        <v>0</v>
      </c>
      <c r="BI39" s="44">
        <f t="shared" si="20"/>
        <v>0</v>
      </c>
      <c r="BJ39" s="44">
        <f t="shared" si="21"/>
        <v>0</v>
      </c>
      <c r="BK39" s="44">
        <f t="shared" si="22"/>
        <v>0</v>
      </c>
    </row>
    <row r="40" spans="2:63" x14ac:dyDescent="0.25">
      <c r="B40" s="10"/>
      <c r="C40" s="11" t="s">
        <v>356</v>
      </c>
      <c r="D40" s="11"/>
      <c r="E40" s="91"/>
      <c r="F40" s="90"/>
      <c r="G40" s="105"/>
      <c r="H40" s="24"/>
      <c r="I40" s="24"/>
      <c r="J40" s="24"/>
      <c r="K40" s="24"/>
      <c r="L40" s="40"/>
      <c r="M40" s="24"/>
      <c r="N40" s="24"/>
      <c r="O40" s="24"/>
      <c r="P40" s="40"/>
      <c r="Q40" s="24"/>
      <c r="R40" s="24"/>
      <c r="S40" s="24"/>
      <c r="T40" s="24"/>
      <c r="U40" s="24"/>
      <c r="V40" s="24"/>
      <c r="W40" s="24"/>
      <c r="Y40" s="44"/>
      <c r="Z40" s="44"/>
      <c r="BH40" s="44">
        <f t="shared" si="19"/>
        <v>0</v>
      </c>
      <c r="BI40" s="44">
        <f t="shared" si="20"/>
        <v>0</v>
      </c>
      <c r="BJ40" s="44">
        <f t="shared" si="21"/>
        <v>0</v>
      </c>
      <c r="BK40" s="44">
        <f t="shared" si="22"/>
        <v>0</v>
      </c>
    </row>
    <row r="41" spans="2:63" x14ac:dyDescent="0.25">
      <c r="B41" s="10"/>
      <c r="C41" s="11" t="s">
        <v>352</v>
      </c>
      <c r="D41" s="47" t="str">
        <f>INDEX(Alloc,$E41,D$1)</f>
        <v>SICD</v>
      </c>
      <c r="E41" s="91">
        <v>16</v>
      </c>
      <c r="F41" s="90"/>
      <c r="G41" s="105">
        <f>SUM('Function-Classif'!G41:Q41)</f>
        <v>101814953.02134107</v>
      </c>
      <c r="H41" s="21">
        <f>+'Function-Classif'!S41</f>
        <v>101814953.02134107</v>
      </c>
      <c r="I41" s="21">
        <f>+'Function-Classif'!T41</f>
        <v>0</v>
      </c>
      <c r="J41" s="21">
        <f>+'Function-Classif'!U41</f>
        <v>0</v>
      </c>
      <c r="K41" s="24"/>
      <c r="L41" s="47">
        <f t="shared" ref="L41:N42" si="63">INDEX(Alloc,$E41,L$1)*$G41</f>
        <v>84813872.852015927</v>
      </c>
      <c r="M41" s="47">
        <f t="shared" si="63"/>
        <v>0</v>
      </c>
      <c r="N41" s="47">
        <f t="shared" si="63"/>
        <v>0</v>
      </c>
      <c r="O41" s="47"/>
      <c r="P41" s="47">
        <f t="shared" ref="P41:R42" si="64">INDEX(Alloc,$E41,P$1)*$G41</f>
        <v>15274552.959686574</v>
      </c>
      <c r="Q41" s="47">
        <f t="shared" si="64"/>
        <v>0</v>
      </c>
      <c r="R41" s="47">
        <f t="shared" si="64"/>
        <v>0</v>
      </c>
      <c r="S41" s="47"/>
      <c r="T41" s="47">
        <f t="shared" ref="T41:V42" si="65">INDEX(Alloc,$E41,T$1)*$G41</f>
        <v>1072922.1755459581</v>
      </c>
      <c r="U41" s="47">
        <f t="shared" si="65"/>
        <v>0</v>
      </c>
      <c r="V41" s="47">
        <f t="shared" si="65"/>
        <v>0</v>
      </c>
      <c r="W41" s="24"/>
      <c r="X41" s="47">
        <f t="shared" ref="X41:Z42" si="66">INDEX(Alloc,$E41,X$1)*$G41</f>
        <v>0</v>
      </c>
      <c r="Y41" s="47">
        <f t="shared" si="66"/>
        <v>0</v>
      </c>
      <c r="Z41" s="47">
        <f t="shared" si="66"/>
        <v>0</v>
      </c>
      <c r="AB41" s="47">
        <f t="shared" ref="AB41:AD42" si="67">INDEX(Alloc,$E41,AB$1)*$G41</f>
        <v>0</v>
      </c>
      <c r="AC41" s="47">
        <f t="shared" si="67"/>
        <v>0</v>
      </c>
      <c r="AD41" s="47">
        <f t="shared" si="67"/>
        <v>0</v>
      </c>
      <c r="AF41" s="47">
        <f t="shared" ref="AF41:AH42" si="68">INDEX(Alloc,$E41,AF$1)*$G41</f>
        <v>0</v>
      </c>
      <c r="AG41" s="47">
        <f t="shared" si="68"/>
        <v>0</v>
      </c>
      <c r="AH41" s="47">
        <f t="shared" si="68"/>
        <v>0</v>
      </c>
      <c r="AJ41" s="47">
        <f t="shared" ref="AJ41:AL42" si="69">INDEX(Alloc,$E41,AJ$1)*$G41</f>
        <v>0</v>
      </c>
      <c r="AK41" s="47">
        <f t="shared" si="69"/>
        <v>0</v>
      </c>
      <c r="AL41" s="47">
        <f t="shared" si="69"/>
        <v>0</v>
      </c>
      <c r="AN41" s="47">
        <f t="shared" ref="AN41:AP42" si="70">INDEX(Alloc,$E41,AN$1)*$G41</f>
        <v>0</v>
      </c>
      <c r="AO41" s="47">
        <f t="shared" si="70"/>
        <v>0</v>
      </c>
      <c r="AP41" s="47">
        <f t="shared" si="70"/>
        <v>0</v>
      </c>
      <c r="AR41" s="47">
        <f t="shared" ref="AR41:AT42" si="71">INDEX(Alloc,$E41,AR$1)*$G41</f>
        <v>0</v>
      </c>
      <c r="AS41" s="47">
        <f t="shared" si="71"/>
        <v>0</v>
      </c>
      <c r="AT41" s="47">
        <f t="shared" si="71"/>
        <v>0</v>
      </c>
      <c r="AV41" s="47">
        <f t="shared" ref="AV41:AX42" si="72">INDEX(Alloc,$E41,AV$1)*$G41</f>
        <v>646705.63906668639</v>
      </c>
      <c r="AW41" s="47">
        <f t="shared" si="72"/>
        <v>0</v>
      </c>
      <c r="AX41" s="47">
        <f t="shared" si="72"/>
        <v>0</v>
      </c>
      <c r="AZ41" s="47">
        <f t="shared" ref="AZ41:BB42" si="73">INDEX(Alloc,$E41,AZ$1)*$G41</f>
        <v>2708.8240286775253</v>
      </c>
      <c r="BA41" s="47">
        <f t="shared" si="73"/>
        <v>0</v>
      </c>
      <c r="BB41" s="47">
        <f t="shared" si="73"/>
        <v>0</v>
      </c>
      <c r="BD41" s="47">
        <f t="shared" ref="BD41:BF42" si="74">INDEX(Alloc,$E41,BD$1)*$G41</f>
        <v>4190.5709972471623</v>
      </c>
      <c r="BE41" s="47">
        <f t="shared" si="74"/>
        <v>0</v>
      </c>
      <c r="BF41" s="47">
        <f t="shared" si="74"/>
        <v>0</v>
      </c>
      <c r="BH41" s="44">
        <f t="shared" si="19"/>
        <v>0</v>
      </c>
      <c r="BI41" s="44">
        <f t="shared" si="20"/>
        <v>0</v>
      </c>
      <c r="BJ41" s="44">
        <f t="shared" si="21"/>
        <v>0</v>
      </c>
      <c r="BK41" s="44">
        <f t="shared" si="22"/>
        <v>0</v>
      </c>
    </row>
    <row r="42" spans="2:63" x14ac:dyDescent="0.25">
      <c r="B42" s="10"/>
      <c r="C42" s="11" t="s">
        <v>353</v>
      </c>
      <c r="D42" s="47" t="str">
        <f>INDEX(Alloc,$E42,D$1)</f>
        <v>CUST07</v>
      </c>
      <c r="E42" s="91">
        <v>10</v>
      </c>
      <c r="F42" s="90"/>
      <c r="G42" s="105">
        <f>SUM('Function-Classif'!G42:Q42)</f>
        <v>147670352.10323885</v>
      </c>
      <c r="H42" s="21">
        <f>+'Function-Classif'!S42</f>
        <v>0</v>
      </c>
      <c r="I42" s="21">
        <f>+'Function-Classif'!T42</f>
        <v>0</v>
      </c>
      <c r="J42" s="21">
        <f>+'Function-Classif'!U42</f>
        <v>147670352.10323885</v>
      </c>
      <c r="K42" s="24"/>
      <c r="L42" s="47">
        <f t="shared" si="63"/>
        <v>0</v>
      </c>
      <c r="M42" s="47">
        <f t="shared" si="63"/>
        <v>0</v>
      </c>
      <c r="N42" s="47">
        <f t="shared" si="63"/>
        <v>119230453.77224238</v>
      </c>
      <c r="O42" s="47"/>
      <c r="P42" s="47">
        <f t="shared" si="64"/>
        <v>0</v>
      </c>
      <c r="Q42" s="47">
        <f t="shared" si="64"/>
        <v>0</v>
      </c>
      <c r="R42" s="47">
        <f t="shared" si="64"/>
        <v>23069101.468817037</v>
      </c>
      <c r="S42" s="47"/>
      <c r="T42" s="47">
        <f t="shared" si="65"/>
        <v>0</v>
      </c>
      <c r="U42" s="47">
        <f t="shared" si="65"/>
        <v>0</v>
      </c>
      <c r="V42" s="47">
        <f t="shared" si="65"/>
        <v>164168.26280176776</v>
      </c>
      <c r="W42" s="24"/>
      <c r="X42" s="47">
        <f t="shared" si="66"/>
        <v>0</v>
      </c>
      <c r="Y42" s="47">
        <f t="shared" si="66"/>
        <v>0</v>
      </c>
      <c r="Z42" s="47">
        <f t="shared" si="66"/>
        <v>0</v>
      </c>
      <c r="AB42" s="47">
        <f t="shared" si="67"/>
        <v>0</v>
      </c>
      <c r="AC42" s="47">
        <f t="shared" si="67"/>
        <v>0</v>
      </c>
      <c r="AD42" s="47">
        <f t="shared" si="67"/>
        <v>0</v>
      </c>
      <c r="AF42" s="47">
        <f t="shared" si="68"/>
        <v>0</v>
      </c>
      <c r="AG42" s="47">
        <f t="shared" si="68"/>
        <v>0</v>
      </c>
      <c r="AH42" s="47">
        <f t="shared" si="68"/>
        <v>0</v>
      </c>
      <c r="AJ42" s="47">
        <f t="shared" si="69"/>
        <v>0</v>
      </c>
      <c r="AK42" s="47">
        <f t="shared" si="69"/>
        <v>0</v>
      </c>
      <c r="AL42" s="47">
        <f t="shared" si="69"/>
        <v>0</v>
      </c>
      <c r="AN42" s="47">
        <f t="shared" si="70"/>
        <v>0</v>
      </c>
      <c r="AO42" s="47">
        <f t="shared" si="70"/>
        <v>0</v>
      </c>
      <c r="AP42" s="47">
        <f t="shared" si="70"/>
        <v>0</v>
      </c>
      <c r="AR42" s="47">
        <f t="shared" si="71"/>
        <v>0</v>
      </c>
      <c r="AS42" s="47">
        <f t="shared" si="71"/>
        <v>0</v>
      </c>
      <c r="AT42" s="47">
        <f t="shared" si="71"/>
        <v>0</v>
      </c>
      <c r="AV42" s="47">
        <f t="shared" si="72"/>
        <v>0</v>
      </c>
      <c r="AW42" s="47">
        <f t="shared" si="72"/>
        <v>0</v>
      </c>
      <c r="AX42" s="47">
        <f t="shared" si="72"/>
        <v>5182635.4862081772</v>
      </c>
      <c r="AZ42" s="47">
        <f t="shared" si="73"/>
        <v>0</v>
      </c>
      <c r="BA42" s="47">
        <f t="shared" si="73"/>
        <v>0</v>
      </c>
      <c r="BB42" s="47">
        <f t="shared" si="73"/>
        <v>123.04160599720274</v>
      </c>
      <c r="BD42" s="47">
        <f t="shared" si="74"/>
        <v>0</v>
      </c>
      <c r="BE42" s="47">
        <f t="shared" si="74"/>
        <v>0</v>
      </c>
      <c r="BF42" s="47">
        <f t="shared" si="74"/>
        <v>23870.071563457332</v>
      </c>
      <c r="BH42" s="44">
        <f t="shared" si="19"/>
        <v>0</v>
      </c>
      <c r="BI42" s="44">
        <f t="shared" si="20"/>
        <v>0</v>
      </c>
      <c r="BJ42" s="44">
        <f t="shared" si="21"/>
        <v>0</v>
      </c>
      <c r="BK42" s="44">
        <f t="shared" si="22"/>
        <v>0</v>
      </c>
    </row>
    <row r="43" spans="2:63" x14ac:dyDescent="0.25">
      <c r="B43" s="10"/>
      <c r="C43" s="11"/>
      <c r="D43" s="11"/>
      <c r="E43" s="91"/>
      <c r="F43" s="90"/>
      <c r="G43" s="105"/>
      <c r="H43" s="24"/>
      <c r="I43" s="24"/>
      <c r="J43" s="24"/>
      <c r="K43" s="24"/>
      <c r="L43" s="40"/>
      <c r="M43" s="24"/>
      <c r="N43" s="24"/>
      <c r="O43" s="24"/>
      <c r="P43" s="40"/>
      <c r="Q43" s="24"/>
      <c r="R43" s="24"/>
      <c r="S43" s="24"/>
      <c r="T43" s="24"/>
      <c r="U43" s="24"/>
      <c r="V43" s="24"/>
      <c r="W43" s="24"/>
      <c r="Y43" s="44"/>
      <c r="Z43" s="44"/>
      <c r="BH43" s="44">
        <f t="shared" si="19"/>
        <v>0</v>
      </c>
      <c r="BI43" s="44">
        <f t="shared" si="20"/>
        <v>0</v>
      </c>
      <c r="BJ43" s="44">
        <f t="shared" si="21"/>
        <v>0</v>
      </c>
      <c r="BK43" s="44">
        <f t="shared" si="22"/>
        <v>0</v>
      </c>
    </row>
    <row r="44" spans="2:63" x14ac:dyDescent="0.25">
      <c r="B44" s="10"/>
      <c r="C44" s="11" t="s">
        <v>21</v>
      </c>
      <c r="D44" s="11"/>
      <c r="E44" s="91"/>
      <c r="F44" s="90"/>
      <c r="G44" s="105"/>
      <c r="H44" s="24"/>
      <c r="I44" s="24"/>
      <c r="J44" s="24"/>
      <c r="K44" s="24"/>
      <c r="L44" s="40"/>
      <c r="M44" s="24"/>
      <c r="N44" s="24"/>
      <c r="O44" s="24"/>
      <c r="P44" s="40"/>
      <c r="Q44" s="24"/>
      <c r="R44" s="24"/>
      <c r="S44" s="24"/>
      <c r="T44" s="24"/>
      <c r="U44" s="24"/>
      <c r="V44" s="24"/>
      <c r="W44" s="24"/>
      <c r="Y44" s="44"/>
      <c r="Z44" s="44"/>
      <c r="BH44" s="44">
        <f t="shared" si="19"/>
        <v>0</v>
      </c>
      <c r="BI44" s="44">
        <f t="shared" si="20"/>
        <v>0</v>
      </c>
      <c r="BJ44" s="44">
        <f t="shared" si="21"/>
        <v>0</v>
      </c>
      <c r="BK44" s="44">
        <f t="shared" si="22"/>
        <v>0</v>
      </c>
    </row>
    <row r="45" spans="2:63" x14ac:dyDescent="0.25">
      <c r="B45" s="10"/>
      <c r="C45" s="11" t="s">
        <v>354</v>
      </c>
      <c r="D45" s="11"/>
      <c r="E45" s="91"/>
      <c r="F45" s="90"/>
      <c r="G45" s="105"/>
      <c r="H45" s="24"/>
      <c r="I45" s="24"/>
      <c r="J45" s="24"/>
      <c r="K45" s="24"/>
      <c r="L45" s="40"/>
      <c r="M45" s="24"/>
      <c r="N45" s="24"/>
      <c r="O45" s="24"/>
      <c r="P45" s="40"/>
      <c r="Q45" s="24"/>
      <c r="R45" s="24"/>
      <c r="S45" s="24"/>
      <c r="T45" s="24"/>
      <c r="U45" s="24"/>
      <c r="V45" s="24"/>
      <c r="W45" s="24"/>
      <c r="Y45" s="44"/>
      <c r="Z45" s="44"/>
      <c r="BH45" s="44">
        <f t="shared" si="19"/>
        <v>0</v>
      </c>
      <c r="BI45" s="44">
        <f t="shared" si="20"/>
        <v>0</v>
      </c>
      <c r="BJ45" s="44">
        <f t="shared" si="21"/>
        <v>0</v>
      </c>
      <c r="BK45" s="44">
        <f t="shared" si="22"/>
        <v>0</v>
      </c>
    </row>
    <row r="46" spans="2:63" x14ac:dyDescent="0.25">
      <c r="B46" s="10"/>
      <c r="C46" s="11" t="s">
        <v>352</v>
      </c>
      <c r="D46" s="47" t="str">
        <f>INDEX(Alloc,$E46,D$1)</f>
        <v>NCPP</v>
      </c>
      <c r="E46" s="91">
        <v>14</v>
      </c>
      <c r="F46" s="90"/>
      <c r="G46" s="105">
        <f>SUM('Function-Classif'!G46:Q46)</f>
        <v>37613245.077164523</v>
      </c>
      <c r="H46" s="21">
        <f>+'Function-Classif'!S46</f>
        <v>37613245.077164523</v>
      </c>
      <c r="I46" s="21">
        <f>+'Function-Classif'!T46</f>
        <v>0</v>
      </c>
      <c r="J46" s="21">
        <f>+'Function-Classif'!U46</f>
        <v>0</v>
      </c>
      <c r="K46" s="24"/>
      <c r="L46" s="47">
        <f t="shared" ref="L46:N47" si="75">INDEX(Alloc,$E46,L$1)*$G46</f>
        <v>17842483.347192787</v>
      </c>
      <c r="M46" s="47">
        <f t="shared" si="75"/>
        <v>0</v>
      </c>
      <c r="N46" s="47">
        <f t="shared" si="75"/>
        <v>0</v>
      </c>
      <c r="O46" s="47"/>
      <c r="P46" s="47">
        <f t="shared" ref="P46:R47" si="76">INDEX(Alloc,$E46,P$1)*$G46</f>
        <v>4517183.5258413078</v>
      </c>
      <c r="Q46" s="47">
        <f t="shared" si="76"/>
        <v>0</v>
      </c>
      <c r="R46" s="47">
        <f t="shared" si="76"/>
        <v>0</v>
      </c>
      <c r="S46" s="47"/>
      <c r="T46" s="47">
        <f t="shared" ref="T46:V47" si="77">INDEX(Alloc,$E46,T$1)*$G46</f>
        <v>436087.28588754882</v>
      </c>
      <c r="U46" s="47">
        <f t="shared" si="77"/>
        <v>0</v>
      </c>
      <c r="V46" s="47">
        <f t="shared" si="77"/>
        <v>0</v>
      </c>
      <c r="W46" s="24"/>
      <c r="X46" s="47">
        <f t="shared" ref="X46:Z47" si="78">INDEX(Alloc,$E46,X$1)*$G46</f>
        <v>3982332.3936775639</v>
      </c>
      <c r="Y46" s="47">
        <f t="shared" si="78"/>
        <v>0</v>
      </c>
      <c r="Z46" s="47">
        <f t="shared" si="78"/>
        <v>0</v>
      </c>
      <c r="AB46" s="47">
        <f t="shared" ref="AB46:AD47" si="79">INDEX(Alloc,$E46,AB$1)*$G46</f>
        <v>313175.41426026489</v>
      </c>
      <c r="AC46" s="47">
        <f t="shared" si="79"/>
        <v>0</v>
      </c>
      <c r="AD46" s="47">
        <f t="shared" si="79"/>
        <v>0</v>
      </c>
      <c r="AF46" s="47">
        <f t="shared" ref="AF46:AH47" si="80">INDEX(Alloc,$E46,AF$1)*$G46</f>
        <v>3077944.3022456928</v>
      </c>
      <c r="AG46" s="47">
        <f t="shared" si="80"/>
        <v>0</v>
      </c>
      <c r="AH46" s="47">
        <f t="shared" si="80"/>
        <v>0</v>
      </c>
      <c r="AJ46" s="47">
        <f t="shared" ref="AJ46:AL47" si="81">INDEX(Alloc,$E46,AJ$1)*$G46</f>
        <v>7131239.2844175445</v>
      </c>
      <c r="AK46" s="47">
        <f t="shared" si="81"/>
        <v>0</v>
      </c>
      <c r="AL46" s="47">
        <f t="shared" si="81"/>
        <v>0</v>
      </c>
      <c r="AN46" s="47">
        <f t="shared" ref="AN46:AP47" si="82">INDEX(Alloc,$E46,AN$1)*$G46</f>
        <v>0</v>
      </c>
      <c r="AO46" s="47">
        <f t="shared" si="82"/>
        <v>0</v>
      </c>
      <c r="AP46" s="47">
        <f t="shared" si="82"/>
        <v>0</v>
      </c>
      <c r="AR46" s="47">
        <f t="shared" ref="AR46:AT47" si="83">INDEX(Alloc,$E46,AR$1)*$G46</f>
        <v>0</v>
      </c>
      <c r="AS46" s="47">
        <f t="shared" si="83"/>
        <v>0</v>
      </c>
      <c r="AT46" s="47">
        <f t="shared" si="83"/>
        <v>0</v>
      </c>
      <c r="AV46" s="47">
        <f t="shared" ref="AV46:AX47" si="84">INDEX(Alloc,$E46,AV$1)*$G46</f>
        <v>309495.4195769059</v>
      </c>
      <c r="AW46" s="47">
        <f t="shared" si="84"/>
        <v>0</v>
      </c>
      <c r="AX46" s="47">
        <f t="shared" si="84"/>
        <v>0</v>
      </c>
      <c r="AZ46" s="47">
        <f t="shared" ref="AZ46:BB47" si="85">INDEX(Alloc,$E46,AZ$1)*$G46</f>
        <v>1296.3682062916189</v>
      </c>
      <c r="BA46" s="47">
        <f t="shared" si="85"/>
        <v>0</v>
      </c>
      <c r="BB46" s="47">
        <f t="shared" si="85"/>
        <v>0</v>
      </c>
      <c r="BD46" s="47">
        <f t="shared" ref="BD46:BF47" si="86">INDEX(Alloc,$E46,BD$1)*$G46</f>
        <v>2007.7358586244693</v>
      </c>
      <c r="BE46" s="47">
        <f t="shared" si="86"/>
        <v>0</v>
      </c>
      <c r="BF46" s="47">
        <f t="shared" si="86"/>
        <v>0</v>
      </c>
      <c r="BH46" s="44">
        <f t="shared" si="19"/>
        <v>0</v>
      </c>
      <c r="BI46" s="44">
        <f t="shared" si="20"/>
        <v>0</v>
      </c>
      <c r="BJ46" s="44">
        <f t="shared" si="21"/>
        <v>0</v>
      </c>
      <c r="BK46" s="44">
        <f t="shared" si="22"/>
        <v>0</v>
      </c>
    </row>
    <row r="47" spans="2:63" x14ac:dyDescent="0.25">
      <c r="B47" s="10"/>
      <c r="C47" s="11" t="s">
        <v>353</v>
      </c>
      <c r="D47" s="47" t="str">
        <f>INDEX(Alloc,$E47,D$1)</f>
        <v>CUST08</v>
      </c>
      <c r="E47" s="91">
        <v>11</v>
      </c>
      <c r="F47" s="90"/>
      <c r="G47" s="105">
        <f>SUM('Function-Classif'!G47:Q47)</f>
        <v>146855833.28068012</v>
      </c>
      <c r="H47" s="21">
        <f>+'Function-Classif'!S47</f>
        <v>0</v>
      </c>
      <c r="I47" s="21">
        <f>+'Function-Classif'!T47</f>
        <v>0</v>
      </c>
      <c r="J47" s="21">
        <f>+'Function-Classif'!U47</f>
        <v>146855833.28068012</v>
      </c>
      <c r="K47" s="24"/>
      <c r="L47" s="47">
        <f t="shared" si="75"/>
        <v>0</v>
      </c>
      <c r="M47" s="47">
        <f t="shared" si="75"/>
        <v>0</v>
      </c>
      <c r="N47" s="47">
        <f t="shared" si="75"/>
        <v>117347208.09954777</v>
      </c>
      <c r="O47" s="47"/>
      <c r="P47" s="47">
        <f t="shared" si="76"/>
        <v>0</v>
      </c>
      <c r="Q47" s="47">
        <f t="shared" si="76"/>
        <v>0</v>
      </c>
      <c r="R47" s="47">
        <f t="shared" si="76"/>
        <v>22704724.884315465</v>
      </c>
      <c r="S47" s="47"/>
      <c r="T47" s="47">
        <f t="shared" si="77"/>
        <v>0</v>
      </c>
      <c r="U47" s="47">
        <f t="shared" si="77"/>
        <v>0</v>
      </c>
      <c r="V47" s="47">
        <f t="shared" si="77"/>
        <v>161575.22418844665</v>
      </c>
      <c r="W47" s="24"/>
      <c r="X47" s="47">
        <f t="shared" si="78"/>
        <v>0</v>
      </c>
      <c r="Y47" s="47">
        <f t="shared" si="78"/>
        <v>0</v>
      </c>
      <c r="Z47" s="47">
        <f t="shared" si="78"/>
        <v>1226936.3145372265</v>
      </c>
      <c r="AB47" s="47">
        <f t="shared" si="79"/>
        <v>0</v>
      </c>
      <c r="AC47" s="47">
        <f t="shared" si="79"/>
        <v>0</v>
      </c>
      <c r="AD47" s="47">
        <f t="shared" si="79"/>
        <v>47137.460007759313</v>
      </c>
      <c r="AF47" s="47">
        <f t="shared" si="80"/>
        <v>0</v>
      </c>
      <c r="AG47" s="47">
        <f t="shared" si="80"/>
        <v>0</v>
      </c>
      <c r="AH47" s="47">
        <f t="shared" si="80"/>
        <v>168386.99586586852</v>
      </c>
      <c r="AJ47" s="47">
        <f t="shared" si="81"/>
        <v>0</v>
      </c>
      <c r="AK47" s="47">
        <f t="shared" si="81"/>
        <v>0</v>
      </c>
      <c r="AL47" s="47">
        <f t="shared" si="81"/>
        <v>75474.430185834281</v>
      </c>
      <c r="AN47" s="47">
        <f t="shared" si="82"/>
        <v>0</v>
      </c>
      <c r="AO47" s="47">
        <f t="shared" si="82"/>
        <v>0</v>
      </c>
      <c r="AP47" s="47">
        <f t="shared" si="82"/>
        <v>0</v>
      </c>
      <c r="AR47" s="47">
        <f t="shared" si="83"/>
        <v>0</v>
      </c>
      <c r="AS47" s="47">
        <f t="shared" si="83"/>
        <v>0</v>
      </c>
      <c r="AT47" s="47">
        <f t="shared" si="83"/>
        <v>0</v>
      </c>
      <c r="AV47" s="47">
        <f t="shared" si="84"/>
        <v>0</v>
      </c>
      <c r="AW47" s="47">
        <f t="shared" si="84"/>
        <v>0</v>
      </c>
      <c r="AX47" s="47">
        <f t="shared" si="84"/>
        <v>5100775.7302166475</v>
      </c>
      <c r="AZ47" s="47">
        <f t="shared" si="85"/>
        <v>0</v>
      </c>
      <c r="BA47" s="47">
        <f t="shared" si="85"/>
        <v>0</v>
      </c>
      <c r="BB47" s="47">
        <f t="shared" si="85"/>
        <v>121.0981631541665</v>
      </c>
      <c r="BD47" s="47">
        <f t="shared" si="86"/>
        <v>0</v>
      </c>
      <c r="BE47" s="47">
        <f t="shared" si="86"/>
        <v>0</v>
      </c>
      <c r="BF47" s="47">
        <f t="shared" si="86"/>
        <v>23493.043651908305</v>
      </c>
      <c r="BH47" s="44">
        <f t="shared" si="19"/>
        <v>0</v>
      </c>
      <c r="BI47" s="44">
        <f t="shared" si="20"/>
        <v>0</v>
      </c>
      <c r="BJ47" s="44">
        <f t="shared" si="21"/>
        <v>0</v>
      </c>
      <c r="BK47" s="44">
        <f t="shared" si="22"/>
        <v>0</v>
      </c>
    </row>
    <row r="48" spans="2:63" x14ac:dyDescent="0.25">
      <c r="B48" s="10"/>
      <c r="C48" s="11" t="s">
        <v>356</v>
      </c>
      <c r="D48" s="11"/>
      <c r="E48" s="91"/>
      <c r="F48" s="90"/>
      <c r="G48" s="105"/>
      <c r="H48" s="24"/>
      <c r="I48" s="24"/>
      <c r="J48" s="24"/>
      <c r="K48" s="24"/>
      <c r="L48" s="40"/>
      <c r="M48" s="24"/>
      <c r="N48" s="24"/>
      <c r="O48" s="24"/>
      <c r="P48" s="40"/>
      <c r="Q48" s="24"/>
      <c r="R48" s="24"/>
      <c r="S48" s="24"/>
      <c r="T48" s="24"/>
      <c r="U48" s="24"/>
      <c r="V48" s="24"/>
      <c r="W48" s="24"/>
      <c r="Y48" s="44"/>
      <c r="Z48" s="44"/>
      <c r="BH48" s="44">
        <f t="shared" si="19"/>
        <v>0</v>
      </c>
      <c r="BI48" s="44">
        <f t="shared" si="20"/>
        <v>0</v>
      </c>
      <c r="BJ48" s="44">
        <f t="shared" si="21"/>
        <v>0</v>
      </c>
      <c r="BK48" s="44">
        <f t="shared" si="22"/>
        <v>0</v>
      </c>
    </row>
    <row r="49" spans="2:63" x14ac:dyDescent="0.25">
      <c r="B49" s="10"/>
      <c r="C49" s="11" t="s">
        <v>352</v>
      </c>
      <c r="D49" s="47" t="str">
        <f>INDEX(Alloc,$E49,D$1)</f>
        <v>SICD</v>
      </c>
      <c r="E49" s="91">
        <v>16</v>
      </c>
      <c r="F49" s="90"/>
      <c r="G49" s="105">
        <f>SUM('Function-Classif'!G49:Q49)</f>
        <v>3355325.9686524062</v>
      </c>
      <c r="H49" s="21">
        <f>+'Function-Classif'!S49</f>
        <v>3355325.9686524062</v>
      </c>
      <c r="I49" s="21">
        <f>+'Function-Classif'!T49</f>
        <v>0</v>
      </c>
      <c r="J49" s="21">
        <f>+'Function-Classif'!U49</f>
        <v>0</v>
      </c>
      <c r="K49" s="24"/>
      <c r="L49" s="47">
        <f t="shared" ref="L49:N50" si="87">INDEX(Alloc,$E49,L$1)*$G49</f>
        <v>2795053.0019171443</v>
      </c>
      <c r="M49" s="47">
        <f t="shared" si="87"/>
        <v>0</v>
      </c>
      <c r="N49" s="47">
        <f t="shared" si="87"/>
        <v>0</v>
      </c>
      <c r="O49" s="47"/>
      <c r="P49" s="47">
        <f t="shared" ref="P49:R50" si="88">INDEX(Alloc,$E49,P$1)*$G49</f>
        <v>503375.02188357612</v>
      </c>
      <c r="Q49" s="47">
        <f t="shared" si="88"/>
        <v>0</v>
      </c>
      <c r="R49" s="47">
        <f t="shared" si="88"/>
        <v>0</v>
      </c>
      <c r="S49" s="47"/>
      <c r="T49" s="47">
        <f t="shared" ref="T49:V50" si="89">INDEX(Alloc,$E49,T$1)*$G49</f>
        <v>35358.299848135321</v>
      </c>
      <c r="U49" s="47">
        <f t="shared" si="89"/>
        <v>0</v>
      </c>
      <c r="V49" s="47">
        <f t="shared" si="89"/>
        <v>0</v>
      </c>
      <c r="W49" s="24"/>
      <c r="X49" s="47">
        <f t="shared" ref="X49:Z50" si="90">INDEX(Alloc,$E49,X$1)*$G49</f>
        <v>0</v>
      </c>
      <c r="Y49" s="47">
        <f t="shared" si="90"/>
        <v>0</v>
      </c>
      <c r="Z49" s="47">
        <f t="shared" si="90"/>
        <v>0</v>
      </c>
      <c r="AB49" s="47">
        <f t="shared" ref="AB49:AD50" si="91">INDEX(Alloc,$E49,AB$1)*$G49</f>
        <v>0</v>
      </c>
      <c r="AC49" s="47">
        <f t="shared" si="91"/>
        <v>0</v>
      </c>
      <c r="AD49" s="47">
        <f t="shared" si="91"/>
        <v>0</v>
      </c>
      <c r="AF49" s="47">
        <f t="shared" ref="AF49:AH50" si="92">INDEX(Alloc,$E49,AF$1)*$G49</f>
        <v>0</v>
      </c>
      <c r="AG49" s="47">
        <f t="shared" si="92"/>
        <v>0</v>
      </c>
      <c r="AH49" s="47">
        <f t="shared" si="92"/>
        <v>0</v>
      </c>
      <c r="AJ49" s="47">
        <f t="shared" ref="AJ49:AL50" si="93">INDEX(Alloc,$E49,AJ$1)*$G49</f>
        <v>0</v>
      </c>
      <c r="AK49" s="47">
        <f t="shared" si="93"/>
        <v>0</v>
      </c>
      <c r="AL49" s="47">
        <f t="shared" si="93"/>
        <v>0</v>
      </c>
      <c r="AN49" s="47">
        <f t="shared" ref="AN49:AP50" si="94">INDEX(Alloc,$E49,AN$1)*$G49</f>
        <v>0</v>
      </c>
      <c r="AO49" s="47">
        <f t="shared" si="94"/>
        <v>0</v>
      </c>
      <c r="AP49" s="47">
        <f t="shared" si="94"/>
        <v>0</v>
      </c>
      <c r="AR49" s="47">
        <f t="shared" ref="AR49:AT50" si="95">INDEX(Alloc,$E49,AR$1)*$G49</f>
        <v>0</v>
      </c>
      <c r="AS49" s="47">
        <f t="shared" si="95"/>
        <v>0</v>
      </c>
      <c r="AT49" s="47">
        <f t="shared" si="95"/>
        <v>0</v>
      </c>
      <c r="AV49" s="47">
        <f t="shared" ref="AV49:AX50" si="96">INDEX(Alloc,$E49,AV$1)*$G49</f>
        <v>21312.274478775002</v>
      </c>
      <c r="AW49" s="47">
        <f t="shared" si="96"/>
        <v>0</v>
      </c>
      <c r="AX49" s="47">
        <f t="shared" si="96"/>
        <v>0</v>
      </c>
      <c r="AZ49" s="47">
        <f t="shared" ref="AZ49:BB50" si="97">INDEX(Alloc,$E49,AZ$1)*$G49</f>
        <v>89.269673444000134</v>
      </c>
      <c r="BA49" s="47">
        <f t="shared" si="97"/>
        <v>0</v>
      </c>
      <c r="BB49" s="47">
        <f t="shared" si="97"/>
        <v>0</v>
      </c>
      <c r="BD49" s="47">
        <f t="shared" ref="BD49:BF50" si="98">INDEX(Alloc,$E49,BD$1)*$G49</f>
        <v>138.10085133170759</v>
      </c>
      <c r="BE49" s="47">
        <f t="shared" si="98"/>
        <v>0</v>
      </c>
      <c r="BF49" s="47">
        <f t="shared" si="98"/>
        <v>0</v>
      </c>
      <c r="BH49" s="44">
        <f t="shared" si="19"/>
        <v>0</v>
      </c>
      <c r="BI49" s="44">
        <f t="shared" si="20"/>
        <v>0</v>
      </c>
      <c r="BJ49" s="44">
        <f t="shared" si="21"/>
        <v>0</v>
      </c>
      <c r="BK49" s="44">
        <f t="shared" si="22"/>
        <v>0</v>
      </c>
    </row>
    <row r="50" spans="2:63" x14ac:dyDescent="0.25">
      <c r="B50" s="10"/>
      <c r="C50" s="11" t="s">
        <v>353</v>
      </c>
      <c r="D50" s="47" t="str">
        <f>INDEX(Alloc,$E50,D$1)</f>
        <v>CUST07</v>
      </c>
      <c r="E50" s="91">
        <v>10</v>
      </c>
      <c r="F50" s="90"/>
      <c r="G50" s="105">
        <f>SUM('Function-Classif'!G50:Q50)</f>
        <v>13100416.888887595</v>
      </c>
      <c r="H50" s="21">
        <f>+'Function-Classif'!S50</f>
        <v>0</v>
      </c>
      <c r="I50" s="21">
        <f>+'Function-Classif'!T50</f>
        <v>0</v>
      </c>
      <c r="J50" s="21">
        <f>+'Function-Classif'!U50</f>
        <v>13100416.888887595</v>
      </c>
      <c r="K50" s="24"/>
      <c r="L50" s="47">
        <f t="shared" si="87"/>
        <v>0</v>
      </c>
      <c r="M50" s="47">
        <f t="shared" si="87"/>
        <v>0</v>
      </c>
      <c r="N50" s="47">
        <f t="shared" si="87"/>
        <v>10577401.81438463</v>
      </c>
      <c r="O50" s="47"/>
      <c r="P50" s="47">
        <f t="shared" si="88"/>
        <v>0</v>
      </c>
      <c r="Q50" s="47">
        <f t="shared" si="88"/>
        <v>0</v>
      </c>
      <c r="R50" s="47">
        <f t="shared" si="88"/>
        <v>2046550.5918362599</v>
      </c>
      <c r="S50" s="47"/>
      <c r="T50" s="47">
        <f t="shared" si="89"/>
        <v>0</v>
      </c>
      <c r="U50" s="47">
        <f t="shared" si="89"/>
        <v>0</v>
      </c>
      <c r="V50" s="47">
        <f t="shared" si="89"/>
        <v>14564.011340096513</v>
      </c>
      <c r="W50" s="24"/>
      <c r="X50" s="47">
        <f t="shared" si="90"/>
        <v>0</v>
      </c>
      <c r="Y50" s="47">
        <f t="shared" si="90"/>
        <v>0</v>
      </c>
      <c r="Z50" s="47">
        <f t="shared" si="90"/>
        <v>0</v>
      </c>
      <c r="AB50" s="47">
        <f t="shared" si="91"/>
        <v>0</v>
      </c>
      <c r="AC50" s="47">
        <f t="shared" si="91"/>
        <v>0</v>
      </c>
      <c r="AD50" s="47">
        <f t="shared" si="91"/>
        <v>0</v>
      </c>
      <c r="AF50" s="47">
        <f t="shared" si="92"/>
        <v>0</v>
      </c>
      <c r="AG50" s="47">
        <f t="shared" si="92"/>
        <v>0</v>
      </c>
      <c r="AH50" s="47">
        <f t="shared" si="92"/>
        <v>0</v>
      </c>
      <c r="AJ50" s="47">
        <f t="shared" si="93"/>
        <v>0</v>
      </c>
      <c r="AK50" s="47">
        <f t="shared" si="93"/>
        <v>0</v>
      </c>
      <c r="AL50" s="47">
        <f t="shared" si="93"/>
        <v>0</v>
      </c>
      <c r="AN50" s="47">
        <f t="shared" si="94"/>
        <v>0</v>
      </c>
      <c r="AO50" s="47">
        <f t="shared" si="94"/>
        <v>0</v>
      </c>
      <c r="AP50" s="47">
        <f t="shared" si="94"/>
        <v>0</v>
      </c>
      <c r="AR50" s="47">
        <f t="shared" si="95"/>
        <v>0</v>
      </c>
      <c r="AS50" s="47">
        <f t="shared" si="95"/>
        <v>0</v>
      </c>
      <c r="AT50" s="47">
        <f t="shared" si="95"/>
        <v>0</v>
      </c>
      <c r="AV50" s="47">
        <f t="shared" si="96"/>
        <v>0</v>
      </c>
      <c r="AW50" s="47">
        <f t="shared" si="96"/>
        <v>0</v>
      </c>
      <c r="AX50" s="47">
        <f t="shared" si="96"/>
        <v>459771.94802788476</v>
      </c>
      <c r="AZ50" s="47">
        <f t="shared" si="97"/>
        <v>0</v>
      </c>
      <c r="BA50" s="47">
        <f t="shared" si="97"/>
        <v>0</v>
      </c>
      <c r="BB50" s="47">
        <f t="shared" si="97"/>
        <v>10.915504096006378</v>
      </c>
      <c r="BD50" s="47">
        <f t="shared" si="98"/>
        <v>0</v>
      </c>
      <c r="BE50" s="47">
        <f t="shared" si="98"/>
        <v>0</v>
      </c>
      <c r="BF50" s="47">
        <f t="shared" si="98"/>
        <v>2117.6077946252376</v>
      </c>
      <c r="BH50" s="44">
        <f t="shared" si="19"/>
        <v>0</v>
      </c>
      <c r="BI50" s="44">
        <f t="shared" si="20"/>
        <v>0</v>
      </c>
      <c r="BJ50" s="44">
        <f t="shared" si="21"/>
        <v>0</v>
      </c>
      <c r="BK50" s="44">
        <f t="shared" si="22"/>
        <v>0</v>
      </c>
    </row>
    <row r="51" spans="2:63" x14ac:dyDescent="0.25">
      <c r="B51" s="10"/>
      <c r="C51" s="11"/>
      <c r="D51" s="11"/>
      <c r="E51" s="91"/>
      <c r="F51" s="91"/>
      <c r="G51" s="105"/>
      <c r="H51" s="23"/>
      <c r="I51" s="23"/>
      <c r="J51" s="23"/>
      <c r="K51" s="24"/>
      <c r="L51" s="40"/>
      <c r="M51" s="24"/>
      <c r="N51" s="24"/>
      <c r="O51" s="24"/>
      <c r="P51" s="40"/>
      <c r="Q51" s="24"/>
      <c r="R51" s="24"/>
      <c r="S51" s="24"/>
      <c r="T51" s="24"/>
      <c r="U51" s="24"/>
      <c r="V51" s="24"/>
      <c r="W51" s="24"/>
      <c r="Y51" s="44"/>
      <c r="Z51" s="44"/>
      <c r="BH51" s="44">
        <f t="shared" si="19"/>
        <v>0</v>
      </c>
      <c r="BI51" s="44">
        <f t="shared" si="20"/>
        <v>0</v>
      </c>
      <c r="BJ51" s="44">
        <f t="shared" si="21"/>
        <v>0</v>
      </c>
      <c r="BK51" s="44">
        <f t="shared" si="22"/>
        <v>0</v>
      </c>
    </row>
    <row r="52" spans="2:63" x14ac:dyDescent="0.25">
      <c r="B52" s="10"/>
      <c r="C52" s="11" t="s">
        <v>22</v>
      </c>
      <c r="D52" s="39"/>
      <c r="E52" s="91"/>
      <c r="F52" s="91"/>
      <c r="G52" s="105"/>
      <c r="H52" s="21"/>
      <c r="I52" s="21"/>
      <c r="J52" s="21"/>
      <c r="K52" s="47"/>
      <c r="L52" s="47"/>
      <c r="M52" s="47"/>
      <c r="N52" s="47"/>
      <c r="O52" s="47"/>
      <c r="P52" s="47"/>
      <c r="Q52" s="47"/>
      <c r="R52" s="47"/>
      <c r="S52" s="47"/>
      <c r="T52" s="47"/>
      <c r="U52" s="47"/>
      <c r="V52" s="47"/>
      <c r="W52" s="24"/>
      <c r="X52" s="47"/>
      <c r="Y52" s="47"/>
      <c r="Z52" s="47"/>
      <c r="AB52" s="47"/>
      <c r="AC52" s="47"/>
      <c r="AD52" s="47"/>
      <c r="AF52" s="47"/>
      <c r="AG52" s="47"/>
      <c r="AH52" s="47"/>
      <c r="AJ52" s="47"/>
      <c r="AK52" s="47"/>
      <c r="AL52" s="47"/>
      <c r="AN52" s="47"/>
      <c r="AO52" s="47"/>
      <c r="AP52" s="47"/>
      <c r="AR52" s="47"/>
      <c r="AS52" s="47"/>
      <c r="AT52" s="47"/>
      <c r="AV52" s="47"/>
      <c r="AW52" s="47"/>
      <c r="AX52" s="47"/>
      <c r="AZ52" s="47"/>
      <c r="BA52" s="47"/>
      <c r="BB52" s="47"/>
      <c r="BD52" s="47"/>
      <c r="BE52" s="47"/>
      <c r="BF52" s="47"/>
      <c r="BH52" s="44">
        <f t="shared" si="19"/>
        <v>0</v>
      </c>
      <c r="BI52" s="44">
        <f t="shared" si="20"/>
        <v>0</v>
      </c>
      <c r="BJ52" s="44">
        <f t="shared" si="21"/>
        <v>0</v>
      </c>
      <c r="BK52" s="44">
        <f t="shared" si="22"/>
        <v>0</v>
      </c>
    </row>
    <row r="53" spans="2:63" x14ac:dyDescent="0.25">
      <c r="B53" s="10"/>
      <c r="C53" s="11" t="s">
        <v>352</v>
      </c>
      <c r="D53" s="47" t="str">
        <f>INDEX(Alloc,$E53,D$1)</f>
        <v>SICDT</v>
      </c>
      <c r="E53" s="91">
        <v>15</v>
      </c>
      <c r="F53" s="91"/>
      <c r="G53" s="105">
        <f>SUM('Function-Classif'!G53:Q53)</f>
        <v>2865065.3952063727</v>
      </c>
      <c r="H53" s="21">
        <f>+'Function-Classif'!S53</f>
        <v>2865065.3952063727</v>
      </c>
      <c r="I53" s="21">
        <f>+'Function-Classif'!T53</f>
        <v>0</v>
      </c>
      <c r="J53" s="21">
        <f>+'Function-Classif'!U53</f>
        <v>0</v>
      </c>
      <c r="K53" s="47"/>
      <c r="L53" s="47">
        <f t="shared" ref="L53:N54" si="99">INDEX(Alloc,$E53,L$1)*$G53</f>
        <v>1987749.3228560593</v>
      </c>
      <c r="M53" s="47">
        <f t="shared" si="99"/>
        <v>0</v>
      </c>
      <c r="N53" s="47">
        <f t="shared" si="99"/>
        <v>0</v>
      </c>
      <c r="O53" s="47"/>
      <c r="P53" s="47">
        <f t="shared" ref="P53:R54" si="100">INDEX(Alloc,$E53,P$1)*$G53</f>
        <v>357983.67981051741</v>
      </c>
      <c r="Q53" s="47">
        <f t="shared" si="100"/>
        <v>0</v>
      </c>
      <c r="R53" s="47">
        <f t="shared" si="100"/>
        <v>0</v>
      </c>
      <c r="S53" s="47"/>
      <c r="T53" s="47">
        <f t="shared" ref="T53:V54" si="101">INDEX(Alloc,$E53,T$1)*$G53</f>
        <v>25145.654315773136</v>
      </c>
      <c r="U53" s="47">
        <f t="shared" si="101"/>
        <v>0</v>
      </c>
      <c r="V53" s="47">
        <f t="shared" si="101"/>
        <v>0</v>
      </c>
      <c r="W53" s="24"/>
      <c r="X53" s="47">
        <f t="shared" ref="X53:Z54" si="102">INDEX(Alloc,$E53,X$1)*$G53</f>
        <v>281078.49211315723</v>
      </c>
      <c r="Y53" s="47">
        <f t="shared" si="102"/>
        <v>0</v>
      </c>
      <c r="Z53" s="47">
        <f t="shared" si="102"/>
        <v>0</v>
      </c>
      <c r="AB53" s="47">
        <f t="shared" ref="AB53:AD54" si="103">INDEX(Alloc,$E53,AB$1)*$G53</f>
        <v>0</v>
      </c>
      <c r="AC53" s="47">
        <f t="shared" si="103"/>
        <v>0</v>
      </c>
      <c r="AD53" s="47">
        <f t="shared" si="103"/>
        <v>0</v>
      </c>
      <c r="AF53" s="47">
        <f t="shared" ref="AF53:AH54" si="104">INDEX(Alloc,$E53,AF$1)*$G53</f>
        <v>197789.96243574389</v>
      </c>
      <c r="AG53" s="47">
        <f t="shared" si="104"/>
        <v>0</v>
      </c>
      <c r="AH53" s="47">
        <f t="shared" si="104"/>
        <v>0</v>
      </c>
      <c r="AJ53" s="47">
        <f t="shared" ref="AJ53:AL54" si="105">INDEX(Alloc,$E53,AJ$1)*$G53</f>
        <v>0</v>
      </c>
      <c r="AK53" s="47">
        <f t="shared" si="105"/>
        <v>0</v>
      </c>
      <c r="AL53" s="47">
        <f t="shared" si="105"/>
        <v>0</v>
      </c>
      <c r="AN53" s="47">
        <f t="shared" ref="AN53:AP54" si="106">INDEX(Alloc,$E53,AN$1)*$G53</f>
        <v>0</v>
      </c>
      <c r="AO53" s="47">
        <f t="shared" si="106"/>
        <v>0</v>
      </c>
      <c r="AP53" s="47">
        <f t="shared" si="106"/>
        <v>0</v>
      </c>
      <c r="AR53" s="47">
        <f t="shared" ref="AR53:AT54" si="107">INDEX(Alloc,$E53,AR$1)*$G53</f>
        <v>0</v>
      </c>
      <c r="AS53" s="47">
        <f t="shared" si="107"/>
        <v>0</v>
      </c>
      <c r="AT53" s="47">
        <f t="shared" si="107"/>
        <v>0</v>
      </c>
      <c r="AV53" s="47">
        <f t="shared" ref="AV53:AX54" si="108">INDEX(Alloc,$E53,AV$1)*$G53</f>
        <v>15156.585272139786</v>
      </c>
      <c r="AW53" s="47">
        <f t="shared" si="108"/>
        <v>0</v>
      </c>
      <c r="AX53" s="47">
        <f t="shared" si="108"/>
        <v>0</v>
      </c>
      <c r="AZ53" s="47">
        <f t="shared" ref="AZ53:BB54" si="109">INDEX(Alloc,$E53,AZ$1)*$G53</f>
        <v>63.485641531012703</v>
      </c>
      <c r="BA53" s="47">
        <f t="shared" si="109"/>
        <v>0</v>
      </c>
      <c r="BB53" s="47">
        <f t="shared" si="109"/>
        <v>0</v>
      </c>
      <c r="BD53" s="47">
        <f t="shared" ref="BD53:BF54" si="110">INDEX(Alloc,$E53,BD$1)*$G53</f>
        <v>98.212761451092007</v>
      </c>
      <c r="BE53" s="47">
        <f t="shared" si="110"/>
        <v>0</v>
      </c>
      <c r="BF53" s="47">
        <f t="shared" si="110"/>
        <v>0</v>
      </c>
      <c r="BH53" s="44">
        <f t="shared" si="19"/>
        <v>0</v>
      </c>
      <c r="BI53" s="44">
        <f t="shared" si="20"/>
        <v>0</v>
      </c>
      <c r="BJ53" s="44">
        <f t="shared" si="21"/>
        <v>0</v>
      </c>
      <c r="BK53" s="44">
        <f t="shared" si="22"/>
        <v>0</v>
      </c>
    </row>
    <row r="54" spans="2:63" x14ac:dyDescent="0.25">
      <c r="B54" s="10"/>
      <c r="C54" s="11" t="s">
        <v>353</v>
      </c>
      <c r="D54" s="47" t="str">
        <f>INDEX(Alloc,$E54,D$1)</f>
        <v>CUST09</v>
      </c>
      <c r="E54" s="91">
        <v>12</v>
      </c>
      <c r="F54" s="91"/>
      <c r="G54" s="105">
        <f>SUM('Function-Classif'!G54:Q54)</f>
        <v>2549562.7313633072</v>
      </c>
      <c r="H54" s="21">
        <f>+'Function-Classif'!S54</f>
        <v>0</v>
      </c>
      <c r="I54" s="21">
        <f>+'Function-Classif'!T54</f>
        <v>0</v>
      </c>
      <c r="J54" s="21">
        <f>+'Function-Classif'!U54</f>
        <v>2549562.7313633072</v>
      </c>
      <c r="K54" s="47"/>
      <c r="L54" s="47">
        <f t="shared" si="99"/>
        <v>0</v>
      </c>
      <c r="M54" s="47">
        <f t="shared" si="99"/>
        <v>0</v>
      </c>
      <c r="N54" s="47">
        <f t="shared" si="99"/>
        <v>2038966.1289037787</v>
      </c>
      <c r="O54" s="47"/>
      <c r="P54" s="47">
        <f t="shared" si="100"/>
        <v>0</v>
      </c>
      <c r="Q54" s="47">
        <f t="shared" si="100"/>
        <v>0</v>
      </c>
      <c r="R54" s="47">
        <f t="shared" si="100"/>
        <v>394505.89200150222</v>
      </c>
      <c r="S54" s="47"/>
      <c r="T54" s="47">
        <f t="shared" si="101"/>
        <v>0</v>
      </c>
      <c r="U54" s="47">
        <f t="shared" si="101"/>
        <v>0</v>
      </c>
      <c r="V54" s="47">
        <f t="shared" si="101"/>
        <v>2807.4499148782634</v>
      </c>
      <c r="W54" s="24"/>
      <c r="X54" s="47">
        <f t="shared" si="102"/>
        <v>0</v>
      </c>
      <c r="Y54" s="47">
        <f t="shared" si="102"/>
        <v>0</v>
      </c>
      <c r="Z54" s="47">
        <f t="shared" si="102"/>
        <v>21318.628948898517</v>
      </c>
      <c r="AB54" s="47">
        <f t="shared" si="103"/>
        <v>0</v>
      </c>
      <c r="AC54" s="47">
        <f t="shared" si="103"/>
        <v>0</v>
      </c>
      <c r="AD54" s="47">
        <f t="shared" si="103"/>
        <v>0</v>
      </c>
      <c r="AF54" s="47">
        <f t="shared" si="104"/>
        <v>0</v>
      </c>
      <c r="AG54" s="47">
        <f t="shared" si="104"/>
        <v>0</v>
      </c>
      <c r="AH54" s="47">
        <f t="shared" si="104"/>
        <v>2925.8078370906692</v>
      </c>
      <c r="AJ54" s="47">
        <f t="shared" si="105"/>
        <v>0</v>
      </c>
      <c r="AK54" s="47">
        <f t="shared" si="105"/>
        <v>0</v>
      </c>
      <c r="AL54" s="47">
        <f t="shared" si="105"/>
        <v>0</v>
      </c>
      <c r="AN54" s="47">
        <f t="shared" si="106"/>
        <v>0</v>
      </c>
      <c r="AO54" s="47">
        <f t="shared" si="106"/>
        <v>0</v>
      </c>
      <c r="AP54" s="47">
        <f t="shared" si="106"/>
        <v>0</v>
      </c>
      <c r="AR54" s="47">
        <f t="shared" si="107"/>
        <v>0</v>
      </c>
      <c r="AS54" s="47">
        <f t="shared" si="107"/>
        <v>0</v>
      </c>
      <c r="AT54" s="47">
        <f t="shared" si="107"/>
        <v>0</v>
      </c>
      <c r="AV54" s="47">
        <f t="shared" si="108"/>
        <v>0</v>
      </c>
      <c r="AW54" s="47">
        <f t="shared" si="108"/>
        <v>0</v>
      </c>
      <c r="AX54" s="47">
        <f t="shared" si="108"/>
        <v>88628.516293488719</v>
      </c>
      <c r="AZ54" s="47">
        <f t="shared" si="109"/>
        <v>0</v>
      </c>
      <c r="BA54" s="47">
        <f t="shared" si="109"/>
        <v>0</v>
      </c>
      <c r="BB54" s="47">
        <f t="shared" si="109"/>
        <v>2.1041408393316567</v>
      </c>
      <c r="BD54" s="47">
        <f t="shared" si="110"/>
        <v>0</v>
      </c>
      <c r="BE54" s="47">
        <f t="shared" si="110"/>
        <v>0</v>
      </c>
      <c r="BF54" s="47">
        <f t="shared" si="110"/>
        <v>408.20332283034145</v>
      </c>
      <c r="BH54" s="44">
        <f t="shared" si="19"/>
        <v>0</v>
      </c>
      <c r="BI54" s="44">
        <f t="shared" si="20"/>
        <v>0</v>
      </c>
      <c r="BJ54" s="44">
        <f t="shared" si="21"/>
        <v>0</v>
      </c>
      <c r="BK54" s="44">
        <f t="shared" si="22"/>
        <v>0</v>
      </c>
    </row>
    <row r="55" spans="2:63" x14ac:dyDescent="0.25">
      <c r="B55" s="10"/>
      <c r="C55" s="11" t="s">
        <v>23</v>
      </c>
      <c r="D55" s="39"/>
      <c r="E55" s="91"/>
      <c r="F55" s="91"/>
      <c r="G55" s="105"/>
      <c r="H55" s="21"/>
      <c r="I55" s="21"/>
      <c r="J55" s="21"/>
      <c r="K55" s="47"/>
      <c r="L55" s="47"/>
      <c r="M55" s="47"/>
      <c r="N55" s="47"/>
      <c r="O55" s="47"/>
      <c r="P55" s="47"/>
      <c r="Q55" s="47"/>
      <c r="R55" s="47"/>
      <c r="S55" s="47"/>
      <c r="T55" s="47"/>
      <c r="U55" s="47"/>
      <c r="V55" s="47"/>
      <c r="W55" s="24"/>
      <c r="X55" s="47"/>
      <c r="Y55" s="47"/>
      <c r="Z55" s="47"/>
      <c r="AB55" s="47"/>
      <c r="AC55" s="47"/>
      <c r="AD55" s="47"/>
      <c r="AF55" s="47"/>
      <c r="AG55" s="47"/>
      <c r="AH55" s="47"/>
      <c r="AJ55" s="47"/>
      <c r="AK55" s="47"/>
      <c r="AL55" s="47"/>
      <c r="AN55" s="47"/>
      <c r="AO55" s="47"/>
      <c r="AP55" s="47"/>
      <c r="AR55" s="47"/>
      <c r="AS55" s="47"/>
      <c r="AT55" s="47"/>
      <c r="AV55" s="47"/>
      <c r="AW55" s="47"/>
      <c r="AX55" s="47"/>
      <c r="AZ55" s="47"/>
      <c r="BA55" s="47"/>
      <c r="BB55" s="47"/>
      <c r="BD55" s="47"/>
      <c r="BE55" s="47"/>
      <c r="BF55" s="47"/>
      <c r="BH55" s="44">
        <f t="shared" si="19"/>
        <v>0</v>
      </c>
      <c r="BI55" s="44">
        <f t="shared" si="20"/>
        <v>0</v>
      </c>
      <c r="BJ55" s="44">
        <f t="shared" si="21"/>
        <v>0</v>
      </c>
      <c r="BK55" s="44">
        <f t="shared" si="22"/>
        <v>0</v>
      </c>
    </row>
    <row r="56" spans="2:63" x14ac:dyDescent="0.25">
      <c r="B56" s="10"/>
      <c r="C56" s="11" t="s">
        <v>352</v>
      </c>
      <c r="D56" s="47" t="str">
        <f t="shared" ref="D56:D61" si="111">INDEX(Alloc,$E56,D$1)</f>
        <v>SICDT</v>
      </c>
      <c r="E56" s="91">
        <v>15</v>
      </c>
      <c r="F56" s="91"/>
      <c r="G56" s="105">
        <f>SUM('Function-Classif'!G56:Q56)</f>
        <v>160395756.27126935</v>
      </c>
      <c r="H56" s="21">
        <f>+'Function-Classif'!S56</f>
        <v>160395756.27126935</v>
      </c>
      <c r="I56" s="21">
        <f>+'Function-Classif'!T56</f>
        <v>0</v>
      </c>
      <c r="J56" s="21">
        <f>+'Function-Classif'!U56</f>
        <v>0</v>
      </c>
      <c r="K56" s="47"/>
      <c r="L56" s="47">
        <f t="shared" ref="L56:N57" si="112">INDEX(Alloc,$E56,L$1)*$G56</f>
        <v>111280725.54666273</v>
      </c>
      <c r="M56" s="47">
        <f t="shared" si="112"/>
        <v>0</v>
      </c>
      <c r="N56" s="47">
        <f t="shared" si="112"/>
        <v>0</v>
      </c>
      <c r="O56" s="47"/>
      <c r="P56" s="47">
        <f t="shared" ref="P56:R57" si="113">INDEX(Alloc,$E56,P$1)*$G56</f>
        <v>20041100.336505212</v>
      </c>
      <c r="Q56" s="47">
        <f t="shared" si="113"/>
        <v>0</v>
      </c>
      <c r="R56" s="47">
        <f t="shared" si="113"/>
        <v>0</v>
      </c>
      <c r="S56" s="47"/>
      <c r="T56" s="47">
        <f t="shared" ref="T56:V57" si="114">INDEX(Alloc,$E56,T$1)*$G56</f>
        <v>1407736.1890805364</v>
      </c>
      <c r="U56" s="47">
        <f t="shared" si="114"/>
        <v>0</v>
      </c>
      <c r="V56" s="47">
        <f t="shared" si="114"/>
        <v>0</v>
      </c>
      <c r="W56" s="24"/>
      <c r="X56" s="47">
        <f t="shared" ref="X56:Z57" si="115">INDEX(Alloc,$E56,X$1)*$G56</f>
        <v>15735695.732987085</v>
      </c>
      <c r="Y56" s="47">
        <f t="shared" si="115"/>
        <v>0</v>
      </c>
      <c r="Z56" s="47">
        <f t="shared" si="115"/>
        <v>0</v>
      </c>
      <c r="AB56" s="47">
        <f t="shared" ref="AB56:AD57" si="116">INDEX(Alloc,$E56,AB$1)*$G56</f>
        <v>0</v>
      </c>
      <c r="AC56" s="47">
        <f t="shared" si="116"/>
        <v>0</v>
      </c>
      <c r="AD56" s="47">
        <f t="shared" si="116"/>
        <v>0</v>
      </c>
      <c r="AF56" s="47">
        <f t="shared" ref="AF56:AH57" si="117">INDEX(Alloc,$E56,AF$1)*$G56</f>
        <v>11072930.712446075</v>
      </c>
      <c r="AG56" s="47">
        <f t="shared" si="117"/>
        <v>0</v>
      </c>
      <c r="AH56" s="47">
        <f t="shared" si="117"/>
        <v>0</v>
      </c>
      <c r="AJ56" s="47">
        <f t="shared" ref="AJ56:AL57" si="118">INDEX(Alloc,$E56,AJ$1)*$G56</f>
        <v>0</v>
      </c>
      <c r="AK56" s="47">
        <f t="shared" si="118"/>
        <v>0</v>
      </c>
      <c r="AL56" s="47">
        <f t="shared" si="118"/>
        <v>0</v>
      </c>
      <c r="AN56" s="47">
        <f t="shared" ref="AN56:AP57" si="119">INDEX(Alloc,$E56,AN$1)*$G56</f>
        <v>0</v>
      </c>
      <c r="AO56" s="47">
        <f t="shared" si="119"/>
        <v>0</v>
      </c>
      <c r="AP56" s="47">
        <f t="shared" si="119"/>
        <v>0</v>
      </c>
      <c r="AR56" s="47">
        <f t="shared" ref="AR56:AT57" si="120">INDEX(Alloc,$E56,AR$1)*$G56</f>
        <v>0</v>
      </c>
      <c r="AS56" s="47">
        <f t="shared" si="120"/>
        <v>0</v>
      </c>
      <c r="AT56" s="47">
        <f t="shared" si="120"/>
        <v>0</v>
      </c>
      <c r="AV56" s="47">
        <f t="shared" ref="AV56:AX57" si="121">INDEX(Alloc,$E56,AV$1)*$G56</f>
        <v>848515.3467290171</v>
      </c>
      <c r="AW56" s="47">
        <f t="shared" si="121"/>
        <v>0</v>
      </c>
      <c r="AX56" s="47">
        <f t="shared" si="121"/>
        <v>0</v>
      </c>
      <c r="AZ56" s="47">
        <f t="shared" ref="AZ56:BB57" si="122">INDEX(Alloc,$E56,AZ$1)*$G56</f>
        <v>3554.1344022271483</v>
      </c>
      <c r="BA56" s="47">
        <f t="shared" si="122"/>
        <v>0</v>
      </c>
      <c r="BB56" s="47">
        <f t="shared" si="122"/>
        <v>0</v>
      </c>
      <c r="BD56" s="47">
        <f t="shared" ref="BD56:BF57" si="123">INDEX(Alloc,$E56,BD$1)*$G56</f>
        <v>5498.2724564662085</v>
      </c>
      <c r="BE56" s="47">
        <f t="shared" si="123"/>
        <v>0</v>
      </c>
      <c r="BF56" s="47">
        <f t="shared" si="123"/>
        <v>0</v>
      </c>
      <c r="BH56" s="44">
        <f t="shared" si="19"/>
        <v>0</v>
      </c>
      <c r="BI56" s="44">
        <f t="shared" si="20"/>
        <v>0</v>
      </c>
      <c r="BJ56" s="44">
        <f t="shared" si="21"/>
        <v>0</v>
      </c>
      <c r="BK56" s="44">
        <f t="shared" si="22"/>
        <v>0</v>
      </c>
    </row>
    <row r="57" spans="2:63" x14ac:dyDescent="0.25">
      <c r="B57" s="10"/>
      <c r="C57" s="11" t="s">
        <v>353</v>
      </c>
      <c r="D57" s="47" t="str">
        <f t="shared" si="111"/>
        <v>CUST09</v>
      </c>
      <c r="E57" s="91">
        <v>12</v>
      </c>
      <c r="F57" s="91"/>
      <c r="G57" s="105">
        <f>SUM('Function-Classif'!G57:Q57)</f>
        <v>142732882.51719108</v>
      </c>
      <c r="H57" s="21">
        <f>+'Function-Classif'!S57</f>
        <v>0</v>
      </c>
      <c r="I57" s="21">
        <f>+'Function-Classif'!T57</f>
        <v>0</v>
      </c>
      <c r="J57" s="21">
        <f>+'Function-Classif'!U57</f>
        <v>142732882.51719108</v>
      </c>
      <c r="K57" s="47"/>
      <c r="L57" s="47">
        <f t="shared" si="112"/>
        <v>0</v>
      </c>
      <c r="M57" s="47">
        <f t="shared" si="112"/>
        <v>0</v>
      </c>
      <c r="N57" s="47">
        <f t="shared" si="112"/>
        <v>114148010.30517736</v>
      </c>
      <c r="O57" s="47"/>
      <c r="P57" s="47">
        <f t="shared" si="113"/>
        <v>0</v>
      </c>
      <c r="Q57" s="47">
        <f t="shared" si="113"/>
        <v>0</v>
      </c>
      <c r="R57" s="47">
        <f t="shared" si="113"/>
        <v>22085733.542739876</v>
      </c>
      <c r="S57" s="47"/>
      <c r="T57" s="47">
        <f t="shared" si="114"/>
        <v>0</v>
      </c>
      <c r="U57" s="47">
        <f t="shared" si="114"/>
        <v>0</v>
      </c>
      <c r="V57" s="47">
        <f t="shared" si="114"/>
        <v>157170.25274327959</v>
      </c>
      <c r="W57" s="24"/>
      <c r="X57" s="47">
        <f t="shared" si="115"/>
        <v>0</v>
      </c>
      <c r="Y57" s="47">
        <f t="shared" si="115"/>
        <v>0</v>
      </c>
      <c r="Z57" s="47">
        <f t="shared" si="115"/>
        <v>1193486.7590269612</v>
      </c>
      <c r="AB57" s="47">
        <f t="shared" si="116"/>
        <v>0</v>
      </c>
      <c r="AC57" s="47">
        <f t="shared" si="116"/>
        <v>0</v>
      </c>
      <c r="AD57" s="47">
        <f t="shared" si="116"/>
        <v>0</v>
      </c>
      <c r="AF57" s="47">
        <f t="shared" si="117"/>
        <v>0</v>
      </c>
      <c r="AG57" s="47">
        <f t="shared" si="117"/>
        <v>0</v>
      </c>
      <c r="AH57" s="47">
        <f t="shared" si="117"/>
        <v>163796.31736146173</v>
      </c>
      <c r="AJ57" s="47">
        <f t="shared" si="118"/>
        <v>0</v>
      </c>
      <c r="AK57" s="47">
        <f t="shared" si="118"/>
        <v>0</v>
      </c>
      <c r="AL57" s="47">
        <f t="shared" si="118"/>
        <v>0</v>
      </c>
      <c r="AN57" s="47">
        <f t="shared" si="119"/>
        <v>0</v>
      </c>
      <c r="AO57" s="47">
        <f t="shared" si="119"/>
        <v>0</v>
      </c>
      <c r="AP57" s="47">
        <f t="shared" si="119"/>
        <v>0</v>
      </c>
      <c r="AR57" s="47">
        <f t="shared" si="120"/>
        <v>0</v>
      </c>
      <c r="AS57" s="47">
        <f t="shared" si="120"/>
        <v>0</v>
      </c>
      <c r="AT57" s="47">
        <f t="shared" si="120"/>
        <v>0</v>
      </c>
      <c r="AV57" s="47">
        <f t="shared" si="121"/>
        <v>0</v>
      </c>
      <c r="AW57" s="47">
        <f t="shared" si="121"/>
        <v>0</v>
      </c>
      <c r="AX57" s="47">
        <f t="shared" si="121"/>
        <v>4961714.9827990858</v>
      </c>
      <c r="AZ57" s="47">
        <f t="shared" si="122"/>
        <v>0</v>
      </c>
      <c r="BA57" s="47">
        <f t="shared" si="122"/>
        <v>0</v>
      </c>
      <c r="BB57" s="47">
        <f t="shared" si="122"/>
        <v>117.79670432323746</v>
      </c>
      <c r="BD57" s="47">
        <f t="shared" si="123"/>
        <v>0</v>
      </c>
      <c r="BE57" s="47">
        <f t="shared" si="123"/>
        <v>0</v>
      </c>
      <c r="BF57" s="47">
        <f t="shared" si="123"/>
        <v>22852.56063870807</v>
      </c>
      <c r="BH57" s="44">
        <f t="shared" si="19"/>
        <v>0</v>
      </c>
      <c r="BI57" s="44">
        <f t="shared" si="20"/>
        <v>0</v>
      </c>
      <c r="BJ57" s="44">
        <f t="shared" si="21"/>
        <v>0</v>
      </c>
      <c r="BK57" s="44">
        <f t="shared" si="22"/>
        <v>0</v>
      </c>
    </row>
    <row r="58" spans="2:63" x14ac:dyDescent="0.25">
      <c r="B58" s="10"/>
      <c r="C58" s="11" t="s">
        <v>24</v>
      </c>
      <c r="D58" s="47" t="str">
        <f t="shared" si="111"/>
        <v>C02</v>
      </c>
      <c r="E58" s="91">
        <v>20</v>
      </c>
      <c r="F58" s="91"/>
      <c r="G58" s="105">
        <f>+'Function-Classif'!F58</f>
        <v>97262576.699999869</v>
      </c>
      <c r="H58" s="21">
        <f>+'Function-Classif'!S58</f>
        <v>0</v>
      </c>
      <c r="I58" s="21">
        <f>+'Function-Classif'!T58</f>
        <v>0</v>
      </c>
      <c r="J58" s="21">
        <f>+'Function-Classif'!U58</f>
        <v>97262576.699999869</v>
      </c>
      <c r="K58" s="47"/>
      <c r="L58" s="47">
        <f t="shared" ref="L58:N61" si="124">INDEX(Alloc,$E58,L$1)*$G58</f>
        <v>0</v>
      </c>
      <c r="M58" s="47">
        <f t="shared" si="124"/>
        <v>0</v>
      </c>
      <c r="N58" s="47">
        <f t="shared" si="124"/>
        <v>68211819.734816954</v>
      </c>
      <c r="O58" s="47"/>
      <c r="P58" s="47">
        <f t="shared" ref="P58:R61" si="125">INDEX(Alloc,$E58,P$1)*$G58</f>
        <v>0</v>
      </c>
      <c r="Q58" s="47">
        <f t="shared" si="125"/>
        <v>0</v>
      </c>
      <c r="R58" s="47">
        <f t="shared" si="125"/>
        <v>26718683.091038566</v>
      </c>
      <c r="S58" s="47"/>
      <c r="T58" s="47">
        <f t="shared" ref="T58:V61" si="126">INDEX(Alloc,$E58,T$1)*$G58</f>
        <v>0</v>
      </c>
      <c r="U58" s="47">
        <f t="shared" si="126"/>
        <v>0</v>
      </c>
      <c r="V58" s="47">
        <f t="shared" si="126"/>
        <v>253038.0203919482</v>
      </c>
      <c r="W58" s="24"/>
      <c r="X58" s="47">
        <f t="shared" ref="X58:Z61" si="127">INDEX(Alloc,$E58,X$1)*$G58</f>
        <v>0</v>
      </c>
      <c r="Y58" s="47">
        <f t="shared" si="127"/>
        <v>0</v>
      </c>
      <c r="Z58" s="47">
        <f t="shared" si="127"/>
        <v>1815297.5742795239</v>
      </c>
      <c r="AB58" s="47">
        <f t="shared" ref="AB58:AD61" si="128">INDEX(Alloc,$E58,AB$1)*$G58</f>
        <v>0</v>
      </c>
      <c r="AC58" s="47">
        <f t="shared" si="128"/>
        <v>0</v>
      </c>
      <c r="AD58" s="47">
        <f t="shared" si="128"/>
        <v>0</v>
      </c>
      <c r="AF58" s="47">
        <f t="shared" ref="AF58:AH61" si="129">INDEX(Alloc,$E58,AF$1)*$G58</f>
        <v>0</v>
      </c>
      <c r="AG58" s="47">
        <f t="shared" si="129"/>
        <v>0</v>
      </c>
      <c r="AH58" s="47">
        <f t="shared" si="129"/>
        <v>263738.2794728665</v>
      </c>
      <c r="AJ58" s="47">
        <f t="shared" ref="AJ58:AL61" si="130">INDEX(Alloc,$E58,AJ$1)*$G58</f>
        <v>0</v>
      </c>
      <c r="AK58" s="47">
        <f t="shared" si="130"/>
        <v>0</v>
      </c>
      <c r="AL58" s="47">
        <f t="shared" si="130"/>
        <v>0</v>
      </c>
      <c r="AN58" s="47">
        <f t="shared" ref="AN58:AP61" si="131">INDEX(Alloc,$E58,AN$1)*$G58</f>
        <v>0</v>
      </c>
      <c r="AO58" s="47">
        <f t="shared" si="131"/>
        <v>0</v>
      </c>
      <c r="AP58" s="47">
        <f t="shared" si="131"/>
        <v>0</v>
      </c>
      <c r="AR58" s="47">
        <f t="shared" ref="AR58:AT61" si="132">INDEX(Alloc,$E58,AR$1)*$G58</f>
        <v>0</v>
      </c>
      <c r="AS58" s="47">
        <f t="shared" si="132"/>
        <v>0</v>
      </c>
      <c r="AT58" s="47">
        <f t="shared" si="132"/>
        <v>0</v>
      </c>
      <c r="AV58" s="47">
        <f t="shared" ref="AV58:AX61" si="133">INDEX(Alloc,$E58,AV$1)*$G58</f>
        <v>0</v>
      </c>
      <c r="AW58" s="47">
        <f t="shared" si="133"/>
        <v>0</v>
      </c>
      <c r="AX58" s="47">
        <f t="shared" si="133"/>
        <v>0</v>
      </c>
      <c r="AZ58" s="47">
        <f t="shared" ref="AZ58:BB61" si="134">INDEX(Alloc,$E58,AZ$1)*$G58</f>
        <v>0</v>
      </c>
      <c r="BA58" s="47">
        <f t="shared" si="134"/>
        <v>0</v>
      </c>
      <c r="BB58" s="47">
        <f t="shared" si="134"/>
        <v>0</v>
      </c>
      <c r="BD58" s="47">
        <f t="shared" ref="BD58:BF61" si="135">INDEX(Alloc,$E58,BD$1)*$G58</f>
        <v>0</v>
      </c>
      <c r="BE58" s="47">
        <f t="shared" si="135"/>
        <v>0</v>
      </c>
      <c r="BF58" s="47">
        <f t="shared" si="135"/>
        <v>0</v>
      </c>
      <c r="BH58" s="44">
        <f t="shared" si="19"/>
        <v>0</v>
      </c>
      <c r="BI58" s="44">
        <f t="shared" si="20"/>
        <v>0</v>
      </c>
      <c r="BJ58" s="44">
        <f t="shared" si="21"/>
        <v>0</v>
      </c>
      <c r="BK58" s="44">
        <f t="shared" si="22"/>
        <v>0</v>
      </c>
    </row>
    <row r="59" spans="2:63" x14ac:dyDescent="0.25">
      <c r="B59" s="10"/>
      <c r="C59" s="11" t="s">
        <v>25</v>
      </c>
      <c r="D59" s="47" t="str">
        <f t="shared" si="111"/>
        <v>C03</v>
      </c>
      <c r="E59" s="91">
        <v>21</v>
      </c>
      <c r="F59" s="91"/>
      <c r="G59" s="105">
        <f>+'Function-Classif'!F59</f>
        <v>82987729.264615372</v>
      </c>
      <c r="H59" s="21">
        <f>+'Function-Classif'!S59</f>
        <v>0</v>
      </c>
      <c r="I59" s="21">
        <f>+'Function-Classif'!T59</f>
        <v>0</v>
      </c>
      <c r="J59" s="21">
        <f>+'Function-Classif'!U59</f>
        <v>82987729.264615372</v>
      </c>
      <c r="K59" s="47"/>
      <c r="L59" s="47">
        <f t="shared" si="124"/>
        <v>0</v>
      </c>
      <c r="M59" s="47">
        <f t="shared" si="124"/>
        <v>0</v>
      </c>
      <c r="N59" s="47">
        <f t="shared" si="124"/>
        <v>51573767.201169245</v>
      </c>
      <c r="O59" s="47"/>
      <c r="P59" s="47">
        <f t="shared" si="125"/>
        <v>0</v>
      </c>
      <c r="Q59" s="47">
        <f t="shared" si="125"/>
        <v>0</v>
      </c>
      <c r="R59" s="47">
        <f t="shared" si="125"/>
        <v>19221425.359616484</v>
      </c>
      <c r="S59" s="47"/>
      <c r="T59" s="47">
        <f t="shared" si="126"/>
        <v>0</v>
      </c>
      <c r="U59" s="47">
        <f t="shared" si="126"/>
        <v>0</v>
      </c>
      <c r="V59" s="47">
        <f t="shared" si="126"/>
        <v>407717.25733185583</v>
      </c>
      <c r="W59" s="24"/>
      <c r="X59" s="47">
        <f t="shared" si="127"/>
        <v>0</v>
      </c>
      <c r="Y59" s="47">
        <f t="shared" si="127"/>
        <v>0</v>
      </c>
      <c r="Z59" s="47">
        <f t="shared" si="127"/>
        <v>5209959.5991575578</v>
      </c>
      <c r="AB59" s="47">
        <f t="shared" si="128"/>
        <v>0</v>
      </c>
      <c r="AC59" s="47">
        <f t="shared" si="128"/>
        <v>0</v>
      </c>
      <c r="AD59" s="47">
        <f t="shared" si="128"/>
        <v>1148686.4738180623</v>
      </c>
      <c r="AF59" s="47">
        <f t="shared" si="129"/>
        <v>0</v>
      </c>
      <c r="AG59" s="47">
        <f t="shared" si="129"/>
        <v>0</v>
      </c>
      <c r="AH59" s="47">
        <f t="shared" si="129"/>
        <v>966201.74140242627</v>
      </c>
      <c r="AJ59" s="47">
        <f t="shared" si="130"/>
        <v>0</v>
      </c>
      <c r="AK59" s="47">
        <f t="shared" si="130"/>
        <v>0</v>
      </c>
      <c r="AL59" s="47">
        <f t="shared" si="130"/>
        <v>2552238.3795462092</v>
      </c>
      <c r="AN59" s="47">
        <f t="shared" si="131"/>
        <v>0</v>
      </c>
      <c r="AO59" s="47">
        <f t="shared" si="131"/>
        <v>0</v>
      </c>
      <c r="AP59" s="47">
        <f t="shared" si="131"/>
        <v>1740655.9808029041</v>
      </c>
      <c r="AR59" s="47">
        <f t="shared" si="132"/>
        <v>0</v>
      </c>
      <c r="AS59" s="47">
        <f t="shared" si="132"/>
        <v>0</v>
      </c>
      <c r="AT59" s="47">
        <f t="shared" si="132"/>
        <v>73672.205150351787</v>
      </c>
      <c r="AV59" s="47">
        <f t="shared" si="133"/>
        <v>0</v>
      </c>
      <c r="AW59" s="47">
        <f t="shared" si="133"/>
        <v>0</v>
      </c>
      <c r="AX59" s="47">
        <f t="shared" si="133"/>
        <v>0</v>
      </c>
      <c r="AZ59" s="47">
        <f t="shared" si="134"/>
        <v>0</v>
      </c>
      <c r="BA59" s="47">
        <f t="shared" si="134"/>
        <v>0</v>
      </c>
      <c r="BB59" s="47">
        <f t="shared" si="134"/>
        <v>479.00034164247165</v>
      </c>
      <c r="BD59" s="47">
        <f t="shared" si="135"/>
        <v>0</v>
      </c>
      <c r="BE59" s="47">
        <f t="shared" si="135"/>
        <v>0</v>
      </c>
      <c r="BF59" s="47">
        <f t="shared" si="135"/>
        <v>92926.066278639511</v>
      </c>
      <c r="BH59" s="44">
        <f t="shared" si="19"/>
        <v>0</v>
      </c>
      <c r="BI59" s="44">
        <f t="shared" si="20"/>
        <v>0</v>
      </c>
      <c r="BJ59" s="44">
        <f t="shared" si="21"/>
        <v>0</v>
      </c>
      <c r="BK59" s="44">
        <f t="shared" si="22"/>
        <v>0</v>
      </c>
    </row>
    <row r="60" spans="2:63" x14ac:dyDescent="0.25">
      <c r="B60" s="10"/>
      <c r="C60" s="11" t="s">
        <v>26</v>
      </c>
      <c r="D60" s="47" t="str">
        <f t="shared" si="111"/>
        <v>C04</v>
      </c>
      <c r="E60" s="91">
        <v>22</v>
      </c>
      <c r="F60" s="91"/>
      <c r="G60" s="105">
        <f>+'Function-Classif'!F60</f>
        <v>282792.23923076928</v>
      </c>
      <c r="H60" s="21">
        <f>+'Function-Classif'!S60</f>
        <v>0</v>
      </c>
      <c r="I60" s="21">
        <f>+'Function-Classif'!T60</f>
        <v>0</v>
      </c>
      <c r="J60" s="21">
        <f>+'Function-Classif'!U60</f>
        <v>282792.23923076928</v>
      </c>
      <c r="K60" s="47"/>
      <c r="L60" s="47">
        <f t="shared" si="124"/>
        <v>0</v>
      </c>
      <c r="M60" s="47">
        <f t="shared" si="124"/>
        <v>0</v>
      </c>
      <c r="N60" s="47">
        <f t="shared" si="124"/>
        <v>0</v>
      </c>
      <c r="O60" s="47"/>
      <c r="P60" s="47">
        <f t="shared" si="125"/>
        <v>0</v>
      </c>
      <c r="Q60" s="47">
        <f t="shared" si="125"/>
        <v>0</v>
      </c>
      <c r="R60" s="47">
        <f t="shared" si="125"/>
        <v>0</v>
      </c>
      <c r="S60" s="47"/>
      <c r="T60" s="47">
        <f t="shared" si="126"/>
        <v>0</v>
      </c>
      <c r="U60" s="47">
        <f t="shared" si="126"/>
        <v>0</v>
      </c>
      <c r="V60" s="47">
        <f t="shared" si="126"/>
        <v>0</v>
      </c>
      <c r="W60" s="24"/>
      <c r="X60" s="47">
        <f t="shared" si="127"/>
        <v>0</v>
      </c>
      <c r="Y60" s="47">
        <f t="shared" si="127"/>
        <v>0</v>
      </c>
      <c r="Z60" s="47">
        <f t="shared" si="127"/>
        <v>0</v>
      </c>
      <c r="AB60" s="47">
        <f t="shared" si="128"/>
        <v>0</v>
      </c>
      <c r="AC60" s="47">
        <f t="shared" si="128"/>
        <v>0</v>
      </c>
      <c r="AD60" s="47">
        <f t="shared" si="128"/>
        <v>0</v>
      </c>
      <c r="AF60" s="47">
        <f t="shared" si="129"/>
        <v>0</v>
      </c>
      <c r="AG60" s="47">
        <f t="shared" si="129"/>
        <v>0</v>
      </c>
      <c r="AH60" s="47">
        <f t="shared" si="129"/>
        <v>0</v>
      </c>
      <c r="AJ60" s="47">
        <f t="shared" si="130"/>
        <v>0</v>
      </c>
      <c r="AK60" s="47">
        <f t="shared" si="130"/>
        <v>0</v>
      </c>
      <c r="AL60" s="47">
        <f t="shared" si="130"/>
        <v>0</v>
      </c>
      <c r="AN60" s="47">
        <f t="shared" si="131"/>
        <v>0</v>
      </c>
      <c r="AO60" s="47">
        <f t="shared" si="131"/>
        <v>0</v>
      </c>
      <c r="AP60" s="47">
        <f t="shared" si="131"/>
        <v>0</v>
      </c>
      <c r="AR60" s="47">
        <f t="shared" si="132"/>
        <v>0</v>
      </c>
      <c r="AS60" s="47">
        <f t="shared" si="132"/>
        <v>0</v>
      </c>
      <c r="AT60" s="47">
        <f t="shared" si="132"/>
        <v>0</v>
      </c>
      <c r="AV60" s="47">
        <f t="shared" si="133"/>
        <v>0</v>
      </c>
      <c r="AW60" s="47">
        <f t="shared" si="133"/>
        <v>0</v>
      </c>
      <c r="AX60" s="47">
        <f t="shared" si="133"/>
        <v>282792.23923076928</v>
      </c>
      <c r="AZ60" s="47">
        <f t="shared" si="134"/>
        <v>0</v>
      </c>
      <c r="BA60" s="47">
        <f t="shared" si="134"/>
        <v>0</v>
      </c>
      <c r="BB60" s="47">
        <f t="shared" si="134"/>
        <v>0</v>
      </c>
      <c r="BD60" s="47">
        <f t="shared" si="135"/>
        <v>0</v>
      </c>
      <c r="BE60" s="47">
        <f t="shared" si="135"/>
        <v>0</v>
      </c>
      <c r="BF60" s="47">
        <f t="shared" si="135"/>
        <v>0</v>
      </c>
      <c r="BH60" s="44">
        <f t="shared" si="19"/>
        <v>0</v>
      </c>
      <c r="BI60" s="44">
        <f t="shared" si="20"/>
        <v>0</v>
      </c>
      <c r="BJ60" s="44">
        <f t="shared" si="21"/>
        <v>0</v>
      </c>
      <c r="BK60" s="44">
        <f t="shared" si="22"/>
        <v>0</v>
      </c>
    </row>
    <row r="61" spans="2:63" x14ac:dyDescent="0.25">
      <c r="B61" s="61"/>
      <c r="C61" s="62" t="s">
        <v>27</v>
      </c>
      <c r="D61" s="47" t="str">
        <f t="shared" si="111"/>
        <v>C04</v>
      </c>
      <c r="E61" s="92">
        <v>22</v>
      </c>
      <c r="F61" s="92"/>
      <c r="G61" s="105">
        <f>+'Function-Classif'!F61</f>
        <v>114827799.3</v>
      </c>
      <c r="H61" s="31">
        <f>+'Function-Classif'!S61</f>
        <v>0</v>
      </c>
      <c r="I61" s="31">
        <f>+'Function-Classif'!T61</f>
        <v>0</v>
      </c>
      <c r="J61" s="31">
        <f>+'Function-Classif'!U61</f>
        <v>114827799.3</v>
      </c>
      <c r="K61" s="65"/>
      <c r="L61" s="47">
        <f t="shared" si="124"/>
        <v>0</v>
      </c>
      <c r="M61" s="47">
        <f t="shared" si="124"/>
        <v>0</v>
      </c>
      <c r="N61" s="47">
        <f t="shared" si="124"/>
        <v>0</v>
      </c>
      <c r="O61" s="47"/>
      <c r="P61" s="47">
        <f t="shared" si="125"/>
        <v>0</v>
      </c>
      <c r="Q61" s="47">
        <f t="shared" si="125"/>
        <v>0</v>
      </c>
      <c r="R61" s="47">
        <f t="shared" si="125"/>
        <v>0</v>
      </c>
      <c r="S61" s="47"/>
      <c r="T61" s="47">
        <f t="shared" si="126"/>
        <v>0</v>
      </c>
      <c r="U61" s="47">
        <f t="shared" si="126"/>
        <v>0</v>
      </c>
      <c r="V61" s="47">
        <f t="shared" si="126"/>
        <v>0</v>
      </c>
      <c r="W61" s="24"/>
      <c r="X61" s="47">
        <f t="shared" si="127"/>
        <v>0</v>
      </c>
      <c r="Y61" s="47">
        <f t="shared" si="127"/>
        <v>0</v>
      </c>
      <c r="Z61" s="47">
        <f t="shared" si="127"/>
        <v>0</v>
      </c>
      <c r="AB61" s="47">
        <f t="shared" si="128"/>
        <v>0</v>
      </c>
      <c r="AC61" s="47">
        <f t="shared" si="128"/>
        <v>0</v>
      </c>
      <c r="AD61" s="47">
        <f t="shared" si="128"/>
        <v>0</v>
      </c>
      <c r="AF61" s="47">
        <f t="shared" si="129"/>
        <v>0</v>
      </c>
      <c r="AG61" s="47">
        <f t="shared" si="129"/>
        <v>0</v>
      </c>
      <c r="AH61" s="47">
        <f t="shared" si="129"/>
        <v>0</v>
      </c>
      <c r="AJ61" s="47">
        <f t="shared" si="130"/>
        <v>0</v>
      </c>
      <c r="AK61" s="47">
        <f t="shared" si="130"/>
        <v>0</v>
      </c>
      <c r="AL61" s="47">
        <f t="shared" si="130"/>
        <v>0</v>
      </c>
      <c r="AN61" s="47">
        <f t="shared" si="131"/>
        <v>0</v>
      </c>
      <c r="AO61" s="47">
        <f t="shared" si="131"/>
        <v>0</v>
      </c>
      <c r="AP61" s="47">
        <f t="shared" si="131"/>
        <v>0</v>
      </c>
      <c r="AR61" s="47">
        <f t="shared" si="132"/>
        <v>0</v>
      </c>
      <c r="AS61" s="47">
        <f t="shared" si="132"/>
        <v>0</v>
      </c>
      <c r="AT61" s="47">
        <f t="shared" si="132"/>
        <v>0</v>
      </c>
      <c r="AV61" s="47">
        <f t="shared" si="133"/>
        <v>0</v>
      </c>
      <c r="AW61" s="47">
        <f t="shared" si="133"/>
        <v>0</v>
      </c>
      <c r="AX61" s="47">
        <f t="shared" si="133"/>
        <v>114827799.3</v>
      </c>
      <c r="AZ61" s="47">
        <f t="shared" si="134"/>
        <v>0</v>
      </c>
      <c r="BA61" s="47">
        <f t="shared" si="134"/>
        <v>0</v>
      </c>
      <c r="BB61" s="47">
        <f t="shared" si="134"/>
        <v>0</v>
      </c>
      <c r="BD61" s="47">
        <f t="shared" si="135"/>
        <v>0</v>
      </c>
      <c r="BE61" s="47">
        <f t="shared" si="135"/>
        <v>0</v>
      </c>
      <c r="BF61" s="47">
        <f t="shared" si="135"/>
        <v>0</v>
      </c>
      <c r="BH61" s="44">
        <f t="shared" si="19"/>
        <v>0</v>
      </c>
      <c r="BI61" s="44">
        <f t="shared" si="20"/>
        <v>0</v>
      </c>
      <c r="BJ61" s="44">
        <f t="shared" si="21"/>
        <v>0</v>
      </c>
      <c r="BK61" s="44">
        <f t="shared" si="22"/>
        <v>0</v>
      </c>
    </row>
    <row r="62" spans="2:63" x14ac:dyDescent="0.25">
      <c r="B62" s="6"/>
      <c r="C62" s="6" t="s">
        <v>28</v>
      </c>
      <c r="D62" s="6"/>
      <c r="E62" s="93"/>
      <c r="F62" s="93"/>
      <c r="G62" s="105">
        <f>+'Function-Classif'!F62</f>
        <v>1731597011.3957975</v>
      </c>
      <c r="H62" s="21">
        <f>SUM(H35:H61)</f>
        <v>706535354.36564052</v>
      </c>
      <c r="I62" s="21">
        <f>SUM(I35:I61)</f>
        <v>0</v>
      </c>
      <c r="J62" s="21">
        <f>SUM(J35:J61)</f>
        <v>1025061657.0301569</v>
      </c>
      <c r="K62" s="21"/>
      <c r="L62" s="21">
        <f>SUM(L35:L61)</f>
        <v>408699614.28422576</v>
      </c>
      <c r="M62" s="21">
        <f>SUM(M35:M61)</f>
        <v>0</v>
      </c>
      <c r="N62" s="21">
        <f>SUM(N35:N61)</f>
        <v>704301916.85646904</v>
      </c>
      <c r="O62" s="21"/>
      <c r="P62" s="21">
        <f>SUM(P35:P61)</f>
        <v>88791385.296337187</v>
      </c>
      <c r="Q62" s="21">
        <f>SUM(Q35:Q61)</f>
        <v>0</v>
      </c>
      <c r="R62" s="21">
        <f>SUM(R35:R61)</f>
        <v>159034255.94819126</v>
      </c>
      <c r="S62" s="21"/>
      <c r="T62" s="21">
        <f>SUM(T35:T61)</f>
        <v>7620535.1446094802</v>
      </c>
      <c r="U62" s="21">
        <f t="shared" ref="U62:BF62" si="136">SUM(U35:U61)</f>
        <v>0</v>
      </c>
      <c r="V62" s="21">
        <f t="shared" si="136"/>
        <v>1465575.0819460913</v>
      </c>
      <c r="W62" s="21">
        <f t="shared" si="136"/>
        <v>0</v>
      </c>
      <c r="X62" s="21">
        <f t="shared" si="136"/>
        <v>62401412.343260981</v>
      </c>
      <c r="Y62" s="21">
        <f t="shared" si="136"/>
        <v>0</v>
      </c>
      <c r="Z62" s="21">
        <f t="shared" si="136"/>
        <v>11779510.374030918</v>
      </c>
      <c r="AA62" s="21">
        <f t="shared" si="136"/>
        <v>0</v>
      </c>
      <c r="AB62" s="21">
        <f t="shared" si="136"/>
        <v>3647743.7898027021</v>
      </c>
      <c r="AC62" s="21">
        <f t="shared" si="136"/>
        <v>0</v>
      </c>
      <c r="AD62" s="21">
        <f t="shared" si="136"/>
        <v>1284667.9243139341</v>
      </c>
      <c r="AE62" s="21">
        <f t="shared" si="136"/>
        <v>0</v>
      </c>
      <c r="AF62" s="21">
        <f t="shared" si="136"/>
        <v>47121402.761134803</v>
      </c>
      <c r="AG62" s="21">
        <f t="shared" si="136"/>
        <v>0</v>
      </c>
      <c r="AH62" s="21">
        <f t="shared" si="136"/>
        <v>1882422.4721226816</v>
      </c>
      <c r="AI62" s="21">
        <f t="shared" si="136"/>
        <v>0</v>
      </c>
      <c r="AJ62" s="21">
        <f t="shared" si="136"/>
        <v>83061864.465877503</v>
      </c>
      <c r="AK62" s="21">
        <f t="shared" si="136"/>
        <v>0</v>
      </c>
      <c r="AL62" s="21">
        <f t="shared" si="136"/>
        <v>2769965.9043286163</v>
      </c>
      <c r="AM62" s="21">
        <f t="shared" si="136"/>
        <v>0</v>
      </c>
      <c r="AN62" s="21">
        <f t="shared" si="136"/>
        <v>0</v>
      </c>
      <c r="AO62" s="21">
        <f t="shared" si="136"/>
        <v>0</v>
      </c>
      <c r="AP62" s="21">
        <f t="shared" si="136"/>
        <v>1740655.9808029041</v>
      </c>
      <c r="AQ62" s="21">
        <f t="shared" si="136"/>
        <v>0</v>
      </c>
      <c r="AR62" s="21">
        <f t="shared" si="136"/>
        <v>0</v>
      </c>
      <c r="AS62" s="21">
        <f t="shared" si="136"/>
        <v>0</v>
      </c>
      <c r="AT62" s="21">
        <f t="shared" si="136"/>
        <v>73672.205150351787</v>
      </c>
      <c r="AU62" s="21">
        <f t="shared" si="136"/>
        <v>0</v>
      </c>
      <c r="AV62" s="21">
        <f t="shared" si="136"/>
        <v>5136570.5077170413</v>
      </c>
      <c r="AW62" s="21">
        <f t="shared" si="136"/>
        <v>0</v>
      </c>
      <c r="AX62" s="21">
        <f t="shared" si="136"/>
        <v>140517985.18633363</v>
      </c>
      <c r="AY62" s="21">
        <f t="shared" si="136"/>
        <v>0</v>
      </c>
      <c r="AZ62" s="21">
        <f t="shared" si="136"/>
        <v>21515.299659951565</v>
      </c>
      <c r="BA62" s="21">
        <f t="shared" si="136"/>
        <v>0</v>
      </c>
      <c r="BB62" s="21">
        <f t="shared" si="136"/>
        <v>1082.2004947039572</v>
      </c>
      <c r="BC62" s="21">
        <f t="shared" si="136"/>
        <v>0</v>
      </c>
      <c r="BD62" s="21">
        <f t="shared" si="136"/>
        <v>33310.473015260999</v>
      </c>
      <c r="BE62" s="21">
        <f t="shared" si="136"/>
        <v>0</v>
      </c>
      <c r="BF62" s="21">
        <f t="shared" si="136"/>
        <v>209946.89597256776</v>
      </c>
      <c r="BH62" s="44">
        <f t="shared" si="19"/>
        <v>0</v>
      </c>
      <c r="BI62" s="44">
        <f t="shared" si="20"/>
        <v>0</v>
      </c>
      <c r="BJ62" s="44">
        <f t="shared" si="21"/>
        <v>0</v>
      </c>
      <c r="BK62" s="44">
        <f t="shared" si="22"/>
        <v>0</v>
      </c>
    </row>
    <row r="63" spans="2:63" x14ac:dyDescent="0.25">
      <c r="B63" s="30"/>
      <c r="C63" s="30"/>
      <c r="D63" s="30"/>
      <c r="E63" s="94"/>
      <c r="F63" s="94"/>
      <c r="G63" s="105"/>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H63" s="44">
        <f t="shared" si="19"/>
        <v>0</v>
      </c>
      <c r="BI63" s="44">
        <f t="shared" si="20"/>
        <v>0</v>
      </c>
      <c r="BJ63" s="44">
        <f t="shared" si="21"/>
        <v>0</v>
      </c>
      <c r="BK63" s="44">
        <f t="shared" si="22"/>
        <v>0</v>
      </c>
    </row>
    <row r="64" spans="2:63" x14ac:dyDescent="0.25">
      <c r="B64" s="9" t="s">
        <v>29</v>
      </c>
      <c r="E64" s="95"/>
      <c r="F64" s="95"/>
      <c r="G64" s="105">
        <f>+'Function-Classif'!F64</f>
        <v>6689755614.9139967</v>
      </c>
      <c r="H64" s="22">
        <f>H62+H32+H27</f>
        <v>2255980848.9547167</v>
      </c>
      <c r="I64" s="22">
        <f>I62+I32+I27</f>
        <v>3408713108.9291229</v>
      </c>
      <c r="J64" s="22">
        <f>J62+J32+J27</f>
        <v>1025061657.0301569</v>
      </c>
      <c r="K64" s="22"/>
      <c r="L64" s="22">
        <f>L62+L32+L27</f>
        <v>1056341323.194733</v>
      </c>
      <c r="M64" s="22">
        <f>M62+M32+M27</f>
        <v>1144366451.6264269</v>
      </c>
      <c r="N64" s="22">
        <f>N62+N32+N27</f>
        <v>704301916.85646904</v>
      </c>
      <c r="O64" s="22"/>
      <c r="P64" s="22">
        <f>P62+P32+P27</f>
        <v>257153756.00345212</v>
      </c>
      <c r="Q64" s="22">
        <f>Q62+Q32+Q27</f>
        <v>341415354.42618239</v>
      </c>
      <c r="R64" s="22">
        <f>R62+R32+R27</f>
        <v>159034255.94819126</v>
      </c>
      <c r="S64" s="22"/>
      <c r="T64" s="22">
        <f>T62+T32+T27</f>
        <v>21277913.334214885</v>
      </c>
      <c r="U64" s="22">
        <f t="shared" ref="U64:BF64" si="137">U62+U32+U27</f>
        <v>28526831.83415883</v>
      </c>
      <c r="V64" s="22">
        <f t="shared" si="137"/>
        <v>1465575.0819460913</v>
      </c>
      <c r="W64" s="22">
        <f t="shared" si="137"/>
        <v>0</v>
      </c>
      <c r="X64" s="22">
        <f t="shared" si="137"/>
        <v>222319730.86813444</v>
      </c>
      <c r="Y64" s="22">
        <f t="shared" si="137"/>
        <v>403234074.76766568</v>
      </c>
      <c r="Z64" s="22">
        <f t="shared" si="137"/>
        <v>11779510.374030918</v>
      </c>
      <c r="AA64" s="22">
        <f t="shared" si="137"/>
        <v>0</v>
      </c>
      <c r="AB64" s="22">
        <f t="shared" si="137"/>
        <v>15799586.856096134</v>
      </c>
      <c r="AC64" s="22">
        <f t="shared" si="137"/>
        <v>31117410.969980728</v>
      </c>
      <c r="AD64" s="22">
        <f t="shared" si="137"/>
        <v>1284667.9243139341</v>
      </c>
      <c r="AE64" s="22">
        <f t="shared" si="137"/>
        <v>0</v>
      </c>
      <c r="AF64" s="22">
        <f t="shared" si="137"/>
        <v>166267744.50869274</v>
      </c>
      <c r="AG64" s="22">
        <f t="shared" si="137"/>
        <v>313919114.00954008</v>
      </c>
      <c r="AH64" s="22">
        <f t="shared" si="137"/>
        <v>1882422.4721226816</v>
      </c>
      <c r="AI64" s="22">
        <f t="shared" si="137"/>
        <v>0</v>
      </c>
      <c r="AJ64" s="22">
        <f t="shared" si="137"/>
        <v>351924690.1832096</v>
      </c>
      <c r="AK64" s="22">
        <f t="shared" si="137"/>
        <v>754597216.02203238</v>
      </c>
      <c r="AL64" s="22">
        <f t="shared" si="137"/>
        <v>2769965.9043286163</v>
      </c>
      <c r="AM64" s="22">
        <f t="shared" si="137"/>
        <v>0</v>
      </c>
      <c r="AN64" s="22">
        <f t="shared" si="137"/>
        <v>97167775.07458666</v>
      </c>
      <c r="AO64" s="22">
        <f t="shared" si="137"/>
        <v>268737481.05665386</v>
      </c>
      <c r="AP64" s="22">
        <f t="shared" si="137"/>
        <v>1740655.9808029041</v>
      </c>
      <c r="AQ64" s="22">
        <f t="shared" si="137"/>
        <v>0</v>
      </c>
      <c r="AR64" s="22">
        <f t="shared" si="137"/>
        <v>55934080.834286481</v>
      </c>
      <c r="AS64" s="22">
        <f t="shared" si="137"/>
        <v>99210967.306100458</v>
      </c>
      <c r="AT64" s="22">
        <f t="shared" si="137"/>
        <v>73672.205150351787</v>
      </c>
      <c r="AU64" s="22">
        <f t="shared" si="137"/>
        <v>0</v>
      </c>
      <c r="AV64" s="22">
        <f t="shared" si="137"/>
        <v>11638288.322895896</v>
      </c>
      <c r="AW64" s="22">
        <f t="shared" si="137"/>
        <v>23224560.311082877</v>
      </c>
      <c r="AX64" s="22">
        <f t="shared" si="137"/>
        <v>140517985.18633363</v>
      </c>
      <c r="AY64" s="22">
        <f t="shared" si="137"/>
        <v>0</v>
      </c>
      <c r="AZ64" s="22">
        <f t="shared" si="137"/>
        <v>48748.724546820573</v>
      </c>
      <c r="BA64" s="22">
        <f t="shared" si="137"/>
        <v>83915.783800892052</v>
      </c>
      <c r="BB64" s="22">
        <f t="shared" si="137"/>
        <v>1082.2004947039572</v>
      </c>
      <c r="BC64" s="22">
        <f t="shared" si="137"/>
        <v>0</v>
      </c>
      <c r="BD64" s="22">
        <f t="shared" si="137"/>
        <v>107211.04986837992</v>
      </c>
      <c r="BE64" s="22">
        <f t="shared" si="137"/>
        <v>279730.81549775111</v>
      </c>
      <c r="BF64" s="22">
        <f t="shared" si="137"/>
        <v>209946.89597256776</v>
      </c>
      <c r="BH64" s="44">
        <f t="shared" si="19"/>
        <v>0</v>
      </c>
      <c r="BI64" s="44">
        <f t="shared" si="20"/>
        <v>0</v>
      </c>
      <c r="BJ64" s="44">
        <f t="shared" si="21"/>
        <v>0</v>
      </c>
      <c r="BK64" s="44">
        <f t="shared" si="22"/>
        <v>0</v>
      </c>
    </row>
    <row r="65" spans="2:63" x14ac:dyDescent="0.25">
      <c r="B65" s="6"/>
      <c r="C65" s="6"/>
      <c r="D65" s="6"/>
      <c r="E65" s="93"/>
      <c r="F65" s="93"/>
      <c r="G65" s="105"/>
      <c r="H65" s="21"/>
      <c r="I65" s="21"/>
      <c r="J65" s="21"/>
      <c r="K65" s="24"/>
      <c r="L65" s="40"/>
      <c r="M65" s="24"/>
      <c r="N65" s="24"/>
      <c r="O65" s="24"/>
      <c r="P65" s="40"/>
      <c r="Q65" s="24"/>
      <c r="R65" s="24"/>
      <c r="S65" s="24"/>
      <c r="T65" s="24"/>
      <c r="U65" s="24"/>
      <c r="V65" s="24"/>
      <c r="W65" s="24"/>
      <c r="Y65" s="44"/>
      <c r="Z65" s="44"/>
      <c r="BH65" s="44">
        <f t="shared" si="19"/>
        <v>0</v>
      </c>
      <c r="BI65" s="44">
        <f t="shared" si="20"/>
        <v>0</v>
      </c>
      <c r="BJ65" s="44">
        <f t="shared" si="21"/>
        <v>0</v>
      </c>
      <c r="BK65" s="44">
        <f t="shared" si="22"/>
        <v>0</v>
      </c>
    </row>
    <row r="66" spans="2:63" x14ac:dyDescent="0.25">
      <c r="B66" s="7" t="s">
        <v>30</v>
      </c>
      <c r="C66" s="6"/>
      <c r="D66" s="6"/>
      <c r="E66" s="93"/>
      <c r="F66" s="93"/>
      <c r="G66" s="105"/>
      <c r="H66" s="21"/>
      <c r="I66" s="21"/>
      <c r="J66" s="21"/>
      <c r="K66" s="24"/>
      <c r="L66" s="40"/>
      <c r="M66" s="24"/>
      <c r="N66" s="24"/>
      <c r="O66" s="24"/>
      <c r="P66" s="40"/>
      <c r="Q66" s="24"/>
      <c r="R66" s="24"/>
      <c r="S66" s="24"/>
      <c r="T66" s="24"/>
      <c r="U66" s="24"/>
      <c r="V66" s="24"/>
      <c r="W66" s="24"/>
      <c r="Y66" s="44"/>
      <c r="Z66" s="44"/>
      <c r="BH66" s="44">
        <f t="shared" si="19"/>
        <v>0</v>
      </c>
      <c r="BI66" s="44">
        <f t="shared" si="20"/>
        <v>0</v>
      </c>
      <c r="BJ66" s="44">
        <f t="shared" si="21"/>
        <v>0</v>
      </c>
      <c r="BK66" s="44">
        <f t="shared" si="22"/>
        <v>0</v>
      </c>
    </row>
    <row r="67" spans="2:63" x14ac:dyDescent="0.25">
      <c r="B67" s="6"/>
      <c r="C67" s="6"/>
      <c r="D67" s="6"/>
      <c r="E67" s="93"/>
      <c r="F67" s="93"/>
      <c r="G67" s="105"/>
      <c r="H67" s="21"/>
      <c r="I67" s="21"/>
      <c r="J67" s="21"/>
      <c r="K67" s="24"/>
      <c r="L67" s="40"/>
      <c r="M67" s="24"/>
      <c r="N67" s="24"/>
      <c r="O67" s="24"/>
      <c r="P67" s="40"/>
      <c r="Q67" s="24"/>
      <c r="R67" s="24"/>
      <c r="S67" s="24"/>
      <c r="T67" s="24"/>
      <c r="U67" s="24"/>
      <c r="V67" s="24"/>
      <c r="W67" s="24"/>
      <c r="Y67" s="44"/>
      <c r="Z67" s="44"/>
      <c r="BH67" s="44">
        <f t="shared" si="19"/>
        <v>0</v>
      </c>
      <c r="BI67" s="44">
        <f t="shared" si="20"/>
        <v>0</v>
      </c>
      <c r="BJ67" s="44">
        <f t="shared" si="21"/>
        <v>0</v>
      </c>
      <c r="BK67" s="44">
        <f t="shared" si="22"/>
        <v>0</v>
      </c>
    </row>
    <row r="68" spans="2:63" x14ac:dyDescent="0.25">
      <c r="B68" s="6"/>
      <c r="C68" s="6" t="s">
        <v>31</v>
      </c>
      <c r="D68" s="47" t="str">
        <f>INDEX(Alloc,$E68,D$1)</f>
        <v>PT&amp;D</v>
      </c>
      <c r="E68" s="93">
        <v>23</v>
      </c>
      <c r="F68" s="93"/>
      <c r="G68" s="105">
        <f>+'Function-Classif'!F68</f>
        <v>177535195.75450593</v>
      </c>
      <c r="H68" s="21">
        <f>+'Function-Classif'!S68</f>
        <v>59870049.773520932</v>
      </c>
      <c r="I68" s="21">
        <f>+'Function-Classif'!T68</f>
        <v>90461682.593537077</v>
      </c>
      <c r="J68" s="21">
        <f>+'Function-Classif'!U68</f>
        <v>27203463.387447931</v>
      </c>
      <c r="K68" s="47"/>
      <c r="L68" s="47">
        <f t="shared" ref="L68:N68" si="138">INDEX(Alloc,$E68,L$1)*$G68</f>
        <v>28033574.676309269</v>
      </c>
      <c r="M68" s="47">
        <f t="shared" si="138"/>
        <v>30369617.920190491</v>
      </c>
      <c r="N68" s="47">
        <f t="shared" si="138"/>
        <v>18691023.39114289</v>
      </c>
      <c r="O68" s="47"/>
      <c r="P68" s="47">
        <f t="shared" ref="P68:R68" si="139">INDEX(Alloc,$E68,P$1)*$G68</f>
        <v>6824440.9869472124</v>
      </c>
      <c r="Q68" s="47">
        <f t="shared" si="139"/>
        <v>9060606.2868001424</v>
      </c>
      <c r="R68" s="47">
        <f t="shared" si="139"/>
        <v>4220509.595072452</v>
      </c>
      <c r="S68" s="47"/>
      <c r="T68" s="47">
        <f t="shared" ref="T68:V68" si="140">INDEX(Alloc,$E68,T$1)*$G68</f>
        <v>564681.09247751883</v>
      </c>
      <c r="U68" s="47">
        <f t="shared" si="140"/>
        <v>757055.55859806528</v>
      </c>
      <c r="V68" s="47">
        <f t="shared" si="140"/>
        <v>38893.970728341832</v>
      </c>
      <c r="W68" s="24"/>
      <c r="X68" s="47">
        <f t="shared" ref="X68:Z68" si="141">INDEX(Alloc,$E68,X$1)*$G68</f>
        <v>5900002.8120266013</v>
      </c>
      <c r="Y68" s="47">
        <f t="shared" si="141"/>
        <v>10701174.231113516</v>
      </c>
      <c r="Z68" s="47">
        <f t="shared" si="141"/>
        <v>312608.98013726587</v>
      </c>
      <c r="AB68" s="47">
        <f t="shared" ref="AB68:AD68" si="142">INDEX(Alloc,$E68,AB$1)*$G68</f>
        <v>419295.2488554258</v>
      </c>
      <c r="AC68" s="47">
        <f t="shared" si="142"/>
        <v>825805.30081142008</v>
      </c>
      <c r="AD68" s="47">
        <f t="shared" si="142"/>
        <v>34092.990021062404</v>
      </c>
      <c r="AF68" s="47">
        <f t="shared" ref="AF68:AH68" si="143">INDEX(Alloc,$E68,AF$1)*$G68</f>
        <v>4412474.5757832043</v>
      </c>
      <c r="AG68" s="47">
        <f t="shared" si="143"/>
        <v>8330900.9424077813</v>
      </c>
      <c r="AH68" s="47">
        <f t="shared" si="143"/>
        <v>49956.420132288738</v>
      </c>
      <c r="AJ68" s="47">
        <f t="shared" ref="AJ68:AL68" si="144">INDEX(Alloc,$E68,AJ$1)*$G68</f>
        <v>9339506.9056380168</v>
      </c>
      <c r="AK68" s="47">
        <f t="shared" si="144"/>
        <v>20025778.544676926</v>
      </c>
      <c r="AL68" s="47">
        <f t="shared" si="144"/>
        <v>73510.374274652786</v>
      </c>
      <c r="AN68" s="47">
        <f t="shared" ref="AN68:AP68" si="145">INDEX(Alloc,$E68,AN$1)*$G68</f>
        <v>2578674.1641859394</v>
      </c>
      <c r="AO68" s="47">
        <f t="shared" si="145"/>
        <v>7131854.1442084098</v>
      </c>
      <c r="AP68" s="47">
        <f t="shared" si="145"/>
        <v>46194.168827954702</v>
      </c>
      <c r="AR68" s="47">
        <f t="shared" ref="AR68:AT68" si="146">INDEX(Alloc,$E68,AR$1)*$G68</f>
        <v>1484399.2160378899</v>
      </c>
      <c r="AS68" s="47">
        <f t="shared" si="146"/>
        <v>2632897.1513421824</v>
      </c>
      <c r="AT68" s="47">
        <f t="shared" si="146"/>
        <v>1955.1400852184902</v>
      </c>
      <c r="AV68" s="47">
        <f t="shared" ref="AV68:AX68" si="147">INDEX(Alloc,$E68,AV$1)*$G68</f>
        <v>308861.17738686129</v>
      </c>
      <c r="AW68" s="47">
        <f t="shared" si="147"/>
        <v>616341.92614574835</v>
      </c>
      <c r="AX68" s="47">
        <f t="shared" si="147"/>
        <v>3729117.9892234709</v>
      </c>
      <c r="AZ68" s="47">
        <f t="shared" ref="AZ68:BB68" si="148">INDEX(Alloc,$E68,AZ$1)*$G68</f>
        <v>1293.7115872974296</v>
      </c>
      <c r="BA68" s="47">
        <f t="shared" si="148"/>
        <v>2226.9879441890043</v>
      </c>
      <c r="BB68" s="47">
        <f t="shared" si="148"/>
        <v>28.719834883738155</v>
      </c>
      <c r="BD68" s="47">
        <f t="shared" ref="BD68:BF68" si="149">INDEX(Alloc,$E68,BD$1)*$G68</f>
        <v>2845.2062857117726</v>
      </c>
      <c r="BE68" s="47">
        <f t="shared" si="149"/>
        <v>7423.5992981933878</v>
      </c>
      <c r="BF68" s="47">
        <f t="shared" si="149"/>
        <v>5571.647967445203</v>
      </c>
      <c r="BH68" s="44">
        <f t="shared" si="19"/>
        <v>0</v>
      </c>
      <c r="BI68" s="44">
        <f t="shared" si="20"/>
        <v>0</v>
      </c>
      <c r="BJ68" s="44">
        <f t="shared" si="21"/>
        <v>0</v>
      </c>
      <c r="BK68" s="44">
        <f t="shared" si="22"/>
        <v>0</v>
      </c>
    </row>
    <row r="69" spans="2:63" x14ac:dyDescent="0.25">
      <c r="B69" s="6"/>
      <c r="C69" s="6"/>
      <c r="D69" s="6"/>
      <c r="E69" s="93"/>
      <c r="F69" s="93"/>
      <c r="G69" s="105"/>
      <c r="H69" s="21"/>
      <c r="I69" s="21"/>
      <c r="J69" s="21"/>
      <c r="K69" s="24"/>
      <c r="L69" s="40"/>
      <c r="M69" s="24"/>
      <c r="N69" s="24"/>
      <c r="O69" s="24"/>
      <c r="P69" s="40"/>
      <c r="Q69" s="24"/>
      <c r="R69" s="24"/>
      <c r="S69" s="24"/>
      <c r="T69" s="24"/>
      <c r="U69" s="24"/>
      <c r="V69" s="24"/>
      <c r="W69" s="24"/>
      <c r="Y69" s="44"/>
      <c r="Z69" s="44"/>
      <c r="BH69" s="44">
        <f t="shared" si="19"/>
        <v>0</v>
      </c>
      <c r="BI69" s="44">
        <f t="shared" si="20"/>
        <v>0</v>
      </c>
      <c r="BJ69" s="44">
        <f t="shared" si="21"/>
        <v>0</v>
      </c>
      <c r="BK69" s="44">
        <f t="shared" si="22"/>
        <v>0</v>
      </c>
    </row>
    <row r="70" spans="2:63" x14ac:dyDescent="0.25">
      <c r="B70" s="6"/>
      <c r="C70" s="6" t="s">
        <v>32</v>
      </c>
      <c r="D70" s="6"/>
      <c r="E70" s="93"/>
      <c r="F70" s="93"/>
      <c r="G70" s="105">
        <f>+'Function-Classif'!F70</f>
        <v>0</v>
      </c>
      <c r="H70" s="21">
        <f>+'Function-Classif'!S70</f>
        <v>0</v>
      </c>
      <c r="I70" s="21">
        <f>+'Function-Classif'!T70</f>
        <v>0</v>
      </c>
      <c r="J70" s="21">
        <f>+'Function-Classif'!U70</f>
        <v>0</v>
      </c>
      <c r="K70" s="24"/>
      <c r="L70" s="40"/>
      <c r="M70" s="24"/>
      <c r="N70" s="24"/>
      <c r="O70" s="24"/>
      <c r="P70" s="40"/>
      <c r="Q70" s="24"/>
      <c r="R70" s="24"/>
      <c r="S70" s="24"/>
      <c r="T70" s="24"/>
      <c r="U70" s="24"/>
      <c r="V70" s="24"/>
      <c r="W70" s="24"/>
      <c r="Y70" s="44"/>
      <c r="Z70" s="44"/>
      <c r="BH70" s="44">
        <f t="shared" si="19"/>
        <v>0</v>
      </c>
      <c r="BI70" s="44">
        <f t="shared" si="20"/>
        <v>0</v>
      </c>
      <c r="BJ70" s="44">
        <f t="shared" si="21"/>
        <v>0</v>
      </c>
      <c r="BK70" s="44">
        <f t="shared" si="22"/>
        <v>0</v>
      </c>
    </row>
    <row r="71" spans="2:63" x14ac:dyDescent="0.25">
      <c r="B71" s="8">
        <v>106</v>
      </c>
      <c r="C71" s="6" t="s">
        <v>33</v>
      </c>
      <c r="D71" s="6"/>
      <c r="E71" s="93"/>
      <c r="F71" s="93"/>
      <c r="G71" s="105">
        <f>+'Function-Classif'!F71</f>
        <v>0</v>
      </c>
      <c r="H71" s="21">
        <f>+'Function-Classif'!S71</f>
        <v>0</v>
      </c>
      <c r="I71" s="21">
        <f>+'Function-Classif'!T71</f>
        <v>0</v>
      </c>
      <c r="J71" s="21">
        <f>+'Function-Classif'!U71</f>
        <v>0</v>
      </c>
      <c r="K71" s="24"/>
      <c r="L71" s="40"/>
      <c r="M71" s="24"/>
      <c r="N71" s="24"/>
      <c r="O71" s="24"/>
      <c r="P71" s="40"/>
      <c r="Q71" s="24"/>
      <c r="R71" s="24"/>
      <c r="S71" s="24"/>
      <c r="T71" s="24"/>
      <c r="U71" s="24"/>
      <c r="V71" s="24"/>
      <c r="W71" s="24"/>
      <c r="Y71" s="44"/>
      <c r="Z71" s="44"/>
      <c r="BH71" s="44">
        <f t="shared" si="19"/>
        <v>0</v>
      </c>
      <c r="BI71" s="44">
        <f t="shared" si="20"/>
        <v>0</v>
      </c>
      <c r="BJ71" s="44">
        <f t="shared" si="21"/>
        <v>0</v>
      </c>
      <c r="BK71" s="44">
        <f t="shared" si="22"/>
        <v>0</v>
      </c>
    </row>
    <row r="72" spans="2:63" x14ac:dyDescent="0.25">
      <c r="B72" s="8">
        <v>105</v>
      </c>
      <c r="C72" s="6" t="s">
        <v>34</v>
      </c>
      <c r="D72" s="47" t="str">
        <f>INDEX(Alloc,$E72,D$1)</f>
        <v>Prod</v>
      </c>
      <c r="E72" s="93">
        <v>24</v>
      </c>
      <c r="F72" s="93"/>
      <c r="G72" s="105">
        <f>+'Function-Classif'!F72</f>
        <v>271088.83674773236</v>
      </c>
      <c r="H72" s="21">
        <f>+'Function-Classif'!S72</f>
        <v>44431.460342953345</v>
      </c>
      <c r="I72" s="21">
        <f>+'Function-Classif'!T72</f>
        <v>226657.376404779</v>
      </c>
      <c r="J72" s="21">
        <f>+'Function-Classif'!U72</f>
        <v>0</v>
      </c>
      <c r="K72" s="47"/>
      <c r="L72" s="47">
        <f t="shared" ref="L72:N73" si="150">INDEX(Alloc,$E72,L$1)*$G72</f>
        <v>18140.509959535415</v>
      </c>
      <c r="M72" s="47">
        <f t="shared" si="150"/>
        <v>76092.968015363018</v>
      </c>
      <c r="N72" s="47">
        <f t="shared" si="150"/>
        <v>0</v>
      </c>
      <c r="O72" s="47"/>
      <c r="P72" s="47">
        <f t="shared" ref="P72:R73" si="151">INDEX(Alloc,$E72,P$1)*$G72</f>
        <v>4885.1297708110269</v>
      </c>
      <c r="Q72" s="47">
        <f t="shared" si="151"/>
        <v>22701.913016920691</v>
      </c>
      <c r="R72" s="47">
        <f t="shared" si="151"/>
        <v>0</v>
      </c>
      <c r="S72" s="47"/>
      <c r="T72" s="47">
        <f t="shared" ref="T72:V73" si="152">INDEX(Alloc,$E72,T$1)*$G72</f>
        <v>298.97385301569625</v>
      </c>
      <c r="U72" s="47">
        <f t="shared" si="152"/>
        <v>1896.849823980072</v>
      </c>
      <c r="V72" s="47">
        <f t="shared" si="152"/>
        <v>0</v>
      </c>
      <c r="W72" s="24"/>
      <c r="X72" s="47">
        <f t="shared" ref="X72:Z73" si="153">INDEX(Alloc,$E72,X$1)*$G72</f>
        <v>5070.7677793176817</v>
      </c>
      <c r="Y72" s="47">
        <f t="shared" si="153"/>
        <v>26812.458116359474</v>
      </c>
      <c r="Z72" s="47">
        <f t="shared" si="153"/>
        <v>0</v>
      </c>
      <c r="AB72" s="47">
        <f t="shared" ref="AB72:AD73" si="154">INDEX(Alloc,$E72,AB$1)*$G72</f>
        <v>370.55634556799151</v>
      </c>
      <c r="AC72" s="47">
        <f t="shared" si="154"/>
        <v>2069.1065823315594</v>
      </c>
      <c r="AD72" s="47">
        <f t="shared" si="154"/>
        <v>0</v>
      </c>
      <c r="AF72" s="47">
        <f t="shared" ref="AF72:AH73" si="155">INDEX(Alloc,$E72,AF$1)*$G72</f>
        <v>3622.9997695223533</v>
      </c>
      <c r="AG72" s="47">
        <f t="shared" si="155"/>
        <v>20873.590857010582</v>
      </c>
      <c r="AH72" s="47">
        <f t="shared" si="155"/>
        <v>0</v>
      </c>
      <c r="AJ72" s="47">
        <f t="shared" ref="AJ72:AL73" si="156">INDEX(Alloc,$E72,AJ$1)*$G72</f>
        <v>7916.2866334588134</v>
      </c>
      <c r="AK72" s="47">
        <f t="shared" si="156"/>
        <v>50175.834621540293</v>
      </c>
      <c r="AL72" s="47">
        <f t="shared" si="156"/>
        <v>0</v>
      </c>
      <c r="AN72" s="47">
        <f t="shared" ref="AN72:AP73" si="157">INDEX(Alloc,$E72,AN$1)*$G72</f>
        <v>2815.3546940796609</v>
      </c>
      <c r="AO72" s="47">
        <f t="shared" si="157"/>
        <v>17869.304471054762</v>
      </c>
      <c r="AP72" s="47">
        <f t="shared" si="157"/>
        <v>0</v>
      </c>
      <c r="AR72" s="47">
        <f t="shared" ref="AR72:AT73" si="158">INDEX(Alloc,$E72,AR$1)*$G72</f>
        <v>1308.7721558222286</v>
      </c>
      <c r="AS72" s="47">
        <f t="shared" si="158"/>
        <v>6596.8876938562571</v>
      </c>
      <c r="AT72" s="47">
        <f t="shared" si="158"/>
        <v>0</v>
      </c>
      <c r="AV72" s="47">
        <f t="shared" ref="AV72:AX73" si="159">INDEX(Alloc,$E72,AV$1)*$G72</f>
        <v>0</v>
      </c>
      <c r="AW72" s="47">
        <f t="shared" si="159"/>
        <v>1544.2830593385843</v>
      </c>
      <c r="AX72" s="47">
        <f t="shared" si="159"/>
        <v>0</v>
      </c>
      <c r="AZ72" s="47">
        <f t="shared" ref="AZ72:BB73" si="160">INDEX(Alloc,$E72,AZ$1)*$G72</f>
        <v>0</v>
      </c>
      <c r="BA72" s="47">
        <f t="shared" si="160"/>
        <v>5.5798569100572353</v>
      </c>
      <c r="BB72" s="47">
        <f t="shared" si="160"/>
        <v>0</v>
      </c>
      <c r="BD72" s="47">
        <f t="shared" ref="BD72:BF73" si="161">INDEX(Alloc,$E72,BD$1)*$G72</f>
        <v>2.1093818224805299</v>
      </c>
      <c r="BE72" s="47">
        <f t="shared" si="161"/>
        <v>18.600290113651774</v>
      </c>
      <c r="BF72" s="47">
        <f t="shared" si="161"/>
        <v>0</v>
      </c>
      <c r="BH72" s="44">
        <f t="shared" si="19"/>
        <v>0</v>
      </c>
      <c r="BI72" s="44">
        <f t="shared" si="20"/>
        <v>0</v>
      </c>
      <c r="BJ72" s="44">
        <f t="shared" si="21"/>
        <v>0</v>
      </c>
      <c r="BK72" s="44">
        <f t="shared" si="22"/>
        <v>0</v>
      </c>
    </row>
    <row r="73" spans="2:63" x14ac:dyDescent="0.25">
      <c r="B73" s="8">
        <v>105</v>
      </c>
      <c r="C73" s="6" t="s">
        <v>35</v>
      </c>
      <c r="D73" s="47" t="str">
        <f>INDEX(Alloc,$E73,D$1)</f>
        <v>Dist</v>
      </c>
      <c r="E73" s="93">
        <v>26</v>
      </c>
      <c r="F73" s="93"/>
      <c r="G73" s="105">
        <f>+'Function-Classif'!F73</f>
        <v>113882.25</v>
      </c>
      <c r="H73" s="21">
        <f>+'Function-Classif'!S73</f>
        <v>46466.836873810593</v>
      </c>
      <c r="I73" s="21">
        <f>+'Function-Classif'!T73</f>
        <v>0</v>
      </c>
      <c r="J73" s="21">
        <f>+'Function-Classif'!U73</f>
        <v>67415.413126189393</v>
      </c>
      <c r="K73" s="47"/>
      <c r="L73" s="47">
        <f t="shared" si="150"/>
        <v>26879.02054722426</v>
      </c>
      <c r="M73" s="47">
        <f t="shared" si="150"/>
        <v>0</v>
      </c>
      <c r="N73" s="47">
        <f t="shared" si="150"/>
        <v>46319.949990139066</v>
      </c>
      <c r="O73" s="47"/>
      <c r="P73" s="47">
        <f t="shared" si="151"/>
        <v>5839.5588994537202</v>
      </c>
      <c r="Q73" s="47">
        <f t="shared" si="151"/>
        <v>0</v>
      </c>
      <c r="R73" s="47">
        <f t="shared" si="151"/>
        <v>10459.234322573084</v>
      </c>
      <c r="S73" s="47"/>
      <c r="T73" s="47">
        <f t="shared" si="152"/>
        <v>501.18109627173328</v>
      </c>
      <c r="U73" s="47">
        <f t="shared" si="152"/>
        <v>0</v>
      </c>
      <c r="V73" s="47">
        <f t="shared" si="152"/>
        <v>96.386738240798223</v>
      </c>
      <c r="W73" s="24"/>
      <c r="X73" s="47">
        <f t="shared" si="153"/>
        <v>4103.9648336537766</v>
      </c>
      <c r="Y73" s="47">
        <f t="shared" si="153"/>
        <v>0</v>
      </c>
      <c r="Z73" s="47">
        <f t="shared" si="153"/>
        <v>774.7051631901644</v>
      </c>
      <c r="AB73" s="47">
        <f t="shared" si="154"/>
        <v>239.90181749701932</v>
      </c>
      <c r="AC73" s="47">
        <f t="shared" si="154"/>
        <v>0</v>
      </c>
      <c r="AD73" s="47">
        <f t="shared" si="154"/>
        <v>84.488984885560058</v>
      </c>
      <c r="AF73" s="47">
        <f t="shared" si="155"/>
        <v>3099.0417136771384</v>
      </c>
      <c r="AG73" s="47">
        <f t="shared" si="155"/>
        <v>0</v>
      </c>
      <c r="AH73" s="47">
        <f t="shared" si="155"/>
        <v>123.8016150207439</v>
      </c>
      <c r="AJ73" s="47">
        <f t="shared" si="156"/>
        <v>5462.7444794122694</v>
      </c>
      <c r="AK73" s="47">
        <f t="shared" si="156"/>
        <v>0</v>
      </c>
      <c r="AL73" s="47">
        <f t="shared" si="156"/>
        <v>182.17284248715072</v>
      </c>
      <c r="AN73" s="47">
        <f t="shared" si="157"/>
        <v>0</v>
      </c>
      <c r="AO73" s="47">
        <f t="shared" si="157"/>
        <v>0</v>
      </c>
      <c r="AP73" s="47">
        <f t="shared" si="157"/>
        <v>114.47803285939109</v>
      </c>
      <c r="AR73" s="47">
        <f t="shared" si="158"/>
        <v>0</v>
      </c>
      <c r="AS73" s="47">
        <f t="shared" si="158"/>
        <v>0</v>
      </c>
      <c r="AT73" s="47">
        <f t="shared" si="158"/>
        <v>4.8452130777360907</v>
      </c>
      <c r="AV73" s="47">
        <f t="shared" si="159"/>
        <v>337.81775023446926</v>
      </c>
      <c r="AW73" s="47">
        <f t="shared" si="159"/>
        <v>0</v>
      </c>
      <c r="AX73" s="47">
        <f t="shared" si="159"/>
        <v>9241.4714354277603</v>
      </c>
      <c r="AZ73" s="47">
        <f t="shared" si="160"/>
        <v>1.4150005564657706</v>
      </c>
      <c r="BA73" s="47">
        <f t="shared" si="160"/>
        <v>0</v>
      </c>
      <c r="BB73" s="47">
        <f t="shared" si="160"/>
        <v>7.1173273271392543E-2</v>
      </c>
      <c r="BD73" s="47">
        <f t="shared" si="161"/>
        <v>2.1907358297438866</v>
      </c>
      <c r="BE73" s="47">
        <f t="shared" si="161"/>
        <v>0</v>
      </c>
      <c r="BF73" s="47">
        <f t="shared" si="161"/>
        <v>13.807615014650155</v>
      </c>
      <c r="BH73" s="44">
        <f t="shared" si="19"/>
        <v>0</v>
      </c>
      <c r="BI73" s="44">
        <f t="shared" si="20"/>
        <v>0</v>
      </c>
      <c r="BJ73" s="44">
        <f t="shared" si="21"/>
        <v>0</v>
      </c>
      <c r="BK73" s="44">
        <f t="shared" si="22"/>
        <v>0</v>
      </c>
    </row>
    <row r="74" spans="2:63" x14ac:dyDescent="0.25">
      <c r="B74" s="6"/>
      <c r="C74" s="6"/>
      <c r="D74" s="6"/>
      <c r="E74" s="93"/>
      <c r="F74" s="93"/>
      <c r="G74" s="105"/>
      <c r="H74" s="21"/>
      <c r="I74" s="21"/>
      <c r="J74" s="21"/>
      <c r="K74" s="24"/>
      <c r="L74" s="40"/>
      <c r="M74" s="24"/>
      <c r="N74" s="24"/>
      <c r="O74" s="24"/>
      <c r="P74" s="40"/>
      <c r="Q74" s="24"/>
      <c r="R74" s="24"/>
      <c r="S74" s="24"/>
      <c r="T74" s="24"/>
      <c r="U74" s="24"/>
      <c r="V74" s="24"/>
      <c r="W74" s="24"/>
      <c r="Y74" s="44"/>
      <c r="Z74" s="44"/>
      <c r="BH74" s="44">
        <f t="shared" si="19"/>
        <v>0</v>
      </c>
      <c r="BI74" s="44">
        <f t="shared" si="20"/>
        <v>0</v>
      </c>
      <c r="BJ74" s="44">
        <f t="shared" si="21"/>
        <v>0</v>
      </c>
      <c r="BK74" s="44">
        <f t="shared" si="22"/>
        <v>0</v>
      </c>
    </row>
    <row r="75" spans="2:63" x14ac:dyDescent="0.25">
      <c r="B75" s="69"/>
      <c r="C75" s="30" t="s">
        <v>36</v>
      </c>
      <c r="D75" s="30"/>
      <c r="E75" s="94"/>
      <c r="F75" s="94"/>
      <c r="G75" s="105">
        <f>+'Function-Classif'!F75</f>
        <v>0</v>
      </c>
      <c r="H75" s="31">
        <f>+'Function-Classif'!S75</f>
        <v>0</v>
      </c>
      <c r="I75" s="31">
        <f>+'Function-Classif'!T75</f>
        <v>0</v>
      </c>
      <c r="J75" s="31">
        <f>+'Function-Classif'!U75</f>
        <v>0</v>
      </c>
      <c r="K75" s="41"/>
      <c r="L75" s="41"/>
      <c r="M75" s="41"/>
      <c r="N75" s="41"/>
      <c r="O75" s="41"/>
      <c r="P75" s="41"/>
      <c r="Q75" s="41"/>
      <c r="R75" s="41"/>
      <c r="S75" s="41"/>
      <c r="T75" s="41"/>
      <c r="U75" s="41"/>
      <c r="V75" s="24"/>
      <c r="W75" s="41"/>
      <c r="Y75" s="44"/>
      <c r="Z75" s="44"/>
      <c r="BH75" s="44">
        <f t="shared" si="19"/>
        <v>0</v>
      </c>
      <c r="BI75" s="44">
        <f t="shared" si="20"/>
        <v>0</v>
      </c>
      <c r="BJ75" s="44">
        <f t="shared" si="21"/>
        <v>0</v>
      </c>
      <c r="BK75" s="44">
        <f t="shared" si="22"/>
        <v>0</v>
      </c>
    </row>
    <row r="76" spans="2:63" x14ac:dyDescent="0.25">
      <c r="B76" s="6"/>
      <c r="C76" s="6" t="s">
        <v>37</v>
      </c>
      <c r="D76" s="6"/>
      <c r="E76" s="93"/>
      <c r="F76" s="93"/>
      <c r="G76" s="105">
        <f>+'Function-Classif'!F76</f>
        <v>6970753238.6232004</v>
      </c>
      <c r="H76" s="21">
        <f>+H19+H64+H68+H70+H71+H72+H73+H75</f>
        <v>2350702524.029387</v>
      </c>
      <c r="I76" s="21">
        <f t="shared" ref="I76:BF76" si="162">+I19+I64+I68+I70+I71+I72+I73+I75</f>
        <v>3551923767.9023981</v>
      </c>
      <c r="J76" s="21">
        <f t="shared" si="162"/>
        <v>1068126946.6914144</v>
      </c>
      <c r="K76" s="21">
        <f t="shared" si="162"/>
        <v>0</v>
      </c>
      <c r="L76" s="21">
        <f t="shared" si="162"/>
        <v>1100696293.3182852</v>
      </c>
      <c r="M76" s="21">
        <f t="shared" si="162"/>
        <v>1192444852.0101471</v>
      </c>
      <c r="N76" s="21">
        <f t="shared" si="162"/>
        <v>733891323.35741901</v>
      </c>
      <c r="O76" s="21">
        <f t="shared" si="162"/>
        <v>0</v>
      </c>
      <c r="P76" s="21">
        <f t="shared" si="162"/>
        <v>267951212.18991929</v>
      </c>
      <c r="Q76" s="21">
        <f t="shared" si="162"/>
        <v>355759277.2875371</v>
      </c>
      <c r="R76" s="21">
        <f t="shared" si="162"/>
        <v>165715665.0629504</v>
      </c>
      <c r="S76" s="21">
        <f t="shared" si="162"/>
        <v>0</v>
      </c>
      <c r="T76" s="21">
        <f t="shared" si="162"/>
        <v>22171250.084921639</v>
      </c>
      <c r="U76" s="21">
        <f t="shared" si="162"/>
        <v>29725332.926752437</v>
      </c>
      <c r="V76" s="21">
        <f t="shared" si="162"/>
        <v>1527147.3932226533</v>
      </c>
      <c r="W76" s="21">
        <f t="shared" si="162"/>
        <v>0</v>
      </c>
      <c r="X76" s="21">
        <f t="shared" si="162"/>
        <v>231654467.40006578</v>
      </c>
      <c r="Y76" s="21">
        <f t="shared" si="162"/>
        <v>420175194.69256842</v>
      </c>
      <c r="Z76" s="21">
        <f t="shared" si="162"/>
        <v>12274395.752726246</v>
      </c>
      <c r="AA76" s="21">
        <f t="shared" si="162"/>
        <v>0</v>
      </c>
      <c r="AB76" s="21">
        <f t="shared" si="162"/>
        <v>16462936.617940772</v>
      </c>
      <c r="AC76" s="21">
        <f t="shared" si="162"/>
        <v>32424750.364099812</v>
      </c>
      <c r="AD76" s="21">
        <f t="shared" si="162"/>
        <v>1338639.8936093168</v>
      </c>
      <c r="AE76" s="21">
        <f t="shared" si="162"/>
        <v>0</v>
      </c>
      <c r="AF76" s="21">
        <f t="shared" si="162"/>
        <v>173248836.84378144</v>
      </c>
      <c r="AG76" s="21">
        <f t="shared" si="162"/>
        <v>327107834.13498843</v>
      </c>
      <c r="AH76" s="21">
        <f t="shared" si="162"/>
        <v>1961507.5383436675</v>
      </c>
      <c r="AI76" s="21">
        <f t="shared" si="162"/>
        <v>0</v>
      </c>
      <c r="AJ76" s="21">
        <f t="shared" si="162"/>
        <v>366700121.30117077</v>
      </c>
      <c r="AK76" s="21">
        <f t="shared" si="162"/>
        <v>786300196.32942009</v>
      </c>
      <c r="AL76" s="21">
        <f t="shared" si="162"/>
        <v>2886338.7909775311</v>
      </c>
      <c r="AM76" s="21">
        <f t="shared" si="162"/>
        <v>0</v>
      </c>
      <c r="AN76" s="21">
        <f t="shared" si="162"/>
        <v>101246450.39826295</v>
      </c>
      <c r="AO76" s="21">
        <f t="shared" si="162"/>
        <v>280027979.99953276</v>
      </c>
      <c r="AP76" s="21">
        <f t="shared" si="162"/>
        <v>1813785.097963582</v>
      </c>
      <c r="AQ76" s="21">
        <f t="shared" si="162"/>
        <v>0</v>
      </c>
      <c r="AR76" s="21">
        <f t="shared" si="162"/>
        <v>58281635.373614438</v>
      </c>
      <c r="AS76" s="21">
        <f t="shared" si="162"/>
        <v>103379129.17577048</v>
      </c>
      <c r="AT76" s="21">
        <f t="shared" si="162"/>
        <v>76767.35053309449</v>
      </c>
      <c r="AU76" s="21">
        <f t="shared" si="162"/>
        <v>0</v>
      </c>
      <c r="AV76" s="21">
        <f t="shared" si="162"/>
        <v>12126813.02612696</v>
      </c>
      <c r="AW76" s="21">
        <f t="shared" si="162"/>
        <v>24200296.455554023</v>
      </c>
      <c r="AX76" s="21">
        <f t="shared" si="162"/>
        <v>146421481.52059141</v>
      </c>
      <c r="AY76" s="21">
        <f t="shared" si="162"/>
        <v>0</v>
      </c>
      <c r="AZ76" s="21">
        <f t="shared" si="162"/>
        <v>50794.98388766175</v>
      </c>
      <c r="BA76" s="21">
        <f t="shared" si="162"/>
        <v>87441.347352985802</v>
      </c>
      <c r="BB76" s="21">
        <f t="shared" si="162"/>
        <v>1127.6663234727441</v>
      </c>
      <c r="BC76" s="21">
        <f t="shared" si="162"/>
        <v>0</v>
      </c>
      <c r="BD76" s="21">
        <f t="shared" si="162"/>
        <v>111712.49141029196</v>
      </c>
      <c r="BE76" s="21">
        <f t="shared" si="162"/>
        <v>291483.17867481831</v>
      </c>
      <c r="BF76" s="21">
        <f t="shared" si="162"/>
        <v>218767.26675371238</v>
      </c>
      <c r="BH76" s="44">
        <f t="shared" si="19"/>
        <v>0</v>
      </c>
      <c r="BI76" s="44">
        <f t="shared" si="20"/>
        <v>0</v>
      </c>
      <c r="BJ76" s="44">
        <f t="shared" si="21"/>
        <v>0</v>
      </c>
      <c r="BK76" s="44">
        <f t="shared" si="22"/>
        <v>0</v>
      </c>
    </row>
    <row r="77" spans="2:63" x14ac:dyDescent="0.25">
      <c r="B77" s="6"/>
      <c r="C77" s="6"/>
      <c r="D77" s="6"/>
      <c r="E77" s="93"/>
      <c r="F77" s="93"/>
      <c r="G77" s="105"/>
      <c r="H77" s="21"/>
      <c r="I77" s="21"/>
      <c r="J77" s="21"/>
      <c r="K77" s="24"/>
      <c r="L77" s="40"/>
      <c r="M77" s="24"/>
      <c r="N77" s="24"/>
      <c r="O77" s="24"/>
      <c r="P77" s="40"/>
      <c r="Q77" s="24"/>
      <c r="R77" s="24"/>
      <c r="S77" s="24"/>
      <c r="T77" s="24"/>
      <c r="U77" s="24"/>
      <c r="V77" s="24"/>
      <c r="W77" s="24"/>
      <c r="Y77" s="44"/>
      <c r="Z77" s="44"/>
      <c r="BH77" s="44">
        <f t="shared" ref="BH77:BH89" si="163">+L77+P77+T77+X77+AB77+AF77+AJ77+AN77+AR77+AV77+AZ77+BD77-H77</f>
        <v>0</v>
      </c>
      <c r="BI77" s="44">
        <f t="shared" ref="BI77:BI89" si="164">+M77+Q77+U77+Y77+AC77+AG77+AK77+AO77+AS77+AW77+BA77+BE77-I77</f>
        <v>0</v>
      </c>
      <c r="BJ77" s="44">
        <f t="shared" ref="BJ77:BJ89" si="165">+N77+R77+V77+Z77+AD77+AH77+AL77+AP77+AT77+AX77+BB77+BF77-J77</f>
        <v>0</v>
      </c>
      <c r="BK77" s="44">
        <f t="shared" ref="BK77:BK89" si="166">SUM(L77:BF77)-G77</f>
        <v>0</v>
      </c>
    </row>
    <row r="78" spans="2:63" x14ac:dyDescent="0.25">
      <c r="B78" s="7" t="s">
        <v>38</v>
      </c>
      <c r="C78" s="6"/>
      <c r="D78" s="6"/>
      <c r="E78" s="93"/>
      <c r="F78" s="93"/>
      <c r="G78" s="105"/>
      <c r="H78" s="21"/>
      <c r="I78" s="21"/>
      <c r="J78" s="21"/>
      <c r="K78" s="24"/>
      <c r="L78" s="40"/>
      <c r="M78" s="24"/>
      <c r="N78" s="24"/>
      <c r="O78" s="24"/>
      <c r="P78" s="40"/>
      <c r="Q78" s="24"/>
      <c r="R78" s="24"/>
      <c r="S78" s="24"/>
      <c r="T78" s="24"/>
      <c r="U78" s="24"/>
      <c r="V78" s="24"/>
      <c r="W78" s="24"/>
      <c r="Y78" s="44"/>
      <c r="Z78" s="44"/>
      <c r="BH78" s="44">
        <f t="shared" si="163"/>
        <v>0</v>
      </c>
      <c r="BI78" s="44">
        <f t="shared" si="164"/>
        <v>0</v>
      </c>
      <c r="BJ78" s="44">
        <f t="shared" si="165"/>
        <v>0</v>
      </c>
      <c r="BK78" s="44">
        <f t="shared" si="166"/>
        <v>0</v>
      </c>
    </row>
    <row r="79" spans="2:63" x14ac:dyDescent="0.25">
      <c r="B79" s="7"/>
      <c r="C79" s="6"/>
      <c r="D79" s="6"/>
      <c r="E79" s="93"/>
      <c r="F79" s="93"/>
      <c r="G79" s="105"/>
      <c r="H79" s="21"/>
      <c r="I79" s="21"/>
      <c r="J79" s="21"/>
      <c r="K79" s="24"/>
      <c r="L79" s="40"/>
      <c r="M79" s="24"/>
      <c r="N79" s="24"/>
      <c r="O79" s="24"/>
      <c r="P79" s="40"/>
      <c r="Q79" s="24"/>
      <c r="R79" s="24"/>
      <c r="S79" s="24"/>
      <c r="T79" s="24"/>
      <c r="U79" s="24"/>
      <c r="V79" s="24"/>
      <c r="W79" s="24"/>
      <c r="Y79" s="44"/>
      <c r="Z79" s="44"/>
      <c r="BH79" s="44">
        <f t="shared" si="163"/>
        <v>0</v>
      </c>
      <c r="BI79" s="44">
        <f t="shared" si="164"/>
        <v>0</v>
      </c>
      <c r="BJ79" s="44">
        <f t="shared" si="165"/>
        <v>0</v>
      </c>
      <c r="BK79" s="44">
        <f t="shared" si="166"/>
        <v>0</v>
      </c>
    </row>
    <row r="80" spans="2:63" x14ac:dyDescent="0.25">
      <c r="B80" s="6"/>
      <c r="C80" s="6" t="s">
        <v>39</v>
      </c>
      <c r="D80" s="47" t="str">
        <f>INDEX(Alloc,$E80,D$1)</f>
        <v>Prod</v>
      </c>
      <c r="E80" s="93">
        <v>24</v>
      </c>
      <c r="F80" s="93"/>
      <c r="G80" s="105">
        <f>+'Function-Classif'!F80</f>
        <v>28153069.471535772</v>
      </c>
      <c r="H80" s="21">
        <f>+'Function-Classif'!S80</f>
        <v>4614288.0863847146</v>
      </c>
      <c r="I80" s="21">
        <f>+'Function-Classif'!T80</f>
        <v>23538781.385151058</v>
      </c>
      <c r="J80" s="21">
        <f>+'Function-Classif'!U80</f>
        <v>0</v>
      </c>
      <c r="K80" s="47"/>
      <c r="L80" s="47">
        <f t="shared" ref="L80:N83" si="167">INDEX(Alloc,$E80,L$1)*$G80</f>
        <v>1883925.0013645543</v>
      </c>
      <c r="M80" s="47">
        <f t="shared" si="167"/>
        <v>7902393.3280785829</v>
      </c>
      <c r="N80" s="47">
        <f t="shared" si="167"/>
        <v>0</v>
      </c>
      <c r="O80" s="47"/>
      <c r="P80" s="47">
        <f t="shared" ref="P80:R83" si="168">INDEX(Alloc,$E80,P$1)*$G80</f>
        <v>507329.62472775416</v>
      </c>
      <c r="Q80" s="47">
        <f t="shared" si="168"/>
        <v>2357635.0172503986</v>
      </c>
      <c r="R80" s="47">
        <f t="shared" si="168"/>
        <v>0</v>
      </c>
      <c r="S80" s="47"/>
      <c r="T80" s="47">
        <f t="shared" ref="T80:V83" si="169">INDEX(Alloc,$E80,T$1)*$G80</f>
        <v>31048.979202180406</v>
      </c>
      <c r="U80" s="47">
        <f t="shared" si="169"/>
        <v>196991.30924109538</v>
      </c>
      <c r="V80" s="47">
        <f t="shared" si="169"/>
        <v>0</v>
      </c>
      <c r="W80" s="24"/>
      <c r="X80" s="47">
        <f t="shared" ref="X80:Z83" si="170">INDEX(Alloc,$E80,X$1)*$G80</f>
        <v>526608.47004187829</v>
      </c>
      <c r="Y80" s="47">
        <f t="shared" si="170"/>
        <v>2784522.6129874038</v>
      </c>
      <c r="Z80" s="47">
        <f t="shared" si="170"/>
        <v>0</v>
      </c>
      <c r="AB80" s="47">
        <f t="shared" ref="AB80:AD83" si="171">INDEX(Alloc,$E80,AB$1)*$G80</f>
        <v>38482.951437805183</v>
      </c>
      <c r="AC80" s="47">
        <f t="shared" si="171"/>
        <v>214880.48735330155</v>
      </c>
      <c r="AD80" s="47">
        <f t="shared" si="171"/>
        <v>0</v>
      </c>
      <c r="AF80" s="47">
        <f t="shared" ref="AF80:AH83" si="172">INDEX(Alloc,$E80,AF$1)*$G80</f>
        <v>376255.12518480385</v>
      </c>
      <c r="AG80" s="47">
        <f t="shared" si="172"/>
        <v>2167760.4307428147</v>
      </c>
      <c r="AH80" s="47">
        <f t="shared" si="172"/>
        <v>0</v>
      </c>
      <c r="AJ80" s="47">
        <f t="shared" ref="AJ80:AL83" si="173">INDEX(Alloc,$E80,AJ$1)*$G80</f>
        <v>822120.78602023178</v>
      </c>
      <c r="AK80" s="47">
        <f t="shared" si="173"/>
        <v>5210851.8183175614</v>
      </c>
      <c r="AL80" s="47">
        <f t="shared" si="173"/>
        <v>0</v>
      </c>
      <c r="AN80" s="47">
        <f t="shared" ref="AN80:AP83" si="174">INDEX(Alloc,$E80,AN$1)*$G80</f>
        <v>292379.71301340219</v>
      </c>
      <c r="AO80" s="47">
        <f t="shared" si="174"/>
        <v>1855759.8173980792</v>
      </c>
      <c r="AP80" s="47">
        <f t="shared" si="174"/>
        <v>0</v>
      </c>
      <c r="AR80" s="47">
        <f t="shared" ref="AR80:AT83" si="175">INDEX(Alloc,$E80,AR$1)*$G80</f>
        <v>135918.37224770215</v>
      </c>
      <c r="AS80" s="47">
        <f t="shared" si="175"/>
        <v>685098.80292076676</v>
      </c>
      <c r="AT80" s="47">
        <f t="shared" si="175"/>
        <v>0</v>
      </c>
      <c r="AV80" s="47">
        <f t="shared" ref="AV80:AX83" si="176">INDEX(Alloc,$E80,AV$1)*$G80</f>
        <v>0</v>
      </c>
      <c r="AW80" s="47">
        <f t="shared" si="176"/>
        <v>160376.60854966444</v>
      </c>
      <c r="AX80" s="47">
        <f t="shared" si="176"/>
        <v>0</v>
      </c>
      <c r="AZ80" s="47">
        <f t="shared" ref="AZ80:BB83" si="177">INDEX(Alloc,$E80,AZ$1)*$G80</f>
        <v>0</v>
      </c>
      <c r="BA80" s="47">
        <f t="shared" si="177"/>
        <v>579.47830355055862</v>
      </c>
      <c r="BB80" s="47">
        <f t="shared" si="177"/>
        <v>0</v>
      </c>
      <c r="BD80" s="47">
        <f t="shared" ref="BD80:BF83" si="178">INDEX(Alloc,$E80,BD$1)*$G80</f>
        <v>219.06314440218588</v>
      </c>
      <c r="BE80" s="47">
        <f t="shared" si="178"/>
        <v>1931.6740078369853</v>
      </c>
      <c r="BF80" s="47">
        <f t="shared" si="178"/>
        <v>0</v>
      </c>
      <c r="BH80" s="44">
        <f t="shared" si="163"/>
        <v>0</v>
      </c>
      <c r="BI80" s="44">
        <f t="shared" si="164"/>
        <v>0</v>
      </c>
      <c r="BJ80" s="44">
        <f t="shared" si="165"/>
        <v>0</v>
      </c>
      <c r="BK80" s="44">
        <f t="shared" si="166"/>
        <v>0</v>
      </c>
    </row>
    <row r="81" spans="2:63" x14ac:dyDescent="0.25">
      <c r="B81" s="6"/>
      <c r="C81" s="6" t="s">
        <v>40</v>
      </c>
      <c r="D81" s="47" t="str">
        <f>INDEX(Alloc,$E81,D$1)</f>
        <v>Trans</v>
      </c>
      <c r="E81" s="93">
        <v>25</v>
      </c>
      <c r="F81" s="93"/>
      <c r="G81" s="105">
        <f>+'Function-Classif'!F81</f>
        <v>30190923.175486635</v>
      </c>
      <c r="H81" s="21">
        <f>+'Function-Classif'!S81</f>
        <v>30190923.175486635</v>
      </c>
      <c r="I81" s="21">
        <f>+'Function-Classif'!T81</f>
        <v>0</v>
      </c>
      <c r="J81" s="21">
        <f>+'Function-Classif'!U81</f>
        <v>0</v>
      </c>
      <c r="K81" s="47"/>
      <c r="L81" s="47">
        <f t="shared" si="167"/>
        <v>12841396.183879649</v>
      </c>
      <c r="M81" s="47">
        <f t="shared" si="167"/>
        <v>0</v>
      </c>
      <c r="N81" s="47">
        <f t="shared" si="167"/>
        <v>0</v>
      </c>
      <c r="O81" s="47"/>
      <c r="P81" s="47">
        <f t="shared" si="168"/>
        <v>3251057.7234053575</v>
      </c>
      <c r="Q81" s="47">
        <f t="shared" si="168"/>
        <v>0</v>
      </c>
      <c r="R81" s="47">
        <f t="shared" si="168"/>
        <v>0</v>
      </c>
      <c r="S81" s="47"/>
      <c r="T81" s="47">
        <f t="shared" si="169"/>
        <v>313855.95266456355</v>
      </c>
      <c r="U81" s="47">
        <f t="shared" si="169"/>
        <v>0</v>
      </c>
      <c r="V81" s="47">
        <f t="shared" si="169"/>
        <v>0</v>
      </c>
      <c r="W81" s="24"/>
      <c r="X81" s="47">
        <f t="shared" si="170"/>
        <v>2866120.539838261</v>
      </c>
      <c r="Y81" s="47">
        <f t="shared" si="170"/>
        <v>0</v>
      </c>
      <c r="Z81" s="47">
        <f t="shared" si="170"/>
        <v>0</v>
      </c>
      <c r="AB81" s="47">
        <f t="shared" si="171"/>
        <v>225395.17012913036</v>
      </c>
      <c r="AC81" s="47">
        <f t="shared" si="171"/>
        <v>0</v>
      </c>
      <c r="AD81" s="47">
        <f t="shared" si="171"/>
        <v>0</v>
      </c>
      <c r="AF81" s="47">
        <f t="shared" si="172"/>
        <v>2215224.2738828482</v>
      </c>
      <c r="AG81" s="47">
        <f t="shared" si="172"/>
        <v>0</v>
      </c>
      <c r="AH81" s="47">
        <f t="shared" si="172"/>
        <v>0</v>
      </c>
      <c r="AJ81" s="47">
        <f t="shared" si="173"/>
        <v>5132417.2286622804</v>
      </c>
      <c r="AK81" s="47">
        <f t="shared" si="173"/>
        <v>0</v>
      </c>
      <c r="AL81" s="47">
        <f t="shared" si="173"/>
        <v>0</v>
      </c>
      <c r="AN81" s="47">
        <f t="shared" si="174"/>
        <v>1878371.4149600838</v>
      </c>
      <c r="AO81" s="47">
        <f t="shared" si="174"/>
        <v>0</v>
      </c>
      <c r="AP81" s="47">
        <f t="shared" si="174"/>
        <v>0</v>
      </c>
      <c r="AR81" s="47">
        <f t="shared" si="175"/>
        <v>1241960.0498035315</v>
      </c>
      <c r="AS81" s="47">
        <f t="shared" si="175"/>
        <v>0</v>
      </c>
      <c r="AT81" s="47">
        <f t="shared" si="175"/>
        <v>0</v>
      </c>
      <c r="AV81" s="47">
        <f t="shared" si="176"/>
        <v>222746.6447661506</v>
      </c>
      <c r="AW81" s="47">
        <f t="shared" si="176"/>
        <v>0</v>
      </c>
      <c r="AX81" s="47">
        <f t="shared" si="176"/>
        <v>0</v>
      </c>
      <c r="AZ81" s="47">
        <f t="shared" si="177"/>
        <v>933.00788983475491</v>
      </c>
      <c r="BA81" s="47">
        <f t="shared" si="177"/>
        <v>0</v>
      </c>
      <c r="BB81" s="47">
        <f t="shared" si="177"/>
        <v>0</v>
      </c>
      <c r="BD81" s="47">
        <f t="shared" si="178"/>
        <v>1444.9856049457921</v>
      </c>
      <c r="BE81" s="47">
        <f t="shared" si="178"/>
        <v>0</v>
      </c>
      <c r="BF81" s="47">
        <f t="shared" si="178"/>
        <v>0</v>
      </c>
      <c r="BH81" s="44">
        <f t="shared" si="163"/>
        <v>0</v>
      </c>
      <c r="BI81" s="44">
        <f t="shared" si="164"/>
        <v>0</v>
      </c>
      <c r="BJ81" s="44">
        <f t="shared" si="165"/>
        <v>0</v>
      </c>
      <c r="BK81" s="44">
        <f t="shared" si="166"/>
        <v>0</v>
      </c>
    </row>
    <row r="82" spans="2:63" x14ac:dyDescent="0.25">
      <c r="B82" s="6"/>
      <c r="C82" s="6" t="s">
        <v>41</v>
      </c>
      <c r="D82" s="47" t="str">
        <f>INDEX(Alloc,$E82,D$1)</f>
        <v>Dist</v>
      </c>
      <c r="E82" s="93">
        <v>26</v>
      </c>
      <c r="F82" s="93"/>
      <c r="G82" s="105">
        <f>+'Function-Classif'!F82</f>
        <v>32868652.481538456</v>
      </c>
      <c r="H82" s="21">
        <f>+'Function-Classif'!S82</f>
        <v>13411241.111952189</v>
      </c>
      <c r="I82" s="21">
        <f>+'Function-Classif'!T82</f>
        <v>0</v>
      </c>
      <c r="J82" s="21">
        <f>+'Function-Classif'!U82</f>
        <v>19457411.369586267</v>
      </c>
      <c r="K82" s="47"/>
      <c r="L82" s="47">
        <f t="shared" si="167"/>
        <v>7757812.8761141077</v>
      </c>
      <c r="M82" s="47">
        <f t="shared" si="167"/>
        <v>0</v>
      </c>
      <c r="N82" s="47">
        <f t="shared" si="167"/>
        <v>13368846.674421357</v>
      </c>
      <c r="O82" s="47"/>
      <c r="P82" s="47">
        <f t="shared" si="168"/>
        <v>1685411.3095905595</v>
      </c>
      <c r="Q82" s="47">
        <f t="shared" si="168"/>
        <v>0</v>
      </c>
      <c r="R82" s="47">
        <f t="shared" si="168"/>
        <v>3018740.3056370416</v>
      </c>
      <c r="S82" s="47"/>
      <c r="T82" s="47">
        <f t="shared" si="169"/>
        <v>144650.70090968584</v>
      </c>
      <c r="U82" s="47">
        <f t="shared" si="169"/>
        <v>0</v>
      </c>
      <c r="V82" s="47">
        <f t="shared" si="169"/>
        <v>27819.104408859239</v>
      </c>
      <c r="W82" s="24"/>
      <c r="X82" s="47">
        <f t="shared" si="170"/>
        <v>1184484.7982352015</v>
      </c>
      <c r="Y82" s="47">
        <f t="shared" si="170"/>
        <v>0</v>
      </c>
      <c r="Z82" s="47">
        <f t="shared" si="170"/>
        <v>223595.11499422474</v>
      </c>
      <c r="AB82" s="47">
        <f t="shared" si="171"/>
        <v>69240.373008076233</v>
      </c>
      <c r="AC82" s="47">
        <f t="shared" si="171"/>
        <v>0</v>
      </c>
      <c r="AD82" s="47">
        <f t="shared" si="171"/>
        <v>24385.179277028936</v>
      </c>
      <c r="AF82" s="47">
        <f t="shared" si="172"/>
        <v>894444.26249608921</v>
      </c>
      <c r="AG82" s="47">
        <f t="shared" si="172"/>
        <v>0</v>
      </c>
      <c r="AH82" s="47">
        <f t="shared" si="172"/>
        <v>35731.575910820538</v>
      </c>
      <c r="AJ82" s="47">
        <f t="shared" si="173"/>
        <v>1576655.2723470477</v>
      </c>
      <c r="AK82" s="47">
        <f t="shared" si="173"/>
        <v>0</v>
      </c>
      <c r="AL82" s="47">
        <f t="shared" si="173"/>
        <v>52578.657791571561</v>
      </c>
      <c r="AN82" s="47">
        <f t="shared" si="174"/>
        <v>0</v>
      </c>
      <c r="AO82" s="47">
        <f t="shared" si="174"/>
        <v>0</v>
      </c>
      <c r="AP82" s="47">
        <f t="shared" si="174"/>
        <v>33040.607108003802</v>
      </c>
      <c r="AR82" s="47">
        <f t="shared" si="175"/>
        <v>0</v>
      </c>
      <c r="AS82" s="47">
        <f t="shared" si="175"/>
        <v>0</v>
      </c>
      <c r="AT82" s="47">
        <f t="shared" si="175"/>
        <v>1398.4235897263441</v>
      </c>
      <c r="AV82" s="47">
        <f t="shared" si="176"/>
        <v>97500.832961694439</v>
      </c>
      <c r="AW82" s="47">
        <f t="shared" si="176"/>
        <v>0</v>
      </c>
      <c r="AX82" s="47">
        <f t="shared" si="176"/>
        <v>2667270.0357530643</v>
      </c>
      <c r="AZ82" s="47">
        <f t="shared" si="177"/>
        <v>408.39693237231393</v>
      </c>
      <c r="BA82" s="47">
        <f t="shared" si="177"/>
        <v>0</v>
      </c>
      <c r="BB82" s="47">
        <f t="shared" si="177"/>
        <v>20.542003561845423</v>
      </c>
      <c r="BD82" s="47">
        <f t="shared" si="178"/>
        <v>632.28935735557206</v>
      </c>
      <c r="BE82" s="47">
        <f t="shared" si="178"/>
        <v>0</v>
      </c>
      <c r="BF82" s="47">
        <f t="shared" si="178"/>
        <v>3985.1486909980131</v>
      </c>
      <c r="BH82" s="44">
        <f t="shared" si="163"/>
        <v>0</v>
      </c>
      <c r="BI82" s="44">
        <f t="shared" si="164"/>
        <v>0</v>
      </c>
      <c r="BJ82" s="44">
        <f t="shared" si="165"/>
        <v>0</v>
      </c>
      <c r="BK82" s="44">
        <f t="shared" si="166"/>
        <v>0</v>
      </c>
    </row>
    <row r="83" spans="2:63" x14ac:dyDescent="0.25">
      <c r="B83" s="6"/>
      <c r="C83" s="6" t="s">
        <v>42</v>
      </c>
      <c r="D83" s="47" t="str">
        <f>INDEX(Alloc,$E83,D$1)</f>
        <v>PT&amp;D</v>
      </c>
      <c r="E83" s="93">
        <v>23</v>
      </c>
      <c r="F83" s="93"/>
      <c r="G83" s="105">
        <f>+'Function-Classif'!F83</f>
        <v>27491295.652346555</v>
      </c>
      <c r="H83" s="21">
        <f>+'Function-Classif'!S83</f>
        <v>9270867.289438827</v>
      </c>
      <c r="I83" s="21">
        <f>+'Function-Classif'!T83</f>
        <v>14007976.563850105</v>
      </c>
      <c r="J83" s="21">
        <f>+'Function-Classif'!U83</f>
        <v>4212451.7990576243</v>
      </c>
      <c r="K83" s="47"/>
      <c r="L83" s="47">
        <f t="shared" si="167"/>
        <v>4340994.3946226966</v>
      </c>
      <c r="M83" s="47">
        <f t="shared" si="167"/>
        <v>4702730.3039519629</v>
      </c>
      <c r="N83" s="47">
        <f t="shared" si="167"/>
        <v>2894301.8757890025</v>
      </c>
      <c r="O83" s="47"/>
      <c r="P83" s="47">
        <f t="shared" si="168"/>
        <v>1056763.5563011782</v>
      </c>
      <c r="Q83" s="47">
        <f t="shared" si="168"/>
        <v>1403033.382543307</v>
      </c>
      <c r="R83" s="47">
        <f t="shared" si="168"/>
        <v>653545.21163309889</v>
      </c>
      <c r="S83" s="47"/>
      <c r="T83" s="47">
        <f t="shared" si="169"/>
        <v>87440.773625843227</v>
      </c>
      <c r="U83" s="47">
        <f t="shared" si="169"/>
        <v>117229.92783611784</v>
      </c>
      <c r="V83" s="47">
        <f t="shared" si="169"/>
        <v>6022.7249241615236</v>
      </c>
      <c r="W83" s="24"/>
      <c r="X83" s="47">
        <f t="shared" si="170"/>
        <v>913614.4580558904</v>
      </c>
      <c r="Y83" s="47">
        <f t="shared" si="170"/>
        <v>1657075.0569459819</v>
      </c>
      <c r="Z83" s="47">
        <f t="shared" si="170"/>
        <v>48407.448787877809</v>
      </c>
      <c r="AB83" s="47">
        <f t="shared" si="171"/>
        <v>64927.799825382921</v>
      </c>
      <c r="AC83" s="47">
        <f t="shared" si="171"/>
        <v>127875.81402886719</v>
      </c>
      <c r="AD83" s="47">
        <f t="shared" si="171"/>
        <v>5279.2938569632288</v>
      </c>
      <c r="AF83" s="47">
        <f t="shared" si="172"/>
        <v>683270.9570955016</v>
      </c>
      <c r="AG83" s="47">
        <f t="shared" si="172"/>
        <v>1290038.6308461432</v>
      </c>
      <c r="AH83" s="47">
        <f t="shared" si="172"/>
        <v>7735.7433817724032</v>
      </c>
      <c r="AJ83" s="47">
        <f t="shared" si="173"/>
        <v>1446221.0971680554</v>
      </c>
      <c r="AK83" s="47">
        <f t="shared" si="173"/>
        <v>3100988.4902000278</v>
      </c>
      <c r="AL83" s="47">
        <f t="shared" si="173"/>
        <v>11383.069278801519</v>
      </c>
      <c r="AN83" s="47">
        <f t="shared" si="174"/>
        <v>399307.26714454335</v>
      </c>
      <c r="AO83" s="47">
        <f t="shared" si="174"/>
        <v>1104366.4327774299</v>
      </c>
      <c r="AP83" s="47">
        <f t="shared" si="174"/>
        <v>7153.1593905457039</v>
      </c>
      <c r="AR83" s="47">
        <f t="shared" si="175"/>
        <v>229858.97269991518</v>
      </c>
      <c r="AS83" s="47">
        <f t="shared" si="175"/>
        <v>407703.68772318144</v>
      </c>
      <c r="AT83" s="47">
        <f t="shared" si="175"/>
        <v>302.75311831023998</v>
      </c>
      <c r="AV83" s="47">
        <f t="shared" si="176"/>
        <v>47827.102152833562</v>
      </c>
      <c r="AW83" s="47">
        <f t="shared" si="176"/>
        <v>95440.445161305237</v>
      </c>
      <c r="AX83" s="47">
        <f t="shared" si="176"/>
        <v>577453.30287064821</v>
      </c>
      <c r="AZ83" s="47">
        <f t="shared" si="177"/>
        <v>200.33102497850771</v>
      </c>
      <c r="BA83" s="47">
        <f t="shared" si="177"/>
        <v>344.84871423787808</v>
      </c>
      <c r="BB83" s="47">
        <f t="shared" si="177"/>
        <v>4.4472616740581294</v>
      </c>
      <c r="BD83" s="47">
        <f t="shared" si="178"/>
        <v>440.57972200947046</v>
      </c>
      <c r="BE83" s="47">
        <f t="shared" si="178"/>
        <v>1149.5431215418989</v>
      </c>
      <c r="BF83" s="47">
        <f t="shared" si="178"/>
        <v>862.76876476727716</v>
      </c>
      <c r="BH83" s="44">
        <f t="shared" si="163"/>
        <v>0</v>
      </c>
      <c r="BI83" s="44">
        <f t="shared" si="164"/>
        <v>0</v>
      </c>
      <c r="BJ83" s="44">
        <f t="shared" si="165"/>
        <v>0</v>
      </c>
      <c r="BK83" s="44">
        <f t="shared" si="166"/>
        <v>0</v>
      </c>
    </row>
    <row r="84" spans="2:63" x14ac:dyDescent="0.25">
      <c r="B84" s="30"/>
      <c r="C84" s="30" t="s">
        <v>43</v>
      </c>
      <c r="D84" s="30"/>
      <c r="E84" s="94"/>
      <c r="F84" s="94"/>
      <c r="G84" s="105">
        <f>+'Function-Classif'!F84</f>
        <v>0</v>
      </c>
      <c r="H84" s="31">
        <f>+'Function-Classif'!S84</f>
        <v>0</v>
      </c>
      <c r="I84" s="31">
        <f>+'Function-Classif'!T84</f>
        <v>0</v>
      </c>
      <c r="J84" s="31">
        <f>+'Function-Classif'!U84</f>
        <v>0</v>
      </c>
      <c r="K84" s="41"/>
      <c r="L84" s="41"/>
      <c r="M84" s="41"/>
      <c r="N84" s="41"/>
      <c r="O84" s="41"/>
      <c r="P84" s="41"/>
      <c r="Q84" s="41"/>
      <c r="R84" s="41"/>
      <c r="S84" s="41"/>
      <c r="T84" s="41"/>
      <c r="U84" s="41"/>
      <c r="V84" s="24"/>
      <c r="W84" s="41"/>
      <c r="Y84" s="44"/>
      <c r="Z84" s="44"/>
      <c r="BH84" s="44">
        <f t="shared" si="163"/>
        <v>0</v>
      </c>
      <c r="BI84" s="44">
        <f t="shared" si="164"/>
        <v>0</v>
      </c>
      <c r="BJ84" s="44">
        <f t="shared" si="165"/>
        <v>0</v>
      </c>
      <c r="BK84" s="44">
        <f t="shared" si="166"/>
        <v>0</v>
      </c>
    </row>
    <row r="85" spans="2:63" x14ac:dyDescent="0.25">
      <c r="B85" s="12" t="s">
        <v>44</v>
      </c>
      <c r="C85" s="6"/>
      <c r="D85" s="6"/>
      <c r="E85" s="93"/>
      <c r="F85" s="93"/>
      <c r="G85" s="105">
        <f>+'Function-Classif'!F85</f>
        <v>118703940.78090742</v>
      </c>
      <c r="H85" s="21">
        <f>SUM(H80:H84)</f>
        <v>57487319.663262367</v>
      </c>
      <c r="I85" s="21">
        <f t="shared" ref="I85:J85" si="179">SUM(I80:I84)</f>
        <v>37546757.949001163</v>
      </c>
      <c r="J85" s="21">
        <f t="shared" si="179"/>
        <v>23669863.168643892</v>
      </c>
      <c r="K85" s="21"/>
      <c r="L85" s="21">
        <f t="shared" ref="L85:BF85" si="180">SUM(L80:L84)</f>
        <v>26824128.455981009</v>
      </c>
      <c r="M85" s="21">
        <f t="shared" si="180"/>
        <v>12605123.632030547</v>
      </c>
      <c r="N85" s="21">
        <f t="shared" si="180"/>
        <v>16263148.55021036</v>
      </c>
      <c r="O85" s="21">
        <f t="shared" si="180"/>
        <v>0</v>
      </c>
      <c r="P85" s="21">
        <f t="shared" si="180"/>
        <v>6500562.2140248492</v>
      </c>
      <c r="Q85" s="21">
        <f t="shared" si="180"/>
        <v>3760668.3997937059</v>
      </c>
      <c r="R85" s="21">
        <f t="shared" si="180"/>
        <v>3672285.5172701403</v>
      </c>
      <c r="S85" s="21">
        <f t="shared" si="180"/>
        <v>0</v>
      </c>
      <c r="T85" s="21">
        <f t="shared" si="180"/>
        <v>576996.40640227299</v>
      </c>
      <c r="U85" s="21">
        <f t="shared" si="180"/>
        <v>314221.23707721324</v>
      </c>
      <c r="V85" s="21">
        <f t="shared" si="180"/>
        <v>33841.82933302076</v>
      </c>
      <c r="W85" s="21">
        <f t="shared" si="180"/>
        <v>0</v>
      </c>
      <c r="X85" s="21">
        <f t="shared" si="180"/>
        <v>5490828.2661712309</v>
      </c>
      <c r="Y85" s="21">
        <f t="shared" si="180"/>
        <v>4441597.6699333861</v>
      </c>
      <c r="Z85" s="21">
        <f t="shared" si="180"/>
        <v>272002.56378210254</v>
      </c>
      <c r="AA85" s="21">
        <f t="shared" si="180"/>
        <v>0</v>
      </c>
      <c r="AB85" s="21">
        <f t="shared" si="180"/>
        <v>398046.29440039472</v>
      </c>
      <c r="AC85" s="21">
        <f t="shared" si="180"/>
        <v>342756.30138216872</v>
      </c>
      <c r="AD85" s="21">
        <f t="shared" si="180"/>
        <v>29664.473133992164</v>
      </c>
      <c r="AE85" s="21">
        <f t="shared" si="180"/>
        <v>0</v>
      </c>
      <c r="AF85" s="21">
        <f t="shared" si="180"/>
        <v>4169194.6186592425</v>
      </c>
      <c r="AG85" s="21">
        <f t="shared" si="180"/>
        <v>3457799.0615889579</v>
      </c>
      <c r="AH85" s="21">
        <f t="shared" si="180"/>
        <v>43467.31929259294</v>
      </c>
      <c r="AI85" s="21">
        <f t="shared" si="180"/>
        <v>0</v>
      </c>
      <c r="AJ85" s="21">
        <f t="shared" si="180"/>
        <v>8977414.3841976151</v>
      </c>
      <c r="AK85" s="21">
        <f t="shared" si="180"/>
        <v>8311840.3085175892</v>
      </c>
      <c r="AL85" s="21">
        <f t="shared" si="180"/>
        <v>63961.727070373076</v>
      </c>
      <c r="AM85" s="21">
        <f t="shared" si="180"/>
        <v>0</v>
      </c>
      <c r="AN85" s="21">
        <f t="shared" si="180"/>
        <v>2570058.3951180289</v>
      </c>
      <c r="AO85" s="21">
        <f t="shared" si="180"/>
        <v>2960126.2501755091</v>
      </c>
      <c r="AP85" s="21">
        <f t="shared" si="180"/>
        <v>40193.766498549507</v>
      </c>
      <c r="AQ85" s="21">
        <f t="shared" si="180"/>
        <v>0</v>
      </c>
      <c r="AR85" s="21">
        <f t="shared" si="180"/>
        <v>1607737.3947511488</v>
      </c>
      <c r="AS85" s="21">
        <f t="shared" si="180"/>
        <v>1092802.4906439483</v>
      </c>
      <c r="AT85" s="21">
        <f t="shared" si="180"/>
        <v>1701.1767080365839</v>
      </c>
      <c r="AU85" s="21">
        <f t="shared" si="180"/>
        <v>0</v>
      </c>
      <c r="AV85" s="21">
        <f t="shared" si="180"/>
        <v>368074.57988067856</v>
      </c>
      <c r="AW85" s="21">
        <f t="shared" si="180"/>
        <v>255817.05371096969</v>
      </c>
      <c r="AX85" s="21">
        <f t="shared" si="180"/>
        <v>3244723.3386237128</v>
      </c>
      <c r="AY85" s="21">
        <f t="shared" si="180"/>
        <v>0</v>
      </c>
      <c r="AZ85" s="21">
        <f t="shared" si="180"/>
        <v>1541.7358471855764</v>
      </c>
      <c r="BA85" s="21">
        <f t="shared" si="180"/>
        <v>924.32701778843671</v>
      </c>
      <c r="BB85" s="21">
        <f t="shared" si="180"/>
        <v>24.989265235903552</v>
      </c>
      <c r="BC85" s="21">
        <f t="shared" si="180"/>
        <v>0</v>
      </c>
      <c r="BD85" s="21">
        <f t="shared" si="180"/>
        <v>2736.9178287130203</v>
      </c>
      <c r="BE85" s="21">
        <f t="shared" si="180"/>
        <v>3081.2171293788842</v>
      </c>
      <c r="BF85" s="21">
        <f t="shared" si="180"/>
        <v>4847.9174557652905</v>
      </c>
      <c r="BH85" s="44">
        <f t="shared" si="163"/>
        <v>0</v>
      </c>
      <c r="BI85" s="44">
        <f t="shared" si="164"/>
        <v>0</v>
      </c>
      <c r="BJ85" s="44">
        <f t="shared" si="165"/>
        <v>0</v>
      </c>
      <c r="BK85" s="44">
        <f t="shared" si="166"/>
        <v>0</v>
      </c>
    </row>
    <row r="86" spans="2:63" ht="15.75" thickBot="1" x14ac:dyDescent="0.3">
      <c r="B86" s="33"/>
      <c r="C86" s="33"/>
      <c r="D86" s="33"/>
      <c r="E86" s="96"/>
      <c r="F86" s="96"/>
      <c r="G86" s="105"/>
      <c r="H86" s="34"/>
      <c r="I86" s="34"/>
      <c r="J86" s="34"/>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H86" s="44">
        <f t="shared" si="163"/>
        <v>0</v>
      </c>
      <c r="BI86" s="44">
        <f t="shared" si="164"/>
        <v>0</v>
      </c>
      <c r="BJ86" s="44">
        <f t="shared" si="165"/>
        <v>0</v>
      </c>
      <c r="BK86" s="44">
        <f t="shared" si="166"/>
        <v>0</v>
      </c>
    </row>
    <row r="87" spans="2:63" ht="15.75" thickTop="1" x14ac:dyDescent="0.25">
      <c r="B87" s="9" t="s">
        <v>239</v>
      </c>
      <c r="C87" s="6"/>
      <c r="D87" s="6"/>
      <c r="E87" s="93"/>
      <c r="F87" s="93"/>
      <c r="G87" s="105">
        <f>+'Function-Classif'!F87</f>
        <v>7089457179.404108</v>
      </c>
      <c r="H87" s="21">
        <f>H76+H85</f>
        <v>2408189843.6926494</v>
      </c>
      <c r="I87" s="21">
        <f t="shared" ref="I87:J87" si="181">I76+I85</f>
        <v>3589470525.8513994</v>
      </c>
      <c r="J87" s="21">
        <f t="shared" si="181"/>
        <v>1091796809.8600583</v>
      </c>
      <c r="K87" s="21"/>
      <c r="L87" s="21">
        <f t="shared" ref="L87:BF87" si="182">L76+L85</f>
        <v>1127520421.7742662</v>
      </c>
      <c r="M87" s="21">
        <f t="shared" si="182"/>
        <v>1205049975.6421776</v>
      </c>
      <c r="N87" s="21">
        <f t="shared" si="182"/>
        <v>750154471.90762937</v>
      </c>
      <c r="O87" s="21">
        <f t="shared" si="182"/>
        <v>0</v>
      </c>
      <c r="P87" s="21">
        <f t="shared" si="182"/>
        <v>274451774.40394413</v>
      </c>
      <c r="Q87" s="21">
        <f t="shared" si="182"/>
        <v>359519945.68733078</v>
      </c>
      <c r="R87" s="21">
        <f t="shared" si="182"/>
        <v>169387950.58022055</v>
      </c>
      <c r="S87" s="21">
        <f t="shared" si="182"/>
        <v>0</v>
      </c>
      <c r="T87" s="21">
        <f t="shared" si="182"/>
        <v>22748246.491323911</v>
      </c>
      <c r="U87" s="21">
        <f t="shared" si="182"/>
        <v>30039554.163829651</v>
      </c>
      <c r="V87" s="21">
        <f t="shared" si="182"/>
        <v>1560989.2225556741</v>
      </c>
      <c r="W87" s="21">
        <f t="shared" si="182"/>
        <v>0</v>
      </c>
      <c r="X87" s="21">
        <f t="shared" si="182"/>
        <v>237145295.666237</v>
      </c>
      <c r="Y87" s="21">
        <f t="shared" si="182"/>
        <v>424616792.3625018</v>
      </c>
      <c r="Z87" s="21">
        <f t="shared" si="182"/>
        <v>12546398.316508349</v>
      </c>
      <c r="AA87" s="21">
        <f t="shared" si="182"/>
        <v>0</v>
      </c>
      <c r="AB87" s="21">
        <f t="shared" si="182"/>
        <v>16860982.912341166</v>
      </c>
      <c r="AC87" s="21">
        <f t="shared" si="182"/>
        <v>32767506.665481981</v>
      </c>
      <c r="AD87" s="21">
        <f t="shared" si="182"/>
        <v>1368304.366743309</v>
      </c>
      <c r="AE87" s="21">
        <f t="shared" si="182"/>
        <v>0</v>
      </c>
      <c r="AF87" s="21">
        <f t="shared" si="182"/>
        <v>177418031.46244067</v>
      </c>
      <c r="AG87" s="21">
        <f t="shared" si="182"/>
        <v>330565633.19657737</v>
      </c>
      <c r="AH87" s="21">
        <f t="shared" si="182"/>
        <v>2004974.8576362606</v>
      </c>
      <c r="AI87" s="21">
        <f t="shared" si="182"/>
        <v>0</v>
      </c>
      <c r="AJ87" s="21">
        <f t="shared" si="182"/>
        <v>375677535.68536836</v>
      </c>
      <c r="AK87" s="21">
        <f t="shared" si="182"/>
        <v>794612036.63793766</v>
      </c>
      <c r="AL87" s="21">
        <f t="shared" si="182"/>
        <v>2950300.5180479041</v>
      </c>
      <c r="AM87" s="21">
        <f t="shared" si="182"/>
        <v>0</v>
      </c>
      <c r="AN87" s="21">
        <f t="shared" si="182"/>
        <v>103816508.79338098</v>
      </c>
      <c r="AO87" s="21">
        <f t="shared" si="182"/>
        <v>282988106.24970829</v>
      </c>
      <c r="AP87" s="21">
        <f t="shared" si="182"/>
        <v>1853978.8644621316</v>
      </c>
      <c r="AQ87" s="21">
        <f t="shared" si="182"/>
        <v>0</v>
      </c>
      <c r="AR87" s="21">
        <f t="shared" si="182"/>
        <v>59889372.768365584</v>
      </c>
      <c r="AS87" s="21">
        <f t="shared" si="182"/>
        <v>104471931.66641442</v>
      </c>
      <c r="AT87" s="21">
        <f t="shared" si="182"/>
        <v>78468.527241131073</v>
      </c>
      <c r="AU87" s="21">
        <f t="shared" si="182"/>
        <v>0</v>
      </c>
      <c r="AV87" s="21">
        <f t="shared" si="182"/>
        <v>12494887.606007639</v>
      </c>
      <c r="AW87" s="21">
        <f t="shared" si="182"/>
        <v>24456113.509264994</v>
      </c>
      <c r="AX87" s="21">
        <f t="shared" si="182"/>
        <v>149666204.85921511</v>
      </c>
      <c r="AY87" s="21">
        <f t="shared" si="182"/>
        <v>0</v>
      </c>
      <c r="AZ87" s="21">
        <f t="shared" si="182"/>
        <v>52336.719734847327</v>
      </c>
      <c r="BA87" s="21">
        <f t="shared" si="182"/>
        <v>88365.674370774243</v>
      </c>
      <c r="BB87" s="21">
        <f t="shared" si="182"/>
        <v>1152.6555887086477</v>
      </c>
      <c r="BC87" s="21">
        <f t="shared" si="182"/>
        <v>0</v>
      </c>
      <c r="BD87" s="21">
        <f t="shared" si="182"/>
        <v>114449.40923900498</v>
      </c>
      <c r="BE87" s="21">
        <f t="shared" si="182"/>
        <v>294564.39580419718</v>
      </c>
      <c r="BF87" s="21">
        <f t="shared" si="182"/>
        <v>223615.18420947768</v>
      </c>
      <c r="BH87" s="44">
        <f t="shared" si="163"/>
        <v>0</v>
      </c>
      <c r="BI87" s="44">
        <f t="shared" si="164"/>
        <v>0</v>
      </c>
      <c r="BJ87" s="44">
        <f t="shared" si="165"/>
        <v>0</v>
      </c>
      <c r="BK87" s="44">
        <f t="shared" si="166"/>
        <v>0</v>
      </c>
    </row>
    <row r="88" spans="2:63" x14ac:dyDescent="0.25">
      <c r="B88" s="9"/>
      <c r="C88" s="6"/>
      <c r="D88" s="6"/>
      <c r="E88" s="93"/>
      <c r="F88" s="93"/>
      <c r="G88" s="105"/>
      <c r="H88" s="21"/>
      <c r="I88" s="21"/>
      <c r="J88" s="21"/>
      <c r="K88" s="24"/>
      <c r="L88" s="40"/>
      <c r="M88" s="24"/>
      <c r="N88" s="24"/>
      <c r="O88" s="24"/>
      <c r="P88" s="40"/>
      <c r="Q88" s="24"/>
      <c r="R88" s="24"/>
      <c r="S88" s="24"/>
      <c r="T88" s="24"/>
      <c r="U88" s="24"/>
      <c r="V88" s="24"/>
      <c r="W88" s="24"/>
      <c r="Y88" s="44"/>
      <c r="Z88" s="44"/>
      <c r="BH88" s="44">
        <f t="shared" si="163"/>
        <v>0</v>
      </c>
      <c r="BI88" s="44">
        <f t="shared" si="164"/>
        <v>0</v>
      </c>
      <c r="BJ88" s="44">
        <f t="shared" si="165"/>
        <v>0</v>
      </c>
      <c r="BK88" s="44">
        <f t="shared" si="166"/>
        <v>0</v>
      </c>
    </row>
    <row r="89" spans="2:63" x14ac:dyDescent="0.25">
      <c r="B89" s="7" t="s">
        <v>46</v>
      </c>
      <c r="C89" s="6"/>
      <c r="D89" s="6"/>
      <c r="E89" s="93"/>
      <c r="F89" s="93"/>
      <c r="G89" s="105"/>
      <c r="H89" s="21"/>
      <c r="I89" s="21"/>
      <c r="J89" s="21"/>
      <c r="K89" s="24"/>
      <c r="L89" s="40"/>
      <c r="M89" s="24"/>
      <c r="N89" s="24"/>
      <c r="O89" s="24"/>
      <c r="P89" s="40"/>
      <c r="Q89" s="24"/>
      <c r="R89" s="24"/>
      <c r="S89" s="24"/>
      <c r="T89" s="24"/>
      <c r="U89" s="24"/>
      <c r="V89" s="24"/>
      <c r="W89" s="24"/>
      <c r="Y89" s="44"/>
      <c r="Z89" s="44"/>
      <c r="BH89" s="44">
        <f t="shared" si="163"/>
        <v>0</v>
      </c>
      <c r="BI89" s="44">
        <f t="shared" si="164"/>
        <v>0</v>
      </c>
      <c r="BJ89" s="44">
        <f t="shared" si="165"/>
        <v>0</v>
      </c>
      <c r="BK89" s="44">
        <f t="shared" si="166"/>
        <v>0</v>
      </c>
    </row>
    <row r="90" spans="2:63" x14ac:dyDescent="0.25">
      <c r="B90" s="13" t="s">
        <v>47</v>
      </c>
      <c r="C90" s="6"/>
      <c r="D90" s="47" t="str">
        <f t="shared" ref="D90:D97" si="183">INDEX(Alloc,$E90,D$1)</f>
        <v>Prod</v>
      </c>
      <c r="E90" s="93">
        <v>24</v>
      </c>
      <c r="F90" s="93"/>
      <c r="G90" s="105">
        <f>+'Function-Classif'!F90</f>
        <v>1351527013.3723688</v>
      </c>
      <c r="H90" s="21">
        <f>+'Function-Classif'!S90</f>
        <v>221515277.49173132</v>
      </c>
      <c r="I90" s="21">
        <f>+'Function-Classif'!T90</f>
        <v>1130011735.8806374</v>
      </c>
      <c r="J90" s="21">
        <f>+'Function-Classif'!U90</f>
        <v>0</v>
      </c>
      <c r="K90" s="47"/>
      <c r="L90" s="47">
        <f t="shared" ref="L90:N97" si="184">INDEX(Alloc,$E90,L$1)*$G90</f>
        <v>90440423.666275129</v>
      </c>
      <c r="M90" s="47">
        <f t="shared" si="184"/>
        <v>379365314.4638499</v>
      </c>
      <c r="N90" s="47">
        <f t="shared" si="184"/>
        <v>0</v>
      </c>
      <c r="O90" s="47"/>
      <c r="P90" s="47">
        <f t="shared" ref="P90:R97" si="185">INDEX(Alloc,$E90,P$1)*$G90</f>
        <v>24355059.870003667</v>
      </c>
      <c r="Q90" s="47">
        <f t="shared" si="185"/>
        <v>113181527.74453846</v>
      </c>
      <c r="R90" s="47">
        <f t="shared" si="185"/>
        <v>0</v>
      </c>
      <c r="S90" s="47"/>
      <c r="T90" s="47">
        <f t="shared" ref="T90:V97" si="186">INDEX(Alloc,$E90,T$1)*$G90</f>
        <v>1490549.1627408871</v>
      </c>
      <c r="U90" s="47">
        <f t="shared" si="186"/>
        <v>9456840.0830364879</v>
      </c>
      <c r="V90" s="47">
        <f t="shared" si="186"/>
        <v>0</v>
      </c>
      <c r="W90" s="24"/>
      <c r="X90" s="47">
        <f t="shared" ref="X90:Z97" si="187">INDEX(Alloc,$E90,X$1)*$G90</f>
        <v>25280567.486677933</v>
      </c>
      <c r="Y90" s="47">
        <f t="shared" si="187"/>
        <v>133674856.82524393</v>
      </c>
      <c r="Z90" s="47">
        <f t="shared" si="187"/>
        <v>0</v>
      </c>
      <c r="AB90" s="47">
        <f t="shared" ref="AB90:AD97" si="188">INDEX(Alloc,$E90,AB$1)*$G90</f>
        <v>1847427.2752062199</v>
      </c>
      <c r="AC90" s="47">
        <f t="shared" si="188"/>
        <v>10315634.80487388</v>
      </c>
      <c r="AD90" s="47">
        <f t="shared" si="188"/>
        <v>0</v>
      </c>
      <c r="AF90" s="47">
        <f t="shared" ref="AF90:AH97" si="189">INDEX(Alloc,$E90,AF$1)*$G90</f>
        <v>18062647.347252987</v>
      </c>
      <c r="AG90" s="47">
        <f t="shared" si="189"/>
        <v>104066335.77311361</v>
      </c>
      <c r="AH90" s="47">
        <f t="shared" si="189"/>
        <v>0</v>
      </c>
      <c r="AJ90" s="47">
        <f t="shared" ref="AJ90:AL97" si="190">INDEX(Alloc,$E90,AJ$1)*$G90</f>
        <v>39467044.674637243</v>
      </c>
      <c r="AK90" s="47">
        <f t="shared" si="190"/>
        <v>250154144.01819152</v>
      </c>
      <c r="AL90" s="47">
        <f t="shared" si="190"/>
        <v>0</v>
      </c>
      <c r="AN90" s="47">
        <f t="shared" ref="AN90:AP97" si="191">INDEX(Alloc,$E90,AN$1)*$G90</f>
        <v>14036092.252718672</v>
      </c>
      <c r="AO90" s="47">
        <f t="shared" si="191"/>
        <v>89088315.079828456</v>
      </c>
      <c r="AP90" s="47">
        <f t="shared" si="191"/>
        <v>0</v>
      </c>
      <c r="AR90" s="47">
        <f t="shared" ref="AR90:AT97" si="192">INDEX(Alloc,$E90,AR$1)*$G90</f>
        <v>6524949.3271807674</v>
      </c>
      <c r="AS90" s="47">
        <f t="shared" si="192"/>
        <v>32889114.983098105</v>
      </c>
      <c r="AT90" s="47">
        <f t="shared" si="192"/>
        <v>0</v>
      </c>
      <c r="AV90" s="47">
        <f t="shared" ref="AV90:AX97" si="193">INDEX(Alloc,$E90,AV$1)*$G90</f>
        <v>0</v>
      </c>
      <c r="AW90" s="47">
        <f t="shared" si="193"/>
        <v>7699100.7672206564</v>
      </c>
      <c r="AX90" s="47">
        <f t="shared" si="193"/>
        <v>0</v>
      </c>
      <c r="AZ90" s="47">
        <f t="shared" ref="AZ90:BB97" si="194">INDEX(Alloc,$E90,AZ$1)*$G90</f>
        <v>0</v>
      </c>
      <c r="BA90" s="47">
        <f t="shared" si="194"/>
        <v>27818.656921356654</v>
      </c>
      <c r="BB90" s="47">
        <f t="shared" si="194"/>
        <v>0</v>
      </c>
      <c r="BD90" s="47">
        <f t="shared" ref="BD90:BF97" si="195">INDEX(Alloc,$E90,BD$1)*$G90</f>
        <v>10516.429037806634</v>
      </c>
      <c r="BE90" s="47">
        <f t="shared" si="195"/>
        <v>92732.680721031807</v>
      </c>
      <c r="BF90" s="47">
        <f t="shared" si="195"/>
        <v>0</v>
      </c>
      <c r="BH90" s="44">
        <f t="shared" ref="BH90:BH97" si="196">+L90+P90+T90+X90+AB90+AF90+AJ90+AN90+AR90+AV90+AZ90+BD90-H90</f>
        <v>0</v>
      </c>
      <c r="BI90" s="44">
        <f t="shared" ref="BI90:BI97" si="197">+M90+Q90+U90+Y90+AC90+AG90+AK90+AO90+AS90+AW90+BA90+BE90-I90</f>
        <v>0</v>
      </c>
      <c r="BJ90" s="44">
        <f t="shared" ref="BJ90:BJ97" si="198">+N90+R90+V90+Z90+AD90+AH90+AL90+AP90+AT90+AX90+BB90+BF90-J90</f>
        <v>0</v>
      </c>
      <c r="BK90" s="44">
        <f t="shared" ref="BK90:BK97" si="199">SUM(L90:BF90)-G90</f>
        <v>0</v>
      </c>
    </row>
    <row r="91" spans="2:63" x14ac:dyDescent="0.25">
      <c r="B91" s="13" t="s">
        <v>48</v>
      </c>
      <c r="C91" s="6"/>
      <c r="D91" s="47" t="str">
        <f t="shared" si="183"/>
        <v>Prod</v>
      </c>
      <c r="E91" s="93">
        <v>24</v>
      </c>
      <c r="F91" s="93"/>
      <c r="G91" s="105">
        <f>+'Function-Classif'!F91</f>
        <v>11357149.970204098</v>
      </c>
      <c r="H91" s="21">
        <f>+'Function-Classif'!S91</f>
        <v>1861436.8801164522</v>
      </c>
      <c r="I91" s="21">
        <f>+'Function-Classif'!T91</f>
        <v>9495713.0900876466</v>
      </c>
      <c r="J91" s="21">
        <f>+'Function-Classif'!U91</f>
        <v>0</v>
      </c>
      <c r="K91" s="47"/>
      <c r="L91" s="47">
        <f t="shared" si="184"/>
        <v>759988.84578985954</v>
      </c>
      <c r="M91" s="47">
        <f t="shared" si="184"/>
        <v>3187882.0972352354</v>
      </c>
      <c r="N91" s="47">
        <f t="shared" si="184"/>
        <v>0</v>
      </c>
      <c r="O91" s="47"/>
      <c r="P91" s="47">
        <f t="shared" si="185"/>
        <v>204660.40614811005</v>
      </c>
      <c r="Q91" s="47">
        <f t="shared" si="185"/>
        <v>951086.86081244028</v>
      </c>
      <c r="R91" s="47">
        <f t="shared" si="185"/>
        <v>0</v>
      </c>
      <c r="S91" s="47"/>
      <c r="T91" s="47">
        <f t="shared" si="186"/>
        <v>12525.380707685752</v>
      </c>
      <c r="U91" s="47">
        <f t="shared" si="186"/>
        <v>79467.705791013635</v>
      </c>
      <c r="V91" s="47">
        <f t="shared" si="186"/>
        <v>0</v>
      </c>
      <c r="W91" s="24"/>
      <c r="X91" s="47">
        <f t="shared" si="187"/>
        <v>212437.63050036933</v>
      </c>
      <c r="Y91" s="47">
        <f t="shared" si="187"/>
        <v>1123296.3760167002</v>
      </c>
      <c r="Z91" s="47">
        <f t="shared" si="187"/>
        <v>0</v>
      </c>
      <c r="AB91" s="47">
        <f t="shared" si="188"/>
        <v>15524.298379511409</v>
      </c>
      <c r="AC91" s="47">
        <f t="shared" si="188"/>
        <v>86684.328435639793</v>
      </c>
      <c r="AD91" s="47">
        <f t="shared" si="188"/>
        <v>0</v>
      </c>
      <c r="AF91" s="47">
        <f t="shared" si="189"/>
        <v>151784.01375033543</v>
      </c>
      <c r="AG91" s="47">
        <f t="shared" si="189"/>
        <v>874490.09197068424</v>
      </c>
      <c r="AH91" s="47">
        <f t="shared" si="189"/>
        <v>0</v>
      </c>
      <c r="AJ91" s="47">
        <f t="shared" si="190"/>
        <v>331649.41641244444</v>
      </c>
      <c r="AK91" s="47">
        <f t="shared" si="190"/>
        <v>2102094.9645642643</v>
      </c>
      <c r="AL91" s="47">
        <f t="shared" si="190"/>
        <v>0</v>
      </c>
      <c r="AN91" s="47">
        <f t="shared" si="191"/>
        <v>117948.07142772636</v>
      </c>
      <c r="AO91" s="47">
        <f t="shared" si="191"/>
        <v>748626.80874558433</v>
      </c>
      <c r="AP91" s="47">
        <f t="shared" si="191"/>
        <v>0</v>
      </c>
      <c r="AR91" s="47">
        <f t="shared" si="192"/>
        <v>54830.445358147757</v>
      </c>
      <c r="AS91" s="47">
        <f t="shared" si="192"/>
        <v>276373.766528201</v>
      </c>
      <c r="AT91" s="47">
        <f t="shared" si="192"/>
        <v>0</v>
      </c>
      <c r="AV91" s="47">
        <f t="shared" si="193"/>
        <v>0</v>
      </c>
      <c r="AW91" s="47">
        <f t="shared" si="193"/>
        <v>64697.073150507022</v>
      </c>
      <c r="AX91" s="47">
        <f t="shared" si="193"/>
        <v>0</v>
      </c>
      <c r="AZ91" s="47">
        <f t="shared" si="194"/>
        <v>0</v>
      </c>
      <c r="BA91" s="47">
        <f t="shared" si="194"/>
        <v>233.76570020391944</v>
      </c>
      <c r="BB91" s="47">
        <f t="shared" si="194"/>
        <v>0</v>
      </c>
      <c r="BD91" s="47">
        <f t="shared" si="195"/>
        <v>88.37164226215306</v>
      </c>
      <c r="BE91" s="47">
        <f t="shared" si="195"/>
        <v>779.25113717105091</v>
      </c>
      <c r="BF91" s="47">
        <f t="shared" si="195"/>
        <v>0</v>
      </c>
      <c r="BH91" s="44">
        <f t="shared" si="196"/>
        <v>0</v>
      </c>
      <c r="BI91" s="44">
        <f t="shared" si="197"/>
        <v>0</v>
      </c>
      <c r="BJ91" s="44">
        <f t="shared" si="198"/>
        <v>0</v>
      </c>
      <c r="BK91" s="44">
        <f t="shared" si="199"/>
        <v>0</v>
      </c>
    </row>
    <row r="92" spans="2:63" x14ac:dyDescent="0.25">
      <c r="B92" s="14" t="s">
        <v>49</v>
      </c>
      <c r="C92" s="6"/>
      <c r="D92" s="47" t="str">
        <f t="shared" si="183"/>
        <v>Prod</v>
      </c>
      <c r="E92" s="93">
        <v>24</v>
      </c>
      <c r="F92" s="93"/>
      <c r="G92" s="105">
        <f>+'Function-Classif'!F92</f>
        <v>279457486.12209612</v>
      </c>
      <c r="H92" s="21">
        <f>+'Function-Classif'!S92</f>
        <v>45803081.975411564</v>
      </c>
      <c r="I92" s="21">
        <f>+'Function-Classif'!T92</f>
        <v>233654404.14668456</v>
      </c>
      <c r="J92" s="21">
        <f>+'Function-Classif'!U92</f>
        <v>0</v>
      </c>
      <c r="K92" s="47"/>
      <c r="L92" s="47">
        <f t="shared" si="184"/>
        <v>18700516.668571454</v>
      </c>
      <c r="M92" s="47">
        <f t="shared" si="184"/>
        <v>78441996.388552099</v>
      </c>
      <c r="N92" s="47">
        <f t="shared" si="184"/>
        <v>0</v>
      </c>
      <c r="O92" s="47"/>
      <c r="P92" s="47">
        <f t="shared" si="185"/>
        <v>5035936.1953419903</v>
      </c>
      <c r="Q92" s="47">
        <f t="shared" si="185"/>
        <v>23402732.543261822</v>
      </c>
      <c r="R92" s="47">
        <f t="shared" si="185"/>
        <v>0</v>
      </c>
      <c r="S92" s="47"/>
      <c r="T92" s="47">
        <f t="shared" si="186"/>
        <v>308203.32693283592</v>
      </c>
      <c r="U92" s="47">
        <f t="shared" si="186"/>
        <v>1955406.5365439493</v>
      </c>
      <c r="V92" s="47">
        <f t="shared" si="186"/>
        <v>0</v>
      </c>
      <c r="W92" s="24"/>
      <c r="X92" s="47">
        <f t="shared" si="187"/>
        <v>5227304.9429760287</v>
      </c>
      <c r="Y92" s="47">
        <f t="shared" si="187"/>
        <v>27640172.247020751</v>
      </c>
      <c r="Z92" s="47">
        <f t="shared" si="187"/>
        <v>0</v>
      </c>
      <c r="AB92" s="47">
        <f t="shared" si="188"/>
        <v>381995.60720158601</v>
      </c>
      <c r="AC92" s="47">
        <f t="shared" si="188"/>
        <v>2132980.9480688483</v>
      </c>
      <c r="AD92" s="47">
        <f t="shared" si="188"/>
        <v>0</v>
      </c>
      <c r="AF92" s="47">
        <f t="shared" si="189"/>
        <v>3734843.6031463393</v>
      </c>
      <c r="AG92" s="47">
        <f t="shared" si="189"/>
        <v>21517969.154405404</v>
      </c>
      <c r="AH92" s="47">
        <f t="shared" si="189"/>
        <v>0</v>
      </c>
      <c r="AJ92" s="47">
        <f t="shared" si="190"/>
        <v>8160666.4020142723</v>
      </c>
      <c r="AK92" s="47">
        <f t="shared" si="190"/>
        <v>51724787.990669556</v>
      </c>
      <c r="AL92" s="47">
        <f t="shared" si="190"/>
        <v>0</v>
      </c>
      <c r="AN92" s="47">
        <f t="shared" si="191"/>
        <v>2902266.1161134155</v>
      </c>
      <c r="AO92" s="47">
        <f t="shared" si="191"/>
        <v>18420938.929618496</v>
      </c>
      <c r="AP92" s="47">
        <f t="shared" si="191"/>
        <v>0</v>
      </c>
      <c r="AR92" s="47">
        <f t="shared" si="192"/>
        <v>1349174.6136084141</v>
      </c>
      <c r="AS92" s="47">
        <f t="shared" si="192"/>
        <v>6800536.9504404087</v>
      </c>
      <c r="AT92" s="47">
        <f t="shared" si="192"/>
        <v>0</v>
      </c>
      <c r="AV92" s="47">
        <f t="shared" si="193"/>
        <v>0</v>
      </c>
      <c r="AW92" s="47">
        <f t="shared" si="193"/>
        <v>1591955.8577223876</v>
      </c>
      <c r="AX92" s="47">
        <f t="shared" si="193"/>
        <v>0</v>
      </c>
      <c r="AZ92" s="47">
        <f t="shared" si="194"/>
        <v>0</v>
      </c>
      <c r="BA92" s="47">
        <f t="shared" si="194"/>
        <v>5752.109912429456</v>
      </c>
      <c r="BB92" s="47">
        <f t="shared" si="194"/>
        <v>0</v>
      </c>
      <c r="BD92" s="47">
        <f t="shared" si="195"/>
        <v>2174.4995052327085</v>
      </c>
      <c r="BE92" s="47">
        <f t="shared" si="195"/>
        <v>19174.490468377</v>
      </c>
      <c r="BF92" s="47">
        <f t="shared" si="195"/>
        <v>0</v>
      </c>
      <c r="BH92" s="44">
        <f t="shared" si="196"/>
        <v>0</v>
      </c>
      <c r="BI92" s="44">
        <f t="shared" si="197"/>
        <v>0</v>
      </c>
      <c r="BJ92" s="44">
        <f t="shared" si="198"/>
        <v>0</v>
      </c>
      <c r="BK92" s="44">
        <f t="shared" si="199"/>
        <v>0</v>
      </c>
    </row>
    <row r="93" spans="2:63" x14ac:dyDescent="0.25">
      <c r="B93" s="6" t="s">
        <v>50</v>
      </c>
      <c r="C93" s="6"/>
      <c r="D93" s="47" t="str">
        <f t="shared" si="183"/>
        <v>Trans</v>
      </c>
      <c r="E93" s="93">
        <v>25</v>
      </c>
      <c r="F93" s="93"/>
      <c r="G93" s="105">
        <f>+'Function-Classif'!F93</f>
        <v>303777627.18630236</v>
      </c>
      <c r="H93" s="21">
        <f>+'Function-Classif'!S93</f>
        <v>303777627.18630236</v>
      </c>
      <c r="I93" s="21">
        <f>+'Function-Classif'!T93</f>
        <v>0</v>
      </c>
      <c r="J93" s="21">
        <f>+'Function-Classif'!U93</f>
        <v>0</v>
      </c>
      <c r="K93" s="47"/>
      <c r="L93" s="47">
        <f t="shared" si="184"/>
        <v>129208664.4659325</v>
      </c>
      <c r="M93" s="47">
        <f t="shared" si="184"/>
        <v>0</v>
      </c>
      <c r="N93" s="47">
        <f t="shared" si="184"/>
        <v>0</v>
      </c>
      <c r="O93" s="47"/>
      <c r="P93" s="47">
        <f t="shared" si="185"/>
        <v>32711772.18799514</v>
      </c>
      <c r="Q93" s="47">
        <f t="shared" si="185"/>
        <v>0</v>
      </c>
      <c r="R93" s="47">
        <f t="shared" si="185"/>
        <v>0</v>
      </c>
      <c r="S93" s="47"/>
      <c r="T93" s="47">
        <f t="shared" si="186"/>
        <v>3157982.8157143048</v>
      </c>
      <c r="U93" s="47">
        <f t="shared" si="186"/>
        <v>0</v>
      </c>
      <c r="V93" s="47">
        <f t="shared" si="186"/>
        <v>0</v>
      </c>
      <c r="W93" s="24"/>
      <c r="X93" s="47">
        <f t="shared" si="187"/>
        <v>28838578.13029452</v>
      </c>
      <c r="Y93" s="47">
        <f t="shared" si="187"/>
        <v>0</v>
      </c>
      <c r="Z93" s="47">
        <f t="shared" si="187"/>
        <v>0</v>
      </c>
      <c r="AB93" s="47">
        <f t="shared" si="188"/>
        <v>2267900.5064897793</v>
      </c>
      <c r="AC93" s="47">
        <f t="shared" si="188"/>
        <v>0</v>
      </c>
      <c r="AD93" s="47">
        <f t="shared" si="188"/>
        <v>0</v>
      </c>
      <c r="AF93" s="47">
        <f t="shared" si="189"/>
        <v>22289334.105292208</v>
      </c>
      <c r="AG93" s="47">
        <f t="shared" si="189"/>
        <v>0</v>
      </c>
      <c r="AH93" s="47">
        <f t="shared" si="189"/>
        <v>0</v>
      </c>
      <c r="AJ93" s="47">
        <f t="shared" si="190"/>
        <v>51641797.052401483</v>
      </c>
      <c r="AK93" s="47">
        <f t="shared" si="190"/>
        <v>0</v>
      </c>
      <c r="AL93" s="47">
        <f t="shared" si="190"/>
        <v>0</v>
      </c>
      <c r="AN93" s="47">
        <f t="shared" si="191"/>
        <v>18899959.040485822</v>
      </c>
      <c r="AO93" s="47">
        <f t="shared" si="191"/>
        <v>0</v>
      </c>
      <c r="AP93" s="47">
        <f t="shared" si="191"/>
        <v>0</v>
      </c>
      <c r="AR93" s="47">
        <f t="shared" si="192"/>
        <v>12496460.436023666</v>
      </c>
      <c r="AS93" s="47">
        <f t="shared" si="192"/>
        <v>0</v>
      </c>
      <c r="AT93" s="47">
        <f t="shared" si="192"/>
        <v>0</v>
      </c>
      <c r="AV93" s="47">
        <f t="shared" si="193"/>
        <v>2241251.3462228952</v>
      </c>
      <c r="AW93" s="47">
        <f t="shared" si="193"/>
        <v>0</v>
      </c>
      <c r="AX93" s="47">
        <f t="shared" si="193"/>
        <v>0</v>
      </c>
      <c r="AZ93" s="47">
        <f t="shared" si="194"/>
        <v>9387.8190233754722</v>
      </c>
      <c r="BA93" s="47">
        <f t="shared" si="194"/>
        <v>0</v>
      </c>
      <c r="BB93" s="47">
        <f t="shared" si="194"/>
        <v>0</v>
      </c>
      <c r="BD93" s="47">
        <f t="shared" si="195"/>
        <v>14539.280426681456</v>
      </c>
      <c r="BE93" s="47">
        <f t="shared" si="195"/>
        <v>0</v>
      </c>
      <c r="BF93" s="47">
        <f t="shared" si="195"/>
        <v>0</v>
      </c>
      <c r="BH93" s="44">
        <f t="shared" si="196"/>
        <v>0</v>
      </c>
      <c r="BI93" s="44">
        <f t="shared" si="197"/>
        <v>0</v>
      </c>
      <c r="BJ93" s="44">
        <f t="shared" si="198"/>
        <v>0</v>
      </c>
      <c r="BK93" s="44">
        <f t="shared" si="199"/>
        <v>0</v>
      </c>
    </row>
    <row r="94" spans="2:63" x14ac:dyDescent="0.25">
      <c r="B94" s="6" t="s">
        <v>51</v>
      </c>
      <c r="C94" s="6"/>
      <c r="D94" s="47" t="str">
        <f t="shared" si="183"/>
        <v>Trans</v>
      </c>
      <c r="E94" s="93">
        <v>25</v>
      </c>
      <c r="F94" s="93"/>
      <c r="G94" s="105">
        <f>+'Function-Classif'!F94</f>
        <v>4014977.5835693018</v>
      </c>
      <c r="H94" s="21">
        <f>+'Function-Classif'!S94</f>
        <v>4014977.5835693018</v>
      </c>
      <c r="I94" s="21">
        <f>+'Function-Classif'!T94</f>
        <v>0</v>
      </c>
      <c r="J94" s="21">
        <f>+'Function-Classif'!U94</f>
        <v>0</v>
      </c>
      <c r="K94" s="47"/>
      <c r="L94" s="47">
        <f t="shared" si="184"/>
        <v>1707729.0919633538</v>
      </c>
      <c r="M94" s="47">
        <f t="shared" si="184"/>
        <v>0</v>
      </c>
      <c r="N94" s="47">
        <f t="shared" si="184"/>
        <v>0</v>
      </c>
      <c r="O94" s="47"/>
      <c r="P94" s="47">
        <f t="shared" si="185"/>
        <v>432345.96724622889</v>
      </c>
      <c r="Q94" s="47">
        <f t="shared" si="185"/>
        <v>0</v>
      </c>
      <c r="R94" s="47">
        <f t="shared" si="185"/>
        <v>0</v>
      </c>
      <c r="S94" s="47"/>
      <c r="T94" s="47">
        <f t="shared" si="186"/>
        <v>41738.525420155493</v>
      </c>
      <c r="U94" s="47">
        <f t="shared" si="186"/>
        <v>0</v>
      </c>
      <c r="V94" s="47">
        <f t="shared" si="186"/>
        <v>0</v>
      </c>
      <c r="W94" s="24"/>
      <c r="X94" s="47">
        <f t="shared" si="187"/>
        <v>381154.61565618985</v>
      </c>
      <c r="Y94" s="47">
        <f t="shared" si="187"/>
        <v>0</v>
      </c>
      <c r="Z94" s="47">
        <f t="shared" si="187"/>
        <v>0</v>
      </c>
      <c r="AB94" s="47">
        <f t="shared" si="188"/>
        <v>29974.457894285999</v>
      </c>
      <c r="AC94" s="47">
        <f t="shared" si="188"/>
        <v>0</v>
      </c>
      <c r="AD94" s="47">
        <f t="shared" si="188"/>
        <v>0</v>
      </c>
      <c r="AF94" s="47">
        <f t="shared" si="189"/>
        <v>294594.3636940429</v>
      </c>
      <c r="AG94" s="47">
        <f t="shared" si="189"/>
        <v>0</v>
      </c>
      <c r="AH94" s="47">
        <f t="shared" si="189"/>
        <v>0</v>
      </c>
      <c r="AJ94" s="47">
        <f t="shared" si="190"/>
        <v>682540.90816723718</v>
      </c>
      <c r="AK94" s="47">
        <f t="shared" si="190"/>
        <v>0</v>
      </c>
      <c r="AL94" s="47">
        <f t="shared" si="190"/>
        <v>0</v>
      </c>
      <c r="AN94" s="47">
        <f t="shared" si="191"/>
        <v>249797.56600505233</v>
      </c>
      <c r="AO94" s="47">
        <f t="shared" si="191"/>
        <v>0</v>
      </c>
      <c r="AP94" s="47">
        <f t="shared" si="191"/>
        <v>0</v>
      </c>
      <c r="AR94" s="47">
        <f t="shared" si="192"/>
        <v>165163.60664646744</v>
      </c>
      <c r="AS94" s="47">
        <f t="shared" si="192"/>
        <v>0</v>
      </c>
      <c r="AT94" s="47">
        <f t="shared" si="192"/>
        <v>0</v>
      </c>
      <c r="AV94" s="47">
        <f t="shared" si="193"/>
        <v>29622.240444688017</v>
      </c>
      <c r="AW94" s="47">
        <f t="shared" si="193"/>
        <v>0</v>
      </c>
      <c r="AX94" s="47">
        <f t="shared" si="193"/>
        <v>0</v>
      </c>
      <c r="AZ94" s="47">
        <f t="shared" si="194"/>
        <v>124.07721821575127</v>
      </c>
      <c r="BA94" s="47">
        <f t="shared" si="194"/>
        <v>0</v>
      </c>
      <c r="BB94" s="47">
        <f t="shared" si="194"/>
        <v>0</v>
      </c>
      <c r="BD94" s="47">
        <f t="shared" si="195"/>
        <v>192.16321338422168</v>
      </c>
      <c r="BE94" s="47">
        <f t="shared" si="195"/>
        <v>0</v>
      </c>
      <c r="BF94" s="47">
        <f t="shared" si="195"/>
        <v>0</v>
      </c>
      <c r="BH94" s="44">
        <f t="shared" si="196"/>
        <v>0</v>
      </c>
      <c r="BI94" s="44">
        <f t="shared" si="197"/>
        <v>0</v>
      </c>
      <c r="BJ94" s="44">
        <f t="shared" si="198"/>
        <v>0</v>
      </c>
      <c r="BK94" s="44">
        <f t="shared" si="199"/>
        <v>0</v>
      </c>
    </row>
    <row r="95" spans="2:63" x14ac:dyDescent="0.25">
      <c r="B95" s="6" t="s">
        <v>52</v>
      </c>
      <c r="C95" s="6"/>
      <c r="D95" s="47" t="str">
        <f t="shared" si="183"/>
        <v>Dist</v>
      </c>
      <c r="E95" s="93">
        <v>26</v>
      </c>
      <c r="F95" s="93"/>
      <c r="G95" s="105">
        <f>+'Function-Classif'!F95</f>
        <v>637170341.02388442</v>
      </c>
      <c r="H95" s="21">
        <f>+'Function-Classif'!S95</f>
        <v>259981606.41528511</v>
      </c>
      <c r="I95" s="21">
        <f>+'Function-Classif'!T95</f>
        <v>0</v>
      </c>
      <c r="J95" s="21">
        <f>+'Function-Classif'!U95</f>
        <v>377188734.60859925</v>
      </c>
      <c r="K95" s="47"/>
      <c r="L95" s="47">
        <f t="shared" si="184"/>
        <v>150387919.87744251</v>
      </c>
      <c r="M95" s="47">
        <f t="shared" si="184"/>
        <v>0</v>
      </c>
      <c r="N95" s="47">
        <f t="shared" si="184"/>
        <v>259159775.39455166</v>
      </c>
      <c r="O95" s="47"/>
      <c r="P95" s="47">
        <f t="shared" si="185"/>
        <v>32672288.573451843</v>
      </c>
      <c r="Q95" s="47">
        <f t="shared" si="185"/>
        <v>0</v>
      </c>
      <c r="R95" s="47">
        <f t="shared" si="185"/>
        <v>58519338.177482523</v>
      </c>
      <c r="S95" s="47"/>
      <c r="T95" s="47">
        <f t="shared" si="186"/>
        <v>2804104.502907034</v>
      </c>
      <c r="U95" s="47">
        <f t="shared" si="186"/>
        <v>0</v>
      </c>
      <c r="V95" s="47">
        <f t="shared" si="186"/>
        <v>539283.08296568855</v>
      </c>
      <c r="W95" s="24"/>
      <c r="X95" s="47">
        <f t="shared" si="187"/>
        <v>22961652.694859877</v>
      </c>
      <c r="Y95" s="47">
        <f t="shared" si="187"/>
        <v>0</v>
      </c>
      <c r="Z95" s="47">
        <f t="shared" si="187"/>
        <v>4334469.6212345744</v>
      </c>
      <c r="AB95" s="47">
        <f t="shared" si="188"/>
        <v>1342248.8830948237</v>
      </c>
      <c r="AC95" s="47">
        <f t="shared" si="188"/>
        <v>0</v>
      </c>
      <c r="AD95" s="47">
        <f t="shared" si="188"/>
        <v>472715.24150861189</v>
      </c>
      <c r="AF95" s="47">
        <f t="shared" si="189"/>
        <v>17339115.319120456</v>
      </c>
      <c r="AG95" s="47">
        <f t="shared" si="189"/>
        <v>0</v>
      </c>
      <c r="AH95" s="47">
        <f t="shared" si="189"/>
        <v>692669.11447635642</v>
      </c>
      <c r="AJ95" s="47">
        <f t="shared" si="190"/>
        <v>30564014.698282283</v>
      </c>
      <c r="AK95" s="47">
        <f t="shared" si="190"/>
        <v>0</v>
      </c>
      <c r="AL95" s="47">
        <f t="shared" si="190"/>
        <v>1019255.6976423297</v>
      </c>
      <c r="AN95" s="47">
        <f t="shared" si="191"/>
        <v>0</v>
      </c>
      <c r="AO95" s="47">
        <f t="shared" si="191"/>
        <v>0</v>
      </c>
      <c r="AP95" s="47">
        <f t="shared" si="191"/>
        <v>640503.74168723985</v>
      </c>
      <c r="AR95" s="47">
        <f t="shared" si="192"/>
        <v>0</v>
      </c>
      <c r="AS95" s="47">
        <f t="shared" si="192"/>
        <v>0</v>
      </c>
      <c r="AT95" s="47">
        <f t="shared" si="192"/>
        <v>27108.931102735409</v>
      </c>
      <c r="AV95" s="47">
        <f t="shared" si="193"/>
        <v>1890087.7978861341</v>
      </c>
      <c r="AW95" s="47">
        <f t="shared" si="193"/>
        <v>0</v>
      </c>
      <c r="AX95" s="47">
        <f t="shared" si="193"/>
        <v>51705963.888788573</v>
      </c>
      <c r="AZ95" s="47">
        <f t="shared" si="194"/>
        <v>7916.9175803277622</v>
      </c>
      <c r="BA95" s="47">
        <f t="shared" si="194"/>
        <v>0</v>
      </c>
      <c r="BB95" s="47">
        <f t="shared" si="194"/>
        <v>398.21393414794056</v>
      </c>
      <c r="BD95" s="47">
        <f t="shared" si="195"/>
        <v>12257.150659836405</v>
      </c>
      <c r="BE95" s="47">
        <f t="shared" si="195"/>
        <v>0</v>
      </c>
      <c r="BF95" s="47">
        <f t="shared" si="195"/>
        <v>77253.503224700486</v>
      </c>
      <c r="BH95" s="44">
        <f t="shared" si="196"/>
        <v>0</v>
      </c>
      <c r="BI95" s="44">
        <f t="shared" si="197"/>
        <v>0</v>
      </c>
      <c r="BJ95" s="44">
        <f t="shared" si="198"/>
        <v>0</v>
      </c>
      <c r="BK95" s="44">
        <f t="shared" si="199"/>
        <v>0</v>
      </c>
    </row>
    <row r="96" spans="2:63" x14ac:dyDescent="0.25">
      <c r="B96" s="13" t="s">
        <v>53</v>
      </c>
      <c r="C96" s="6"/>
      <c r="D96" s="47" t="str">
        <f t="shared" si="183"/>
        <v>PT&amp;D</v>
      </c>
      <c r="E96" s="93">
        <v>23</v>
      </c>
      <c r="F96" s="93"/>
      <c r="G96" s="105">
        <f>+'Function-Classif'!F96</f>
        <v>60263983.794971846</v>
      </c>
      <c r="H96" s="21">
        <f>+'Function-Classif'!S96</f>
        <v>20322774.27595114</v>
      </c>
      <c r="I96" s="21">
        <f>+'Function-Classif'!T96</f>
        <v>30707045.725294959</v>
      </c>
      <c r="J96" s="21">
        <f>+'Function-Classif'!U96</f>
        <v>9234163.7937257495</v>
      </c>
      <c r="K96" s="47"/>
      <c r="L96" s="47">
        <f t="shared" si="184"/>
        <v>9515943.488435626</v>
      </c>
      <c r="M96" s="47">
        <f t="shared" si="184"/>
        <v>10308908.914785676</v>
      </c>
      <c r="N96" s="47">
        <f t="shared" si="184"/>
        <v>6344632.2627364798</v>
      </c>
      <c r="O96" s="47"/>
      <c r="P96" s="47">
        <f t="shared" si="185"/>
        <v>2316543.4847962549</v>
      </c>
      <c r="Q96" s="47">
        <f t="shared" si="185"/>
        <v>3075605.5334255341</v>
      </c>
      <c r="R96" s="47">
        <f t="shared" si="185"/>
        <v>1432643.9372375212</v>
      </c>
      <c r="S96" s="47"/>
      <c r="T96" s="47">
        <f t="shared" si="186"/>
        <v>191679.92048995444</v>
      </c>
      <c r="U96" s="47">
        <f t="shared" si="186"/>
        <v>256981.06632520625</v>
      </c>
      <c r="V96" s="47">
        <f t="shared" si="186"/>
        <v>13202.484227048888</v>
      </c>
      <c r="W96" s="24"/>
      <c r="X96" s="47">
        <f t="shared" si="187"/>
        <v>2002744.7084121921</v>
      </c>
      <c r="Y96" s="47">
        <f t="shared" si="187"/>
        <v>3632493.1949986452</v>
      </c>
      <c r="Z96" s="47">
        <f t="shared" si="187"/>
        <v>106114.52243647142</v>
      </c>
      <c r="AB96" s="47">
        <f t="shared" si="188"/>
        <v>142328.9729957151</v>
      </c>
      <c r="AC96" s="47">
        <f t="shared" si="188"/>
        <v>280318.03527407424</v>
      </c>
      <c r="AD96" s="47">
        <f t="shared" si="188"/>
        <v>11572.800477221968</v>
      </c>
      <c r="AF96" s="47">
        <f t="shared" si="189"/>
        <v>1497806.0840309479</v>
      </c>
      <c r="AG96" s="47">
        <f t="shared" si="189"/>
        <v>2827908.4451795854</v>
      </c>
      <c r="AH96" s="47">
        <f t="shared" si="189"/>
        <v>16957.611590830966</v>
      </c>
      <c r="AJ96" s="47">
        <f t="shared" si="190"/>
        <v>3170277.8168712049</v>
      </c>
      <c r="AK96" s="47">
        <f t="shared" si="190"/>
        <v>6797712.3553962968</v>
      </c>
      <c r="AL96" s="47">
        <f t="shared" si="190"/>
        <v>24952.956427725992</v>
      </c>
      <c r="AN96" s="47">
        <f t="shared" si="191"/>
        <v>875326.02976314258</v>
      </c>
      <c r="AO96" s="47">
        <f t="shared" si="191"/>
        <v>2420894.2950613219</v>
      </c>
      <c r="AP96" s="47">
        <f t="shared" si="191"/>
        <v>15680.522556887994</v>
      </c>
      <c r="AR96" s="47">
        <f t="shared" si="192"/>
        <v>503876.48443678173</v>
      </c>
      <c r="AS96" s="47">
        <f t="shared" si="192"/>
        <v>893731.91939765401</v>
      </c>
      <c r="AT96" s="47">
        <f t="shared" si="192"/>
        <v>663.66857519020436</v>
      </c>
      <c r="AV96" s="47">
        <f t="shared" si="193"/>
        <v>104842.33793661909</v>
      </c>
      <c r="AW96" s="47">
        <f t="shared" si="193"/>
        <v>209216.09200673891</v>
      </c>
      <c r="AX96" s="47">
        <f t="shared" si="193"/>
        <v>1265841.9932848578</v>
      </c>
      <c r="AZ96" s="47">
        <f t="shared" si="194"/>
        <v>439.14793233488086</v>
      </c>
      <c r="BA96" s="47">
        <f t="shared" si="194"/>
        <v>755.94681274232676</v>
      </c>
      <c r="BB96" s="47">
        <f t="shared" si="194"/>
        <v>9.7488932077510917</v>
      </c>
      <c r="BD96" s="47">
        <f t="shared" si="195"/>
        <v>965.79985037211679</v>
      </c>
      <c r="BE96" s="47">
        <f t="shared" si="195"/>
        <v>2519.9266314794149</v>
      </c>
      <c r="BF96" s="47">
        <f t="shared" si="195"/>
        <v>1891.2852823037122</v>
      </c>
      <c r="BH96" s="44">
        <f t="shared" si="196"/>
        <v>0</v>
      </c>
      <c r="BI96" s="44">
        <f t="shared" si="197"/>
        <v>0</v>
      </c>
      <c r="BJ96" s="44">
        <f t="shared" si="198"/>
        <v>0</v>
      </c>
      <c r="BK96" s="44">
        <f t="shared" si="199"/>
        <v>0</v>
      </c>
    </row>
    <row r="97" spans="2:63" x14ac:dyDescent="0.25">
      <c r="B97" s="64" t="s">
        <v>54</v>
      </c>
      <c r="C97" s="30"/>
      <c r="D97" s="47" t="str">
        <f t="shared" si="183"/>
        <v>PT&amp;D</v>
      </c>
      <c r="E97" s="94">
        <v>23</v>
      </c>
      <c r="F97" s="94"/>
      <c r="G97" s="105">
        <f>+'Function-Classif'!F97</f>
        <v>51974185.381172702</v>
      </c>
      <c r="H97" s="31">
        <f>+'Function-Classif'!S97</f>
        <v>17527212.294354528</v>
      </c>
      <c r="I97" s="31">
        <f>+'Function-Classif'!T97</f>
        <v>26483043.213080574</v>
      </c>
      <c r="J97" s="31">
        <f>+'Function-Classif'!U97</f>
        <v>7963929.8737376025</v>
      </c>
      <c r="K97" s="65"/>
      <c r="L97" s="47">
        <f t="shared" si="184"/>
        <v>8206948.4922764478</v>
      </c>
      <c r="M97" s="47">
        <f t="shared" si="184"/>
        <v>8890835.1103632003</v>
      </c>
      <c r="N97" s="47">
        <f t="shared" si="184"/>
        <v>5471876.7766950792</v>
      </c>
      <c r="O97" s="47"/>
      <c r="P97" s="47">
        <f t="shared" si="185"/>
        <v>1997884.1911940454</v>
      </c>
      <c r="Q97" s="47">
        <f t="shared" si="185"/>
        <v>2652531.1153916214</v>
      </c>
      <c r="R97" s="47">
        <f t="shared" si="185"/>
        <v>1235572.1757878331</v>
      </c>
      <c r="S97" s="47"/>
      <c r="T97" s="47">
        <f t="shared" si="186"/>
        <v>165312.79703126021</v>
      </c>
      <c r="U97" s="47">
        <f t="shared" si="186"/>
        <v>221631.2420711905</v>
      </c>
      <c r="V97" s="47">
        <f t="shared" si="186"/>
        <v>11386.375733857474</v>
      </c>
      <c r="W97" s="24"/>
      <c r="X97" s="47">
        <f t="shared" si="187"/>
        <v>1727250.9746503485</v>
      </c>
      <c r="Y97" s="47">
        <f t="shared" si="187"/>
        <v>3132814.3747519758</v>
      </c>
      <c r="Z97" s="47">
        <f t="shared" si="187"/>
        <v>91517.61157230266</v>
      </c>
      <c r="AB97" s="47">
        <f t="shared" si="188"/>
        <v>122750.47153800057</v>
      </c>
      <c r="AC97" s="47">
        <f t="shared" si="188"/>
        <v>241758.02218101019</v>
      </c>
      <c r="AD97" s="47">
        <f t="shared" si="188"/>
        <v>9980.8681654504853</v>
      </c>
      <c r="AF97" s="47">
        <f t="shared" si="189"/>
        <v>1291770.7422284293</v>
      </c>
      <c r="AG97" s="47">
        <f t="shared" si="189"/>
        <v>2438906.7651218046</v>
      </c>
      <c r="AH97" s="47">
        <f t="shared" si="189"/>
        <v>14624.954955555195</v>
      </c>
      <c r="AJ97" s="47">
        <f t="shared" si="190"/>
        <v>2734180.4604963963</v>
      </c>
      <c r="AK97" s="47">
        <f t="shared" si="190"/>
        <v>5862632.0378894946</v>
      </c>
      <c r="AL97" s="47">
        <f t="shared" si="190"/>
        <v>21520.475440111277</v>
      </c>
      <c r="AN97" s="47">
        <f t="shared" si="191"/>
        <v>754917.85432995739</v>
      </c>
      <c r="AO97" s="47">
        <f t="shared" si="191"/>
        <v>2087880.703469835</v>
      </c>
      <c r="AP97" s="47">
        <f t="shared" si="191"/>
        <v>13523.53984791419</v>
      </c>
      <c r="AR97" s="47">
        <f t="shared" si="192"/>
        <v>434564.19841789373</v>
      </c>
      <c r="AS97" s="47">
        <f t="shared" si="192"/>
        <v>770791.86496994621</v>
      </c>
      <c r="AT97" s="47">
        <f t="shared" si="192"/>
        <v>572.37559461630588</v>
      </c>
      <c r="AV97" s="47">
        <f t="shared" si="193"/>
        <v>90420.426340418009</v>
      </c>
      <c r="AW97" s="47">
        <f t="shared" si="193"/>
        <v>180436.72631529538</v>
      </c>
      <c r="AX97" s="47">
        <f t="shared" si="193"/>
        <v>1091715.1883966504</v>
      </c>
      <c r="AZ97" s="47">
        <f t="shared" si="194"/>
        <v>378.73958221189065</v>
      </c>
      <c r="BA97" s="47">
        <f t="shared" si="194"/>
        <v>651.96021420433362</v>
      </c>
      <c r="BB97" s="47">
        <f t="shared" si="194"/>
        <v>8.4078540934956685</v>
      </c>
      <c r="BD97" s="47">
        <f t="shared" si="195"/>
        <v>832.94626912032061</v>
      </c>
      <c r="BE97" s="47">
        <f t="shared" si="195"/>
        <v>2173.2903409945629</v>
      </c>
      <c r="BF97" s="47">
        <f t="shared" si="195"/>
        <v>1631.1236941381599</v>
      </c>
      <c r="BH97" s="44">
        <f t="shared" si="196"/>
        <v>0</v>
      </c>
      <c r="BI97" s="44">
        <f t="shared" si="197"/>
        <v>0</v>
      </c>
      <c r="BJ97" s="44">
        <f t="shared" si="198"/>
        <v>0</v>
      </c>
      <c r="BK97" s="44">
        <f t="shared" si="199"/>
        <v>0</v>
      </c>
    </row>
    <row r="98" spans="2:63" x14ac:dyDescent="0.25">
      <c r="B98" s="6" t="s">
        <v>55</v>
      </c>
      <c r="C98" s="6"/>
      <c r="D98" s="6"/>
      <c r="E98" s="93"/>
      <c r="F98" s="93"/>
      <c r="G98" s="105">
        <f>+'Function-Classif'!F98</f>
        <v>2699542764.4345698</v>
      </c>
      <c r="H98" s="21">
        <f>SUM(H90:H97)</f>
        <v>874803994.10272181</v>
      </c>
      <c r="I98" s="21">
        <f t="shared" ref="I98:J98" si="200">SUM(I90:I97)</f>
        <v>1430351942.0557854</v>
      </c>
      <c r="J98" s="21">
        <f t="shared" si="200"/>
        <v>394386828.27606255</v>
      </c>
      <c r="K98" s="21"/>
      <c r="L98" s="21">
        <f t="shared" ref="L98:BF98" si="201">SUM(L90:L97)</f>
        <v>408928134.59668684</v>
      </c>
      <c r="M98" s="21">
        <f t="shared" si="201"/>
        <v>480194936.97478616</v>
      </c>
      <c r="N98" s="21">
        <f t="shared" si="201"/>
        <v>270976284.43398321</v>
      </c>
      <c r="O98" s="21">
        <f t="shared" si="201"/>
        <v>0</v>
      </c>
      <c r="P98" s="21">
        <f t="shared" si="201"/>
        <v>99726490.876177266</v>
      </c>
      <c r="Q98" s="21">
        <f t="shared" si="201"/>
        <v>143263483.79742986</v>
      </c>
      <c r="R98" s="21">
        <f t="shared" si="201"/>
        <v>61187554.290507883</v>
      </c>
      <c r="S98" s="21">
        <f t="shared" si="201"/>
        <v>0</v>
      </c>
      <c r="T98" s="21">
        <f t="shared" si="201"/>
        <v>8172096.4319441179</v>
      </c>
      <c r="U98" s="21">
        <f t="shared" si="201"/>
        <v>11970326.633767847</v>
      </c>
      <c r="V98" s="21">
        <f t="shared" si="201"/>
        <v>563871.94292659499</v>
      </c>
      <c r="W98" s="21">
        <f t="shared" si="201"/>
        <v>0</v>
      </c>
      <c r="X98" s="21">
        <f t="shared" si="201"/>
        <v>86631691.184027448</v>
      </c>
      <c r="Y98" s="21">
        <f t="shared" si="201"/>
        <v>169203633.01803201</v>
      </c>
      <c r="Z98" s="21">
        <f t="shared" si="201"/>
        <v>4532101.7552433489</v>
      </c>
      <c r="AA98" s="21">
        <f t="shared" si="201"/>
        <v>0</v>
      </c>
      <c r="AB98" s="21">
        <f t="shared" si="201"/>
        <v>6150150.4727999233</v>
      </c>
      <c r="AC98" s="21">
        <f t="shared" si="201"/>
        <v>13057376.13883345</v>
      </c>
      <c r="AD98" s="21">
        <f t="shared" si="201"/>
        <v>494268.9101512843</v>
      </c>
      <c r="AE98" s="21">
        <f t="shared" si="201"/>
        <v>0</v>
      </c>
      <c r="AF98" s="21">
        <f t="shared" si="201"/>
        <v>64661895.578515738</v>
      </c>
      <c r="AG98" s="21">
        <f t="shared" si="201"/>
        <v>131725610.22979107</v>
      </c>
      <c r="AH98" s="21">
        <f t="shared" si="201"/>
        <v>724251.68102274253</v>
      </c>
      <c r="AI98" s="21">
        <f t="shared" si="201"/>
        <v>0</v>
      </c>
      <c r="AJ98" s="21">
        <f t="shared" si="201"/>
        <v>136752171.42928258</v>
      </c>
      <c r="AK98" s="21">
        <f t="shared" si="201"/>
        <v>316641371.36671108</v>
      </c>
      <c r="AL98" s="21">
        <f t="shared" si="201"/>
        <v>1065729.1295101671</v>
      </c>
      <c r="AM98" s="21">
        <f t="shared" si="201"/>
        <v>0</v>
      </c>
      <c r="AN98" s="21">
        <f t="shared" si="201"/>
        <v>37836306.930843785</v>
      </c>
      <c r="AO98" s="21">
        <f t="shared" si="201"/>
        <v>112766655.81672367</v>
      </c>
      <c r="AP98" s="21">
        <f t="shared" si="201"/>
        <v>669707.80409204203</v>
      </c>
      <c r="AQ98" s="21">
        <f t="shared" si="201"/>
        <v>0</v>
      </c>
      <c r="AR98" s="21">
        <f t="shared" si="201"/>
        <v>21529019.111672137</v>
      </c>
      <c r="AS98" s="21">
        <f t="shared" si="201"/>
        <v>41630549.484434314</v>
      </c>
      <c r="AT98" s="21">
        <f t="shared" si="201"/>
        <v>28344.97527254192</v>
      </c>
      <c r="AU98" s="21">
        <f t="shared" si="201"/>
        <v>0</v>
      </c>
      <c r="AV98" s="21">
        <f t="shared" si="201"/>
        <v>4356224.1488307547</v>
      </c>
      <c r="AW98" s="21">
        <f t="shared" si="201"/>
        <v>9745406.5164155867</v>
      </c>
      <c r="AX98" s="21">
        <f t="shared" si="201"/>
        <v>54063521.07047008</v>
      </c>
      <c r="AY98" s="21">
        <f t="shared" si="201"/>
        <v>0</v>
      </c>
      <c r="AZ98" s="21">
        <f t="shared" si="201"/>
        <v>18246.701336465758</v>
      </c>
      <c r="BA98" s="21">
        <f t="shared" si="201"/>
        <v>35212.439560936691</v>
      </c>
      <c r="BB98" s="21">
        <f t="shared" si="201"/>
        <v>416.37068144918732</v>
      </c>
      <c r="BC98" s="21">
        <f t="shared" si="201"/>
        <v>0</v>
      </c>
      <c r="BD98" s="21">
        <f t="shared" si="201"/>
        <v>41566.640604696018</v>
      </c>
      <c r="BE98" s="21">
        <f t="shared" si="201"/>
        <v>117379.63929905383</v>
      </c>
      <c r="BF98" s="21">
        <f t="shared" si="201"/>
        <v>80775.912201142361</v>
      </c>
      <c r="BH98" s="44">
        <f t="shared" ref="BH98:BH156" si="202">+L98+P98+T98+X98+AB98+AF98+AJ98+AN98+AR98+AV98+AZ98+BD98-H98</f>
        <v>0</v>
      </c>
      <c r="BI98" s="44">
        <f t="shared" ref="BI98:BI156" si="203">+M98+Q98+U98+Y98+AC98+AG98+AK98+AO98+AS98+AW98+BA98+BE98-I98</f>
        <v>0</v>
      </c>
      <c r="BJ98" s="44">
        <f t="shared" ref="BJ98:BJ156" si="204">+N98+R98+V98+Z98+AD98+AH98+AL98+AP98+AT98+AX98+BB98+BF98-J98</f>
        <v>0</v>
      </c>
      <c r="BK98" s="44">
        <f t="shared" ref="BK98:BK156" si="205">SUM(L98:BF98)-G98</f>
        <v>0</v>
      </c>
    </row>
    <row r="99" spans="2:63" ht="15.75" thickBot="1" x14ac:dyDescent="0.3">
      <c r="B99" s="33"/>
      <c r="C99" s="33"/>
      <c r="D99" s="33"/>
      <c r="E99" s="96"/>
      <c r="F99" s="96"/>
      <c r="G99" s="105"/>
      <c r="H99" s="34"/>
      <c r="I99" s="34"/>
      <c r="J99" s="34"/>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H99" s="44">
        <f t="shared" si="202"/>
        <v>0</v>
      </c>
      <c r="BI99" s="44">
        <f t="shared" si="203"/>
        <v>0</v>
      </c>
      <c r="BJ99" s="44">
        <f t="shared" si="204"/>
        <v>0</v>
      </c>
      <c r="BK99" s="44">
        <f t="shared" si="205"/>
        <v>0</v>
      </c>
    </row>
    <row r="100" spans="2:63" ht="15.75" thickTop="1" x14ac:dyDescent="0.25">
      <c r="B100" s="7" t="s">
        <v>56</v>
      </c>
      <c r="C100" s="6"/>
      <c r="D100" s="6"/>
      <c r="E100" s="93"/>
      <c r="F100" s="93"/>
      <c r="G100" s="105">
        <f>+'Function-Classif'!F100</f>
        <v>4389914414.9695377</v>
      </c>
      <c r="H100" s="21">
        <f>H87-H98</f>
        <v>1533385849.5899277</v>
      </c>
      <c r="I100" s="21">
        <f t="shared" ref="I100:J100" si="206">I87-I98</f>
        <v>2159118583.7956142</v>
      </c>
      <c r="J100" s="21">
        <f t="shared" si="206"/>
        <v>697409981.58399582</v>
      </c>
      <c r="K100" s="21"/>
      <c r="L100" s="21">
        <f t="shared" ref="L100:BF100" si="207">L87-L98</f>
        <v>718592287.1775794</v>
      </c>
      <c r="M100" s="21">
        <f t="shared" si="207"/>
        <v>724855038.66739142</v>
      </c>
      <c r="N100" s="21">
        <f t="shared" si="207"/>
        <v>479178187.47364616</v>
      </c>
      <c r="O100" s="21">
        <f t="shared" si="207"/>
        <v>0</v>
      </c>
      <c r="P100" s="21">
        <f t="shared" si="207"/>
        <v>174725283.52776688</v>
      </c>
      <c r="Q100" s="21">
        <f t="shared" si="207"/>
        <v>216256461.88990092</v>
      </c>
      <c r="R100" s="21">
        <f t="shared" si="207"/>
        <v>108200396.28971267</v>
      </c>
      <c r="S100" s="21">
        <f t="shared" si="207"/>
        <v>0</v>
      </c>
      <c r="T100" s="21">
        <f t="shared" si="207"/>
        <v>14576150.059379794</v>
      </c>
      <c r="U100" s="21">
        <f t="shared" si="207"/>
        <v>18069227.530061804</v>
      </c>
      <c r="V100" s="21">
        <f t="shared" si="207"/>
        <v>997117.27962907916</v>
      </c>
      <c r="W100" s="21">
        <f t="shared" si="207"/>
        <v>0</v>
      </c>
      <c r="X100" s="21">
        <f t="shared" si="207"/>
        <v>150513604.48220956</v>
      </c>
      <c r="Y100" s="21">
        <f t="shared" si="207"/>
        <v>255413159.34446979</v>
      </c>
      <c r="Z100" s="21">
        <f t="shared" si="207"/>
        <v>8014296.5612650001</v>
      </c>
      <c r="AA100" s="21">
        <f t="shared" si="207"/>
        <v>0</v>
      </c>
      <c r="AB100" s="21">
        <f t="shared" si="207"/>
        <v>10710832.439541243</v>
      </c>
      <c r="AC100" s="21">
        <f t="shared" si="207"/>
        <v>19710130.526648529</v>
      </c>
      <c r="AD100" s="21">
        <f t="shared" si="207"/>
        <v>874035.45659202465</v>
      </c>
      <c r="AE100" s="21">
        <f t="shared" si="207"/>
        <v>0</v>
      </c>
      <c r="AF100" s="21">
        <f t="shared" si="207"/>
        <v>112756135.88392493</v>
      </c>
      <c r="AG100" s="21">
        <f t="shared" si="207"/>
        <v>198840022.9667863</v>
      </c>
      <c r="AH100" s="21">
        <f t="shared" si="207"/>
        <v>1280723.176613518</v>
      </c>
      <c r="AI100" s="21">
        <f t="shared" si="207"/>
        <v>0</v>
      </c>
      <c r="AJ100" s="21">
        <f t="shared" si="207"/>
        <v>238925364.25608578</v>
      </c>
      <c r="AK100" s="21">
        <f t="shared" si="207"/>
        <v>477970665.27122658</v>
      </c>
      <c r="AL100" s="21">
        <f t="shared" si="207"/>
        <v>1884571.3885377371</v>
      </c>
      <c r="AM100" s="21">
        <f t="shared" si="207"/>
        <v>0</v>
      </c>
      <c r="AN100" s="21">
        <f t="shared" si="207"/>
        <v>65980201.86253719</v>
      </c>
      <c r="AO100" s="21">
        <f t="shared" si="207"/>
        <v>170221450.43298462</v>
      </c>
      <c r="AP100" s="21">
        <f t="shared" si="207"/>
        <v>1184271.0603700895</v>
      </c>
      <c r="AQ100" s="21">
        <f t="shared" si="207"/>
        <v>0</v>
      </c>
      <c r="AR100" s="21">
        <f t="shared" si="207"/>
        <v>38360353.656693444</v>
      </c>
      <c r="AS100" s="21">
        <f t="shared" si="207"/>
        <v>62841382.181980111</v>
      </c>
      <c r="AT100" s="21">
        <f t="shared" si="207"/>
        <v>50123.551968589149</v>
      </c>
      <c r="AU100" s="21">
        <f t="shared" si="207"/>
        <v>0</v>
      </c>
      <c r="AV100" s="21">
        <f t="shared" si="207"/>
        <v>8138663.4571768846</v>
      </c>
      <c r="AW100" s="21">
        <f t="shared" si="207"/>
        <v>14710706.992849408</v>
      </c>
      <c r="AX100" s="21">
        <f t="shared" si="207"/>
        <v>95602683.788745031</v>
      </c>
      <c r="AY100" s="21">
        <f t="shared" si="207"/>
        <v>0</v>
      </c>
      <c r="AZ100" s="21">
        <f t="shared" si="207"/>
        <v>34090.018398381566</v>
      </c>
      <c r="BA100" s="21">
        <f t="shared" si="207"/>
        <v>53153.234809837551</v>
      </c>
      <c r="BB100" s="21">
        <f t="shared" si="207"/>
        <v>736.2849072594604</v>
      </c>
      <c r="BC100" s="21">
        <f t="shared" si="207"/>
        <v>0</v>
      </c>
      <c r="BD100" s="21">
        <f t="shared" si="207"/>
        <v>72882.768634308959</v>
      </c>
      <c r="BE100" s="21">
        <f t="shared" si="207"/>
        <v>177184.75650514336</v>
      </c>
      <c r="BF100" s="21">
        <f t="shared" si="207"/>
        <v>142839.27200833533</v>
      </c>
      <c r="BH100" s="44">
        <f t="shared" si="202"/>
        <v>0</v>
      </c>
      <c r="BI100" s="44">
        <f t="shared" si="203"/>
        <v>0</v>
      </c>
      <c r="BJ100" s="44">
        <f t="shared" si="204"/>
        <v>0</v>
      </c>
      <c r="BK100" s="44">
        <f t="shared" si="205"/>
        <v>0</v>
      </c>
    </row>
    <row r="101" spans="2:63" x14ac:dyDescent="0.25">
      <c r="B101" s="6"/>
      <c r="C101" s="6"/>
      <c r="D101" s="6"/>
      <c r="E101" s="93"/>
      <c r="F101" s="93"/>
      <c r="G101" s="105"/>
      <c r="H101" s="21"/>
      <c r="I101" s="21"/>
      <c r="J101" s="21"/>
      <c r="K101" s="24"/>
      <c r="L101" s="40"/>
      <c r="M101" s="24"/>
      <c r="N101" s="24"/>
      <c r="O101" s="24"/>
      <c r="P101" s="40"/>
      <c r="Q101" s="24"/>
      <c r="R101" s="24"/>
      <c r="S101" s="24"/>
      <c r="T101" s="24"/>
      <c r="U101" s="24"/>
      <c r="V101" s="24"/>
      <c r="W101" s="24"/>
      <c r="Y101" s="44"/>
      <c r="Z101" s="44"/>
      <c r="BH101" s="44">
        <f t="shared" si="202"/>
        <v>0</v>
      </c>
      <c r="BI101" s="44">
        <f t="shared" si="203"/>
        <v>0</v>
      </c>
      <c r="BJ101" s="44">
        <f t="shared" si="204"/>
        <v>0</v>
      </c>
      <c r="BK101" s="44">
        <f t="shared" si="205"/>
        <v>0</v>
      </c>
    </row>
    <row r="102" spans="2:63" x14ac:dyDescent="0.25">
      <c r="B102" s="7" t="s">
        <v>57</v>
      </c>
      <c r="C102" s="6"/>
      <c r="D102" s="6"/>
      <c r="E102" s="93"/>
      <c r="F102" s="93"/>
      <c r="G102" s="105"/>
      <c r="H102" s="21"/>
      <c r="I102" s="21"/>
      <c r="J102" s="21"/>
      <c r="K102" s="24"/>
      <c r="L102" s="40"/>
      <c r="M102" s="24"/>
      <c r="N102" s="24"/>
      <c r="O102" s="24"/>
      <c r="P102" s="40"/>
      <c r="Q102" s="24"/>
      <c r="R102" s="24"/>
      <c r="S102" s="24"/>
      <c r="T102" s="24"/>
      <c r="U102" s="24"/>
      <c r="V102" s="24"/>
      <c r="W102" s="24"/>
      <c r="Y102" s="44"/>
      <c r="Z102" s="44"/>
      <c r="BH102" s="44">
        <f t="shared" si="202"/>
        <v>0</v>
      </c>
      <c r="BI102" s="44">
        <f t="shared" si="203"/>
        <v>0</v>
      </c>
      <c r="BJ102" s="44">
        <f t="shared" si="204"/>
        <v>0</v>
      </c>
      <c r="BK102" s="44">
        <f t="shared" si="205"/>
        <v>0</v>
      </c>
    </row>
    <row r="103" spans="2:63" x14ac:dyDescent="0.25">
      <c r="B103" s="6" t="s">
        <v>58</v>
      </c>
      <c r="C103" s="6"/>
      <c r="D103" s="47" t="str">
        <f>INDEX(Alloc,$E103,D$1)</f>
        <v>O&amp;MxPurch</v>
      </c>
      <c r="E103" s="93">
        <v>49</v>
      </c>
      <c r="F103" s="93"/>
      <c r="G103" s="105">
        <f>+'Function-Classif'!F103</f>
        <v>106348559.9523263</v>
      </c>
      <c r="H103" s="21">
        <f>+'Function-Classif'!S103</f>
        <v>11056093.011747435</v>
      </c>
      <c r="I103" s="21">
        <f>+'Function-Classif'!T103</f>
        <v>82019514.663913161</v>
      </c>
      <c r="J103" s="21">
        <f>+'Function-Classif'!U103</f>
        <v>13272952.276665695</v>
      </c>
      <c r="K103" s="47"/>
      <c r="L103" s="47">
        <f t="shared" ref="L103:N105" si="208">INDEX(Alloc,$E103,L$1)*$G103</f>
        <v>5196858.8598713623</v>
      </c>
      <c r="M103" s="47">
        <f t="shared" si="208"/>
        <v>27535429.929317527</v>
      </c>
      <c r="N103" s="47">
        <f t="shared" si="208"/>
        <v>9086217.7701716591</v>
      </c>
      <c r="O103" s="47"/>
      <c r="P103" s="47">
        <f t="shared" ref="P103:R105" si="209">INDEX(Alloc,$E103,P$1)*$G103</f>
        <v>1269309.5995616955</v>
      </c>
      <c r="Q103" s="47">
        <f t="shared" si="209"/>
        <v>8215042.0918352576</v>
      </c>
      <c r="R103" s="47">
        <f t="shared" si="209"/>
        <v>2879689.1347031416</v>
      </c>
      <c r="S103" s="47"/>
      <c r="T103" s="47">
        <f t="shared" ref="T103:V105" si="210">INDEX(Alloc,$E103,T$1)*$G103</f>
        <v>111107.62694933561</v>
      </c>
      <c r="U103" s="47">
        <f t="shared" si="210"/>
        <v>686404.75955802272</v>
      </c>
      <c r="V103" s="47">
        <f t="shared" si="210"/>
        <v>77019.903861694882</v>
      </c>
      <c r="W103" s="24"/>
      <c r="X103" s="47">
        <f t="shared" ref="X103:Z105" si="211">INDEX(Alloc,$E103,X$1)*$G103</f>
        <v>1036243.285501288</v>
      </c>
      <c r="Y103" s="47">
        <f t="shared" si="211"/>
        <v>9702507.0903623831</v>
      </c>
      <c r="Z103" s="47">
        <f t="shared" si="211"/>
        <v>394546.46469386457</v>
      </c>
      <c r="AB103" s="47">
        <f t="shared" ref="AB103:AD105" si="212">INDEX(Alloc,$E103,AB$1)*$G103</f>
        <v>78327.831682920645</v>
      </c>
      <c r="AC103" s="47">
        <f t="shared" si="212"/>
        <v>748738.5602119955</v>
      </c>
      <c r="AD103" s="47">
        <f t="shared" si="212"/>
        <v>39708.294721638056</v>
      </c>
      <c r="AF103" s="47">
        <f t="shared" ref="AF103:AH105" si="213">INDEX(Alloc,$E103,AF$1)*$G103</f>
        <v>783096.00799417391</v>
      </c>
      <c r="AG103" s="47">
        <f t="shared" si="213"/>
        <v>7553435.1387162916</v>
      </c>
      <c r="AH103" s="47">
        <f t="shared" si="213"/>
        <v>189452.55497260188</v>
      </c>
      <c r="AJ103" s="47">
        <f t="shared" ref="AJ103:AL105" si="214">INDEX(Alloc,$E103,AJ$1)*$G103</f>
        <v>1768494.4977345474</v>
      </c>
      <c r="AK103" s="47">
        <f t="shared" si="214"/>
        <v>18156910.08514088</v>
      </c>
      <c r="AL103" s="47">
        <f t="shared" si="214"/>
        <v>139833.34944210292</v>
      </c>
      <c r="AN103" s="47">
        <f t="shared" ref="AN103:AP105" si="215">INDEX(Alloc,$E103,AN$1)*$G103</f>
        <v>466294.56480915355</v>
      </c>
      <c r="AO103" s="47">
        <f t="shared" si="215"/>
        <v>6466287.1482293513</v>
      </c>
      <c r="AP103" s="47">
        <f t="shared" si="215"/>
        <v>51517.080409736678</v>
      </c>
      <c r="AR103" s="47">
        <f t="shared" ref="AR103:AT105" si="216">INDEX(Alloc,$E103,AR$1)*$G103</f>
        <v>279184.58668951225</v>
      </c>
      <c r="AS103" s="47">
        <f t="shared" si="216"/>
        <v>2387186.9317685403</v>
      </c>
      <c r="AT103" s="47">
        <f t="shared" si="216"/>
        <v>2436.7508555784707</v>
      </c>
      <c r="AV103" s="47">
        <f t="shared" ref="AV103:AX105" si="217">INDEX(Alloc,$E103,AV$1)*$G103</f>
        <v>66361.513846365342</v>
      </c>
      <c r="AW103" s="47">
        <f t="shared" si="217"/>
        <v>558822.96459857479</v>
      </c>
      <c r="AX103" s="47">
        <f t="shared" si="217"/>
        <v>408104.12627090747</v>
      </c>
      <c r="AZ103" s="47">
        <f t="shared" ref="AZ103:BB105" si="218">INDEX(Alloc,$E103,AZ$1)*$G103</f>
        <v>277.96520151869942</v>
      </c>
      <c r="BA103" s="47">
        <f t="shared" si="218"/>
        <v>2019.1584448575964</v>
      </c>
      <c r="BB103" s="47">
        <f t="shared" si="218"/>
        <v>15.750444044553415</v>
      </c>
      <c r="BD103" s="47">
        <f t="shared" ref="BD103:BF105" si="219">INDEX(Alloc,$E103,BD$1)*$G103</f>
        <v>536.67190556269827</v>
      </c>
      <c r="BE103" s="47">
        <f t="shared" si="219"/>
        <v>6730.8057294601858</v>
      </c>
      <c r="BF103" s="47">
        <f t="shared" si="219"/>
        <v>4411.0961187218827</v>
      </c>
      <c r="BH103" s="44">
        <f t="shared" ref="BH103" si="220">+L103+P103+T103+X103+AB103+AF103+AJ103+AN103+AR103+AV103+AZ103+BD103-H103</f>
        <v>0</v>
      </c>
      <c r="BI103" s="44">
        <f t="shared" ref="BI103" si="221">+M103+Q103+U103+Y103+AC103+AG103+AK103+AO103+AS103+AW103+BA103+BE103-I103</f>
        <v>0</v>
      </c>
      <c r="BJ103" s="44">
        <f t="shared" ref="BJ103" si="222">+N103+R103+V103+Z103+AD103+AH103+AL103+AP103+AT103+AX103+BB103+BF103-J103</f>
        <v>0</v>
      </c>
      <c r="BK103" s="44">
        <f t="shared" ref="BK103" si="223">SUM(L103:BF103)-G103</f>
        <v>0</v>
      </c>
    </row>
    <row r="104" spans="2:63" x14ac:dyDescent="0.25">
      <c r="B104" s="6" t="s">
        <v>59</v>
      </c>
      <c r="C104" s="6"/>
      <c r="D104" s="47" t="str">
        <f>INDEX(Alloc,$E104,D$1)</f>
        <v>TPIS</v>
      </c>
      <c r="E104" s="93">
        <v>27</v>
      </c>
      <c r="F104" s="93"/>
      <c r="G104" s="105">
        <f>+'Function-Classif'!F104</f>
        <v>119808343.75715747</v>
      </c>
      <c r="H104" s="21">
        <f>+'Function-Classif'!S104</f>
        <v>40402201.373198554</v>
      </c>
      <c r="I104" s="21">
        <f>+'Function-Classif'!T104</f>
        <v>61047936.889546148</v>
      </c>
      <c r="J104" s="21">
        <f>+'Function-Classif'!U104</f>
        <v>18358205.494412761</v>
      </c>
      <c r="K104" s="47"/>
      <c r="L104" s="47">
        <f t="shared" si="208"/>
        <v>18917984.236112826</v>
      </c>
      <c r="M104" s="47">
        <f t="shared" si="208"/>
        <v>20494893.141462259</v>
      </c>
      <c r="N104" s="47">
        <f t="shared" si="208"/>
        <v>12613601.563461348</v>
      </c>
      <c r="O104" s="47"/>
      <c r="P104" s="47">
        <f t="shared" si="209"/>
        <v>4605354.6641592979</v>
      </c>
      <c r="Q104" s="47">
        <f t="shared" si="209"/>
        <v>6114537.1710908012</v>
      </c>
      <c r="R104" s="47">
        <f t="shared" si="209"/>
        <v>2848202.8679198138</v>
      </c>
      <c r="S104" s="47"/>
      <c r="T104" s="47">
        <f t="shared" si="210"/>
        <v>381063.66138200101</v>
      </c>
      <c r="U104" s="47">
        <f t="shared" si="210"/>
        <v>510897.85905084072</v>
      </c>
      <c r="V104" s="47">
        <f t="shared" si="210"/>
        <v>26247.522124481937</v>
      </c>
      <c r="W104" s="24"/>
      <c r="X104" s="47">
        <f t="shared" si="211"/>
        <v>3981512.0565980687</v>
      </c>
      <c r="Y104" s="47">
        <f t="shared" si="211"/>
        <v>7221672.0977919167</v>
      </c>
      <c r="Z104" s="47">
        <f t="shared" si="211"/>
        <v>210963.57530000215</v>
      </c>
      <c r="AB104" s="47">
        <f t="shared" si="212"/>
        <v>282953.23361125216</v>
      </c>
      <c r="AC104" s="47">
        <f t="shared" si="212"/>
        <v>557293.52408253774</v>
      </c>
      <c r="AD104" s="47">
        <f t="shared" si="212"/>
        <v>23007.58943122</v>
      </c>
      <c r="AF104" s="47">
        <f t="shared" si="213"/>
        <v>2977677.6611600611</v>
      </c>
      <c r="AG104" s="47">
        <f t="shared" si="213"/>
        <v>5622096.5649107443</v>
      </c>
      <c r="AH104" s="47">
        <f t="shared" si="213"/>
        <v>33712.995051098653</v>
      </c>
      <c r="AJ104" s="47">
        <f t="shared" si="214"/>
        <v>6302580.6085368469</v>
      </c>
      <c r="AK104" s="47">
        <f t="shared" si="214"/>
        <v>13514367.959001536</v>
      </c>
      <c r="AL104" s="47">
        <f t="shared" si="214"/>
        <v>49608.336177075034</v>
      </c>
      <c r="AN104" s="47">
        <f t="shared" si="215"/>
        <v>1740151.9058653293</v>
      </c>
      <c r="AO104" s="47">
        <f t="shared" si="215"/>
        <v>4812921.5510765752</v>
      </c>
      <c r="AP104" s="47">
        <f t="shared" si="215"/>
        <v>31174.046918543736</v>
      </c>
      <c r="AR104" s="47">
        <f t="shared" si="216"/>
        <v>1001703.25451808</v>
      </c>
      <c r="AS104" s="47">
        <f t="shared" si="216"/>
        <v>1776806.8703078353</v>
      </c>
      <c r="AT104" s="47">
        <f t="shared" si="216"/>
        <v>1319.4225655607586</v>
      </c>
      <c r="AV104" s="47">
        <f t="shared" si="217"/>
        <v>208427.02846844078</v>
      </c>
      <c r="AW104" s="47">
        <f t="shared" si="217"/>
        <v>415937.46579742624</v>
      </c>
      <c r="AX104" s="47">
        <f t="shared" si="217"/>
        <v>2516588.1779106171</v>
      </c>
      <c r="AZ104" s="47">
        <f t="shared" si="218"/>
        <v>873.0280189855406</v>
      </c>
      <c r="BA104" s="47">
        <f t="shared" si="218"/>
        <v>1502.8796234257027</v>
      </c>
      <c r="BB104" s="47">
        <f t="shared" si="218"/>
        <v>19.381525912783122</v>
      </c>
      <c r="BD104" s="47">
        <f t="shared" si="219"/>
        <v>1920.0347673612762</v>
      </c>
      <c r="BE104" s="47">
        <f t="shared" si="219"/>
        <v>5009.8053502463499</v>
      </c>
      <c r="BF104" s="47">
        <f t="shared" si="219"/>
        <v>3760.0160270799261</v>
      </c>
      <c r="BH104" s="44">
        <f t="shared" si="202"/>
        <v>0</v>
      </c>
      <c r="BI104" s="44">
        <f t="shared" si="203"/>
        <v>0</v>
      </c>
      <c r="BJ104" s="44">
        <f t="shared" si="204"/>
        <v>0</v>
      </c>
      <c r="BK104" s="44">
        <f t="shared" si="205"/>
        <v>0</v>
      </c>
    </row>
    <row r="105" spans="2:63" x14ac:dyDescent="0.25">
      <c r="B105" s="30" t="s">
        <v>60</v>
      </c>
      <c r="C105" s="30"/>
      <c r="D105" s="47" t="str">
        <f>INDEX(Alloc,$E105,D$1)</f>
        <v>TPIS</v>
      </c>
      <c r="E105" s="94">
        <v>27</v>
      </c>
      <c r="F105" s="94"/>
      <c r="G105" s="105">
        <f>+'Function-Classif'!F105</f>
        <v>16171253.692540465</v>
      </c>
      <c r="H105" s="31">
        <f>+'Function-Classif'!S105</f>
        <v>5453328.4381879158</v>
      </c>
      <c r="I105" s="31">
        <f>+'Function-Classif'!T105</f>
        <v>8240007.698028734</v>
      </c>
      <c r="J105" s="31">
        <f>+'Function-Classif'!U105</f>
        <v>2477917.5563238128</v>
      </c>
      <c r="K105" s="65"/>
      <c r="L105" s="47">
        <f t="shared" si="208"/>
        <v>2553474.2643112903</v>
      </c>
      <c r="M105" s="47">
        <f t="shared" si="208"/>
        <v>2766319.1560670743</v>
      </c>
      <c r="N105" s="47">
        <f t="shared" si="208"/>
        <v>1702533.7673710447</v>
      </c>
      <c r="O105" s="47"/>
      <c r="P105" s="47">
        <f t="shared" si="209"/>
        <v>621612.45438129455</v>
      </c>
      <c r="Q105" s="47">
        <f t="shared" si="209"/>
        <v>825315.90626609314</v>
      </c>
      <c r="R105" s="47">
        <f t="shared" si="209"/>
        <v>384439.09414448455</v>
      </c>
      <c r="S105" s="47"/>
      <c r="T105" s="47">
        <f t="shared" si="210"/>
        <v>51434.457300462702</v>
      </c>
      <c r="U105" s="47">
        <f t="shared" si="210"/>
        <v>68958.960875321791</v>
      </c>
      <c r="V105" s="47">
        <f t="shared" si="210"/>
        <v>3542.786134627695</v>
      </c>
      <c r="W105" s="24"/>
      <c r="X105" s="47">
        <f t="shared" si="211"/>
        <v>537408.6605993117</v>
      </c>
      <c r="Y105" s="47">
        <f t="shared" si="211"/>
        <v>974752.57494958234</v>
      </c>
      <c r="Z105" s="47">
        <f t="shared" si="211"/>
        <v>28475.02426856551</v>
      </c>
      <c r="AB105" s="47">
        <f t="shared" si="212"/>
        <v>38191.902002475254</v>
      </c>
      <c r="AC105" s="47">
        <f t="shared" si="212"/>
        <v>75221.263198626199</v>
      </c>
      <c r="AD105" s="47">
        <f t="shared" si="212"/>
        <v>3105.4729067969779</v>
      </c>
      <c r="AF105" s="47">
        <f t="shared" si="213"/>
        <v>401915.08673913369</v>
      </c>
      <c r="AG105" s="47">
        <f t="shared" si="213"/>
        <v>758848.23196798842</v>
      </c>
      <c r="AH105" s="47">
        <f t="shared" si="213"/>
        <v>4550.4459757136719</v>
      </c>
      <c r="AJ105" s="47">
        <f t="shared" si="214"/>
        <v>850697.26149391464</v>
      </c>
      <c r="AK105" s="47">
        <f t="shared" si="214"/>
        <v>1824115.6325666846</v>
      </c>
      <c r="AL105" s="47">
        <f t="shared" si="214"/>
        <v>6695.9358958368657</v>
      </c>
      <c r="AN105" s="47">
        <f t="shared" si="215"/>
        <v>234878.7826526055</v>
      </c>
      <c r="AO105" s="47">
        <f t="shared" si="215"/>
        <v>649629.00716257456</v>
      </c>
      <c r="AP105" s="47">
        <f t="shared" si="215"/>
        <v>4207.7488556619264</v>
      </c>
      <c r="AR105" s="47">
        <f t="shared" si="216"/>
        <v>135205.92093559905</v>
      </c>
      <c r="AS105" s="47">
        <f t="shared" si="216"/>
        <v>239826.32395483973</v>
      </c>
      <c r="AT105" s="47">
        <f t="shared" si="216"/>
        <v>178.09040978476054</v>
      </c>
      <c r="AV105" s="47">
        <f t="shared" si="217"/>
        <v>28132.651266570498</v>
      </c>
      <c r="AW105" s="47">
        <f t="shared" si="217"/>
        <v>56141.584706955939</v>
      </c>
      <c r="AX105" s="47">
        <f t="shared" si="217"/>
        <v>339679.06231246522</v>
      </c>
      <c r="AZ105" s="47">
        <f t="shared" si="218"/>
        <v>117.83784946002801</v>
      </c>
      <c r="BA105" s="47">
        <f t="shared" si="218"/>
        <v>202.85271373943692</v>
      </c>
      <c r="BB105" s="47">
        <f t="shared" si="218"/>
        <v>2.616041276052099</v>
      </c>
      <c r="BD105" s="47">
        <f t="shared" si="219"/>
        <v>259.1586557980624</v>
      </c>
      <c r="BE105" s="47">
        <f t="shared" si="219"/>
        <v>676.20359925258003</v>
      </c>
      <c r="BF105" s="47">
        <f t="shared" si="219"/>
        <v>507.5120075541073</v>
      </c>
      <c r="BH105" s="44">
        <f t="shared" si="202"/>
        <v>0</v>
      </c>
      <c r="BI105" s="44">
        <f t="shared" si="203"/>
        <v>0</v>
      </c>
      <c r="BJ105" s="44">
        <f t="shared" si="204"/>
        <v>0</v>
      </c>
      <c r="BK105" s="44">
        <f t="shared" si="205"/>
        <v>0</v>
      </c>
    </row>
    <row r="106" spans="2:63" x14ac:dyDescent="0.25">
      <c r="B106" s="13" t="s">
        <v>61</v>
      </c>
      <c r="C106" s="6"/>
      <c r="D106" s="6"/>
      <c r="E106" s="93"/>
      <c r="F106" s="93"/>
      <c r="G106" s="105">
        <f>+'Function-Classif'!F106</f>
        <v>242328157.40202424</v>
      </c>
      <c r="H106" s="21">
        <f>SUM(H103:H105)</f>
        <v>56911622.823133901</v>
      </c>
      <c r="I106" s="21">
        <f t="shared" ref="I106:BF106" si="224">SUM(I103:I105)</f>
        <v>151307459.25148806</v>
      </c>
      <c r="J106" s="21">
        <f t="shared" si="224"/>
        <v>34109075.327402271</v>
      </c>
      <c r="K106" s="21"/>
      <c r="L106" s="21">
        <f t="shared" si="224"/>
        <v>26668317.360295478</v>
      </c>
      <c r="M106" s="21">
        <f t="shared" si="224"/>
        <v>50796642.226846859</v>
      </c>
      <c r="N106" s="21">
        <f t="shared" si="224"/>
        <v>23402353.101004049</v>
      </c>
      <c r="O106" s="21">
        <f t="shared" si="224"/>
        <v>0</v>
      </c>
      <c r="P106" s="21">
        <f t="shared" si="224"/>
        <v>6496276.7181022875</v>
      </c>
      <c r="Q106" s="21">
        <f t="shared" si="224"/>
        <v>15154895.169192152</v>
      </c>
      <c r="R106" s="21">
        <f t="shared" si="224"/>
        <v>6112331.0967674404</v>
      </c>
      <c r="S106" s="21">
        <f t="shared" si="224"/>
        <v>0</v>
      </c>
      <c r="T106" s="21">
        <f t="shared" si="224"/>
        <v>543605.74563179933</v>
      </c>
      <c r="U106" s="21">
        <f t="shared" si="224"/>
        <v>1266261.5794841854</v>
      </c>
      <c r="V106" s="21">
        <f t="shared" si="224"/>
        <v>106810.21212080451</v>
      </c>
      <c r="W106" s="21">
        <f t="shared" si="224"/>
        <v>0</v>
      </c>
      <c r="X106" s="21">
        <f t="shared" si="224"/>
        <v>5555164.0026986683</v>
      </c>
      <c r="Y106" s="21">
        <f t="shared" si="224"/>
        <v>17898931.76310388</v>
      </c>
      <c r="Z106" s="21">
        <f t="shared" si="224"/>
        <v>633985.06426243216</v>
      </c>
      <c r="AA106" s="21">
        <f t="shared" si="224"/>
        <v>0</v>
      </c>
      <c r="AB106" s="21">
        <f t="shared" si="224"/>
        <v>399472.96729664807</v>
      </c>
      <c r="AC106" s="21">
        <f t="shared" si="224"/>
        <v>1381253.3474931596</v>
      </c>
      <c r="AD106" s="21">
        <f t="shared" si="224"/>
        <v>65821.357059655027</v>
      </c>
      <c r="AE106" s="21">
        <f t="shared" si="224"/>
        <v>0</v>
      </c>
      <c r="AF106" s="21">
        <f t="shared" si="224"/>
        <v>4162688.7558933687</v>
      </c>
      <c r="AG106" s="21">
        <f t="shared" si="224"/>
        <v>13934379.935595024</v>
      </c>
      <c r="AH106" s="21">
        <f t="shared" si="224"/>
        <v>227715.99599941418</v>
      </c>
      <c r="AI106" s="21">
        <f t="shared" si="224"/>
        <v>0</v>
      </c>
      <c r="AJ106" s="21">
        <f t="shared" si="224"/>
        <v>8921772.3677653093</v>
      </c>
      <c r="AK106" s="21">
        <f t="shared" si="224"/>
        <v>33495393.676709101</v>
      </c>
      <c r="AL106" s="21">
        <f t="shared" si="224"/>
        <v>196137.62151501479</v>
      </c>
      <c r="AM106" s="21">
        <f t="shared" si="224"/>
        <v>0</v>
      </c>
      <c r="AN106" s="21">
        <f t="shared" si="224"/>
        <v>2441325.2533270884</v>
      </c>
      <c r="AO106" s="21">
        <f t="shared" si="224"/>
        <v>11928837.7064685</v>
      </c>
      <c r="AP106" s="21">
        <f t="shared" si="224"/>
        <v>86898.876183942339</v>
      </c>
      <c r="AQ106" s="21">
        <f t="shared" si="224"/>
        <v>0</v>
      </c>
      <c r="AR106" s="21">
        <f t="shared" si="224"/>
        <v>1416093.7621431914</v>
      </c>
      <c r="AS106" s="21">
        <f t="shared" si="224"/>
        <v>4403820.1260312153</v>
      </c>
      <c r="AT106" s="21">
        <f t="shared" si="224"/>
        <v>3934.2638309239901</v>
      </c>
      <c r="AU106" s="21">
        <f t="shared" si="224"/>
        <v>0</v>
      </c>
      <c r="AV106" s="21">
        <f t="shared" si="224"/>
        <v>302921.19358137663</v>
      </c>
      <c r="AW106" s="21">
        <f t="shared" si="224"/>
        <v>1030902.015102957</v>
      </c>
      <c r="AX106" s="21">
        <f t="shared" si="224"/>
        <v>3264371.3664939897</v>
      </c>
      <c r="AY106" s="21">
        <f t="shared" si="224"/>
        <v>0</v>
      </c>
      <c r="AZ106" s="21">
        <f t="shared" si="224"/>
        <v>1268.8310699642682</v>
      </c>
      <c r="BA106" s="21">
        <f t="shared" si="224"/>
        <v>3724.8907820227359</v>
      </c>
      <c r="BB106" s="21">
        <f t="shared" si="224"/>
        <v>37.748011233388638</v>
      </c>
      <c r="BC106" s="21">
        <f t="shared" si="224"/>
        <v>0</v>
      </c>
      <c r="BD106" s="21">
        <f t="shared" si="224"/>
        <v>2715.8653287220368</v>
      </c>
      <c r="BE106" s="21">
        <f t="shared" si="224"/>
        <v>12416.814678959116</v>
      </c>
      <c r="BF106" s="21">
        <f t="shared" si="224"/>
        <v>8678.6241533559169</v>
      </c>
      <c r="BH106" s="44">
        <f t="shared" si="202"/>
        <v>0</v>
      </c>
      <c r="BI106" s="44">
        <f t="shared" si="203"/>
        <v>0</v>
      </c>
      <c r="BJ106" s="44">
        <f t="shared" si="204"/>
        <v>0</v>
      </c>
      <c r="BK106" s="44">
        <f t="shared" si="205"/>
        <v>0</v>
      </c>
    </row>
    <row r="107" spans="2:63" x14ac:dyDescent="0.25">
      <c r="B107" s="13"/>
      <c r="C107" s="6"/>
      <c r="D107" s="6"/>
      <c r="E107" s="93"/>
      <c r="F107" s="93"/>
      <c r="G107" s="105"/>
      <c r="H107" s="21"/>
      <c r="I107" s="21"/>
      <c r="J107" s="21"/>
      <c r="K107" s="24"/>
      <c r="L107" s="40"/>
      <c r="M107" s="24"/>
      <c r="N107" s="24"/>
      <c r="O107" s="24"/>
      <c r="P107" s="40"/>
      <c r="Q107" s="24"/>
      <c r="R107" s="24"/>
      <c r="S107" s="24"/>
      <c r="T107" s="24"/>
      <c r="U107" s="24"/>
      <c r="V107" s="24"/>
      <c r="W107" s="24"/>
      <c r="Y107" s="44"/>
      <c r="Z107" s="44"/>
      <c r="BH107" s="44">
        <f t="shared" si="202"/>
        <v>0</v>
      </c>
      <c r="BI107" s="44">
        <f t="shared" si="203"/>
        <v>0</v>
      </c>
      <c r="BJ107" s="44">
        <f t="shared" si="204"/>
        <v>0</v>
      </c>
      <c r="BK107" s="44">
        <f t="shared" si="205"/>
        <v>0</v>
      </c>
    </row>
    <row r="108" spans="2:63" x14ac:dyDescent="0.25">
      <c r="B108" s="6" t="s">
        <v>62</v>
      </c>
      <c r="C108" s="6"/>
      <c r="D108" s="6"/>
      <c r="E108" s="93"/>
      <c r="F108" s="93"/>
      <c r="G108" s="105">
        <f>+'Function-Classif'!F108</f>
        <v>0</v>
      </c>
      <c r="H108" s="21">
        <f>+'Function-Classif'!S108</f>
        <v>0</v>
      </c>
      <c r="I108" s="21">
        <f>+'Function-Classif'!T108</f>
        <v>0</v>
      </c>
      <c r="J108" s="21">
        <f>+'Function-Classif'!U108</f>
        <v>0</v>
      </c>
      <c r="K108" s="47"/>
      <c r="L108" s="40"/>
      <c r="M108" s="24"/>
      <c r="N108" s="24"/>
      <c r="O108" s="24"/>
      <c r="P108" s="40"/>
      <c r="Q108" s="24"/>
      <c r="R108" s="24"/>
      <c r="S108" s="24"/>
      <c r="T108" s="24"/>
      <c r="U108" s="24"/>
      <c r="V108" s="24"/>
      <c r="W108" s="24"/>
      <c r="Y108" s="44"/>
      <c r="Z108" s="44"/>
      <c r="BH108" s="44">
        <f t="shared" si="202"/>
        <v>0</v>
      </c>
      <c r="BI108" s="44">
        <f t="shared" si="203"/>
        <v>0</v>
      </c>
      <c r="BJ108" s="44">
        <f t="shared" si="204"/>
        <v>0</v>
      </c>
      <c r="BK108" s="44">
        <f t="shared" si="205"/>
        <v>0</v>
      </c>
    </row>
    <row r="109" spans="2:63" x14ac:dyDescent="0.25">
      <c r="B109" s="6"/>
      <c r="C109" s="6"/>
      <c r="D109" s="6"/>
      <c r="E109" s="93"/>
      <c r="F109" s="93"/>
      <c r="G109" s="105"/>
      <c r="H109" s="21"/>
      <c r="I109" s="21"/>
      <c r="J109" s="21"/>
      <c r="K109" s="24"/>
      <c r="L109" s="40"/>
      <c r="M109" s="24"/>
      <c r="N109" s="24"/>
      <c r="O109" s="24"/>
      <c r="P109" s="40"/>
      <c r="Q109" s="24"/>
      <c r="R109" s="24"/>
      <c r="S109" s="24"/>
      <c r="T109" s="24"/>
      <c r="U109" s="24"/>
      <c r="V109" s="24"/>
      <c r="W109" s="24"/>
      <c r="Y109" s="44"/>
      <c r="Z109" s="44"/>
      <c r="BH109" s="44">
        <f t="shared" si="202"/>
        <v>0</v>
      </c>
      <c r="BI109" s="44">
        <f t="shared" si="203"/>
        <v>0</v>
      </c>
      <c r="BJ109" s="44">
        <f t="shared" si="204"/>
        <v>0</v>
      </c>
      <c r="BK109" s="44">
        <f t="shared" si="205"/>
        <v>0</v>
      </c>
    </row>
    <row r="110" spans="2:63" x14ac:dyDescent="0.25">
      <c r="B110" s="7" t="s">
        <v>63</v>
      </c>
      <c r="C110" s="6"/>
      <c r="D110" s="6"/>
      <c r="E110" s="93"/>
      <c r="F110" s="93"/>
      <c r="G110" s="105"/>
      <c r="H110" s="21"/>
      <c r="I110" s="21"/>
      <c r="J110" s="21"/>
      <c r="K110" s="24"/>
      <c r="L110" s="40"/>
      <c r="M110" s="24"/>
      <c r="N110" s="24"/>
      <c r="O110" s="24"/>
      <c r="P110" s="40"/>
      <c r="Q110" s="24"/>
      <c r="R110" s="24"/>
      <c r="S110" s="24"/>
      <c r="T110" s="24"/>
      <c r="U110" s="24"/>
      <c r="V110" s="24"/>
      <c r="W110" s="24"/>
      <c r="Y110" s="44"/>
      <c r="Z110" s="44"/>
      <c r="BH110" s="44">
        <f t="shared" si="202"/>
        <v>0</v>
      </c>
      <c r="BI110" s="44">
        <f t="shared" si="203"/>
        <v>0</v>
      </c>
      <c r="BJ110" s="44">
        <f t="shared" si="204"/>
        <v>0</v>
      </c>
      <c r="BK110" s="44">
        <f t="shared" si="205"/>
        <v>0</v>
      </c>
    </row>
    <row r="111" spans="2:63" x14ac:dyDescent="0.25">
      <c r="B111" s="6" t="s">
        <v>64</v>
      </c>
      <c r="C111" s="6"/>
      <c r="D111" s="6"/>
      <c r="E111" s="93"/>
      <c r="F111" s="93"/>
      <c r="G111" s="105">
        <f>+'Function-Classif'!F111</f>
        <v>0</v>
      </c>
      <c r="H111" s="21">
        <f>+'Function-Classif'!S111</f>
        <v>0</v>
      </c>
      <c r="I111" s="21">
        <f>+'Function-Classif'!T111</f>
        <v>0</v>
      </c>
      <c r="J111" s="21">
        <f>+'Function-Classif'!U111</f>
        <v>0</v>
      </c>
      <c r="K111" s="24"/>
      <c r="L111" s="40"/>
      <c r="M111" s="24"/>
      <c r="N111" s="24"/>
      <c r="O111" s="24"/>
      <c r="P111" s="40"/>
      <c r="Q111" s="24"/>
      <c r="R111" s="24"/>
      <c r="S111" s="24"/>
      <c r="T111" s="24"/>
      <c r="U111" s="24"/>
      <c r="V111" s="24"/>
      <c r="W111" s="24"/>
      <c r="Y111" s="44"/>
      <c r="Z111" s="44"/>
      <c r="BH111" s="44">
        <f t="shared" si="202"/>
        <v>0</v>
      </c>
      <c r="BI111" s="44">
        <f t="shared" si="203"/>
        <v>0</v>
      </c>
      <c r="BJ111" s="44">
        <f t="shared" si="204"/>
        <v>0</v>
      </c>
      <c r="BK111" s="44">
        <f t="shared" si="205"/>
        <v>0</v>
      </c>
    </row>
    <row r="112" spans="2:63" ht="15.75" x14ac:dyDescent="0.25">
      <c r="B112" s="15" t="s">
        <v>65</v>
      </c>
      <c r="C112" s="6"/>
      <c r="D112" s="6"/>
      <c r="E112" s="93"/>
      <c r="F112" s="93"/>
      <c r="G112" s="105"/>
      <c r="H112" s="21"/>
      <c r="I112" s="21"/>
      <c r="J112" s="21"/>
      <c r="K112" s="24"/>
      <c r="L112" s="40"/>
      <c r="M112" s="24"/>
      <c r="N112" s="24"/>
      <c r="O112" s="24"/>
      <c r="P112" s="40"/>
      <c r="Q112" s="24"/>
      <c r="R112" s="24"/>
      <c r="S112" s="24"/>
      <c r="T112" s="24"/>
      <c r="U112" s="24"/>
      <c r="V112" s="24"/>
      <c r="W112" s="24"/>
      <c r="Y112" s="44"/>
      <c r="Z112" s="44"/>
      <c r="BH112" s="44">
        <f t="shared" si="202"/>
        <v>0</v>
      </c>
      <c r="BI112" s="44">
        <f t="shared" si="203"/>
        <v>0</v>
      </c>
      <c r="BJ112" s="44">
        <f t="shared" si="204"/>
        <v>0</v>
      </c>
      <c r="BK112" s="44">
        <f t="shared" si="205"/>
        <v>0</v>
      </c>
    </row>
    <row r="113" spans="2:63" ht="15.75" x14ac:dyDescent="0.25">
      <c r="B113" s="15" t="s">
        <v>66</v>
      </c>
      <c r="C113" s="6"/>
      <c r="D113" s="47" t="str">
        <f>INDEX(Alloc,$E113,D$1)</f>
        <v>Prod</v>
      </c>
      <c r="E113" s="93">
        <v>24</v>
      </c>
      <c r="F113" s="93"/>
      <c r="G113" s="105">
        <f>+'Function-Classif'!F113</f>
        <v>511060465.02458495</v>
      </c>
      <c r="H113" s="21">
        <f>+'Function-Classif'!S113</f>
        <v>83762810.217529491</v>
      </c>
      <c r="I113" s="21">
        <f>+'Function-Classif'!T113</f>
        <v>427297654.80705547</v>
      </c>
      <c r="J113" s="21">
        <f>+'Function-Classif'!U113</f>
        <v>0</v>
      </c>
      <c r="K113" s="47"/>
      <c r="L113" s="47">
        <f t="shared" ref="L113:N116" si="225">INDEX(Alloc,$E113,L$1)*$G113</f>
        <v>34198742.991141759</v>
      </c>
      <c r="M113" s="47">
        <f t="shared" si="225"/>
        <v>143451527.12880048</v>
      </c>
      <c r="N113" s="47">
        <f t="shared" si="225"/>
        <v>0</v>
      </c>
      <c r="O113" s="47"/>
      <c r="P113" s="47">
        <f t="shared" ref="P113:R116" si="226">INDEX(Alloc,$E113,P$1)*$G113</f>
        <v>9209514.9410353266</v>
      </c>
      <c r="Q113" s="47">
        <f t="shared" si="226"/>
        <v>42797963.806129389</v>
      </c>
      <c r="R113" s="47">
        <f t="shared" si="226"/>
        <v>0</v>
      </c>
      <c r="S113" s="47"/>
      <c r="T113" s="47">
        <f t="shared" ref="T113:V116" si="227">INDEX(Alloc,$E113,T$1)*$G113</f>
        <v>563629.6875425349</v>
      </c>
      <c r="U113" s="47">
        <f t="shared" si="227"/>
        <v>3575967.8072880534</v>
      </c>
      <c r="V113" s="47">
        <f t="shared" si="227"/>
        <v>0</v>
      </c>
      <c r="W113" s="24"/>
      <c r="X113" s="47">
        <f t="shared" ref="X113:Z116" si="228">INDEX(Alloc,$E113,X$1)*$G113</f>
        <v>9559482.3100049831</v>
      </c>
      <c r="Y113" s="47">
        <f t="shared" si="228"/>
        <v>50547220.895526245</v>
      </c>
      <c r="Z113" s="47">
        <f t="shared" si="228"/>
        <v>0</v>
      </c>
      <c r="AB113" s="47">
        <f t="shared" ref="AB113:AD116" si="229">INDEX(Alloc,$E113,AB$1)*$G113</f>
        <v>698578.003269154</v>
      </c>
      <c r="AC113" s="47">
        <f t="shared" si="229"/>
        <v>3900708.656387127</v>
      </c>
      <c r="AD113" s="47">
        <f t="shared" si="229"/>
        <v>0</v>
      </c>
      <c r="AF113" s="47">
        <f t="shared" ref="AF113:AH116" si="230">INDEX(Alloc,$E113,AF$1)*$G113</f>
        <v>6830129.8172564683</v>
      </c>
      <c r="AG113" s="47">
        <f t="shared" si="230"/>
        <v>39351185.309204683</v>
      </c>
      <c r="AH113" s="47">
        <f t="shared" si="230"/>
        <v>0</v>
      </c>
      <c r="AJ113" s="47">
        <f t="shared" ref="AJ113:AL116" si="231">INDEX(Alloc,$E113,AJ$1)*$G113</f>
        <v>14923894.235926</v>
      </c>
      <c r="AK113" s="47">
        <f t="shared" si="231"/>
        <v>94592184.917387798</v>
      </c>
      <c r="AL113" s="47">
        <f t="shared" si="231"/>
        <v>0</v>
      </c>
      <c r="AN113" s="47">
        <f t="shared" ref="AN113:AP116" si="232">INDEX(Alloc,$E113,AN$1)*$G113</f>
        <v>5307546.029659722</v>
      </c>
      <c r="AO113" s="47">
        <f t="shared" si="232"/>
        <v>33687462.612639412</v>
      </c>
      <c r="AP113" s="47">
        <f t="shared" si="232"/>
        <v>0</v>
      </c>
      <c r="AR113" s="47">
        <f t="shared" ref="AR113:AT116" si="233">INDEX(Alloc,$E113,AR$1)*$G113</f>
        <v>2467315.5655913656</v>
      </c>
      <c r="AS113" s="47">
        <f t="shared" si="233"/>
        <v>12436544.908983022</v>
      </c>
      <c r="AT113" s="47">
        <f t="shared" si="233"/>
        <v>0</v>
      </c>
      <c r="AV113" s="47">
        <f t="shared" ref="AV113:AX116" si="234">INDEX(Alloc,$E113,AV$1)*$G113</f>
        <v>0</v>
      </c>
      <c r="AW113" s="47">
        <f t="shared" si="234"/>
        <v>2911304.0134868901</v>
      </c>
      <c r="AX113" s="47">
        <f t="shared" si="234"/>
        <v>0</v>
      </c>
      <c r="AZ113" s="47">
        <f t="shared" ref="AZ113:BB116" si="235">INDEX(Alloc,$E113,AZ$1)*$G113</f>
        <v>0</v>
      </c>
      <c r="BA113" s="47">
        <f t="shared" si="235"/>
        <v>10519.224256652642</v>
      </c>
      <c r="BB113" s="47">
        <f t="shared" si="235"/>
        <v>0</v>
      </c>
      <c r="BD113" s="47">
        <f t="shared" ref="BD113:BF116" si="236">INDEX(Alloc,$E113,BD$1)*$G113</f>
        <v>3976.6361021884595</v>
      </c>
      <c r="BE113" s="47">
        <f t="shared" si="236"/>
        <v>35065.526965689714</v>
      </c>
      <c r="BF113" s="47">
        <f t="shared" si="236"/>
        <v>0</v>
      </c>
      <c r="BH113" s="44">
        <f t="shared" ref="BH113:BH116" si="237">+L113+P113+T113+X113+AB113+AF113+AJ113+AN113+AR113+AV113+AZ113+BD113-H113</f>
        <v>0</v>
      </c>
      <c r="BI113" s="44">
        <f t="shared" ref="BI113:BI116" si="238">+M113+Q113+U113+Y113+AC113+AG113+AK113+AO113+AS113+AW113+BA113+BE113-I113</f>
        <v>0</v>
      </c>
      <c r="BJ113" s="44">
        <f t="shared" ref="BJ113:BJ116" si="239">+N113+R113+V113+Z113+AD113+AH113+AL113+AP113+AT113+AX113+BB113+BF113-J113</f>
        <v>0</v>
      </c>
      <c r="BK113" s="44">
        <f t="shared" ref="BK113:BK116" si="240">SUM(L113:BF113)-G113</f>
        <v>0</v>
      </c>
    </row>
    <row r="114" spans="2:63" ht="15.75" x14ac:dyDescent="0.25">
      <c r="B114" s="15" t="s">
        <v>67</v>
      </c>
      <c r="C114" s="6"/>
      <c r="D114" s="47" t="str">
        <f>INDEX(Alloc,$E114,D$1)</f>
        <v>Trans</v>
      </c>
      <c r="E114" s="93">
        <v>25</v>
      </c>
      <c r="F114" s="93"/>
      <c r="G114" s="105">
        <f>+'Function-Classif'!F114</f>
        <v>129909095.26860818</v>
      </c>
      <c r="H114" s="21">
        <f>+'Function-Classif'!S114</f>
        <v>129909095.26860818</v>
      </c>
      <c r="I114" s="21">
        <f>+'Function-Classif'!T114</f>
        <v>0</v>
      </c>
      <c r="J114" s="21">
        <f>+'Function-Classif'!U114</f>
        <v>0</v>
      </c>
      <c r="K114" s="47"/>
      <c r="L114" s="47">
        <f t="shared" si="225"/>
        <v>55255486.907007232</v>
      </c>
      <c r="M114" s="47">
        <f t="shared" si="225"/>
        <v>0</v>
      </c>
      <c r="N114" s="47">
        <f t="shared" si="225"/>
        <v>0</v>
      </c>
      <c r="O114" s="47"/>
      <c r="P114" s="47">
        <f t="shared" si="226"/>
        <v>13989037.866073914</v>
      </c>
      <c r="Q114" s="47">
        <f t="shared" si="226"/>
        <v>0</v>
      </c>
      <c r="R114" s="47">
        <f t="shared" si="226"/>
        <v>0</v>
      </c>
      <c r="S114" s="47"/>
      <c r="T114" s="47">
        <f t="shared" si="227"/>
        <v>1350496.7244070822</v>
      </c>
      <c r="U114" s="47">
        <f t="shared" si="227"/>
        <v>0</v>
      </c>
      <c r="V114" s="47">
        <f t="shared" si="227"/>
        <v>0</v>
      </c>
      <c r="W114" s="24"/>
      <c r="X114" s="47">
        <f t="shared" si="228"/>
        <v>12332684.366653582</v>
      </c>
      <c r="Y114" s="47">
        <f t="shared" si="228"/>
        <v>0</v>
      </c>
      <c r="Z114" s="47">
        <f t="shared" si="228"/>
        <v>0</v>
      </c>
      <c r="AB114" s="47">
        <f t="shared" si="229"/>
        <v>969857.14743442519</v>
      </c>
      <c r="AC114" s="47">
        <f t="shared" si="229"/>
        <v>0</v>
      </c>
      <c r="AD114" s="47">
        <f t="shared" si="229"/>
        <v>0</v>
      </c>
      <c r="AF114" s="47">
        <f t="shared" si="230"/>
        <v>9531930.4932960775</v>
      </c>
      <c r="AG114" s="47">
        <f t="shared" si="230"/>
        <v>0</v>
      </c>
      <c r="AH114" s="47">
        <f t="shared" si="230"/>
        <v>0</v>
      </c>
      <c r="AJ114" s="47">
        <f t="shared" si="231"/>
        <v>22084375.321715783</v>
      </c>
      <c r="AK114" s="47">
        <f t="shared" si="231"/>
        <v>0</v>
      </c>
      <c r="AL114" s="47">
        <f t="shared" si="231"/>
        <v>0</v>
      </c>
      <c r="AN114" s="47">
        <f t="shared" si="232"/>
        <v>8082479.9452972226</v>
      </c>
      <c r="AO114" s="47">
        <f t="shared" si="232"/>
        <v>0</v>
      </c>
      <c r="AP114" s="47">
        <f t="shared" si="232"/>
        <v>0</v>
      </c>
      <c r="AR114" s="47">
        <f t="shared" si="233"/>
        <v>5344053.4259890756</v>
      </c>
      <c r="AS114" s="47">
        <f t="shared" si="233"/>
        <v>0</v>
      </c>
      <c r="AT114" s="47">
        <f t="shared" si="233"/>
        <v>0</v>
      </c>
      <c r="AV114" s="47">
        <f t="shared" si="234"/>
        <v>958460.75747639872</v>
      </c>
      <c r="AW114" s="47">
        <f t="shared" si="234"/>
        <v>0</v>
      </c>
      <c r="AX114" s="47">
        <f t="shared" si="234"/>
        <v>0</v>
      </c>
      <c r="AZ114" s="47">
        <f t="shared" si="235"/>
        <v>4014.6573240701373</v>
      </c>
      <c r="BA114" s="47">
        <f t="shared" si="235"/>
        <v>0</v>
      </c>
      <c r="BB114" s="47">
        <f t="shared" si="235"/>
        <v>0</v>
      </c>
      <c r="BD114" s="47">
        <f t="shared" si="236"/>
        <v>6217.6559333265432</v>
      </c>
      <c r="BE114" s="47">
        <f t="shared" si="236"/>
        <v>0</v>
      </c>
      <c r="BF114" s="47">
        <f t="shared" si="236"/>
        <v>0</v>
      </c>
      <c r="BH114" s="44">
        <f t="shared" si="237"/>
        <v>0</v>
      </c>
      <c r="BI114" s="44">
        <f t="shared" si="238"/>
        <v>0</v>
      </c>
      <c r="BJ114" s="44">
        <f t="shared" si="239"/>
        <v>0</v>
      </c>
      <c r="BK114" s="44">
        <f t="shared" si="240"/>
        <v>0</v>
      </c>
    </row>
    <row r="115" spans="2:63" ht="15.75" x14ac:dyDescent="0.25">
      <c r="B115" s="15" t="s">
        <v>68</v>
      </c>
      <c r="C115" s="6"/>
      <c r="D115" s="47" t="str">
        <f>INDEX(Alloc,$E115,D$1)</f>
        <v>Dist</v>
      </c>
      <c r="E115" s="93">
        <v>26</v>
      </c>
      <c r="F115" s="93"/>
      <c r="G115" s="105">
        <f>+'Function-Classif'!F115</f>
        <v>241830055.19248328</v>
      </c>
      <c r="H115" s="21">
        <f>+'Function-Classif'!S115</f>
        <v>98672775.834809497</v>
      </c>
      <c r="I115" s="21">
        <f>+'Function-Classif'!T115</f>
        <v>0</v>
      </c>
      <c r="J115" s="21">
        <f>+'Function-Classif'!U115</f>
        <v>143157279.35767376</v>
      </c>
      <c r="K115" s="47"/>
      <c r="L115" s="47">
        <f t="shared" si="225"/>
        <v>57077859.126028284</v>
      </c>
      <c r="M115" s="47">
        <f t="shared" si="225"/>
        <v>0</v>
      </c>
      <c r="N115" s="47">
        <f t="shared" si="225"/>
        <v>98360860.121997908</v>
      </c>
      <c r="O115" s="47"/>
      <c r="P115" s="47">
        <f t="shared" si="226"/>
        <v>12400359.590319388</v>
      </c>
      <c r="Q115" s="47">
        <f t="shared" si="226"/>
        <v>0</v>
      </c>
      <c r="R115" s="47">
        <f t="shared" si="226"/>
        <v>22210284.864401296</v>
      </c>
      <c r="S115" s="47"/>
      <c r="T115" s="47">
        <f t="shared" si="227"/>
        <v>1064262.8870857621</v>
      </c>
      <c r="U115" s="47">
        <f t="shared" si="227"/>
        <v>0</v>
      </c>
      <c r="V115" s="47">
        <f t="shared" si="227"/>
        <v>204678.16739303686</v>
      </c>
      <c r="W115" s="24"/>
      <c r="X115" s="47">
        <f t="shared" si="228"/>
        <v>8714808.8681994192</v>
      </c>
      <c r="Y115" s="47">
        <f t="shared" si="228"/>
        <v>0</v>
      </c>
      <c r="Z115" s="47">
        <f t="shared" si="228"/>
        <v>1645093.8787403586</v>
      </c>
      <c r="AB115" s="47">
        <f t="shared" si="229"/>
        <v>509433.82103954942</v>
      </c>
      <c r="AC115" s="47">
        <f t="shared" si="229"/>
        <v>0</v>
      </c>
      <c r="AD115" s="47">
        <f t="shared" si="229"/>
        <v>179413.17350185718</v>
      </c>
      <c r="AF115" s="47">
        <f t="shared" si="230"/>
        <v>6580844.9399476238</v>
      </c>
      <c r="AG115" s="47">
        <f t="shared" si="230"/>
        <v>0</v>
      </c>
      <c r="AH115" s="47">
        <f t="shared" si="230"/>
        <v>262893.92239251564</v>
      </c>
      <c r="AJ115" s="47">
        <f t="shared" si="231"/>
        <v>11600190.538549267</v>
      </c>
      <c r="AK115" s="47">
        <f t="shared" si="231"/>
        <v>0</v>
      </c>
      <c r="AL115" s="47">
        <f t="shared" si="231"/>
        <v>386845.78635598806</v>
      </c>
      <c r="AN115" s="47">
        <f t="shared" si="232"/>
        <v>0</v>
      </c>
      <c r="AO115" s="47">
        <f t="shared" si="232"/>
        <v>0</v>
      </c>
      <c r="AP115" s="47">
        <f t="shared" si="232"/>
        <v>243095.20583509249</v>
      </c>
      <c r="AR115" s="47">
        <f t="shared" si="233"/>
        <v>0</v>
      </c>
      <c r="AS115" s="47">
        <f t="shared" si="233"/>
        <v>0</v>
      </c>
      <c r="AT115" s="47">
        <f t="shared" si="233"/>
        <v>10288.856656838627</v>
      </c>
      <c r="AV115" s="47">
        <f t="shared" si="234"/>
        <v>717359.24768084788</v>
      </c>
      <c r="AW115" s="47">
        <f t="shared" si="234"/>
        <v>0</v>
      </c>
      <c r="AX115" s="47">
        <f t="shared" si="234"/>
        <v>19624353.639739756</v>
      </c>
      <c r="AZ115" s="47">
        <f t="shared" si="235"/>
        <v>3004.767315955839</v>
      </c>
      <c r="BA115" s="47">
        <f t="shared" si="235"/>
        <v>0</v>
      </c>
      <c r="BB115" s="47">
        <f t="shared" si="235"/>
        <v>151.13713158504115</v>
      </c>
      <c r="BD115" s="47">
        <f t="shared" si="236"/>
        <v>4652.0486433936339</v>
      </c>
      <c r="BE115" s="47">
        <f t="shared" si="236"/>
        <v>0</v>
      </c>
      <c r="BF115" s="47">
        <f t="shared" si="236"/>
        <v>29320.603527497988</v>
      </c>
      <c r="BH115" s="44">
        <f t="shared" si="237"/>
        <v>0</v>
      </c>
      <c r="BI115" s="44">
        <f t="shared" si="238"/>
        <v>0</v>
      </c>
      <c r="BJ115" s="44">
        <f t="shared" si="239"/>
        <v>0</v>
      </c>
      <c r="BK115" s="44">
        <f t="shared" si="240"/>
        <v>0</v>
      </c>
    </row>
    <row r="116" spans="2:63" ht="15.75" x14ac:dyDescent="0.25">
      <c r="B116" s="67" t="s">
        <v>69</v>
      </c>
      <c r="C116" s="30"/>
      <c r="D116" s="47" t="str">
        <f>INDEX(Alloc,$E116,D$1)</f>
        <v>PT&amp;D</v>
      </c>
      <c r="E116" s="94">
        <v>23</v>
      </c>
      <c r="F116" s="94"/>
      <c r="G116" s="105">
        <f>+'Function-Classif'!F116</f>
        <v>27628082.510315478</v>
      </c>
      <c r="H116" s="31">
        <f>+'Function-Classif'!S116</f>
        <v>9316995.8103789072</v>
      </c>
      <c r="I116" s="31">
        <f>+'Function-Classif'!T116</f>
        <v>14077675.246840619</v>
      </c>
      <c r="J116" s="31">
        <f>+'Function-Classif'!U116</f>
        <v>4233411.4530959539</v>
      </c>
      <c r="K116" s="65"/>
      <c r="L116" s="47">
        <f t="shared" si="225"/>
        <v>4362593.6306576291</v>
      </c>
      <c r="M116" s="47">
        <f t="shared" si="225"/>
        <v>4726129.408537196</v>
      </c>
      <c r="N116" s="47">
        <f t="shared" si="225"/>
        <v>2908702.8870985205</v>
      </c>
      <c r="O116" s="47"/>
      <c r="P116" s="47">
        <f t="shared" si="226"/>
        <v>1062021.6339236554</v>
      </c>
      <c r="Q116" s="47">
        <f t="shared" si="226"/>
        <v>1410014.3750163638</v>
      </c>
      <c r="R116" s="47">
        <f t="shared" si="226"/>
        <v>656797.01893859764</v>
      </c>
      <c r="S116" s="47"/>
      <c r="T116" s="47">
        <f t="shared" si="227"/>
        <v>87875.847651960648</v>
      </c>
      <c r="U116" s="47">
        <f t="shared" si="227"/>
        <v>117813.2220428155</v>
      </c>
      <c r="V116" s="47">
        <f t="shared" si="227"/>
        <v>6052.6918500279971</v>
      </c>
      <c r="W116" s="24"/>
      <c r="X116" s="47">
        <f t="shared" si="228"/>
        <v>918160.27694681555</v>
      </c>
      <c r="Y116" s="47">
        <f t="shared" si="228"/>
        <v>1665320.0699611823</v>
      </c>
      <c r="Z116" s="47">
        <f t="shared" si="228"/>
        <v>48648.3069455187</v>
      </c>
      <c r="AB116" s="47">
        <f t="shared" si="229"/>
        <v>65250.85734312459</v>
      </c>
      <c r="AC116" s="47">
        <f t="shared" si="229"/>
        <v>128512.07835894557</v>
      </c>
      <c r="AD116" s="47">
        <f t="shared" si="229"/>
        <v>5305.5617356445664</v>
      </c>
      <c r="AF116" s="47">
        <f t="shared" si="230"/>
        <v>686670.66908232227</v>
      </c>
      <c r="AG116" s="47">
        <f t="shared" si="230"/>
        <v>1296457.4018347312</v>
      </c>
      <c r="AH116" s="47">
        <f t="shared" si="230"/>
        <v>7774.2336750138647</v>
      </c>
      <c r="AJ116" s="47">
        <f t="shared" si="231"/>
        <v>1453416.9762678132</v>
      </c>
      <c r="AK116" s="47">
        <f t="shared" si="231"/>
        <v>3116417.9002044285</v>
      </c>
      <c r="AL116" s="47">
        <f t="shared" si="231"/>
        <v>11439.707361647095</v>
      </c>
      <c r="AN116" s="47">
        <f t="shared" si="232"/>
        <v>401294.07733812538</v>
      </c>
      <c r="AO116" s="47">
        <f t="shared" si="232"/>
        <v>1109861.3652933908</v>
      </c>
      <c r="AP116" s="47">
        <f t="shared" si="232"/>
        <v>7188.7509541430391</v>
      </c>
      <c r="AR116" s="47">
        <f t="shared" si="233"/>
        <v>231002.66876463313</v>
      </c>
      <c r="AS116" s="47">
        <f t="shared" si="233"/>
        <v>409732.27550351893</v>
      </c>
      <c r="AT116" s="47">
        <f t="shared" si="233"/>
        <v>304.25950958105</v>
      </c>
      <c r="AV116" s="47">
        <f t="shared" si="234"/>
        <v>48065.072713114758</v>
      </c>
      <c r="AW116" s="47">
        <f t="shared" si="234"/>
        <v>95915.322692792397</v>
      </c>
      <c r="AX116" s="47">
        <f t="shared" si="234"/>
        <v>580326.50404393335</v>
      </c>
      <c r="AZ116" s="47">
        <f t="shared" si="235"/>
        <v>201.32780053274266</v>
      </c>
      <c r="BA116" s="47">
        <f t="shared" si="235"/>
        <v>346.56455814322692</v>
      </c>
      <c r="BB116" s="47">
        <f t="shared" si="235"/>
        <v>4.4693896580808863</v>
      </c>
      <c r="BD116" s="47">
        <f t="shared" si="236"/>
        <v>442.77188918196794</v>
      </c>
      <c r="BE116" s="47">
        <f t="shared" si="236"/>
        <v>1155.2628371087453</v>
      </c>
      <c r="BF116" s="47">
        <f t="shared" si="236"/>
        <v>867.06159366769214</v>
      </c>
      <c r="BH116" s="44">
        <f t="shared" si="237"/>
        <v>0</v>
      </c>
      <c r="BI116" s="44">
        <f t="shared" si="238"/>
        <v>0</v>
      </c>
      <c r="BJ116" s="44">
        <f t="shared" si="239"/>
        <v>0</v>
      </c>
      <c r="BK116" s="44">
        <f t="shared" si="240"/>
        <v>0</v>
      </c>
    </row>
    <row r="117" spans="2:63" ht="15.75" x14ac:dyDescent="0.25">
      <c r="B117" s="16" t="s">
        <v>70</v>
      </c>
      <c r="C117" s="6"/>
      <c r="D117" s="6"/>
      <c r="E117" s="93"/>
      <c r="F117" s="93"/>
      <c r="G117" s="105">
        <f>+'Function-Classif'!F117</f>
        <v>910427697.99599195</v>
      </c>
      <c r="H117" s="21">
        <f>SUM(H111:H116)</f>
        <v>321661677.13132608</v>
      </c>
      <c r="I117" s="21">
        <f t="shared" ref="I117:BF117" si="241">SUM(I111:I116)</f>
        <v>441375330.05389607</v>
      </c>
      <c r="J117" s="21">
        <f t="shared" si="241"/>
        <v>147390690.81076971</v>
      </c>
      <c r="K117" s="21"/>
      <c r="L117" s="21">
        <f t="shared" si="241"/>
        <v>150894682.6548349</v>
      </c>
      <c r="M117" s="21">
        <f t="shared" si="241"/>
        <v>148177656.53733769</v>
      </c>
      <c r="N117" s="21">
        <f t="shared" si="241"/>
        <v>101269563.00909643</v>
      </c>
      <c r="O117" s="21">
        <f t="shared" si="241"/>
        <v>0</v>
      </c>
      <c r="P117" s="21">
        <f t="shared" si="241"/>
        <v>36660934.031352289</v>
      </c>
      <c r="Q117" s="21">
        <f t="shared" si="241"/>
        <v>44207978.18114575</v>
      </c>
      <c r="R117" s="21">
        <f t="shared" si="241"/>
        <v>22867081.883339893</v>
      </c>
      <c r="S117" s="21">
        <f t="shared" si="241"/>
        <v>0</v>
      </c>
      <c r="T117" s="21">
        <f t="shared" si="241"/>
        <v>3066265.14668734</v>
      </c>
      <c r="U117" s="21">
        <f t="shared" si="241"/>
        <v>3693781.0293308687</v>
      </c>
      <c r="V117" s="21">
        <f t="shared" si="241"/>
        <v>210730.85924306486</v>
      </c>
      <c r="W117" s="21">
        <f t="shared" si="241"/>
        <v>0</v>
      </c>
      <c r="X117" s="21">
        <f t="shared" si="241"/>
        <v>31525135.821804799</v>
      </c>
      <c r="Y117" s="21">
        <f t="shared" si="241"/>
        <v>52212540.965487428</v>
      </c>
      <c r="Z117" s="21">
        <f t="shared" si="241"/>
        <v>1693742.1856858772</v>
      </c>
      <c r="AA117" s="21">
        <f t="shared" si="241"/>
        <v>0</v>
      </c>
      <c r="AB117" s="21">
        <f t="shared" si="241"/>
        <v>2243119.8290862534</v>
      </c>
      <c r="AC117" s="21">
        <f t="shared" si="241"/>
        <v>4029220.7347460724</v>
      </c>
      <c r="AD117" s="21">
        <f t="shared" si="241"/>
        <v>184718.73523750174</v>
      </c>
      <c r="AE117" s="21">
        <f t="shared" si="241"/>
        <v>0</v>
      </c>
      <c r="AF117" s="21">
        <f t="shared" si="241"/>
        <v>23629575.91958249</v>
      </c>
      <c r="AG117" s="21">
        <f t="shared" si="241"/>
        <v>40647642.711039416</v>
      </c>
      <c r="AH117" s="21">
        <f t="shared" si="241"/>
        <v>270668.15606752952</v>
      </c>
      <c r="AI117" s="21">
        <f t="shared" si="241"/>
        <v>0</v>
      </c>
      <c r="AJ117" s="21">
        <f t="shared" si="241"/>
        <v>50061877.072458863</v>
      </c>
      <c r="AK117" s="21">
        <f t="shared" si="241"/>
        <v>97708602.817592233</v>
      </c>
      <c r="AL117" s="21">
        <f t="shared" si="241"/>
        <v>398285.49371763517</v>
      </c>
      <c r="AM117" s="21">
        <f t="shared" si="241"/>
        <v>0</v>
      </c>
      <c r="AN117" s="21">
        <f t="shared" si="241"/>
        <v>13791320.05229507</v>
      </c>
      <c r="AO117" s="21">
        <f t="shared" si="241"/>
        <v>34797323.977932803</v>
      </c>
      <c r="AP117" s="21">
        <f t="shared" si="241"/>
        <v>250283.95678923553</v>
      </c>
      <c r="AQ117" s="21">
        <f t="shared" si="241"/>
        <v>0</v>
      </c>
      <c r="AR117" s="21">
        <f t="shared" si="241"/>
        <v>8042371.6603450747</v>
      </c>
      <c r="AS117" s="21">
        <f t="shared" si="241"/>
        <v>12846277.18448654</v>
      </c>
      <c r="AT117" s="21">
        <f t="shared" si="241"/>
        <v>10593.116166419677</v>
      </c>
      <c r="AU117" s="21">
        <f t="shared" si="241"/>
        <v>0</v>
      </c>
      <c r="AV117" s="21">
        <f t="shared" si="241"/>
        <v>1723885.0778703615</v>
      </c>
      <c r="AW117" s="21">
        <f t="shared" si="241"/>
        <v>3007219.3361796825</v>
      </c>
      <c r="AX117" s="21">
        <f t="shared" si="241"/>
        <v>20204680.143783689</v>
      </c>
      <c r="AY117" s="21">
        <f t="shared" si="241"/>
        <v>0</v>
      </c>
      <c r="AZ117" s="21">
        <f t="shared" si="241"/>
        <v>7220.7524405587192</v>
      </c>
      <c r="BA117" s="21">
        <f t="shared" si="241"/>
        <v>10865.788814795869</v>
      </c>
      <c r="BB117" s="21">
        <f t="shared" si="241"/>
        <v>155.60652124312205</v>
      </c>
      <c r="BC117" s="21">
        <f t="shared" si="241"/>
        <v>0</v>
      </c>
      <c r="BD117" s="21">
        <f t="shared" si="241"/>
        <v>15289.112568090604</v>
      </c>
      <c r="BE117" s="21">
        <f t="shared" si="241"/>
        <v>36220.789802798463</v>
      </c>
      <c r="BF117" s="21">
        <f t="shared" si="241"/>
        <v>30187.665121165679</v>
      </c>
      <c r="BH117" s="44">
        <f t="shared" si="202"/>
        <v>0</v>
      </c>
      <c r="BI117" s="44">
        <f t="shared" si="203"/>
        <v>0</v>
      </c>
      <c r="BJ117" s="44">
        <f t="shared" si="204"/>
        <v>0</v>
      </c>
      <c r="BK117" s="44">
        <f t="shared" si="205"/>
        <v>0</v>
      </c>
    </row>
    <row r="118" spans="2:63" ht="15.75" x14ac:dyDescent="0.25">
      <c r="B118" s="17"/>
      <c r="C118" s="6"/>
      <c r="D118" s="6"/>
      <c r="E118" s="93"/>
      <c r="F118" s="93"/>
      <c r="G118" s="105"/>
      <c r="H118" s="21"/>
      <c r="I118" s="21"/>
      <c r="J118" s="21"/>
      <c r="K118" s="24"/>
      <c r="L118" s="40"/>
      <c r="M118" s="24"/>
      <c r="N118" s="24"/>
      <c r="O118" s="24"/>
      <c r="P118" s="40"/>
      <c r="Q118" s="24"/>
      <c r="R118" s="24"/>
      <c r="S118" s="24"/>
      <c r="T118" s="24"/>
      <c r="U118" s="24"/>
      <c r="V118" s="24"/>
      <c r="W118" s="24"/>
      <c r="Y118" s="44"/>
      <c r="Z118" s="44"/>
      <c r="BH118" s="44">
        <f t="shared" si="202"/>
        <v>0</v>
      </c>
      <c r="BI118" s="44">
        <f t="shared" si="203"/>
        <v>0</v>
      </c>
      <c r="BJ118" s="44">
        <f t="shared" si="204"/>
        <v>0</v>
      </c>
      <c r="BK118" s="44">
        <f t="shared" si="205"/>
        <v>0</v>
      </c>
    </row>
    <row r="119" spans="2:63" ht="15.75" x14ac:dyDescent="0.25">
      <c r="B119" s="15" t="s">
        <v>71</v>
      </c>
      <c r="C119" s="6"/>
      <c r="D119" s="6"/>
      <c r="E119" s="93"/>
      <c r="F119" s="93"/>
      <c r="G119" s="105"/>
      <c r="H119" s="21"/>
      <c r="I119" s="21"/>
      <c r="J119" s="21"/>
      <c r="K119" s="24"/>
      <c r="L119" s="40"/>
      <c r="M119" s="24"/>
      <c r="N119" s="24"/>
      <c r="O119" s="24"/>
      <c r="P119" s="40"/>
      <c r="Q119" s="24"/>
      <c r="R119" s="24"/>
      <c r="S119" s="24"/>
      <c r="T119" s="24"/>
      <c r="U119" s="24"/>
      <c r="V119" s="24"/>
      <c r="W119" s="24"/>
      <c r="Y119" s="44"/>
      <c r="Z119" s="44"/>
      <c r="BH119" s="44">
        <f t="shared" si="202"/>
        <v>0</v>
      </c>
      <c r="BI119" s="44">
        <f t="shared" si="203"/>
        <v>0</v>
      </c>
      <c r="BJ119" s="44">
        <f t="shared" si="204"/>
        <v>0</v>
      </c>
      <c r="BK119" s="44">
        <f t="shared" si="205"/>
        <v>0</v>
      </c>
    </row>
    <row r="120" spans="2:63" ht="15.75" x14ac:dyDescent="0.25">
      <c r="B120" s="15" t="s">
        <v>72</v>
      </c>
      <c r="C120" s="6"/>
      <c r="D120" s="47" t="str">
        <f>INDEX(Alloc,$E120,D$1)</f>
        <v>Prod</v>
      </c>
      <c r="E120" s="93">
        <v>24</v>
      </c>
      <c r="F120" s="93"/>
      <c r="G120" s="105">
        <f>+'Function-Classif'!F120</f>
        <v>81185411.398252815</v>
      </c>
      <c r="H120" s="21">
        <f>+'Function-Classif'!S120</f>
        <v>13306288.928173641</v>
      </c>
      <c r="I120" s="21">
        <f>+'Function-Classif'!T120</f>
        <v>67879122.470079169</v>
      </c>
      <c r="J120" s="21">
        <f>+'Function-Classif'!U120</f>
        <v>0</v>
      </c>
      <c r="K120" s="47"/>
      <c r="L120" s="47">
        <f t="shared" ref="L120:N120" si="242">INDEX(Alloc,$E120,L$1)*$G120</f>
        <v>5432701.6254434707</v>
      </c>
      <c r="M120" s="47">
        <f t="shared" si="242"/>
        <v>22788245.310853858</v>
      </c>
      <c r="N120" s="47">
        <f t="shared" si="242"/>
        <v>0</v>
      </c>
      <c r="O120" s="47"/>
      <c r="P120" s="47">
        <f t="shared" ref="P120:R120" si="243">INDEX(Alloc,$E120,P$1)*$G120</f>
        <v>1462993.7364267481</v>
      </c>
      <c r="Q120" s="47">
        <f t="shared" si="243"/>
        <v>6798746.0122570843</v>
      </c>
      <c r="R120" s="47">
        <f t="shared" si="243"/>
        <v>0</v>
      </c>
      <c r="S120" s="47"/>
      <c r="T120" s="47">
        <f t="shared" ref="T120:V120" si="244">INDEX(Alloc,$E120,T$1)*$G120</f>
        <v>89536.387944248694</v>
      </c>
      <c r="U120" s="47">
        <f t="shared" si="244"/>
        <v>568066.67204754881</v>
      </c>
      <c r="V120" s="47">
        <f t="shared" si="244"/>
        <v>0</v>
      </c>
      <c r="W120" s="24"/>
      <c r="X120" s="47">
        <f t="shared" ref="X120:Z120" si="245">INDEX(Alloc,$E120,X$1)*$G120</f>
        <v>1518588.4199724591</v>
      </c>
      <c r="Y120" s="47">
        <f t="shared" si="245"/>
        <v>8029767.9125781097</v>
      </c>
      <c r="Z120" s="47">
        <f t="shared" si="245"/>
        <v>0</v>
      </c>
      <c r="AB120" s="47">
        <f t="shared" ref="AB120:AD120" si="246">INDEX(Alloc,$E120,AB$1)*$G120</f>
        <v>110973.84061286757</v>
      </c>
      <c r="AC120" s="47">
        <f t="shared" si="246"/>
        <v>619653.95229365025</v>
      </c>
      <c r="AD120" s="47">
        <f t="shared" si="246"/>
        <v>0</v>
      </c>
      <c r="AF120" s="47">
        <f t="shared" ref="AF120:AH120" si="247">INDEX(Alloc,$E120,AF$1)*$G120</f>
        <v>1085012.3166752192</v>
      </c>
      <c r="AG120" s="47">
        <f t="shared" si="247"/>
        <v>6251201.9359254865</v>
      </c>
      <c r="AH120" s="47">
        <f t="shared" si="247"/>
        <v>0</v>
      </c>
      <c r="AJ120" s="47">
        <f t="shared" ref="AJ120:AL120" si="248">INDEX(Alloc,$E120,AJ$1)*$G120</f>
        <v>2370761.5363074136</v>
      </c>
      <c r="AK120" s="47">
        <f t="shared" si="248"/>
        <v>15026608.343121013</v>
      </c>
      <c r="AL120" s="47">
        <f t="shared" si="248"/>
        <v>0</v>
      </c>
      <c r="AN120" s="47">
        <f t="shared" ref="AN120:AP120" si="249">INDEX(Alloc,$E120,AN$1)*$G120</f>
        <v>843139.58410451363</v>
      </c>
      <c r="AO120" s="47">
        <f t="shared" si="249"/>
        <v>5351481.2793019023</v>
      </c>
      <c r="AP120" s="47">
        <f t="shared" si="249"/>
        <v>0</v>
      </c>
      <c r="AR120" s="47">
        <f t="shared" ref="AR120:AT120" si="250">INDEX(Alloc,$E120,AR$1)*$G120</f>
        <v>391949.76514611003</v>
      </c>
      <c r="AS120" s="47">
        <f t="shared" si="250"/>
        <v>1975629.2726733666</v>
      </c>
      <c r="AT120" s="47">
        <f t="shared" si="250"/>
        <v>0</v>
      </c>
      <c r="AV120" s="47">
        <f t="shared" ref="AV120:AX120" si="251">INDEX(Alloc,$E120,AV$1)*$G120</f>
        <v>0</v>
      </c>
      <c r="AW120" s="47">
        <f t="shared" si="251"/>
        <v>462480.33298554545</v>
      </c>
      <c r="AX120" s="47">
        <f t="shared" si="251"/>
        <v>0</v>
      </c>
      <c r="AZ120" s="47">
        <f t="shared" ref="AZ120:BB120" si="252">INDEX(Alloc,$E120,AZ$1)*$G120</f>
        <v>0</v>
      </c>
      <c r="BA120" s="47">
        <f t="shared" si="252"/>
        <v>1671.0499193588419</v>
      </c>
      <c r="BB120" s="47">
        <f t="shared" si="252"/>
        <v>0</v>
      </c>
      <c r="BD120" s="47">
        <f t="shared" ref="BD120:BF120" si="253">INDEX(Alloc,$E120,BD$1)*$G120</f>
        <v>631.71554059025857</v>
      </c>
      <c r="BE120" s="47">
        <f t="shared" si="253"/>
        <v>5570.3961222457292</v>
      </c>
      <c r="BF120" s="47">
        <f t="shared" si="253"/>
        <v>0</v>
      </c>
      <c r="BH120" s="44">
        <f t="shared" si="202"/>
        <v>0</v>
      </c>
      <c r="BI120" s="44">
        <f t="shared" si="203"/>
        <v>0</v>
      </c>
      <c r="BJ120" s="44">
        <f t="shared" si="204"/>
        <v>0</v>
      </c>
      <c r="BK120" s="44">
        <f t="shared" si="205"/>
        <v>0</v>
      </c>
    </row>
    <row r="121" spans="2:63" ht="15.75" x14ac:dyDescent="0.25">
      <c r="B121" s="15" t="s">
        <v>73</v>
      </c>
      <c r="C121" s="6"/>
      <c r="D121" s="6"/>
      <c r="E121" s="93"/>
      <c r="F121" s="93"/>
      <c r="G121" s="105">
        <f>+'Function-Classif'!F121</f>
        <v>0</v>
      </c>
      <c r="H121" s="21">
        <f>+'Function-Classif'!S121</f>
        <v>0</v>
      </c>
      <c r="I121" s="21">
        <f>+'Function-Classif'!T121</f>
        <v>0</v>
      </c>
      <c r="J121" s="21">
        <f>+'Function-Classif'!U121</f>
        <v>0</v>
      </c>
      <c r="K121" s="24"/>
      <c r="L121" s="40"/>
      <c r="M121" s="24"/>
      <c r="N121" s="24"/>
      <c r="O121" s="24"/>
      <c r="P121" s="40"/>
      <c r="Q121" s="24"/>
      <c r="R121" s="24"/>
      <c r="S121" s="24"/>
      <c r="T121" s="24"/>
      <c r="U121" s="24"/>
      <c r="V121" s="24"/>
      <c r="W121" s="24"/>
      <c r="Y121" s="44"/>
      <c r="Z121" s="44"/>
      <c r="BH121" s="44">
        <f t="shared" si="202"/>
        <v>0</v>
      </c>
      <c r="BI121" s="44">
        <f t="shared" si="203"/>
        <v>0</v>
      </c>
      <c r="BJ121" s="44">
        <f t="shared" si="204"/>
        <v>0</v>
      </c>
      <c r="BK121" s="44">
        <f t="shared" si="205"/>
        <v>0</v>
      </c>
    </row>
    <row r="122" spans="2:63" ht="15.75" x14ac:dyDescent="0.25">
      <c r="B122" s="15" t="s">
        <v>74</v>
      </c>
      <c r="C122" s="6"/>
      <c r="D122" s="6"/>
      <c r="E122" s="93"/>
      <c r="F122" s="93"/>
      <c r="G122" s="105">
        <f>+'Function-Classif'!F122</f>
        <v>0</v>
      </c>
      <c r="H122" s="21">
        <f>+'Function-Classif'!S122</f>
        <v>0</v>
      </c>
      <c r="I122" s="21">
        <f>+'Function-Classif'!T122</f>
        <v>0</v>
      </c>
      <c r="J122" s="21">
        <f>+'Function-Classif'!U122</f>
        <v>0</v>
      </c>
      <c r="K122" s="24"/>
      <c r="L122" s="40"/>
      <c r="M122" s="24"/>
      <c r="N122" s="24"/>
      <c r="O122" s="24"/>
      <c r="P122" s="40"/>
      <c r="Q122" s="24"/>
      <c r="R122" s="24"/>
      <c r="S122" s="24"/>
      <c r="T122" s="24"/>
      <c r="U122" s="24"/>
      <c r="V122" s="24"/>
      <c r="W122" s="24"/>
      <c r="Y122" s="44"/>
      <c r="Z122" s="44"/>
      <c r="BH122" s="44">
        <f t="shared" si="202"/>
        <v>0</v>
      </c>
      <c r="BI122" s="44">
        <f t="shared" si="203"/>
        <v>0</v>
      </c>
      <c r="BJ122" s="44">
        <f t="shared" si="204"/>
        <v>0</v>
      </c>
      <c r="BK122" s="44">
        <f t="shared" si="205"/>
        <v>0</v>
      </c>
    </row>
    <row r="123" spans="2:63" ht="15.75" x14ac:dyDescent="0.25">
      <c r="B123" s="15" t="s">
        <v>75</v>
      </c>
      <c r="C123" s="6"/>
      <c r="D123" s="6"/>
      <c r="E123" s="93"/>
      <c r="F123" s="93"/>
      <c r="G123" s="105">
        <f>+'Function-Classif'!F123</f>
        <v>0</v>
      </c>
      <c r="H123" s="21">
        <f>+'Function-Classif'!S123</f>
        <v>0</v>
      </c>
      <c r="I123" s="21">
        <f>+'Function-Classif'!T123</f>
        <v>0</v>
      </c>
      <c r="J123" s="21">
        <f>+'Function-Classif'!U123</f>
        <v>0</v>
      </c>
      <c r="K123" s="24"/>
      <c r="L123" s="40"/>
      <c r="M123" s="24"/>
      <c r="N123" s="24"/>
      <c r="O123" s="24"/>
      <c r="P123" s="40"/>
      <c r="Q123" s="24"/>
      <c r="R123" s="24"/>
      <c r="S123" s="24"/>
      <c r="T123" s="24"/>
      <c r="U123" s="24"/>
      <c r="V123" s="24"/>
      <c r="W123" s="24"/>
      <c r="Y123" s="44"/>
      <c r="Z123" s="44"/>
      <c r="BH123" s="44">
        <f t="shared" si="202"/>
        <v>0</v>
      </c>
      <c r="BI123" s="44">
        <f t="shared" si="203"/>
        <v>0</v>
      </c>
      <c r="BJ123" s="44">
        <f t="shared" si="204"/>
        <v>0</v>
      </c>
      <c r="BK123" s="44">
        <f t="shared" si="205"/>
        <v>0</v>
      </c>
    </row>
    <row r="124" spans="2:63" ht="15.75" x14ac:dyDescent="0.25">
      <c r="B124" s="15" t="s">
        <v>76</v>
      </c>
      <c r="C124" s="6"/>
      <c r="D124" s="6"/>
      <c r="E124" s="93"/>
      <c r="F124" s="93"/>
      <c r="G124" s="105">
        <f>+'Function-Classif'!F124</f>
        <v>0</v>
      </c>
      <c r="H124" s="21">
        <f>+'Function-Classif'!S124</f>
        <v>0</v>
      </c>
      <c r="I124" s="21">
        <f>+'Function-Classif'!T124</f>
        <v>0</v>
      </c>
      <c r="J124" s="21">
        <f>+'Function-Classif'!U124</f>
        <v>0</v>
      </c>
      <c r="K124" s="24"/>
      <c r="L124" s="40"/>
      <c r="M124" s="24"/>
      <c r="N124" s="24"/>
      <c r="O124" s="24"/>
      <c r="P124" s="40"/>
      <c r="Q124" s="24"/>
      <c r="R124" s="24"/>
      <c r="S124" s="24"/>
      <c r="T124" s="24"/>
      <c r="U124" s="24"/>
      <c r="V124" s="24"/>
      <c r="W124" s="24"/>
      <c r="Y124" s="44"/>
      <c r="Z124" s="44"/>
      <c r="BH124" s="44">
        <f t="shared" si="202"/>
        <v>0</v>
      </c>
      <c r="BI124" s="44">
        <f t="shared" si="203"/>
        <v>0</v>
      </c>
      <c r="BJ124" s="44">
        <f t="shared" si="204"/>
        <v>0</v>
      </c>
      <c r="BK124" s="44">
        <f t="shared" si="205"/>
        <v>0</v>
      </c>
    </row>
    <row r="125" spans="2:63" ht="15.75" x14ac:dyDescent="0.25">
      <c r="B125" s="67" t="s">
        <v>77</v>
      </c>
      <c r="C125" s="30"/>
      <c r="D125" s="30"/>
      <c r="E125" s="94"/>
      <c r="F125" s="94"/>
      <c r="G125" s="105">
        <f>+'Function-Classif'!F125</f>
        <v>0</v>
      </c>
      <c r="H125" s="31">
        <f>+'Function-Classif'!S125</f>
        <v>0</v>
      </c>
      <c r="I125" s="31">
        <f>+'Function-Classif'!T125</f>
        <v>0</v>
      </c>
      <c r="J125" s="31">
        <f>+'Function-Classif'!U125</f>
        <v>0</v>
      </c>
      <c r="K125" s="41"/>
      <c r="L125" s="41"/>
      <c r="M125" s="41"/>
      <c r="N125" s="41"/>
      <c r="O125" s="41"/>
      <c r="P125" s="41"/>
      <c r="Q125" s="41"/>
      <c r="R125" s="41"/>
      <c r="S125" s="41"/>
      <c r="T125" s="41"/>
      <c r="U125" s="41"/>
      <c r="V125" s="24"/>
      <c r="W125" s="41"/>
      <c r="Y125" s="44"/>
      <c r="Z125" s="44"/>
      <c r="BH125" s="44">
        <f t="shared" si="202"/>
        <v>0</v>
      </c>
      <c r="BI125" s="44">
        <f t="shared" si="203"/>
        <v>0</v>
      </c>
      <c r="BJ125" s="44">
        <f t="shared" si="204"/>
        <v>0</v>
      </c>
      <c r="BK125" s="44">
        <f t="shared" si="205"/>
        <v>0</v>
      </c>
    </row>
    <row r="126" spans="2:63" ht="15.75" x14ac:dyDescent="0.25">
      <c r="B126" s="16" t="s">
        <v>78</v>
      </c>
      <c r="C126" s="6"/>
      <c r="D126" s="6"/>
      <c r="E126" s="93"/>
      <c r="F126" s="93"/>
      <c r="G126" s="105">
        <f>+'Function-Classif'!F126</f>
        <v>81185411.398252815</v>
      </c>
      <c r="H126" s="21">
        <f>SUM(H120:H125)</f>
        <v>13306288.928173641</v>
      </c>
      <c r="I126" s="21">
        <f t="shared" ref="I126:J126" si="254">SUM(I120:I125)</f>
        <v>67879122.470079169</v>
      </c>
      <c r="J126" s="21">
        <f t="shared" si="254"/>
        <v>0</v>
      </c>
      <c r="K126" s="21"/>
      <c r="L126" s="21">
        <f t="shared" ref="L126:BF126" si="255">SUM(L120:L125)</f>
        <v>5432701.6254434707</v>
      </c>
      <c r="M126" s="21">
        <f t="shared" si="255"/>
        <v>22788245.310853858</v>
      </c>
      <c r="N126" s="21">
        <f t="shared" si="255"/>
        <v>0</v>
      </c>
      <c r="O126" s="21">
        <f t="shared" si="255"/>
        <v>0</v>
      </c>
      <c r="P126" s="21">
        <f t="shared" si="255"/>
        <v>1462993.7364267481</v>
      </c>
      <c r="Q126" s="21">
        <f t="shared" si="255"/>
        <v>6798746.0122570843</v>
      </c>
      <c r="R126" s="21">
        <f t="shared" si="255"/>
        <v>0</v>
      </c>
      <c r="S126" s="21">
        <f t="shared" si="255"/>
        <v>0</v>
      </c>
      <c r="T126" s="21">
        <f t="shared" si="255"/>
        <v>89536.387944248694</v>
      </c>
      <c r="U126" s="21">
        <f t="shared" si="255"/>
        <v>568066.67204754881</v>
      </c>
      <c r="V126" s="21">
        <f t="shared" si="255"/>
        <v>0</v>
      </c>
      <c r="W126" s="21">
        <f t="shared" si="255"/>
        <v>0</v>
      </c>
      <c r="X126" s="21">
        <f t="shared" si="255"/>
        <v>1518588.4199724591</v>
      </c>
      <c r="Y126" s="21">
        <f t="shared" si="255"/>
        <v>8029767.9125781097</v>
      </c>
      <c r="Z126" s="21">
        <f t="shared" si="255"/>
        <v>0</v>
      </c>
      <c r="AA126" s="21">
        <f t="shared" si="255"/>
        <v>0</v>
      </c>
      <c r="AB126" s="21">
        <f t="shared" si="255"/>
        <v>110973.84061286757</v>
      </c>
      <c r="AC126" s="21">
        <f t="shared" si="255"/>
        <v>619653.95229365025</v>
      </c>
      <c r="AD126" s="21">
        <f t="shared" si="255"/>
        <v>0</v>
      </c>
      <c r="AE126" s="21">
        <f t="shared" si="255"/>
        <v>0</v>
      </c>
      <c r="AF126" s="21">
        <f t="shared" si="255"/>
        <v>1085012.3166752192</v>
      </c>
      <c r="AG126" s="21">
        <f t="shared" si="255"/>
        <v>6251201.9359254865</v>
      </c>
      <c r="AH126" s="21">
        <f t="shared" si="255"/>
        <v>0</v>
      </c>
      <c r="AI126" s="21">
        <f t="shared" si="255"/>
        <v>0</v>
      </c>
      <c r="AJ126" s="21">
        <f t="shared" si="255"/>
        <v>2370761.5363074136</v>
      </c>
      <c r="AK126" s="21">
        <f t="shared" si="255"/>
        <v>15026608.343121013</v>
      </c>
      <c r="AL126" s="21">
        <f t="shared" si="255"/>
        <v>0</v>
      </c>
      <c r="AM126" s="21">
        <f t="shared" si="255"/>
        <v>0</v>
      </c>
      <c r="AN126" s="21">
        <f t="shared" si="255"/>
        <v>843139.58410451363</v>
      </c>
      <c r="AO126" s="21">
        <f t="shared" si="255"/>
        <v>5351481.2793019023</v>
      </c>
      <c r="AP126" s="21">
        <f t="shared" si="255"/>
        <v>0</v>
      </c>
      <c r="AQ126" s="21">
        <f t="shared" si="255"/>
        <v>0</v>
      </c>
      <c r="AR126" s="21">
        <f t="shared" si="255"/>
        <v>391949.76514611003</v>
      </c>
      <c r="AS126" s="21">
        <f t="shared" si="255"/>
        <v>1975629.2726733666</v>
      </c>
      <c r="AT126" s="21">
        <f t="shared" si="255"/>
        <v>0</v>
      </c>
      <c r="AU126" s="21">
        <f t="shared" si="255"/>
        <v>0</v>
      </c>
      <c r="AV126" s="21">
        <f t="shared" si="255"/>
        <v>0</v>
      </c>
      <c r="AW126" s="21">
        <f t="shared" si="255"/>
        <v>462480.33298554545</v>
      </c>
      <c r="AX126" s="21">
        <f t="shared" si="255"/>
        <v>0</v>
      </c>
      <c r="AY126" s="21">
        <f t="shared" si="255"/>
        <v>0</v>
      </c>
      <c r="AZ126" s="21">
        <f t="shared" si="255"/>
        <v>0</v>
      </c>
      <c r="BA126" s="21">
        <f t="shared" si="255"/>
        <v>1671.0499193588419</v>
      </c>
      <c r="BB126" s="21">
        <f t="shared" si="255"/>
        <v>0</v>
      </c>
      <c r="BC126" s="21">
        <f t="shared" si="255"/>
        <v>0</v>
      </c>
      <c r="BD126" s="21">
        <f t="shared" si="255"/>
        <v>631.71554059025857</v>
      </c>
      <c r="BE126" s="21">
        <f t="shared" si="255"/>
        <v>5570.3961222457292</v>
      </c>
      <c r="BF126" s="21">
        <f t="shared" si="255"/>
        <v>0</v>
      </c>
      <c r="BH126" s="44">
        <f t="shared" si="202"/>
        <v>0</v>
      </c>
      <c r="BI126" s="44">
        <f t="shared" si="203"/>
        <v>0</v>
      </c>
      <c r="BJ126" s="44">
        <f t="shared" si="204"/>
        <v>0</v>
      </c>
      <c r="BK126" s="44">
        <f t="shared" si="205"/>
        <v>0</v>
      </c>
    </row>
    <row r="127" spans="2:63" x14ac:dyDescent="0.25">
      <c r="B127" s="6"/>
      <c r="C127" s="6"/>
      <c r="D127" s="6"/>
      <c r="E127" s="93"/>
      <c r="F127" s="93"/>
      <c r="G127" s="105"/>
      <c r="H127" s="21"/>
      <c r="I127" s="21"/>
      <c r="J127" s="21"/>
      <c r="K127" s="24"/>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H127" s="44">
        <f t="shared" si="202"/>
        <v>0</v>
      </c>
      <c r="BI127" s="44">
        <f t="shared" si="203"/>
        <v>0</v>
      </c>
      <c r="BJ127" s="44">
        <f t="shared" si="204"/>
        <v>0</v>
      </c>
      <c r="BK127" s="44">
        <f t="shared" si="205"/>
        <v>0</v>
      </c>
    </row>
    <row r="128" spans="2:63" x14ac:dyDescent="0.25">
      <c r="B128" s="9" t="s">
        <v>79</v>
      </c>
      <c r="C128" s="6"/>
      <c r="D128" s="6"/>
      <c r="E128" s="93"/>
      <c r="F128" s="93"/>
      <c r="G128" s="105">
        <f>+'Function-Classif'!F128</f>
        <v>991613109.39424479</v>
      </c>
      <c r="H128" s="21">
        <f>H117+H126</f>
        <v>334967966.05949974</v>
      </c>
      <c r="I128" s="21">
        <f t="shared" ref="I128:J128" si="256">I117+I126</f>
        <v>509254452.52397525</v>
      </c>
      <c r="J128" s="21">
        <f t="shared" si="256"/>
        <v>147390690.81076971</v>
      </c>
      <c r="K128" s="21"/>
      <c r="L128" s="21">
        <f t="shared" ref="L128:BF128" si="257">L117+L126</f>
        <v>156327384.28027835</v>
      </c>
      <c r="M128" s="21">
        <f t="shared" si="257"/>
        <v>170965901.84819156</v>
      </c>
      <c r="N128" s="21">
        <f t="shared" si="257"/>
        <v>101269563.00909643</v>
      </c>
      <c r="O128" s="21">
        <f t="shared" si="257"/>
        <v>0</v>
      </c>
      <c r="P128" s="21">
        <f t="shared" si="257"/>
        <v>38123927.767779037</v>
      </c>
      <c r="Q128" s="21">
        <f t="shared" si="257"/>
        <v>51006724.193402834</v>
      </c>
      <c r="R128" s="21">
        <f t="shared" si="257"/>
        <v>22867081.883339893</v>
      </c>
      <c r="S128" s="21">
        <f t="shared" si="257"/>
        <v>0</v>
      </c>
      <c r="T128" s="21">
        <f t="shared" si="257"/>
        <v>3155801.5346315885</v>
      </c>
      <c r="U128" s="21">
        <f t="shared" si="257"/>
        <v>4261847.7013784172</v>
      </c>
      <c r="V128" s="21">
        <f t="shared" si="257"/>
        <v>210730.85924306486</v>
      </c>
      <c r="W128" s="21">
        <f t="shared" si="257"/>
        <v>0</v>
      </c>
      <c r="X128" s="21">
        <f t="shared" si="257"/>
        <v>33043724.24177726</v>
      </c>
      <c r="Y128" s="21">
        <f t="shared" si="257"/>
        <v>60242308.878065541</v>
      </c>
      <c r="Z128" s="21">
        <f t="shared" si="257"/>
        <v>1693742.1856858772</v>
      </c>
      <c r="AA128" s="21">
        <f t="shared" si="257"/>
        <v>0</v>
      </c>
      <c r="AB128" s="21">
        <f t="shared" si="257"/>
        <v>2354093.6696991208</v>
      </c>
      <c r="AC128" s="21">
        <f t="shared" si="257"/>
        <v>4648874.6870397227</v>
      </c>
      <c r="AD128" s="21">
        <f t="shared" si="257"/>
        <v>184718.73523750174</v>
      </c>
      <c r="AE128" s="21">
        <f t="shared" si="257"/>
        <v>0</v>
      </c>
      <c r="AF128" s="21">
        <f t="shared" si="257"/>
        <v>24714588.23625771</v>
      </c>
      <c r="AG128" s="21">
        <f t="shared" si="257"/>
        <v>46898844.6469649</v>
      </c>
      <c r="AH128" s="21">
        <f t="shared" si="257"/>
        <v>270668.15606752952</v>
      </c>
      <c r="AI128" s="21">
        <f t="shared" si="257"/>
        <v>0</v>
      </c>
      <c r="AJ128" s="21">
        <f t="shared" si="257"/>
        <v>52432638.60876628</v>
      </c>
      <c r="AK128" s="21">
        <f t="shared" si="257"/>
        <v>112735211.16071324</v>
      </c>
      <c r="AL128" s="21">
        <f t="shared" si="257"/>
        <v>398285.49371763517</v>
      </c>
      <c r="AM128" s="21">
        <f t="shared" si="257"/>
        <v>0</v>
      </c>
      <c r="AN128" s="21">
        <f t="shared" si="257"/>
        <v>14634459.636399584</v>
      </c>
      <c r="AO128" s="21">
        <f t="shared" si="257"/>
        <v>40148805.257234707</v>
      </c>
      <c r="AP128" s="21">
        <f t="shared" si="257"/>
        <v>250283.95678923553</v>
      </c>
      <c r="AQ128" s="21">
        <f t="shared" si="257"/>
        <v>0</v>
      </c>
      <c r="AR128" s="21">
        <f t="shared" si="257"/>
        <v>8434321.425491184</v>
      </c>
      <c r="AS128" s="21">
        <f t="shared" si="257"/>
        <v>14821906.457159907</v>
      </c>
      <c r="AT128" s="21">
        <f t="shared" si="257"/>
        <v>10593.116166419677</v>
      </c>
      <c r="AU128" s="21">
        <f t="shared" si="257"/>
        <v>0</v>
      </c>
      <c r="AV128" s="21">
        <f t="shared" si="257"/>
        <v>1723885.0778703615</v>
      </c>
      <c r="AW128" s="21">
        <f t="shared" si="257"/>
        <v>3469699.669165228</v>
      </c>
      <c r="AX128" s="21">
        <f t="shared" si="257"/>
        <v>20204680.143783689</v>
      </c>
      <c r="AY128" s="21">
        <f t="shared" si="257"/>
        <v>0</v>
      </c>
      <c r="AZ128" s="21">
        <f t="shared" si="257"/>
        <v>7220.7524405587192</v>
      </c>
      <c r="BA128" s="21">
        <f t="shared" si="257"/>
        <v>12536.838734154711</v>
      </c>
      <c r="BB128" s="21">
        <f t="shared" si="257"/>
        <v>155.60652124312205</v>
      </c>
      <c r="BC128" s="21">
        <f t="shared" si="257"/>
        <v>0</v>
      </c>
      <c r="BD128" s="21">
        <f t="shared" si="257"/>
        <v>15920.828108680864</v>
      </c>
      <c r="BE128" s="21">
        <f t="shared" si="257"/>
        <v>41791.185925044192</v>
      </c>
      <c r="BF128" s="21">
        <f t="shared" si="257"/>
        <v>30187.665121165679</v>
      </c>
      <c r="BH128" s="44">
        <f t="shared" si="202"/>
        <v>0</v>
      </c>
      <c r="BI128" s="44">
        <f t="shared" si="203"/>
        <v>0</v>
      </c>
      <c r="BJ128" s="44">
        <f t="shared" si="204"/>
        <v>0</v>
      </c>
      <c r="BK128" s="44">
        <f t="shared" si="205"/>
        <v>0</v>
      </c>
    </row>
    <row r="129" spans="1:63" x14ac:dyDescent="0.25">
      <c r="B129" s="9"/>
      <c r="C129" s="6"/>
      <c r="D129" s="6"/>
      <c r="E129" s="93"/>
      <c r="F129" s="93"/>
      <c r="G129" s="105"/>
      <c r="H129" s="21"/>
      <c r="I129" s="21"/>
      <c r="J129" s="21"/>
      <c r="K129" s="21"/>
      <c r="L129" s="21"/>
      <c r="M129" s="21"/>
      <c r="N129" s="21"/>
      <c r="O129" s="21"/>
      <c r="P129" s="21"/>
      <c r="Q129" s="21"/>
      <c r="R129" s="21"/>
      <c r="S129" s="21"/>
      <c r="T129" s="21"/>
      <c r="U129" s="21"/>
      <c r="V129" s="24"/>
      <c r="W129" s="21"/>
      <c r="Y129" s="44"/>
      <c r="Z129" s="44"/>
      <c r="BH129" s="44">
        <f t="shared" si="202"/>
        <v>0</v>
      </c>
      <c r="BI129" s="44">
        <f t="shared" si="203"/>
        <v>0</v>
      </c>
      <c r="BJ129" s="44">
        <f t="shared" si="204"/>
        <v>0</v>
      </c>
      <c r="BK129" s="44">
        <f t="shared" si="205"/>
        <v>0</v>
      </c>
    </row>
    <row r="130" spans="1:63" x14ac:dyDescent="0.25">
      <c r="B130" s="6" t="s">
        <v>80</v>
      </c>
      <c r="C130" s="6"/>
      <c r="D130" s="47" t="str">
        <f>INDEX(Alloc,$E130,D$1)</f>
        <v>DLINES</v>
      </c>
      <c r="E130" s="93">
        <v>28</v>
      </c>
      <c r="F130" s="93"/>
      <c r="G130" s="105">
        <f>+'Function-Classif'!F130</f>
        <v>1549703.6162990497</v>
      </c>
      <c r="H130" s="21">
        <f>+'Function-Classif'!S130</f>
        <v>563175.22391010192</v>
      </c>
      <c r="I130" s="21">
        <f>+'Function-Classif'!T130</f>
        <v>0</v>
      </c>
      <c r="J130" s="21">
        <f>+'Function-Classif'!U130</f>
        <v>986528.39238894789</v>
      </c>
      <c r="K130" s="47"/>
      <c r="L130" s="47">
        <f t="shared" ref="L130:N130" si="258">INDEX(Alloc,$E130,L$1)*$G130</f>
        <v>330824.4191315124</v>
      </c>
      <c r="M130" s="47">
        <f t="shared" si="258"/>
        <v>0</v>
      </c>
      <c r="N130" s="47">
        <f t="shared" si="258"/>
        <v>790564.21216791449</v>
      </c>
      <c r="O130" s="47"/>
      <c r="P130" s="47">
        <f t="shared" ref="P130:R130" si="259">INDEX(Alloc,$E130,P$1)*$G130</f>
        <v>72947.891054599531</v>
      </c>
      <c r="Q130" s="47">
        <f t="shared" si="259"/>
        <v>0</v>
      </c>
      <c r="R130" s="47">
        <f t="shared" si="259"/>
        <v>152960.97138869442</v>
      </c>
      <c r="S130" s="47"/>
      <c r="T130" s="47">
        <f t="shared" ref="T130:V130" si="260">INDEX(Alloc,$E130,T$1)*$G130</f>
        <v>6341.9652534865745</v>
      </c>
      <c r="U130" s="47">
        <f t="shared" si="260"/>
        <v>0</v>
      </c>
      <c r="V130" s="47">
        <f t="shared" si="260"/>
        <v>1088.5268757994909</v>
      </c>
      <c r="W130" s="24"/>
      <c r="X130" s="47">
        <f t="shared" ref="X130:Z130" si="261">INDEX(Alloc,$E130,X$1)*$G130</f>
        <v>40830.191511923804</v>
      </c>
      <c r="Y130" s="47">
        <f t="shared" si="261"/>
        <v>0</v>
      </c>
      <c r="Z130" s="47">
        <f t="shared" si="261"/>
        <v>5974.7712814952265</v>
      </c>
      <c r="AB130" s="47">
        <f t="shared" ref="AB130:AD130" si="262">INDEX(Alloc,$E130,AB$1)*$G130</f>
        <v>3210.9354210044403</v>
      </c>
      <c r="AC130" s="47">
        <f t="shared" si="262"/>
        <v>0</v>
      </c>
      <c r="AD130" s="47">
        <f t="shared" si="262"/>
        <v>229.543733444076</v>
      </c>
      <c r="AF130" s="47">
        <f t="shared" ref="AF130:AH130" si="263">INDEX(Alloc,$E130,AF$1)*$G130</f>
        <v>31557.650868934885</v>
      </c>
      <c r="AG130" s="47">
        <f t="shared" si="263"/>
        <v>0</v>
      </c>
      <c r="AH130" s="47">
        <f t="shared" si="263"/>
        <v>819.9885969273929</v>
      </c>
      <c r="AJ130" s="47">
        <f t="shared" ref="AJ130:AL130" si="264">INDEX(Alloc,$E130,AJ$1)*$G130</f>
        <v>73115.409995004506</v>
      </c>
      <c r="AK130" s="47">
        <f t="shared" si="264"/>
        <v>0</v>
      </c>
      <c r="AL130" s="47">
        <f t="shared" si="264"/>
        <v>367.53534198849161</v>
      </c>
      <c r="AN130" s="47">
        <f t="shared" ref="AN130:AP130" si="265">INDEX(Alloc,$E130,AN$1)*$G130</f>
        <v>0</v>
      </c>
      <c r="AO130" s="47">
        <f t="shared" si="265"/>
        <v>0</v>
      </c>
      <c r="AP130" s="47">
        <f t="shared" si="265"/>
        <v>0</v>
      </c>
      <c r="AR130" s="47">
        <f t="shared" ref="AR130:AT130" si="266">INDEX(Alloc,$E130,AR$1)*$G130</f>
        <v>0</v>
      </c>
      <c r="AS130" s="47">
        <f t="shared" si="266"/>
        <v>0</v>
      </c>
      <c r="AT130" s="47">
        <f t="shared" si="266"/>
        <v>0</v>
      </c>
      <c r="AV130" s="47">
        <f t="shared" ref="AV130:AX130" si="267">INDEX(Alloc,$E130,AV$1)*$G130</f>
        <v>4300.8538948681116</v>
      </c>
      <c r="AW130" s="47">
        <f t="shared" si="267"/>
        <v>0</v>
      </c>
      <c r="AX130" s="47">
        <f t="shared" si="267"/>
        <v>34363.755319880365</v>
      </c>
      <c r="AZ130" s="47">
        <f t="shared" ref="AZ130:BB130" si="268">INDEX(Alloc,$E130,AZ$1)*$G130</f>
        <v>18.014774683368309</v>
      </c>
      <c r="BA130" s="47">
        <f t="shared" si="268"/>
        <v>0</v>
      </c>
      <c r="BB130" s="47">
        <f t="shared" si="268"/>
        <v>0.81583427078845139</v>
      </c>
      <c r="BD130" s="47">
        <f t="shared" ref="BD130:BF130" si="269">INDEX(Alloc,$E130,BD$1)*$G130</f>
        <v>27.892004084420634</v>
      </c>
      <c r="BE130" s="47">
        <f t="shared" si="269"/>
        <v>0</v>
      </c>
      <c r="BF130" s="47">
        <f t="shared" si="269"/>
        <v>158.27184853295955</v>
      </c>
      <c r="BH130" s="44">
        <f t="shared" ref="BH130" si="270">+L130+P130+T130+X130+AB130+AF130+AJ130+AN130+AR130+AV130+AZ130+BD130-H130</f>
        <v>0</v>
      </c>
      <c r="BI130" s="44">
        <f t="shared" ref="BI130" si="271">+M130+Q130+U130+Y130+AC130+AG130+AK130+AO130+AS130+AW130+BA130+BE130-I130</f>
        <v>0</v>
      </c>
      <c r="BJ130" s="44">
        <f t="shared" ref="BJ130" si="272">+N130+R130+V130+Z130+AD130+AH130+AL130+AP130+AT130+AX130+BB130+BF130-J130</f>
        <v>0</v>
      </c>
      <c r="BK130" s="44">
        <f t="shared" ref="BK130" si="273">SUM(L130:BF130)-G130</f>
        <v>0</v>
      </c>
    </row>
    <row r="131" spans="1:63" x14ac:dyDescent="0.25">
      <c r="B131" s="30" t="s">
        <v>81</v>
      </c>
      <c r="C131" s="30"/>
      <c r="D131" s="30"/>
      <c r="E131" s="94"/>
      <c r="F131" s="94"/>
      <c r="G131" s="105"/>
      <c r="H131" s="31"/>
      <c r="I131" s="31"/>
      <c r="J131" s="31"/>
      <c r="K131" s="41"/>
      <c r="L131" s="41"/>
      <c r="M131" s="41"/>
      <c r="N131" s="41"/>
      <c r="O131" s="41"/>
      <c r="P131" s="41"/>
      <c r="Q131" s="41"/>
      <c r="R131" s="41"/>
      <c r="S131" s="41"/>
      <c r="T131" s="41"/>
      <c r="U131" s="41"/>
      <c r="V131" s="24"/>
      <c r="W131" s="41"/>
      <c r="Y131" s="44"/>
      <c r="Z131" s="44"/>
      <c r="BH131" s="44">
        <f t="shared" si="202"/>
        <v>0</v>
      </c>
      <c r="BI131" s="44">
        <f t="shared" si="203"/>
        <v>0</v>
      </c>
      <c r="BJ131" s="44">
        <f t="shared" si="204"/>
        <v>0</v>
      </c>
      <c r="BK131" s="44">
        <f t="shared" si="205"/>
        <v>0</v>
      </c>
    </row>
    <row r="132" spans="1:63" x14ac:dyDescent="0.25">
      <c r="B132" s="9" t="s">
        <v>82</v>
      </c>
      <c r="C132" s="6"/>
      <c r="D132" s="6"/>
      <c r="E132" s="93"/>
      <c r="F132" s="93"/>
      <c r="G132" s="105">
        <f>+'Function-Classif'!F132</f>
        <v>3639079759.3610182</v>
      </c>
      <c r="H132" s="21">
        <f>H100+H106+H108-H128-H130</f>
        <v>1254766331.1296518</v>
      </c>
      <c r="I132" s="21">
        <f t="shared" ref="I132:BF132" si="274">I100+I106+I108-I128-I130</f>
        <v>1801171590.5231271</v>
      </c>
      <c r="J132" s="21">
        <f t="shared" si="274"/>
        <v>583141837.70823944</v>
      </c>
      <c r="K132" s="21"/>
      <c r="L132" s="21">
        <f t="shared" si="274"/>
        <v>588602395.83846509</v>
      </c>
      <c r="M132" s="21">
        <f t="shared" si="274"/>
        <v>604685779.04604673</v>
      </c>
      <c r="N132" s="21">
        <f t="shared" si="274"/>
        <v>400520413.35338587</v>
      </c>
      <c r="O132" s="21">
        <f t="shared" si="274"/>
        <v>0</v>
      </c>
      <c r="P132" s="21">
        <f t="shared" si="274"/>
        <v>143024684.58703551</v>
      </c>
      <c r="Q132" s="21">
        <f t="shared" si="274"/>
        <v>180404632.86569026</v>
      </c>
      <c r="R132" s="21">
        <f t="shared" si="274"/>
        <v>91292684.531751513</v>
      </c>
      <c r="S132" s="21">
        <f t="shared" si="274"/>
        <v>0</v>
      </c>
      <c r="T132" s="21">
        <f t="shared" si="274"/>
        <v>11957612.305126518</v>
      </c>
      <c r="U132" s="21">
        <f t="shared" si="274"/>
        <v>15073641.408167575</v>
      </c>
      <c r="V132" s="21">
        <f t="shared" si="274"/>
        <v>892108.10563101922</v>
      </c>
      <c r="W132" s="21">
        <f t="shared" si="274"/>
        <v>0</v>
      </c>
      <c r="X132" s="21">
        <f t="shared" si="274"/>
        <v>122984214.05161904</v>
      </c>
      <c r="Y132" s="21">
        <f t="shared" si="274"/>
        <v>213069782.22950816</v>
      </c>
      <c r="Z132" s="21">
        <f t="shared" si="274"/>
        <v>6948564.6685600597</v>
      </c>
      <c r="AA132" s="21">
        <f t="shared" si="274"/>
        <v>0</v>
      </c>
      <c r="AB132" s="21">
        <f t="shared" si="274"/>
        <v>8753000.8017177656</v>
      </c>
      <c r="AC132" s="21">
        <f t="shared" si="274"/>
        <v>16442509.187101968</v>
      </c>
      <c r="AD132" s="21">
        <f t="shared" si="274"/>
        <v>754908.53468073392</v>
      </c>
      <c r="AE132" s="21">
        <f t="shared" si="274"/>
        <v>0</v>
      </c>
      <c r="AF132" s="21">
        <f t="shared" si="274"/>
        <v>92172678.752691641</v>
      </c>
      <c r="AG132" s="21">
        <f t="shared" si="274"/>
        <v>165875558.25541642</v>
      </c>
      <c r="AH132" s="21">
        <f t="shared" si="274"/>
        <v>1236951.0279484754</v>
      </c>
      <c r="AI132" s="21">
        <f t="shared" si="274"/>
        <v>0</v>
      </c>
      <c r="AJ132" s="21">
        <f t="shared" si="274"/>
        <v>195341382.60508981</v>
      </c>
      <c r="AK132" s="21">
        <f t="shared" si="274"/>
        <v>398730847.78722245</v>
      </c>
      <c r="AL132" s="21">
        <f t="shared" si="274"/>
        <v>1682055.9809931281</v>
      </c>
      <c r="AM132" s="21">
        <f t="shared" si="274"/>
        <v>0</v>
      </c>
      <c r="AN132" s="21">
        <f t="shared" si="274"/>
        <v>53787067.479464695</v>
      </c>
      <c r="AO132" s="21">
        <f t="shared" si="274"/>
        <v>142001482.88221842</v>
      </c>
      <c r="AP132" s="21">
        <f t="shared" si="274"/>
        <v>1020885.9797647963</v>
      </c>
      <c r="AQ132" s="21">
        <f t="shared" si="274"/>
        <v>0</v>
      </c>
      <c r="AR132" s="21">
        <f t="shared" si="274"/>
        <v>31342125.993345454</v>
      </c>
      <c r="AS132" s="21">
        <f t="shared" si="274"/>
        <v>52423295.850851417</v>
      </c>
      <c r="AT132" s="21">
        <f t="shared" si="274"/>
        <v>43464.699633093463</v>
      </c>
      <c r="AU132" s="21">
        <f t="shared" si="274"/>
        <v>0</v>
      </c>
      <c r="AV132" s="21">
        <f t="shared" si="274"/>
        <v>6713398.7189930314</v>
      </c>
      <c r="AW132" s="21">
        <f t="shared" si="274"/>
        <v>12271909.338787137</v>
      </c>
      <c r="AX132" s="21">
        <f t="shared" si="274"/>
        <v>78628011.256135449</v>
      </c>
      <c r="AY132" s="21">
        <f t="shared" si="274"/>
        <v>0</v>
      </c>
      <c r="AZ132" s="21">
        <f t="shared" si="274"/>
        <v>28120.082253103748</v>
      </c>
      <c r="BA132" s="21">
        <f t="shared" si="274"/>
        <v>44341.286857705571</v>
      </c>
      <c r="BB132" s="21">
        <f t="shared" si="274"/>
        <v>617.61056297893856</v>
      </c>
      <c r="BC132" s="21">
        <f t="shared" si="274"/>
        <v>0</v>
      </c>
      <c r="BD132" s="21">
        <f t="shared" si="274"/>
        <v>59649.913850265708</v>
      </c>
      <c r="BE132" s="21">
        <f t="shared" si="274"/>
        <v>147810.38525905827</v>
      </c>
      <c r="BF132" s="21">
        <f t="shared" si="274"/>
        <v>121171.95919199262</v>
      </c>
      <c r="BH132" s="44">
        <f t="shared" si="202"/>
        <v>0</v>
      </c>
      <c r="BI132" s="44">
        <f t="shared" si="203"/>
        <v>0</v>
      </c>
      <c r="BJ132" s="44">
        <f t="shared" si="204"/>
        <v>0</v>
      </c>
      <c r="BK132" s="44">
        <f t="shared" si="205"/>
        <v>0</v>
      </c>
    </row>
    <row r="133" spans="1:63" x14ac:dyDescent="0.25">
      <c r="E133" s="95"/>
      <c r="F133" s="95"/>
      <c r="G133" s="105"/>
      <c r="H133" s="24"/>
      <c r="I133" s="24"/>
      <c r="J133" s="24"/>
      <c r="K133" s="24"/>
      <c r="L133" s="40"/>
      <c r="M133" s="24"/>
      <c r="N133" s="24"/>
      <c r="O133" s="24"/>
      <c r="P133" s="40"/>
      <c r="Q133" s="24"/>
      <c r="R133" s="24"/>
      <c r="S133" s="24"/>
      <c r="T133" s="24"/>
      <c r="U133" s="24"/>
      <c r="V133" s="24"/>
      <c r="W133" s="24"/>
      <c r="Y133" s="44"/>
      <c r="Z133" s="44"/>
      <c r="BH133" s="44">
        <f t="shared" si="202"/>
        <v>0</v>
      </c>
      <c r="BI133" s="44">
        <f t="shared" si="203"/>
        <v>0</v>
      </c>
      <c r="BJ133" s="44">
        <f t="shared" si="204"/>
        <v>0</v>
      </c>
      <c r="BK133" s="44">
        <f t="shared" si="205"/>
        <v>0</v>
      </c>
    </row>
    <row r="134" spans="1:63" x14ac:dyDescent="0.25">
      <c r="A134" s="7" t="s">
        <v>84</v>
      </c>
      <c r="C134" s="6"/>
      <c r="D134" s="6"/>
      <c r="E134" s="93"/>
      <c r="F134" s="93"/>
      <c r="G134" s="105"/>
      <c r="H134" s="24"/>
      <c r="I134" s="24"/>
      <c r="J134" s="24"/>
      <c r="K134" s="24"/>
      <c r="L134" s="40"/>
      <c r="M134" s="24"/>
      <c r="N134" s="24"/>
      <c r="O134" s="24"/>
      <c r="P134" s="40"/>
      <c r="Q134" s="24"/>
      <c r="R134" s="24"/>
      <c r="S134" s="24"/>
      <c r="T134" s="24"/>
      <c r="U134" s="24"/>
      <c r="V134" s="24"/>
      <c r="W134" s="24"/>
      <c r="Y134" s="44"/>
      <c r="Z134" s="44"/>
      <c r="BH134" s="44">
        <f t="shared" si="202"/>
        <v>0</v>
      </c>
      <c r="BI134" s="44">
        <f t="shared" si="203"/>
        <v>0</v>
      </c>
      <c r="BJ134" s="44">
        <f t="shared" si="204"/>
        <v>0</v>
      </c>
      <c r="BK134" s="44">
        <f t="shared" si="205"/>
        <v>0</v>
      </c>
    </row>
    <row r="135" spans="1:63" x14ac:dyDescent="0.25">
      <c r="B135" s="7"/>
      <c r="C135" s="6"/>
      <c r="D135" s="6"/>
      <c r="E135" s="93"/>
      <c r="F135" s="93"/>
      <c r="G135" s="105"/>
      <c r="H135" s="24"/>
      <c r="I135" s="24"/>
      <c r="J135" s="24"/>
      <c r="K135" s="24"/>
      <c r="L135" s="40"/>
      <c r="M135" s="24"/>
      <c r="N135" s="24"/>
      <c r="O135" s="24"/>
      <c r="P135" s="40"/>
      <c r="Q135" s="24"/>
      <c r="R135" s="24"/>
      <c r="S135" s="24"/>
      <c r="T135" s="24"/>
      <c r="U135" s="24"/>
      <c r="V135" s="24"/>
      <c r="W135" s="24"/>
      <c r="Y135" s="44"/>
      <c r="Z135" s="44"/>
      <c r="BH135" s="44">
        <f t="shared" si="202"/>
        <v>0</v>
      </c>
      <c r="BI135" s="44">
        <f t="shared" si="203"/>
        <v>0</v>
      </c>
      <c r="BJ135" s="44">
        <f t="shared" si="204"/>
        <v>0</v>
      </c>
      <c r="BK135" s="44">
        <f t="shared" si="205"/>
        <v>0</v>
      </c>
    </row>
    <row r="136" spans="1:63" x14ac:dyDescent="0.25">
      <c r="B136" s="9" t="s">
        <v>85</v>
      </c>
      <c r="C136" s="6"/>
      <c r="D136" s="6"/>
      <c r="E136" s="93"/>
      <c r="F136" s="93"/>
      <c r="G136" s="105"/>
      <c r="H136" s="24"/>
      <c r="I136" s="24"/>
      <c r="J136" s="24"/>
      <c r="K136" s="24"/>
      <c r="L136" s="40"/>
      <c r="M136" s="24"/>
      <c r="N136" s="24"/>
      <c r="O136" s="24"/>
      <c r="P136" s="40"/>
      <c r="Q136" s="24"/>
      <c r="R136" s="24"/>
      <c r="S136" s="24"/>
      <c r="T136" s="24"/>
      <c r="U136" s="24"/>
      <c r="V136" s="24"/>
      <c r="W136" s="24"/>
      <c r="Y136" s="44"/>
      <c r="Z136" s="44"/>
      <c r="BH136" s="44">
        <f t="shared" si="202"/>
        <v>0</v>
      </c>
      <c r="BI136" s="44">
        <f t="shared" si="203"/>
        <v>0</v>
      </c>
      <c r="BJ136" s="44">
        <f t="shared" si="204"/>
        <v>0</v>
      </c>
      <c r="BK136" s="44">
        <f t="shared" si="205"/>
        <v>0</v>
      </c>
    </row>
    <row r="137" spans="1:63" x14ac:dyDescent="0.25">
      <c r="B137" s="6">
        <v>500</v>
      </c>
      <c r="C137" s="6" t="s">
        <v>86</v>
      </c>
      <c r="D137" s="47" t="str">
        <f>INDEX(Alloc,$E137,D$1)</f>
        <v>LBSUB1</v>
      </c>
      <c r="E137" s="93">
        <v>36</v>
      </c>
      <c r="F137" s="93"/>
      <c r="G137" s="105">
        <f>+'Function-Classif'!F137</f>
        <v>9442701.0434221886</v>
      </c>
      <c r="H137" s="21">
        <f>+'Function-Classif'!S137</f>
        <v>1335540.2366205798</v>
      </c>
      <c r="I137" s="21">
        <f>+'Function-Classif'!T137</f>
        <v>8107160.8068016106</v>
      </c>
      <c r="J137" s="21">
        <f>+'Function-Classif'!U137</f>
        <v>0</v>
      </c>
      <c r="K137" s="47"/>
      <c r="L137" s="47">
        <f t="shared" ref="L137:N140" si="275">INDEX(Alloc,$E137,L$1)*$G137</f>
        <v>545275.36967661884</v>
      </c>
      <c r="M137" s="47">
        <f t="shared" si="275"/>
        <v>2721720.0593801294</v>
      </c>
      <c r="N137" s="47">
        <f t="shared" si="275"/>
        <v>0</v>
      </c>
      <c r="O137" s="47"/>
      <c r="P137" s="47">
        <f t="shared" ref="P137:R140" si="276">INDEX(Alloc,$E137,P$1)*$G137</f>
        <v>146839.36381276118</v>
      </c>
      <c r="Q137" s="47">
        <f t="shared" si="276"/>
        <v>812010.01427597087</v>
      </c>
      <c r="R137" s="47">
        <f t="shared" si="276"/>
        <v>0</v>
      </c>
      <c r="S137" s="47"/>
      <c r="T137" s="47">
        <f t="shared" ref="T137:V140" si="277">INDEX(Alloc,$E137,T$1)*$G137</f>
        <v>8986.6866251510783</v>
      </c>
      <c r="U137" s="47">
        <f t="shared" si="277"/>
        <v>67847.192062686954</v>
      </c>
      <c r="V137" s="47">
        <f t="shared" si="277"/>
        <v>0</v>
      </c>
      <c r="W137" s="24"/>
      <c r="X137" s="47">
        <f t="shared" ref="X137:Z140" si="278">INDEX(Alloc,$E137,X$1)*$G137</f>
        <v>152419.35213394338</v>
      </c>
      <c r="Y137" s="47">
        <f t="shared" si="278"/>
        <v>959037.43801728741</v>
      </c>
      <c r="Z137" s="47">
        <f t="shared" si="278"/>
        <v>0</v>
      </c>
      <c r="AB137" s="47">
        <f t="shared" ref="AB137:AD140" si="279">INDEX(Alloc,$E137,AB$1)*$G137</f>
        <v>11138.344443806262</v>
      </c>
      <c r="AC137" s="47">
        <f t="shared" si="279"/>
        <v>74008.532417742914</v>
      </c>
      <c r="AD137" s="47">
        <f t="shared" si="279"/>
        <v>0</v>
      </c>
      <c r="AF137" s="47">
        <f t="shared" ref="AF137:AH140" si="280">INDEX(Alloc,$E137,AF$1)*$G137</f>
        <v>108901.70910692522</v>
      </c>
      <c r="AG137" s="47">
        <f t="shared" si="280"/>
        <v>746613.94381868676</v>
      </c>
      <c r="AH137" s="47">
        <f t="shared" si="280"/>
        <v>0</v>
      </c>
      <c r="AJ137" s="47">
        <f t="shared" ref="AJ137:AL140" si="281">INDEX(Alloc,$E137,AJ$1)*$G137</f>
        <v>237951.20038818792</v>
      </c>
      <c r="AK137" s="47">
        <f t="shared" si="281"/>
        <v>1794706.9111302651</v>
      </c>
      <c r="AL137" s="47">
        <f t="shared" si="281"/>
        <v>0</v>
      </c>
      <c r="AN137" s="47">
        <f t="shared" ref="AN137:AP140" si="282">INDEX(Alloc,$E137,AN$1)*$G137</f>
        <v>84625.160759505248</v>
      </c>
      <c r="AO137" s="47">
        <f t="shared" si="282"/>
        <v>639155.57106698002</v>
      </c>
      <c r="AP137" s="47">
        <f t="shared" si="282"/>
        <v>0</v>
      </c>
      <c r="AR137" s="47">
        <f t="shared" ref="AR137:AT140" si="283">INDEX(Alloc,$E137,AR$1)*$G137</f>
        <v>39339.644953768853</v>
      </c>
      <c r="AS137" s="47">
        <f t="shared" si="283"/>
        <v>235959.80067726417</v>
      </c>
      <c r="AT137" s="47">
        <f t="shared" si="283"/>
        <v>0</v>
      </c>
      <c r="AV137" s="47">
        <f t="shared" ref="AV137:AX140" si="284">INDEX(Alloc,$E137,AV$1)*$G137</f>
        <v>0</v>
      </c>
      <c r="AW137" s="47">
        <f t="shared" si="284"/>
        <v>55236.459946129871</v>
      </c>
      <c r="AX137" s="47">
        <f t="shared" si="284"/>
        <v>0</v>
      </c>
      <c r="AZ137" s="47">
        <f t="shared" ref="AZ137:BB140" si="285">INDEX(Alloc,$E137,AZ$1)*$G137</f>
        <v>0</v>
      </c>
      <c r="BA137" s="47">
        <f t="shared" si="285"/>
        <v>199.58228567858487</v>
      </c>
      <c r="BB137" s="47">
        <f t="shared" si="285"/>
        <v>0</v>
      </c>
      <c r="BD137" s="47">
        <f t="shared" ref="BD137:BF140" si="286">INDEX(Alloc,$E137,BD$1)*$G137</f>
        <v>63.404719911835791</v>
      </c>
      <c r="BE137" s="47">
        <f t="shared" si="286"/>
        <v>665.30172278724763</v>
      </c>
      <c r="BF137" s="47">
        <f t="shared" si="286"/>
        <v>0</v>
      </c>
      <c r="BH137" s="44">
        <f t="shared" ref="BH137" si="287">+L137+P137+T137+X137+AB137+AF137+AJ137+AN137+AR137+AV137+AZ137+BD137-H137</f>
        <v>0</v>
      </c>
      <c r="BI137" s="44">
        <f t="shared" ref="BI137" si="288">+M137+Q137+U137+Y137+AC137+AG137+AK137+AO137+AS137+AW137+BA137+BE137-I137</f>
        <v>0</v>
      </c>
      <c r="BJ137" s="44">
        <f t="shared" ref="BJ137" si="289">+N137+R137+V137+Z137+AD137+AH137+AL137+AP137+AT137+AX137+BB137+BF137-J137</f>
        <v>0</v>
      </c>
      <c r="BK137" s="44">
        <f t="shared" ref="BK137" si="290">SUM(L137:BF137)-G137</f>
        <v>0</v>
      </c>
    </row>
    <row r="138" spans="1:63" x14ac:dyDescent="0.25">
      <c r="B138" s="18">
        <v>501</v>
      </c>
      <c r="C138" s="6" t="s">
        <v>87</v>
      </c>
      <c r="D138" s="47" t="str">
        <f>INDEX(Alloc,$E138,D$1)</f>
        <v>Energy</v>
      </c>
      <c r="E138" s="93">
        <v>2</v>
      </c>
      <c r="F138" s="93"/>
      <c r="G138" s="105">
        <f>+'Function-Classif'!F138</f>
        <v>372621658.94834697</v>
      </c>
      <c r="H138" s="21">
        <f>+'Function-Classif'!S138</f>
        <v>0</v>
      </c>
      <c r="I138" s="21">
        <f>+'Function-Classif'!T138</f>
        <v>372621658.94834697</v>
      </c>
      <c r="J138" s="21">
        <f>+'Function-Classif'!U138</f>
        <v>0</v>
      </c>
      <c r="K138" s="24"/>
      <c r="L138" s="47">
        <f t="shared" si="275"/>
        <v>0</v>
      </c>
      <c r="M138" s="47">
        <f t="shared" si="275"/>
        <v>125095809.48096704</v>
      </c>
      <c r="N138" s="47">
        <f t="shared" si="275"/>
        <v>0</v>
      </c>
      <c r="O138" s="47"/>
      <c r="P138" s="47">
        <f t="shared" si="276"/>
        <v>0</v>
      </c>
      <c r="Q138" s="47">
        <f t="shared" si="276"/>
        <v>37321637.72406438</v>
      </c>
      <c r="R138" s="47">
        <f t="shared" si="276"/>
        <v>0</v>
      </c>
      <c r="S138" s="47"/>
      <c r="T138" s="47">
        <f t="shared" si="277"/>
        <v>0</v>
      </c>
      <c r="U138" s="47">
        <f t="shared" si="277"/>
        <v>3118395.4363129716</v>
      </c>
      <c r="V138" s="47">
        <f t="shared" si="277"/>
        <v>0</v>
      </c>
      <c r="W138" s="24"/>
      <c r="X138" s="47">
        <f t="shared" si="278"/>
        <v>0</v>
      </c>
      <c r="Y138" s="47">
        <f t="shared" si="278"/>
        <v>44079318.230343208</v>
      </c>
      <c r="Z138" s="47">
        <f t="shared" si="278"/>
        <v>0</v>
      </c>
      <c r="AB138" s="47">
        <f t="shared" si="279"/>
        <v>0</v>
      </c>
      <c r="AC138" s="47">
        <f t="shared" si="279"/>
        <v>3401583.2155069178</v>
      </c>
      <c r="AD138" s="47">
        <f t="shared" si="279"/>
        <v>0</v>
      </c>
      <c r="AF138" s="47">
        <f t="shared" si="280"/>
        <v>0</v>
      </c>
      <c r="AG138" s="47">
        <f t="shared" si="280"/>
        <v>34315900.839944318</v>
      </c>
      <c r="AH138" s="47">
        <f t="shared" si="280"/>
        <v>0</v>
      </c>
      <c r="AJ138" s="47">
        <f t="shared" si="281"/>
        <v>0</v>
      </c>
      <c r="AK138" s="47">
        <f t="shared" si="281"/>
        <v>82488392.976042733</v>
      </c>
      <c r="AL138" s="47">
        <f t="shared" si="281"/>
        <v>0</v>
      </c>
      <c r="AN138" s="47">
        <f t="shared" si="282"/>
        <v>0</v>
      </c>
      <c r="AO138" s="47">
        <f t="shared" si="282"/>
        <v>29376894.685158577</v>
      </c>
      <c r="AP138" s="47">
        <f t="shared" si="282"/>
        <v>0</v>
      </c>
      <c r="AR138" s="47">
        <f t="shared" si="283"/>
        <v>0</v>
      </c>
      <c r="AS138" s="47">
        <f t="shared" si="283"/>
        <v>10845194.078267043</v>
      </c>
      <c r="AT138" s="47">
        <f t="shared" si="283"/>
        <v>0</v>
      </c>
      <c r="AV138" s="47">
        <f t="shared" si="284"/>
        <v>0</v>
      </c>
      <c r="AW138" s="47">
        <f t="shared" si="284"/>
        <v>2538780.4473167765</v>
      </c>
      <c r="AX138" s="47">
        <f t="shared" si="284"/>
        <v>0</v>
      </c>
      <c r="AZ138" s="47">
        <f t="shared" si="285"/>
        <v>0</v>
      </c>
      <c r="BA138" s="47">
        <f t="shared" si="285"/>
        <v>9173.2092354532579</v>
      </c>
      <c r="BB138" s="47">
        <f t="shared" si="285"/>
        <v>0</v>
      </c>
      <c r="BD138" s="47">
        <f t="shared" si="286"/>
        <v>0</v>
      </c>
      <c r="BE138" s="47">
        <f t="shared" si="286"/>
        <v>30578.625187524787</v>
      </c>
      <c r="BF138" s="47">
        <f t="shared" si="286"/>
        <v>0</v>
      </c>
      <c r="BH138" s="44">
        <f t="shared" si="202"/>
        <v>0</v>
      </c>
      <c r="BI138" s="44">
        <f t="shared" si="203"/>
        <v>0</v>
      </c>
      <c r="BJ138" s="44">
        <f t="shared" si="204"/>
        <v>0</v>
      </c>
      <c r="BK138" s="44">
        <f t="shared" si="205"/>
        <v>0</v>
      </c>
    </row>
    <row r="139" spans="1:63" x14ac:dyDescent="0.25">
      <c r="B139" s="6">
        <v>502</v>
      </c>
      <c r="C139" s="6" t="s">
        <v>88</v>
      </c>
      <c r="D139" s="47" t="str">
        <f>INDEX(Alloc,$E139,D$1)</f>
        <v>OM502</v>
      </c>
      <c r="E139" s="93">
        <v>47</v>
      </c>
      <c r="F139" s="93"/>
      <c r="G139" s="105">
        <f>+'Function-Classif'!F139</f>
        <v>15516428.646901891</v>
      </c>
      <c r="H139" s="21">
        <f>+'Function-Classif'!S139</f>
        <v>2543142.6552272206</v>
      </c>
      <c r="I139" s="21">
        <f>+'Function-Classif'!T139</f>
        <v>12973285.991674671</v>
      </c>
      <c r="J139" s="21">
        <f>+'Function-Classif'!U139</f>
        <v>0</v>
      </c>
      <c r="K139" s="24"/>
      <c r="L139" s="47">
        <f t="shared" si="275"/>
        <v>1103313.6355413005</v>
      </c>
      <c r="M139" s="47">
        <f t="shared" si="275"/>
        <v>4355366.0228365865</v>
      </c>
      <c r="N139" s="47">
        <f t="shared" si="275"/>
        <v>0</v>
      </c>
      <c r="O139" s="47"/>
      <c r="P139" s="47">
        <f t="shared" si="276"/>
        <v>296585.26241221593</v>
      </c>
      <c r="Q139" s="47">
        <f t="shared" si="276"/>
        <v>1299399.1847883409</v>
      </c>
      <c r="R139" s="47">
        <f t="shared" si="276"/>
        <v>0</v>
      </c>
      <c r="S139" s="47"/>
      <c r="T139" s="47">
        <f t="shared" si="277"/>
        <v>24479.228012441708</v>
      </c>
      <c r="U139" s="47">
        <f t="shared" si="277"/>
        <v>108570.81132803742</v>
      </c>
      <c r="V139" s="47">
        <f t="shared" si="277"/>
        <v>0</v>
      </c>
      <c r="W139" s="24"/>
      <c r="X139" s="47">
        <f t="shared" si="278"/>
        <v>278305.96731401666</v>
      </c>
      <c r="Y139" s="47">
        <f t="shared" si="278"/>
        <v>1534676.2271796765</v>
      </c>
      <c r="Z139" s="47">
        <f t="shared" si="278"/>
        <v>0</v>
      </c>
      <c r="AB139" s="47">
        <f t="shared" si="279"/>
        <v>17614.755049492891</v>
      </c>
      <c r="AC139" s="47">
        <f t="shared" si="279"/>
        <v>118430.34568575321</v>
      </c>
      <c r="AD139" s="47">
        <f t="shared" si="279"/>
        <v>0</v>
      </c>
      <c r="AF139" s="47">
        <f t="shared" si="280"/>
        <v>186310.88150171103</v>
      </c>
      <c r="AG139" s="47">
        <f t="shared" si="280"/>
        <v>1194750.7209189336</v>
      </c>
      <c r="AH139" s="47">
        <f t="shared" si="280"/>
        <v>0</v>
      </c>
      <c r="AJ139" s="47">
        <f t="shared" si="281"/>
        <v>431229.80425718596</v>
      </c>
      <c r="AK139" s="47">
        <f t="shared" si="281"/>
        <v>2871935.8828795152</v>
      </c>
      <c r="AL139" s="47">
        <f t="shared" si="281"/>
        <v>0</v>
      </c>
      <c r="AN139" s="47">
        <f t="shared" si="282"/>
        <v>149107.01057217963</v>
      </c>
      <c r="AO139" s="47">
        <f t="shared" si="282"/>
        <v>1022793.0855482024</v>
      </c>
      <c r="AP139" s="47">
        <f t="shared" si="282"/>
        <v>0</v>
      </c>
      <c r="AR139" s="47">
        <f t="shared" si="283"/>
        <v>56061.755882470214</v>
      </c>
      <c r="AS139" s="47">
        <f t="shared" si="283"/>
        <v>377588.90561989177</v>
      </c>
      <c r="AT139" s="47">
        <f t="shared" si="283"/>
        <v>0</v>
      </c>
      <c r="AV139" s="47">
        <f t="shared" si="284"/>
        <v>0</v>
      </c>
      <c r="AW139" s="47">
        <f t="shared" si="284"/>
        <v>88390.79538765602</v>
      </c>
      <c r="AX139" s="47">
        <f t="shared" si="284"/>
        <v>0</v>
      </c>
      <c r="AZ139" s="47">
        <f t="shared" si="285"/>
        <v>0</v>
      </c>
      <c r="BA139" s="47">
        <f t="shared" si="285"/>
        <v>319.37667608716009</v>
      </c>
      <c r="BB139" s="47">
        <f t="shared" si="285"/>
        <v>0</v>
      </c>
      <c r="BD139" s="47">
        <f t="shared" si="286"/>
        <v>134.35468420559749</v>
      </c>
      <c r="BE139" s="47">
        <f t="shared" si="286"/>
        <v>1064.6328259865779</v>
      </c>
      <c r="BF139" s="47">
        <f t="shared" si="286"/>
        <v>0</v>
      </c>
      <c r="BH139" s="44">
        <f t="shared" ref="BH139" si="291">+L139+P139+T139+X139+AB139+AF139+AJ139+AN139+AR139+AV139+AZ139+BD139-H139</f>
        <v>0</v>
      </c>
      <c r="BI139" s="44">
        <f t="shared" ref="BI139" si="292">+M139+Q139+U139+Y139+AC139+AG139+AK139+AO139+AS139+AW139+BA139+BE139-I139</f>
        <v>0</v>
      </c>
      <c r="BJ139" s="44">
        <f t="shared" ref="BJ139" si="293">+N139+R139+V139+Z139+AD139+AH139+AL139+AP139+AT139+AX139+BB139+BF139-J139</f>
        <v>0</v>
      </c>
      <c r="BK139" s="44">
        <f t="shared" ref="BK139" si="294">SUM(L139:BF139)-G139</f>
        <v>0</v>
      </c>
    </row>
    <row r="140" spans="1:63" x14ac:dyDescent="0.25">
      <c r="B140" s="6">
        <v>505</v>
      </c>
      <c r="C140" s="6" t="s">
        <v>89</v>
      </c>
      <c r="D140" s="47" t="str">
        <f>INDEX(Alloc,$E140,D$1)</f>
        <v>OM505</v>
      </c>
      <c r="E140" s="93">
        <v>48</v>
      </c>
      <c r="F140" s="93"/>
      <c r="G140" s="105">
        <f>+'Function-Classif'!F140</f>
        <v>7214387.5946459835</v>
      </c>
      <c r="H140" s="21">
        <f>+'Function-Classif'!S140</f>
        <v>1182438.126762477</v>
      </c>
      <c r="I140" s="21">
        <f>+'Function-Classif'!T140</f>
        <v>6031949.4678835068</v>
      </c>
      <c r="J140" s="21">
        <f>+'Function-Classif'!U140</f>
        <v>0</v>
      </c>
      <c r="K140" s="24"/>
      <c r="L140" s="47">
        <f t="shared" si="275"/>
        <v>512987.38816694217</v>
      </c>
      <c r="M140" s="47">
        <f t="shared" si="275"/>
        <v>2025034.1957115675</v>
      </c>
      <c r="N140" s="47">
        <f t="shared" si="275"/>
        <v>0</v>
      </c>
      <c r="O140" s="47"/>
      <c r="P140" s="47">
        <f t="shared" si="276"/>
        <v>137897.77832212296</v>
      </c>
      <c r="Q140" s="47">
        <f t="shared" si="276"/>
        <v>604157.66878816287</v>
      </c>
      <c r="R140" s="47">
        <f t="shared" si="276"/>
        <v>0</v>
      </c>
      <c r="S140" s="47"/>
      <c r="T140" s="47">
        <f t="shared" si="277"/>
        <v>11381.655077873322</v>
      </c>
      <c r="U140" s="47">
        <f t="shared" si="277"/>
        <v>50480.167325232811</v>
      </c>
      <c r="V140" s="47">
        <f t="shared" si="277"/>
        <v>0</v>
      </c>
      <c r="W140" s="24"/>
      <c r="X140" s="47">
        <f t="shared" si="278"/>
        <v>129398.79168052532</v>
      </c>
      <c r="Y140" s="47">
        <f t="shared" si="278"/>
        <v>713550.09500680561</v>
      </c>
      <c r="Z140" s="47">
        <f t="shared" si="278"/>
        <v>0</v>
      </c>
      <c r="AB140" s="47">
        <f t="shared" si="279"/>
        <v>8190.0077139956284</v>
      </c>
      <c r="AC140" s="47">
        <f t="shared" si="279"/>
        <v>55064.373135600974</v>
      </c>
      <c r="AD140" s="47">
        <f t="shared" si="279"/>
        <v>0</v>
      </c>
      <c r="AF140" s="47">
        <f t="shared" si="280"/>
        <v>86625.533674069884</v>
      </c>
      <c r="AG140" s="47">
        <f t="shared" si="280"/>
        <v>555501.20300478465</v>
      </c>
      <c r="AH140" s="47">
        <f t="shared" si="280"/>
        <v>0</v>
      </c>
      <c r="AJ140" s="47">
        <f t="shared" si="281"/>
        <v>200500.9671407752</v>
      </c>
      <c r="AK140" s="47">
        <f t="shared" si="281"/>
        <v>1335311.0485383233</v>
      </c>
      <c r="AL140" s="47">
        <f t="shared" si="281"/>
        <v>0</v>
      </c>
      <c r="AN140" s="47">
        <f t="shared" si="282"/>
        <v>69327.536111956069</v>
      </c>
      <c r="AO140" s="47">
        <f t="shared" si="282"/>
        <v>475549.23340829118</v>
      </c>
      <c r="AP140" s="47">
        <f t="shared" si="282"/>
        <v>0</v>
      </c>
      <c r="AR140" s="47">
        <f t="shared" si="283"/>
        <v>26066.000455157577</v>
      </c>
      <c r="AS140" s="47">
        <f t="shared" si="283"/>
        <v>175560.54802108134</v>
      </c>
      <c r="AT140" s="47">
        <f t="shared" si="283"/>
        <v>0</v>
      </c>
      <c r="AV140" s="47">
        <f t="shared" si="284"/>
        <v>0</v>
      </c>
      <c r="AW140" s="47">
        <f t="shared" si="284"/>
        <v>41097.437576456847</v>
      </c>
      <c r="AX140" s="47">
        <f t="shared" si="284"/>
        <v>0</v>
      </c>
      <c r="AZ140" s="47">
        <f t="shared" si="285"/>
        <v>0</v>
      </c>
      <c r="BA140" s="47">
        <f t="shared" si="285"/>
        <v>148.49468150279088</v>
      </c>
      <c r="BB140" s="47">
        <f t="shared" si="285"/>
        <v>0</v>
      </c>
      <c r="BD140" s="47">
        <f t="shared" si="286"/>
        <v>62.468419059109692</v>
      </c>
      <c r="BE140" s="47">
        <f t="shared" si="286"/>
        <v>495.00268569752609</v>
      </c>
      <c r="BF140" s="47">
        <f t="shared" si="286"/>
        <v>0</v>
      </c>
      <c r="BH140" s="44">
        <f t="shared" ref="BH140" si="295">+L140+P140+T140+X140+AB140+AF140+AJ140+AN140+AR140+AV140+AZ140+BD140-H140</f>
        <v>0</v>
      </c>
      <c r="BI140" s="44">
        <f t="shared" ref="BI140" si="296">+M140+Q140+U140+Y140+AC140+AG140+AK140+AO140+AS140+AW140+BA140+BE140-I140</f>
        <v>0</v>
      </c>
      <c r="BJ140" s="44">
        <f t="shared" ref="BJ140" si="297">+N140+R140+V140+Z140+AD140+AH140+AL140+AP140+AT140+AX140+BB140+BF140-J140</f>
        <v>0</v>
      </c>
      <c r="BK140" s="44">
        <f t="shared" ref="BK140" si="298">SUM(L140:BF140)-G140</f>
        <v>0</v>
      </c>
    </row>
    <row r="141" spans="1:63" x14ac:dyDescent="0.25">
      <c r="B141" s="6">
        <v>506</v>
      </c>
      <c r="C141" s="6" t="s">
        <v>90</v>
      </c>
      <c r="D141" s="47" t="str">
        <f>INDEX(Alloc,$E141,D$1)</f>
        <v>Prod</v>
      </c>
      <c r="E141" s="93">
        <v>24</v>
      </c>
      <c r="F141" s="93"/>
      <c r="G141" s="105">
        <f>+'Function-Classif'!F141</f>
        <v>14444590.015824649</v>
      </c>
      <c r="H141" s="21">
        <f>+'Function-Classif'!S141</f>
        <v>2367468.3035936607</v>
      </c>
      <c r="I141" s="21">
        <f>+'Function-Classif'!T141</f>
        <v>12077121.712230988</v>
      </c>
      <c r="J141" s="21">
        <f>+'Function-Classif'!U141</f>
        <v>0</v>
      </c>
      <c r="K141" s="47"/>
      <c r="L141" s="47">
        <f t="shared" ref="L141:N141" si="299">INDEX(Alloc,$E141,L$1)*$G141</f>
        <v>966591.73497178231</v>
      </c>
      <c r="M141" s="47">
        <f t="shared" si="299"/>
        <v>4054507.515895972</v>
      </c>
      <c r="N141" s="47">
        <f t="shared" si="299"/>
        <v>0</v>
      </c>
      <c r="O141" s="47"/>
      <c r="P141" s="47">
        <f t="shared" ref="P141:R141" si="300">INDEX(Alloc,$E141,P$1)*$G141</f>
        <v>260297.31640749675</v>
      </c>
      <c r="Q141" s="47">
        <f t="shared" si="300"/>
        <v>1209639.725627969</v>
      </c>
      <c r="R141" s="47">
        <f t="shared" si="300"/>
        <v>0</v>
      </c>
      <c r="S141" s="47"/>
      <c r="T141" s="47">
        <f t="shared" ref="T141:V141" si="301">INDEX(Alloc,$E141,T$1)*$G141</f>
        <v>15930.404158552194</v>
      </c>
      <c r="U141" s="47">
        <f t="shared" si="301"/>
        <v>101070.99339718747</v>
      </c>
      <c r="V141" s="47">
        <f t="shared" si="301"/>
        <v>0</v>
      </c>
      <c r="W141" s="24"/>
      <c r="X141" s="47">
        <f t="shared" ref="X141:Z141" si="302">INDEX(Alloc,$E141,X$1)*$G141</f>
        <v>270188.7783961292</v>
      </c>
      <c r="Y141" s="47">
        <f t="shared" si="302"/>
        <v>1428664.3797423812</v>
      </c>
      <c r="Z141" s="47">
        <f t="shared" si="302"/>
        <v>0</v>
      </c>
      <c r="AB141" s="47">
        <f t="shared" ref="AB141:AD141" si="303">INDEX(Alloc,$E141,AB$1)*$G141</f>
        <v>19744.577289520766</v>
      </c>
      <c r="AC141" s="47">
        <f t="shared" si="303"/>
        <v>110249.45416190587</v>
      </c>
      <c r="AD141" s="47">
        <f t="shared" si="303"/>
        <v>0</v>
      </c>
      <c r="AF141" s="47">
        <f t="shared" ref="AF141:AH141" si="304">INDEX(Alloc,$E141,AF$1)*$G141</f>
        <v>193046.48220124596</v>
      </c>
      <c r="AG141" s="47">
        <f t="shared" si="304"/>
        <v>1112220.133092979</v>
      </c>
      <c r="AH141" s="47">
        <f t="shared" si="304"/>
        <v>0</v>
      </c>
      <c r="AJ141" s="47">
        <f t="shared" ref="AJ141:AL141" si="305">INDEX(Alloc,$E141,AJ$1)*$G141</f>
        <v>421808.27598767518</v>
      </c>
      <c r="AK141" s="47">
        <f t="shared" si="305"/>
        <v>2673549.2634262163</v>
      </c>
      <c r="AL141" s="47">
        <f t="shared" si="305"/>
        <v>0</v>
      </c>
      <c r="AN141" s="47">
        <f t="shared" ref="AN141:AP141" si="306">INDEX(Alloc,$E141,AN$1)*$G141</f>
        <v>150012.24245523382</v>
      </c>
      <c r="AO141" s="47">
        <f t="shared" si="306"/>
        <v>952140.92933130532</v>
      </c>
      <c r="AP141" s="47">
        <f t="shared" si="306"/>
        <v>0</v>
      </c>
      <c r="AR141" s="47">
        <f t="shared" ref="AR141:AT141" si="307">INDEX(Alloc,$E141,AR$1)*$G141</f>
        <v>69736.096261946877</v>
      </c>
      <c r="AS141" s="47">
        <f t="shared" si="307"/>
        <v>351505.946395226</v>
      </c>
      <c r="AT141" s="47">
        <f t="shared" si="307"/>
        <v>0</v>
      </c>
      <c r="AV141" s="47">
        <f t="shared" ref="AV141:AX141" si="308">INDEX(Alloc,$E141,AV$1)*$G141</f>
        <v>0</v>
      </c>
      <c r="AW141" s="47">
        <f t="shared" si="308"/>
        <v>82284.965799927406</v>
      </c>
      <c r="AX141" s="47">
        <f t="shared" si="308"/>
        <v>0</v>
      </c>
      <c r="AZ141" s="47">
        <f t="shared" ref="AZ141:BB141" si="309">INDEX(Alloc,$E141,AZ$1)*$G141</f>
        <v>0</v>
      </c>
      <c r="BA141" s="47">
        <f t="shared" si="309"/>
        <v>297.31488164429965</v>
      </c>
      <c r="BB141" s="47">
        <f t="shared" si="309"/>
        <v>0</v>
      </c>
      <c r="BD141" s="47">
        <f t="shared" ref="BD141:BF141" si="310">INDEX(Alloc,$E141,BD$1)*$G141</f>
        <v>112.3954640777702</v>
      </c>
      <c r="BE141" s="47">
        <f t="shared" si="310"/>
        <v>991.09047827416225</v>
      </c>
      <c r="BF141" s="47">
        <f t="shared" si="310"/>
        <v>0</v>
      </c>
      <c r="BH141" s="44">
        <f t="shared" ref="BH141" si="311">+L141+P141+T141+X141+AB141+AF141+AJ141+AN141+AR141+AV141+AZ141+BD141-H141</f>
        <v>0</v>
      </c>
      <c r="BI141" s="44">
        <f t="shared" ref="BI141" si="312">+M141+Q141+U141+Y141+AC141+AG141+AK141+AO141+AS141+AW141+BA141+BE141-I141</f>
        <v>0</v>
      </c>
      <c r="BJ141" s="44">
        <f t="shared" ref="BJ141" si="313">+N141+R141+V141+Z141+AD141+AH141+AL141+AP141+AT141+AX141+BB141+BF141-J141</f>
        <v>0</v>
      </c>
      <c r="BK141" s="44">
        <f t="shared" ref="BK141" si="314">SUM(L141:BF141)-G141</f>
        <v>0</v>
      </c>
    </row>
    <row r="142" spans="1:63" x14ac:dyDescent="0.25">
      <c r="B142" s="6">
        <v>507</v>
      </c>
      <c r="C142" s="6" t="s">
        <v>91</v>
      </c>
      <c r="D142" s="6"/>
      <c r="E142" s="93"/>
      <c r="F142" s="93"/>
      <c r="G142" s="105"/>
      <c r="H142" s="21">
        <f>+'Function-Classif'!S142</f>
        <v>0</v>
      </c>
      <c r="I142" s="21">
        <f>+'Function-Classif'!T142</f>
        <v>0</v>
      </c>
      <c r="J142" s="21">
        <f>+'Function-Classif'!U142</f>
        <v>0</v>
      </c>
      <c r="K142" s="24"/>
      <c r="L142" s="40"/>
      <c r="M142" s="24"/>
      <c r="N142" s="24"/>
      <c r="O142" s="24"/>
      <c r="P142" s="40"/>
      <c r="Q142" s="24"/>
      <c r="R142" s="24"/>
      <c r="S142" s="24"/>
      <c r="T142" s="24"/>
      <c r="U142" s="24"/>
      <c r="V142" s="24"/>
      <c r="W142" s="24"/>
      <c r="Y142" s="44"/>
      <c r="Z142" s="44"/>
      <c r="BH142" s="44">
        <f t="shared" si="202"/>
        <v>0</v>
      </c>
      <c r="BI142" s="44">
        <f t="shared" si="203"/>
        <v>0</v>
      </c>
      <c r="BJ142" s="44">
        <f t="shared" si="204"/>
        <v>0</v>
      </c>
      <c r="BK142" s="44">
        <f t="shared" si="205"/>
        <v>0</v>
      </c>
    </row>
    <row r="143" spans="1:63" x14ac:dyDescent="0.25">
      <c r="B143" s="30">
        <v>509</v>
      </c>
      <c r="C143" s="30" t="s">
        <v>92</v>
      </c>
      <c r="D143" s="30"/>
      <c r="E143" s="94"/>
      <c r="F143" s="94"/>
      <c r="G143" s="105"/>
      <c r="H143" s="31">
        <f>+'Function-Classif'!S143</f>
        <v>0</v>
      </c>
      <c r="I143" s="31">
        <f>+'Function-Classif'!T143</f>
        <v>0</v>
      </c>
      <c r="J143" s="31">
        <f>+'Function-Classif'!U143</f>
        <v>0</v>
      </c>
      <c r="K143" s="41"/>
      <c r="L143" s="41"/>
      <c r="M143" s="41"/>
      <c r="N143" s="41"/>
      <c r="O143" s="41"/>
      <c r="P143" s="41"/>
      <c r="Q143" s="41"/>
      <c r="R143" s="41"/>
      <c r="S143" s="41"/>
      <c r="T143" s="41"/>
      <c r="U143" s="41"/>
      <c r="V143" s="24"/>
      <c r="W143" s="41"/>
      <c r="Y143" s="44"/>
      <c r="Z143" s="44"/>
      <c r="BH143" s="44">
        <f t="shared" si="202"/>
        <v>0</v>
      </c>
      <c r="BI143" s="44">
        <f t="shared" si="203"/>
        <v>0</v>
      </c>
      <c r="BJ143" s="44">
        <f t="shared" si="204"/>
        <v>0</v>
      </c>
      <c r="BK143" s="44">
        <f t="shared" si="205"/>
        <v>0</v>
      </c>
    </row>
    <row r="144" spans="1:63" x14ac:dyDescent="0.25">
      <c r="B144" s="6"/>
      <c r="C144" s="6" t="s">
        <v>93</v>
      </c>
      <c r="D144" s="6"/>
      <c r="E144" s="93"/>
      <c r="F144" s="93"/>
      <c r="G144" s="105">
        <f>+'Function-Classif'!F144</f>
        <v>419239766.24914169</v>
      </c>
      <c r="H144" s="24">
        <f>SUM(H137:H143)</f>
        <v>7428589.3222039379</v>
      </c>
      <c r="I144" s="24">
        <f t="shared" ref="I144:BF144" si="315">SUM(I137:I143)</f>
        <v>411811176.92693776</v>
      </c>
      <c r="J144" s="24">
        <f t="shared" si="315"/>
        <v>0</v>
      </c>
      <c r="K144" s="24"/>
      <c r="L144" s="24">
        <f t="shared" si="315"/>
        <v>3128168.128356644</v>
      </c>
      <c r="M144" s="24">
        <f t="shared" si="315"/>
        <v>138252437.2747913</v>
      </c>
      <c r="N144" s="24">
        <f t="shared" si="315"/>
        <v>0</v>
      </c>
      <c r="O144" s="24">
        <f t="shared" si="315"/>
        <v>0</v>
      </c>
      <c r="P144" s="24">
        <f t="shared" si="315"/>
        <v>841619.72095459676</v>
      </c>
      <c r="Q144" s="24">
        <f t="shared" si="315"/>
        <v>41246844.317544818</v>
      </c>
      <c r="R144" s="24">
        <f t="shared" si="315"/>
        <v>0</v>
      </c>
      <c r="S144" s="24">
        <f t="shared" si="315"/>
        <v>0</v>
      </c>
      <c r="T144" s="24">
        <f t="shared" si="315"/>
        <v>60777.973874018302</v>
      </c>
      <c r="U144" s="24">
        <f t="shared" si="315"/>
        <v>3446364.6004261165</v>
      </c>
      <c r="V144" s="24">
        <f t="shared" si="315"/>
        <v>0</v>
      </c>
      <c r="W144" s="24">
        <f t="shared" si="315"/>
        <v>0</v>
      </c>
      <c r="X144" s="24">
        <f t="shared" si="315"/>
        <v>830312.88952461444</v>
      </c>
      <c r="Y144" s="24">
        <f t="shared" si="315"/>
        <v>48715246.370289363</v>
      </c>
      <c r="Z144" s="24">
        <f t="shared" si="315"/>
        <v>0</v>
      </c>
      <c r="AA144" s="24">
        <f t="shared" si="315"/>
        <v>0</v>
      </c>
      <c r="AB144" s="24">
        <f t="shared" si="315"/>
        <v>56687.684496815549</v>
      </c>
      <c r="AC144" s="24">
        <f t="shared" si="315"/>
        <v>3759335.9209079207</v>
      </c>
      <c r="AD144" s="24">
        <f t="shared" si="315"/>
        <v>0</v>
      </c>
      <c r="AE144" s="24">
        <f t="shared" si="315"/>
        <v>0</v>
      </c>
      <c r="AF144" s="24">
        <f t="shared" si="315"/>
        <v>574884.60648395214</v>
      </c>
      <c r="AG144" s="24">
        <f t="shared" si="315"/>
        <v>37924986.840779699</v>
      </c>
      <c r="AH144" s="24">
        <f t="shared" si="315"/>
        <v>0</v>
      </c>
      <c r="AI144" s="24">
        <f t="shared" si="315"/>
        <v>0</v>
      </c>
      <c r="AJ144" s="24">
        <f t="shared" si="315"/>
        <v>1291490.2477738243</v>
      </c>
      <c r="AK144" s="24">
        <f t="shared" si="315"/>
        <v>91163896.082017049</v>
      </c>
      <c r="AL144" s="24">
        <f t="shared" si="315"/>
        <v>0</v>
      </c>
      <c r="AM144" s="24">
        <f t="shared" si="315"/>
        <v>0</v>
      </c>
      <c r="AN144" s="24">
        <f t="shared" si="315"/>
        <v>453071.94989887474</v>
      </c>
      <c r="AO144" s="24">
        <f t="shared" si="315"/>
        <v>32466533.504513357</v>
      </c>
      <c r="AP144" s="24">
        <f t="shared" si="315"/>
        <v>0</v>
      </c>
      <c r="AQ144" s="24">
        <f t="shared" si="315"/>
        <v>0</v>
      </c>
      <c r="AR144" s="24">
        <f t="shared" si="315"/>
        <v>191203.49755334354</v>
      </c>
      <c r="AS144" s="24">
        <f t="shared" si="315"/>
        <v>11985809.278980507</v>
      </c>
      <c r="AT144" s="24">
        <f t="shared" si="315"/>
        <v>0</v>
      </c>
      <c r="AU144" s="24">
        <f t="shared" si="315"/>
        <v>0</v>
      </c>
      <c r="AV144" s="24">
        <f t="shared" si="315"/>
        <v>0</v>
      </c>
      <c r="AW144" s="24">
        <f t="shared" si="315"/>
        <v>2805790.1060269466</v>
      </c>
      <c r="AX144" s="24">
        <f t="shared" si="315"/>
        <v>0</v>
      </c>
      <c r="AY144" s="24">
        <f t="shared" si="315"/>
        <v>0</v>
      </c>
      <c r="AZ144" s="24">
        <f t="shared" si="315"/>
        <v>0</v>
      </c>
      <c r="BA144" s="24">
        <f t="shared" si="315"/>
        <v>10137.977760366093</v>
      </c>
      <c r="BB144" s="24">
        <f t="shared" si="315"/>
        <v>0</v>
      </c>
      <c r="BC144" s="24">
        <f t="shared" si="315"/>
        <v>0</v>
      </c>
      <c r="BD144" s="24">
        <f t="shared" si="315"/>
        <v>372.6232872543132</v>
      </c>
      <c r="BE144" s="24">
        <f t="shared" si="315"/>
        <v>33794.652900270303</v>
      </c>
      <c r="BF144" s="24">
        <f t="shared" si="315"/>
        <v>0</v>
      </c>
      <c r="BH144" s="44">
        <f t="shared" si="202"/>
        <v>0</v>
      </c>
      <c r="BI144" s="44">
        <f t="shared" si="203"/>
        <v>0</v>
      </c>
      <c r="BJ144" s="44">
        <f t="shared" si="204"/>
        <v>0</v>
      </c>
      <c r="BK144" s="44">
        <f t="shared" si="205"/>
        <v>0</v>
      </c>
    </row>
    <row r="145" spans="2:63" x14ac:dyDescent="0.25">
      <c r="B145" s="6"/>
      <c r="C145" s="6"/>
      <c r="D145" s="6"/>
      <c r="E145" s="93"/>
      <c r="F145" s="93"/>
      <c r="G145" s="105"/>
      <c r="H145" s="24"/>
      <c r="I145" s="24"/>
      <c r="J145" s="24"/>
      <c r="K145" s="24"/>
      <c r="L145" s="40"/>
      <c r="M145" s="24"/>
      <c r="N145" s="24"/>
      <c r="O145" s="24"/>
      <c r="P145" s="40"/>
      <c r="Q145" s="24"/>
      <c r="R145" s="24"/>
      <c r="S145" s="24"/>
      <c r="T145" s="24"/>
      <c r="U145" s="24"/>
      <c r="V145" s="24"/>
      <c r="W145" s="24"/>
      <c r="Y145" s="44"/>
      <c r="Z145" s="44"/>
      <c r="BH145" s="44">
        <f t="shared" si="202"/>
        <v>0</v>
      </c>
      <c r="BI145" s="44">
        <f t="shared" si="203"/>
        <v>0</v>
      </c>
      <c r="BJ145" s="44">
        <f t="shared" si="204"/>
        <v>0</v>
      </c>
      <c r="BK145" s="44">
        <f t="shared" si="205"/>
        <v>0</v>
      </c>
    </row>
    <row r="146" spans="2:63" x14ac:dyDescent="0.25">
      <c r="B146" s="9" t="s">
        <v>94</v>
      </c>
      <c r="C146" s="6"/>
      <c r="D146" s="6"/>
      <c r="E146" s="93"/>
      <c r="F146" s="93"/>
      <c r="G146" s="105"/>
      <c r="H146" s="24"/>
      <c r="I146" s="24"/>
      <c r="J146" s="24"/>
      <c r="K146" s="24"/>
      <c r="L146" s="40"/>
      <c r="M146" s="24"/>
      <c r="N146" s="24"/>
      <c r="O146" s="24"/>
      <c r="P146" s="40"/>
      <c r="Q146" s="24"/>
      <c r="R146" s="24"/>
      <c r="S146" s="24"/>
      <c r="T146" s="24"/>
      <c r="U146" s="24"/>
      <c r="V146" s="24"/>
      <c r="W146" s="24"/>
      <c r="Y146" s="44"/>
      <c r="Z146" s="44"/>
      <c r="BH146" s="44">
        <f t="shared" si="202"/>
        <v>0</v>
      </c>
      <c r="BI146" s="44">
        <f t="shared" si="203"/>
        <v>0</v>
      </c>
      <c r="BJ146" s="44">
        <f t="shared" si="204"/>
        <v>0</v>
      </c>
      <c r="BK146" s="44">
        <f t="shared" si="205"/>
        <v>0</v>
      </c>
    </row>
    <row r="147" spans="2:63" x14ac:dyDescent="0.25">
      <c r="B147" s="6">
        <v>510</v>
      </c>
      <c r="C147" s="6" t="s">
        <v>95</v>
      </c>
      <c r="D147" s="47" t="str">
        <f>INDEX(Alloc,$E147,D$1)</f>
        <v>LBSUB2</v>
      </c>
      <c r="E147" s="93">
        <v>37</v>
      </c>
      <c r="F147" s="93"/>
      <c r="G147" s="105">
        <f>+'Function-Classif'!F147</f>
        <v>10261750.042761102</v>
      </c>
      <c r="H147" s="21">
        <f>+'Function-Classif'!S147</f>
        <v>162248.77617219056</v>
      </c>
      <c r="I147" s="21">
        <f>+'Function-Classif'!T147</f>
        <v>10099501.266588911</v>
      </c>
      <c r="J147" s="21">
        <f>+'Function-Classif'!U147</f>
        <v>0</v>
      </c>
      <c r="K147" s="47"/>
      <c r="L147" s="47">
        <f t="shared" ref="L147:N151" si="316">INDEX(Alloc,$E147,L$1)*$G147</f>
        <v>66243.052048160884</v>
      </c>
      <c r="M147" s="47">
        <f t="shared" si="316"/>
        <v>3390584.6747172731</v>
      </c>
      <c r="N147" s="47">
        <f t="shared" si="316"/>
        <v>0</v>
      </c>
      <c r="O147" s="47"/>
      <c r="P147" s="47">
        <f t="shared" ref="P147:R151" si="317">INDEX(Alloc,$E147,P$1)*$G147</f>
        <v>17838.853835514929</v>
      </c>
      <c r="Q147" s="47">
        <f t="shared" si="317"/>
        <v>1011562.0453442589</v>
      </c>
      <c r="R147" s="47">
        <f t="shared" si="317"/>
        <v>0</v>
      </c>
      <c r="S147" s="47"/>
      <c r="T147" s="47">
        <f t="shared" ref="T147:V151" si="318">INDEX(Alloc,$E147,T$1)*$G147</f>
        <v>1091.7521365460655</v>
      </c>
      <c r="U147" s="47">
        <f t="shared" si="318"/>
        <v>84520.687143239003</v>
      </c>
      <c r="V147" s="47">
        <f t="shared" si="318"/>
        <v>0</v>
      </c>
      <c r="W147" s="24"/>
      <c r="X147" s="47">
        <f t="shared" ref="X147:Z151" si="319">INDEX(Alloc,$E147,X$1)*$G147</f>
        <v>18516.741518223615</v>
      </c>
      <c r="Y147" s="47">
        <f t="shared" si="319"/>
        <v>1194721.5616884949</v>
      </c>
      <c r="Z147" s="47">
        <f t="shared" si="319"/>
        <v>0</v>
      </c>
      <c r="AB147" s="47">
        <f t="shared" ref="AB147:AD151" si="320">INDEX(Alloc,$E147,AB$1)*$G147</f>
        <v>1353.1473669147836</v>
      </c>
      <c r="AC147" s="47">
        <f t="shared" si="320"/>
        <v>92196.18121603044</v>
      </c>
      <c r="AD147" s="47">
        <f t="shared" si="320"/>
        <v>0</v>
      </c>
      <c r="AF147" s="47">
        <f t="shared" ref="AF147:AH151" si="321">INDEX(Alloc,$E147,AF$1)*$G147</f>
        <v>13229.978806455263</v>
      </c>
      <c r="AG147" s="47">
        <f t="shared" si="321"/>
        <v>930094.8446617251</v>
      </c>
      <c r="AH147" s="47">
        <f t="shared" si="321"/>
        <v>0</v>
      </c>
      <c r="AJ147" s="47">
        <f t="shared" ref="AJ147:AL151" si="322">INDEX(Alloc,$E147,AJ$1)*$G147</f>
        <v>28907.62104583098</v>
      </c>
      <c r="AK147" s="47">
        <f t="shared" si="322"/>
        <v>2235757.3944887388</v>
      </c>
      <c r="AL147" s="47">
        <f t="shared" si="322"/>
        <v>0</v>
      </c>
      <c r="AN147" s="47">
        <f t="shared" ref="AN147:AP151" si="323">INDEX(Alloc,$E147,AN$1)*$G147</f>
        <v>10280.730142094051</v>
      </c>
      <c r="AO147" s="47">
        <f t="shared" si="323"/>
        <v>796228.50136667897</v>
      </c>
      <c r="AP147" s="47">
        <f t="shared" si="323"/>
        <v>0</v>
      </c>
      <c r="AR147" s="47">
        <f t="shared" ref="AR147:AT151" si="324">INDEX(Alloc,$E147,AR$1)*$G147</f>
        <v>4779.1965182182767</v>
      </c>
      <c r="AS147" s="47">
        <f t="shared" si="324"/>
        <v>293947.08734589093</v>
      </c>
      <c r="AT147" s="47">
        <f t="shared" si="324"/>
        <v>0</v>
      </c>
      <c r="AV147" s="47">
        <f t="shared" ref="AV147:AX151" si="325">INDEX(Alloc,$E147,AV$1)*$G147</f>
        <v>0</v>
      </c>
      <c r="AW147" s="47">
        <f t="shared" si="325"/>
        <v>68810.858755854642</v>
      </c>
      <c r="AX147" s="47">
        <f t="shared" si="325"/>
        <v>0</v>
      </c>
      <c r="AZ147" s="47">
        <f t="shared" ref="AZ147:BB151" si="326">INDEX(Alloc,$E147,AZ$1)*$G147</f>
        <v>0</v>
      </c>
      <c r="BA147" s="47">
        <f t="shared" si="326"/>
        <v>248.62977249797422</v>
      </c>
      <c r="BB147" s="47">
        <f t="shared" si="326"/>
        <v>0</v>
      </c>
      <c r="BD147" s="47">
        <f t="shared" ref="BD147:BF151" si="327">INDEX(Alloc,$E147,BD$1)*$G147</f>
        <v>7.7027542317008164</v>
      </c>
      <c r="BE147" s="47">
        <f t="shared" si="327"/>
        <v>828.800088227733</v>
      </c>
      <c r="BF147" s="47">
        <f t="shared" si="327"/>
        <v>0</v>
      </c>
      <c r="BH147" s="44">
        <f t="shared" si="202"/>
        <v>0</v>
      </c>
      <c r="BI147" s="44">
        <f t="shared" si="203"/>
        <v>0</v>
      </c>
      <c r="BJ147" s="44">
        <f t="shared" si="204"/>
        <v>0</v>
      </c>
      <c r="BK147" s="44">
        <f t="shared" si="205"/>
        <v>0</v>
      </c>
    </row>
    <row r="148" spans="2:63" x14ac:dyDescent="0.25">
      <c r="B148" s="6">
        <v>511</v>
      </c>
      <c r="C148" s="6" t="s">
        <v>96</v>
      </c>
      <c r="D148" s="47" t="str">
        <f>INDEX(Alloc,$E148,D$1)</f>
        <v>Prod</v>
      </c>
      <c r="E148" s="93">
        <v>24</v>
      </c>
      <c r="F148" s="93"/>
      <c r="G148" s="105">
        <f>+'Function-Classif'!F148</f>
        <v>5959887.1456335718</v>
      </c>
      <c r="H148" s="21">
        <f>+'Function-Classif'!S148</f>
        <v>976825.50316934264</v>
      </c>
      <c r="I148" s="21">
        <f>+'Function-Classif'!T148</f>
        <v>4983061.6424642289</v>
      </c>
      <c r="J148" s="21">
        <f>+'Function-Classif'!U148</f>
        <v>0</v>
      </c>
      <c r="K148" s="47"/>
      <c r="L148" s="47">
        <f t="shared" si="316"/>
        <v>398819.04920962144</v>
      </c>
      <c r="M148" s="47">
        <f t="shared" si="316"/>
        <v>1672903.6406980047</v>
      </c>
      <c r="N148" s="47">
        <f t="shared" si="316"/>
        <v>0</v>
      </c>
      <c r="O148" s="47"/>
      <c r="P148" s="47">
        <f t="shared" si="317"/>
        <v>107399.56124752547</v>
      </c>
      <c r="Q148" s="47">
        <f t="shared" si="317"/>
        <v>499101.47977337864</v>
      </c>
      <c r="R148" s="47">
        <f t="shared" si="317"/>
        <v>0</v>
      </c>
      <c r="S148" s="47"/>
      <c r="T148" s="47">
        <f t="shared" si="318"/>
        <v>6572.9391325948582</v>
      </c>
      <c r="U148" s="47">
        <f t="shared" si="318"/>
        <v>41702.236870993911</v>
      </c>
      <c r="V148" s="47">
        <f t="shared" si="318"/>
        <v>0</v>
      </c>
      <c r="W148" s="24"/>
      <c r="X148" s="47">
        <f t="shared" si="319"/>
        <v>111480.81222751102</v>
      </c>
      <c r="Y148" s="47">
        <f t="shared" si="319"/>
        <v>589471.79967884114</v>
      </c>
      <c r="Z148" s="47">
        <f t="shared" si="319"/>
        <v>0</v>
      </c>
      <c r="AB148" s="47">
        <f t="shared" si="320"/>
        <v>8146.6799857154137</v>
      </c>
      <c r="AC148" s="47">
        <f t="shared" si="320"/>
        <v>45489.301112237052</v>
      </c>
      <c r="AD148" s="47">
        <f t="shared" si="320"/>
        <v>0</v>
      </c>
      <c r="AF148" s="47">
        <f t="shared" si="321"/>
        <v>79651.637500304729</v>
      </c>
      <c r="AG148" s="47">
        <f t="shared" si="321"/>
        <v>458905.82336180413</v>
      </c>
      <c r="AH148" s="47">
        <f t="shared" si="321"/>
        <v>0</v>
      </c>
      <c r="AJ148" s="47">
        <f t="shared" si="322"/>
        <v>174039.53447115415</v>
      </c>
      <c r="AK148" s="47">
        <f t="shared" si="322"/>
        <v>1103115.5519717482</v>
      </c>
      <c r="AL148" s="47">
        <f t="shared" si="322"/>
        <v>0</v>
      </c>
      <c r="AN148" s="47">
        <f t="shared" si="323"/>
        <v>61895.563288202655</v>
      </c>
      <c r="AO148" s="47">
        <f t="shared" si="323"/>
        <v>392856.59747603995</v>
      </c>
      <c r="AP148" s="47">
        <f t="shared" si="323"/>
        <v>0</v>
      </c>
      <c r="AR148" s="47">
        <f t="shared" si="324"/>
        <v>28773.351354584265</v>
      </c>
      <c r="AS148" s="47">
        <f t="shared" si="324"/>
        <v>145032.55331162611</v>
      </c>
      <c r="AT148" s="47">
        <f t="shared" si="324"/>
        <v>0</v>
      </c>
      <c r="AV148" s="47">
        <f t="shared" si="325"/>
        <v>0</v>
      </c>
      <c r="AW148" s="47">
        <f t="shared" si="325"/>
        <v>33951.057760214848</v>
      </c>
      <c r="AX148" s="47">
        <f t="shared" si="325"/>
        <v>0</v>
      </c>
      <c r="AZ148" s="47">
        <f t="shared" si="326"/>
        <v>0</v>
      </c>
      <c r="BA148" s="47">
        <f t="shared" si="326"/>
        <v>122.67313501983573</v>
      </c>
      <c r="BB148" s="47">
        <f t="shared" si="326"/>
        <v>0</v>
      </c>
      <c r="BD148" s="47">
        <f t="shared" si="327"/>
        <v>46.374752128704124</v>
      </c>
      <c r="BE148" s="47">
        <f t="shared" si="327"/>
        <v>408.92731432009333</v>
      </c>
      <c r="BF148" s="47">
        <f t="shared" si="327"/>
        <v>0</v>
      </c>
      <c r="BH148" s="44">
        <f t="shared" ref="BH148:BH151" si="328">+L148+P148+T148+X148+AB148+AF148+AJ148+AN148+AR148+AV148+AZ148+BD148-H148</f>
        <v>0</v>
      </c>
      <c r="BI148" s="44">
        <f t="shared" ref="BI148:BI151" si="329">+M148+Q148+U148+Y148+AC148+AG148+AK148+AO148+AS148+AW148+BA148+BE148-I148</f>
        <v>0</v>
      </c>
      <c r="BJ148" s="44">
        <f t="shared" ref="BJ148:BJ151" si="330">+N148+R148+V148+Z148+AD148+AH148+AL148+AP148+AT148+AX148+BB148+BF148-J148</f>
        <v>0</v>
      </c>
      <c r="BK148" s="44">
        <f t="shared" ref="BK148:BK151" si="331">SUM(L148:BF148)-G148</f>
        <v>0</v>
      </c>
    </row>
    <row r="149" spans="2:63" x14ac:dyDescent="0.25">
      <c r="B149" s="6">
        <v>512</v>
      </c>
      <c r="C149" s="6" t="s">
        <v>97</v>
      </c>
      <c r="D149" s="47" t="str">
        <f>INDEX(Alloc,$E149,D$1)</f>
        <v>Energy</v>
      </c>
      <c r="E149" s="93">
        <v>2</v>
      </c>
      <c r="F149" s="93"/>
      <c r="G149" s="105">
        <f>+'Function-Classif'!F149</f>
        <v>40186142.419223778</v>
      </c>
      <c r="H149" s="21">
        <f>+'Function-Classif'!S149</f>
        <v>0</v>
      </c>
      <c r="I149" s="21">
        <f>+'Function-Classif'!T149</f>
        <v>40186142.419223778</v>
      </c>
      <c r="J149" s="21">
        <f>+'Function-Classif'!U149</f>
        <v>0</v>
      </c>
      <c r="K149" s="24"/>
      <c r="L149" s="47">
        <f t="shared" si="316"/>
        <v>0</v>
      </c>
      <c r="M149" s="47">
        <f t="shared" si="316"/>
        <v>13491212.588227697</v>
      </c>
      <c r="N149" s="47">
        <f t="shared" si="316"/>
        <v>0</v>
      </c>
      <c r="O149" s="47"/>
      <c r="P149" s="47">
        <f t="shared" si="317"/>
        <v>0</v>
      </c>
      <c r="Q149" s="47">
        <f t="shared" si="317"/>
        <v>4025028.1025822787</v>
      </c>
      <c r="R149" s="47">
        <f t="shared" si="317"/>
        <v>0</v>
      </c>
      <c r="S149" s="47"/>
      <c r="T149" s="47">
        <f t="shared" si="318"/>
        <v>0</v>
      </c>
      <c r="U149" s="47">
        <f t="shared" si="318"/>
        <v>336309.71285139915</v>
      </c>
      <c r="V149" s="47">
        <f t="shared" si="318"/>
        <v>0</v>
      </c>
      <c r="W149" s="24"/>
      <c r="X149" s="47">
        <f t="shared" si="319"/>
        <v>0</v>
      </c>
      <c r="Y149" s="47">
        <f t="shared" si="319"/>
        <v>4753823.9326888099</v>
      </c>
      <c r="Z149" s="47">
        <f t="shared" si="319"/>
        <v>0</v>
      </c>
      <c r="AB149" s="47">
        <f t="shared" si="320"/>
        <v>0</v>
      </c>
      <c r="AC149" s="47">
        <f t="shared" si="320"/>
        <v>366850.67619258043</v>
      </c>
      <c r="AD149" s="47">
        <f t="shared" si="320"/>
        <v>0</v>
      </c>
      <c r="AF149" s="47">
        <f t="shared" si="321"/>
        <v>0</v>
      </c>
      <c r="AG149" s="47">
        <f t="shared" si="321"/>
        <v>3700868.2809528369</v>
      </c>
      <c r="AH149" s="47">
        <f t="shared" si="321"/>
        <v>0</v>
      </c>
      <c r="AJ149" s="47">
        <f t="shared" si="322"/>
        <v>0</v>
      </c>
      <c r="AK149" s="47">
        <f t="shared" si="322"/>
        <v>8896128.8976700734</v>
      </c>
      <c r="AL149" s="47">
        <f t="shared" si="322"/>
        <v>0</v>
      </c>
      <c r="AN149" s="47">
        <f t="shared" si="323"/>
        <v>0</v>
      </c>
      <c r="AO149" s="47">
        <f t="shared" si="323"/>
        <v>3168211.0937517146</v>
      </c>
      <c r="AP149" s="47">
        <f t="shared" si="323"/>
        <v>0</v>
      </c>
      <c r="AR149" s="47">
        <f t="shared" si="324"/>
        <v>0</v>
      </c>
      <c r="AS149" s="47">
        <f t="shared" si="324"/>
        <v>1169622.0639009506</v>
      </c>
      <c r="AT149" s="47">
        <f t="shared" si="324"/>
        <v>0</v>
      </c>
      <c r="AV149" s="47">
        <f t="shared" si="325"/>
        <v>0</v>
      </c>
      <c r="AW149" s="47">
        <f t="shared" si="325"/>
        <v>273799.95278576983</v>
      </c>
      <c r="AX149" s="47">
        <f t="shared" si="325"/>
        <v>0</v>
      </c>
      <c r="AZ149" s="47">
        <f t="shared" si="326"/>
        <v>0</v>
      </c>
      <c r="BA149" s="47">
        <f t="shared" si="326"/>
        <v>989.30345009376924</v>
      </c>
      <c r="BB149" s="47">
        <f t="shared" si="326"/>
        <v>0</v>
      </c>
      <c r="BD149" s="47">
        <f t="shared" si="327"/>
        <v>0</v>
      </c>
      <c r="BE149" s="47">
        <f t="shared" si="327"/>
        <v>3297.8141695737459</v>
      </c>
      <c r="BF149" s="47">
        <f t="shared" si="327"/>
        <v>0</v>
      </c>
      <c r="BH149" s="44">
        <f t="shared" si="328"/>
        <v>0</v>
      </c>
      <c r="BI149" s="44">
        <f t="shared" si="329"/>
        <v>0</v>
      </c>
      <c r="BJ149" s="44">
        <f t="shared" si="330"/>
        <v>0</v>
      </c>
      <c r="BK149" s="44">
        <f t="shared" si="331"/>
        <v>0</v>
      </c>
    </row>
    <row r="150" spans="2:63" x14ac:dyDescent="0.25">
      <c r="B150" s="6">
        <v>513</v>
      </c>
      <c r="C150" s="6" t="s">
        <v>98</v>
      </c>
      <c r="D150" s="47" t="str">
        <f>INDEX(Alloc,$E150,D$1)</f>
        <v>Energy</v>
      </c>
      <c r="E150" s="93">
        <v>2</v>
      </c>
      <c r="F150" s="93"/>
      <c r="G150" s="105">
        <f>+'Function-Classif'!F150</f>
        <v>8270033.1162846461</v>
      </c>
      <c r="H150" s="21">
        <f>+'Function-Classif'!S150</f>
        <v>0</v>
      </c>
      <c r="I150" s="21">
        <f>+'Function-Classif'!T150</f>
        <v>8270033.1162846461</v>
      </c>
      <c r="J150" s="21">
        <f>+'Function-Classif'!U150</f>
        <v>0</v>
      </c>
      <c r="K150" s="24"/>
      <c r="L150" s="47">
        <f t="shared" si="316"/>
        <v>0</v>
      </c>
      <c r="M150" s="47">
        <f t="shared" si="316"/>
        <v>2776399.2303502727</v>
      </c>
      <c r="N150" s="47">
        <f t="shared" si="316"/>
        <v>0</v>
      </c>
      <c r="O150" s="47"/>
      <c r="P150" s="47">
        <f t="shared" si="317"/>
        <v>0</v>
      </c>
      <c r="Q150" s="47">
        <f t="shared" si="317"/>
        <v>828323.24026225263</v>
      </c>
      <c r="R150" s="47">
        <f t="shared" si="317"/>
        <v>0</v>
      </c>
      <c r="S150" s="47"/>
      <c r="T150" s="47">
        <f t="shared" si="318"/>
        <v>0</v>
      </c>
      <c r="U150" s="47">
        <f t="shared" si="318"/>
        <v>69210.237538967383</v>
      </c>
      <c r="V150" s="47">
        <f t="shared" si="318"/>
        <v>0</v>
      </c>
      <c r="W150" s="24"/>
      <c r="X150" s="47">
        <f t="shared" si="319"/>
        <v>0</v>
      </c>
      <c r="Y150" s="47">
        <f t="shared" si="319"/>
        <v>978304.43495159317</v>
      </c>
      <c r="Z150" s="47">
        <f t="shared" si="319"/>
        <v>0</v>
      </c>
      <c r="AB150" s="47">
        <f t="shared" si="320"/>
        <v>0</v>
      </c>
      <c r="AC150" s="47">
        <f t="shared" si="320"/>
        <v>75495.358802907882</v>
      </c>
      <c r="AD150" s="47">
        <f t="shared" si="320"/>
        <v>0</v>
      </c>
      <c r="AF150" s="47">
        <f t="shared" si="321"/>
        <v>0</v>
      </c>
      <c r="AG150" s="47">
        <f t="shared" si="321"/>
        <v>761613.3671951131</v>
      </c>
      <c r="AH150" s="47">
        <f t="shared" si="321"/>
        <v>0</v>
      </c>
      <c r="AJ150" s="47">
        <f t="shared" si="322"/>
        <v>0</v>
      </c>
      <c r="AK150" s="47">
        <f t="shared" si="322"/>
        <v>1830762.4509705156</v>
      </c>
      <c r="AL150" s="47">
        <f t="shared" si="322"/>
        <v>0</v>
      </c>
      <c r="AN150" s="47">
        <f t="shared" si="323"/>
        <v>0</v>
      </c>
      <c r="AO150" s="47">
        <f t="shared" si="323"/>
        <v>651996.16303985543</v>
      </c>
      <c r="AP150" s="47">
        <f t="shared" si="323"/>
        <v>0</v>
      </c>
      <c r="AR150" s="47">
        <f t="shared" si="324"/>
        <v>0</v>
      </c>
      <c r="AS150" s="47">
        <f t="shared" si="324"/>
        <v>240700.21703229946</v>
      </c>
      <c r="AT150" s="47">
        <f t="shared" si="324"/>
        <v>0</v>
      </c>
      <c r="AV150" s="47">
        <f t="shared" si="325"/>
        <v>0</v>
      </c>
      <c r="AW150" s="47">
        <f t="shared" si="325"/>
        <v>56346.156671467499</v>
      </c>
      <c r="AX150" s="47">
        <f t="shared" si="325"/>
        <v>0</v>
      </c>
      <c r="AZ150" s="47">
        <f t="shared" si="326"/>
        <v>0</v>
      </c>
      <c r="BA150" s="47">
        <f t="shared" si="326"/>
        <v>203.59188023024376</v>
      </c>
      <c r="BB150" s="47">
        <f t="shared" si="326"/>
        <v>0</v>
      </c>
      <c r="BD150" s="47">
        <f t="shared" si="327"/>
        <v>0</v>
      </c>
      <c r="BE150" s="47">
        <f t="shared" si="327"/>
        <v>678.66758917076538</v>
      </c>
      <c r="BF150" s="47">
        <f t="shared" si="327"/>
        <v>0</v>
      </c>
      <c r="BH150" s="44">
        <f t="shared" si="328"/>
        <v>0</v>
      </c>
      <c r="BI150" s="44">
        <f t="shared" si="329"/>
        <v>0</v>
      </c>
      <c r="BJ150" s="44">
        <f t="shared" si="330"/>
        <v>0</v>
      </c>
      <c r="BK150" s="44">
        <f t="shared" si="331"/>
        <v>0</v>
      </c>
    </row>
    <row r="151" spans="2:63" x14ac:dyDescent="0.25">
      <c r="B151" s="30">
        <v>514</v>
      </c>
      <c r="C151" s="30" t="s">
        <v>99</v>
      </c>
      <c r="D151" s="47" t="str">
        <f>INDEX(Alloc,$E151,D$1)</f>
        <v>Energy</v>
      </c>
      <c r="E151" s="94">
        <v>2</v>
      </c>
      <c r="F151" s="94"/>
      <c r="G151" s="105">
        <f>+'Function-Classif'!F151</f>
        <v>2439522.2018849053</v>
      </c>
      <c r="H151" s="31">
        <f>+'Function-Classif'!S151</f>
        <v>0</v>
      </c>
      <c r="I151" s="31">
        <f>+'Function-Classif'!T151</f>
        <v>2439522.2018849053</v>
      </c>
      <c r="J151" s="31">
        <f>+'Function-Classif'!U151</f>
        <v>0</v>
      </c>
      <c r="K151" s="41"/>
      <c r="L151" s="47">
        <f t="shared" si="316"/>
        <v>0</v>
      </c>
      <c r="M151" s="47">
        <f t="shared" si="316"/>
        <v>818991.58909033448</v>
      </c>
      <c r="N151" s="47">
        <f t="shared" si="316"/>
        <v>0</v>
      </c>
      <c r="O151" s="47"/>
      <c r="P151" s="47">
        <f t="shared" si="317"/>
        <v>0</v>
      </c>
      <c r="Q151" s="47">
        <f t="shared" si="317"/>
        <v>244341.57717917644</v>
      </c>
      <c r="R151" s="47">
        <f t="shared" si="317"/>
        <v>0</v>
      </c>
      <c r="S151" s="47"/>
      <c r="T151" s="47">
        <f t="shared" si="318"/>
        <v>0</v>
      </c>
      <c r="U151" s="47">
        <f t="shared" si="318"/>
        <v>20415.868800038279</v>
      </c>
      <c r="V151" s="47">
        <f t="shared" si="318"/>
        <v>0</v>
      </c>
      <c r="W151" s="24"/>
      <c r="X151" s="47">
        <f t="shared" si="319"/>
        <v>0</v>
      </c>
      <c r="Y151" s="47">
        <f t="shared" si="319"/>
        <v>288583.53475845192</v>
      </c>
      <c r="Z151" s="47">
        <f t="shared" si="319"/>
        <v>0</v>
      </c>
      <c r="AB151" s="47">
        <f t="shared" si="320"/>
        <v>0</v>
      </c>
      <c r="AC151" s="47">
        <f t="shared" si="320"/>
        <v>22269.875023390628</v>
      </c>
      <c r="AD151" s="47">
        <f t="shared" si="320"/>
        <v>0</v>
      </c>
      <c r="AF151" s="47">
        <f t="shared" si="321"/>
        <v>0</v>
      </c>
      <c r="AG151" s="47">
        <f t="shared" si="321"/>
        <v>224663.27430614969</v>
      </c>
      <c r="AH151" s="47">
        <f t="shared" si="321"/>
        <v>0</v>
      </c>
      <c r="AJ151" s="47">
        <f t="shared" si="322"/>
        <v>0</v>
      </c>
      <c r="AK151" s="47">
        <f t="shared" si="322"/>
        <v>540044.4693172226</v>
      </c>
      <c r="AL151" s="47">
        <f t="shared" si="322"/>
        <v>0</v>
      </c>
      <c r="AN151" s="47">
        <f t="shared" si="323"/>
        <v>0</v>
      </c>
      <c r="AO151" s="47">
        <f t="shared" si="323"/>
        <v>192328.02250180885</v>
      </c>
      <c r="AP151" s="47">
        <f t="shared" si="323"/>
        <v>0</v>
      </c>
      <c r="AR151" s="47">
        <f t="shared" si="324"/>
        <v>0</v>
      </c>
      <c r="AS151" s="47">
        <f t="shared" si="324"/>
        <v>71002.560109772501</v>
      </c>
      <c r="AT151" s="47">
        <f t="shared" si="324"/>
        <v>0</v>
      </c>
      <c r="AV151" s="47">
        <f t="shared" si="325"/>
        <v>0</v>
      </c>
      <c r="AW151" s="47">
        <f t="shared" si="325"/>
        <v>16621.178930983991</v>
      </c>
      <c r="AX151" s="47">
        <f t="shared" si="325"/>
        <v>0</v>
      </c>
      <c r="AZ151" s="47">
        <f t="shared" si="326"/>
        <v>0</v>
      </c>
      <c r="BA151" s="47">
        <f t="shared" si="326"/>
        <v>60.05621802978974</v>
      </c>
      <c r="BB151" s="47">
        <f t="shared" si="326"/>
        <v>0</v>
      </c>
      <c r="BD151" s="47">
        <f t="shared" si="327"/>
        <v>0</v>
      </c>
      <c r="BE151" s="47">
        <f t="shared" si="327"/>
        <v>200.1956495460303</v>
      </c>
      <c r="BF151" s="47">
        <f t="shared" si="327"/>
        <v>0</v>
      </c>
      <c r="BH151" s="44">
        <f t="shared" si="328"/>
        <v>0</v>
      </c>
      <c r="BI151" s="44">
        <f t="shared" si="329"/>
        <v>0</v>
      </c>
      <c r="BJ151" s="44">
        <f t="shared" si="330"/>
        <v>0</v>
      </c>
      <c r="BK151" s="44">
        <f t="shared" si="331"/>
        <v>0</v>
      </c>
    </row>
    <row r="152" spans="2:63" x14ac:dyDescent="0.25">
      <c r="B152" s="6"/>
      <c r="C152" s="6" t="s">
        <v>100</v>
      </c>
      <c r="D152" s="6"/>
      <c r="E152" s="93"/>
      <c r="F152" s="93"/>
      <c r="G152" s="105">
        <f>+'Function-Classif'!F152</f>
        <v>67117334.925788</v>
      </c>
      <c r="H152" s="24">
        <f>SUM(H147:H151)</f>
        <v>1139074.2793415333</v>
      </c>
      <c r="I152" s="24">
        <f t="shared" ref="I152:J152" si="332">SUM(I147:I151)</f>
        <v>65978260.646446466</v>
      </c>
      <c r="J152" s="24">
        <f t="shared" si="332"/>
        <v>0</v>
      </c>
      <c r="K152" s="24"/>
      <c r="L152" s="24">
        <f t="shared" ref="L152:BF152" si="333">SUM(L147:L151)</f>
        <v>465062.10125778231</v>
      </c>
      <c r="M152" s="24">
        <f t="shared" si="333"/>
        <v>22150091.723083582</v>
      </c>
      <c r="N152" s="24">
        <f t="shared" si="333"/>
        <v>0</v>
      </c>
      <c r="O152" s="24">
        <f t="shared" si="333"/>
        <v>0</v>
      </c>
      <c r="P152" s="24">
        <f t="shared" si="333"/>
        <v>125238.4150830404</v>
      </c>
      <c r="Q152" s="24">
        <f t="shared" si="333"/>
        <v>6608356.4451413453</v>
      </c>
      <c r="R152" s="24">
        <f t="shared" si="333"/>
        <v>0</v>
      </c>
      <c r="S152" s="24">
        <f t="shared" si="333"/>
        <v>0</v>
      </c>
      <c r="T152" s="24">
        <f t="shared" si="333"/>
        <v>7664.6912691409234</v>
      </c>
      <c r="U152" s="24">
        <f t="shared" si="333"/>
        <v>552158.74320463766</v>
      </c>
      <c r="V152" s="24">
        <f t="shared" si="333"/>
        <v>0</v>
      </c>
      <c r="W152" s="24">
        <f t="shared" si="333"/>
        <v>0</v>
      </c>
      <c r="X152" s="24">
        <f t="shared" si="333"/>
        <v>129997.55374573464</v>
      </c>
      <c r="Y152" s="24">
        <f t="shared" si="333"/>
        <v>7804905.263766191</v>
      </c>
      <c r="Z152" s="24">
        <f t="shared" si="333"/>
        <v>0</v>
      </c>
      <c r="AA152" s="24">
        <f t="shared" si="333"/>
        <v>0</v>
      </c>
      <c r="AB152" s="24">
        <f t="shared" si="333"/>
        <v>9499.8273526301964</v>
      </c>
      <c r="AC152" s="24">
        <f t="shared" si="333"/>
        <v>602301.39234714641</v>
      </c>
      <c r="AD152" s="24">
        <f t="shared" si="333"/>
        <v>0</v>
      </c>
      <c r="AE152" s="24">
        <f t="shared" si="333"/>
        <v>0</v>
      </c>
      <c r="AF152" s="24">
        <f t="shared" si="333"/>
        <v>92881.616306759999</v>
      </c>
      <c r="AG152" s="24">
        <f t="shared" si="333"/>
        <v>6076145.5904776286</v>
      </c>
      <c r="AH152" s="24">
        <f t="shared" si="333"/>
        <v>0</v>
      </c>
      <c r="AI152" s="24">
        <f t="shared" si="333"/>
        <v>0</v>
      </c>
      <c r="AJ152" s="24">
        <f t="shared" si="333"/>
        <v>202947.15551698513</v>
      </c>
      <c r="AK152" s="24">
        <f t="shared" si="333"/>
        <v>14605808.764418298</v>
      </c>
      <c r="AL152" s="24">
        <f t="shared" si="333"/>
        <v>0</v>
      </c>
      <c r="AM152" s="24">
        <f t="shared" si="333"/>
        <v>0</v>
      </c>
      <c r="AN152" s="24">
        <f t="shared" si="333"/>
        <v>72176.293430296704</v>
      </c>
      <c r="AO152" s="24">
        <f t="shared" si="333"/>
        <v>5201620.3781360975</v>
      </c>
      <c r="AP152" s="24">
        <f t="shared" si="333"/>
        <v>0</v>
      </c>
      <c r="AQ152" s="24">
        <f t="shared" si="333"/>
        <v>0</v>
      </c>
      <c r="AR152" s="24">
        <f t="shared" si="333"/>
        <v>33552.547872802541</v>
      </c>
      <c r="AS152" s="24">
        <f t="shared" si="333"/>
        <v>1920304.4817005394</v>
      </c>
      <c r="AT152" s="24">
        <f t="shared" si="333"/>
        <v>0</v>
      </c>
      <c r="AU152" s="24">
        <f t="shared" si="333"/>
        <v>0</v>
      </c>
      <c r="AV152" s="24">
        <f t="shared" si="333"/>
        <v>0</v>
      </c>
      <c r="AW152" s="24">
        <f t="shared" si="333"/>
        <v>449529.20490429085</v>
      </c>
      <c r="AX152" s="24">
        <f t="shared" si="333"/>
        <v>0</v>
      </c>
      <c r="AY152" s="24">
        <f t="shared" si="333"/>
        <v>0</v>
      </c>
      <c r="AZ152" s="24">
        <f t="shared" si="333"/>
        <v>0</v>
      </c>
      <c r="BA152" s="24">
        <f t="shared" si="333"/>
        <v>1624.2544558716127</v>
      </c>
      <c r="BB152" s="24">
        <f t="shared" si="333"/>
        <v>0</v>
      </c>
      <c r="BC152" s="24">
        <f t="shared" si="333"/>
        <v>0</v>
      </c>
      <c r="BD152" s="24">
        <f t="shared" si="333"/>
        <v>54.077506360404939</v>
      </c>
      <c r="BE152" s="24">
        <f t="shared" si="333"/>
        <v>5414.4048108383677</v>
      </c>
      <c r="BF152" s="24">
        <f t="shared" si="333"/>
        <v>0</v>
      </c>
      <c r="BH152" s="44">
        <f t="shared" si="202"/>
        <v>0</v>
      </c>
      <c r="BI152" s="44">
        <f t="shared" si="203"/>
        <v>0</v>
      </c>
      <c r="BJ152" s="44">
        <f t="shared" si="204"/>
        <v>0</v>
      </c>
      <c r="BK152" s="44">
        <f t="shared" si="205"/>
        <v>0</v>
      </c>
    </row>
    <row r="153" spans="2:63" x14ac:dyDescent="0.25">
      <c r="B153" s="30"/>
      <c r="C153" s="30"/>
      <c r="D153" s="30"/>
      <c r="E153" s="94"/>
      <c r="F153" s="94"/>
      <c r="G153" s="105"/>
      <c r="H153" s="31"/>
      <c r="I153" s="31"/>
      <c r="J153" s="31"/>
      <c r="K153" s="4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H153" s="44">
        <f t="shared" si="202"/>
        <v>0</v>
      </c>
      <c r="BI153" s="44">
        <f t="shared" si="203"/>
        <v>0</v>
      </c>
      <c r="BJ153" s="44">
        <f t="shared" si="204"/>
        <v>0</v>
      </c>
      <c r="BK153" s="44">
        <f t="shared" si="205"/>
        <v>0</v>
      </c>
    </row>
    <row r="154" spans="2:63" x14ac:dyDescent="0.25">
      <c r="B154" s="9" t="s">
        <v>101</v>
      </c>
      <c r="D154" s="6"/>
      <c r="E154" s="93"/>
      <c r="F154" s="93"/>
      <c r="G154" s="105">
        <f>+'Function-Classif'!F154</f>
        <v>486357101.17492968</v>
      </c>
      <c r="H154" s="24">
        <f>H144+H152</f>
        <v>8567663.6015454717</v>
      </c>
      <c r="I154" s="24">
        <f t="shared" ref="I154:J154" si="334">I144+I152</f>
        <v>477789437.57338423</v>
      </c>
      <c r="J154" s="24">
        <f t="shared" si="334"/>
        <v>0</v>
      </c>
      <c r="K154" s="24"/>
      <c r="L154" s="24">
        <f t="shared" ref="L154:BF154" si="335">L144+L152</f>
        <v>3593230.2296144264</v>
      </c>
      <c r="M154" s="24">
        <f t="shared" si="335"/>
        <v>160402528.99787489</v>
      </c>
      <c r="N154" s="24">
        <f t="shared" si="335"/>
        <v>0</v>
      </c>
      <c r="O154" s="24">
        <f t="shared" si="335"/>
        <v>0</v>
      </c>
      <c r="P154" s="24">
        <f t="shared" si="335"/>
        <v>966858.13603763713</v>
      </c>
      <c r="Q154" s="24">
        <f t="shared" si="335"/>
        <v>47855200.762686163</v>
      </c>
      <c r="R154" s="24">
        <f t="shared" si="335"/>
        <v>0</v>
      </c>
      <c r="S154" s="24">
        <f t="shared" si="335"/>
        <v>0</v>
      </c>
      <c r="T154" s="24">
        <f t="shared" si="335"/>
        <v>68442.665143159218</v>
      </c>
      <c r="U154" s="24">
        <f t="shared" si="335"/>
        <v>3998523.3436307544</v>
      </c>
      <c r="V154" s="24">
        <f t="shared" si="335"/>
        <v>0</v>
      </c>
      <c r="W154" s="24">
        <f t="shared" si="335"/>
        <v>0</v>
      </c>
      <c r="X154" s="24">
        <f t="shared" si="335"/>
        <v>960310.44327034906</v>
      </c>
      <c r="Y154" s="24">
        <f t="shared" si="335"/>
        <v>56520151.634055555</v>
      </c>
      <c r="Z154" s="24">
        <f t="shared" si="335"/>
        <v>0</v>
      </c>
      <c r="AA154" s="24">
        <f t="shared" si="335"/>
        <v>0</v>
      </c>
      <c r="AB154" s="24">
        <f t="shared" si="335"/>
        <v>66187.511849445742</v>
      </c>
      <c r="AC154" s="24">
        <f t="shared" si="335"/>
        <v>4361637.313255067</v>
      </c>
      <c r="AD154" s="24">
        <f t="shared" si="335"/>
        <v>0</v>
      </c>
      <c r="AE154" s="24">
        <f t="shared" si="335"/>
        <v>0</v>
      </c>
      <c r="AF154" s="24">
        <f t="shared" si="335"/>
        <v>667766.22279071214</v>
      </c>
      <c r="AG154" s="24">
        <f t="shared" si="335"/>
        <v>44001132.43125733</v>
      </c>
      <c r="AH154" s="24">
        <f t="shared" si="335"/>
        <v>0</v>
      </c>
      <c r="AI154" s="24">
        <f t="shared" si="335"/>
        <v>0</v>
      </c>
      <c r="AJ154" s="24">
        <f t="shared" si="335"/>
        <v>1494437.4032908094</v>
      </c>
      <c r="AK154" s="24">
        <f t="shared" si="335"/>
        <v>105769704.84643535</v>
      </c>
      <c r="AL154" s="24">
        <f t="shared" si="335"/>
        <v>0</v>
      </c>
      <c r="AM154" s="24">
        <f t="shared" si="335"/>
        <v>0</v>
      </c>
      <c r="AN154" s="24">
        <f t="shared" si="335"/>
        <v>525248.24332917144</v>
      </c>
      <c r="AO154" s="24">
        <f t="shared" si="335"/>
        <v>37668153.882649451</v>
      </c>
      <c r="AP154" s="24">
        <f t="shared" si="335"/>
        <v>0</v>
      </c>
      <c r="AQ154" s="24">
        <f t="shared" si="335"/>
        <v>0</v>
      </c>
      <c r="AR154" s="24">
        <f t="shared" si="335"/>
        <v>224756.04542614607</v>
      </c>
      <c r="AS154" s="24">
        <f t="shared" si="335"/>
        <v>13906113.760681046</v>
      </c>
      <c r="AT154" s="24">
        <f t="shared" si="335"/>
        <v>0</v>
      </c>
      <c r="AU154" s="24">
        <f t="shared" si="335"/>
        <v>0</v>
      </c>
      <c r="AV154" s="24">
        <f t="shared" si="335"/>
        <v>0</v>
      </c>
      <c r="AW154" s="24">
        <f t="shared" si="335"/>
        <v>3255319.3109312374</v>
      </c>
      <c r="AX154" s="24">
        <f t="shared" si="335"/>
        <v>0</v>
      </c>
      <c r="AY154" s="24">
        <f t="shared" si="335"/>
        <v>0</v>
      </c>
      <c r="AZ154" s="24">
        <f t="shared" si="335"/>
        <v>0</v>
      </c>
      <c r="BA154" s="24">
        <f t="shared" si="335"/>
        <v>11762.232216237706</v>
      </c>
      <c r="BB154" s="24">
        <f t="shared" si="335"/>
        <v>0</v>
      </c>
      <c r="BC154" s="24">
        <f t="shared" si="335"/>
        <v>0</v>
      </c>
      <c r="BD154" s="24">
        <f t="shared" si="335"/>
        <v>426.70079361471812</v>
      </c>
      <c r="BE154" s="24">
        <f t="shared" si="335"/>
        <v>39209.057711108668</v>
      </c>
      <c r="BF154" s="24">
        <f t="shared" si="335"/>
        <v>0</v>
      </c>
      <c r="BH154" s="44">
        <f t="shared" si="202"/>
        <v>0</v>
      </c>
      <c r="BI154" s="44">
        <f t="shared" si="203"/>
        <v>0</v>
      </c>
      <c r="BJ154" s="44">
        <f t="shared" si="204"/>
        <v>0</v>
      </c>
      <c r="BK154" s="44">
        <f t="shared" si="205"/>
        <v>0</v>
      </c>
    </row>
    <row r="155" spans="2:63" x14ac:dyDescent="0.25">
      <c r="B155" s="6"/>
      <c r="C155" s="6"/>
      <c r="D155" s="6"/>
      <c r="E155" s="93"/>
      <c r="F155" s="93"/>
      <c r="G155" s="105"/>
      <c r="H155" s="24"/>
      <c r="I155" s="24"/>
      <c r="J155" s="24"/>
      <c r="K155" s="24"/>
      <c r="L155" s="40"/>
      <c r="M155" s="24"/>
      <c r="N155" s="24"/>
      <c r="O155" s="24"/>
      <c r="P155" s="40"/>
      <c r="Q155" s="24"/>
      <c r="R155" s="24"/>
      <c r="S155" s="24"/>
      <c r="T155" s="24"/>
      <c r="U155" s="24"/>
      <c r="V155" s="24"/>
      <c r="W155" s="24"/>
      <c r="Y155" s="44"/>
      <c r="Z155" s="44"/>
      <c r="BH155" s="44">
        <f t="shared" si="202"/>
        <v>0</v>
      </c>
      <c r="BI155" s="44">
        <f t="shared" si="203"/>
        <v>0</v>
      </c>
      <c r="BJ155" s="44">
        <f t="shared" si="204"/>
        <v>0</v>
      </c>
      <c r="BK155" s="44">
        <f t="shared" si="205"/>
        <v>0</v>
      </c>
    </row>
    <row r="156" spans="2:63" x14ac:dyDescent="0.25">
      <c r="B156" s="9" t="s">
        <v>102</v>
      </c>
      <c r="C156" s="6"/>
      <c r="D156" s="6"/>
      <c r="E156" s="93"/>
      <c r="F156" s="93"/>
      <c r="G156" s="105"/>
      <c r="H156" s="24"/>
      <c r="I156" s="24"/>
      <c r="J156" s="24"/>
      <c r="K156" s="24"/>
      <c r="L156" s="40"/>
      <c r="M156" s="24"/>
      <c r="N156" s="24"/>
      <c r="O156" s="24"/>
      <c r="P156" s="40"/>
      <c r="Q156" s="24"/>
      <c r="R156" s="24"/>
      <c r="S156" s="24"/>
      <c r="T156" s="24"/>
      <c r="U156" s="24"/>
      <c r="V156" s="24"/>
      <c r="W156" s="24"/>
      <c r="Y156" s="44"/>
      <c r="Z156" s="44"/>
      <c r="BH156" s="44">
        <f t="shared" si="202"/>
        <v>0</v>
      </c>
      <c r="BI156" s="44">
        <f t="shared" si="203"/>
        <v>0</v>
      </c>
      <c r="BJ156" s="44">
        <f t="shared" si="204"/>
        <v>0</v>
      </c>
      <c r="BK156" s="44">
        <f t="shared" si="205"/>
        <v>0</v>
      </c>
    </row>
    <row r="157" spans="2:63" x14ac:dyDescent="0.25">
      <c r="B157" s="19">
        <v>535</v>
      </c>
      <c r="C157" s="6" t="s">
        <v>86</v>
      </c>
      <c r="D157" s="6"/>
      <c r="E157" s="93"/>
      <c r="F157" s="93"/>
      <c r="G157" s="105">
        <f>+'Function-Classif'!F157</f>
        <v>0</v>
      </c>
      <c r="H157" s="21">
        <f>+'Function-Classif'!S157</f>
        <v>0</v>
      </c>
      <c r="I157" s="21">
        <f>+'Function-Classif'!T157</f>
        <v>0</v>
      </c>
      <c r="J157" s="21">
        <f>+'Function-Classif'!U157</f>
        <v>0</v>
      </c>
      <c r="K157" s="24"/>
      <c r="L157" s="40"/>
      <c r="M157" s="24"/>
      <c r="N157" s="24"/>
      <c r="O157" s="24"/>
      <c r="P157" s="40"/>
      <c r="Q157" s="24"/>
      <c r="R157" s="24"/>
      <c r="S157" s="24"/>
      <c r="T157" s="24"/>
      <c r="U157" s="24"/>
      <c r="V157" s="24"/>
      <c r="W157" s="24"/>
      <c r="Y157" s="44"/>
      <c r="Z157" s="44"/>
      <c r="BH157" s="44">
        <f t="shared" ref="BH157:BH220" si="336">+L157+P157+T157+X157+AB157+AF157+AJ157+AN157+AR157+AV157+AZ157+BD157-H157</f>
        <v>0</v>
      </c>
      <c r="BI157" s="44">
        <f t="shared" ref="BI157:BI220" si="337">+M157+Q157+U157+Y157+AC157+AG157+AK157+AO157+AS157+AW157+BA157+BE157-I157</f>
        <v>0</v>
      </c>
      <c r="BJ157" s="44">
        <f t="shared" ref="BJ157:BJ220" si="338">+N157+R157+V157+Z157+AD157+AH157+AL157+AP157+AT157+AX157+BB157+BF157-J157</f>
        <v>0</v>
      </c>
      <c r="BK157" s="44">
        <f t="shared" ref="BK157:BK220" si="339">SUM(L157:BF157)-G157</f>
        <v>0</v>
      </c>
    </row>
    <row r="158" spans="2:63" x14ac:dyDescent="0.25">
      <c r="B158" s="20">
        <v>536</v>
      </c>
      <c r="C158" s="6" t="s">
        <v>103</v>
      </c>
      <c r="D158" s="6"/>
      <c r="E158" s="93"/>
      <c r="F158" s="93"/>
      <c r="G158" s="105">
        <f>+'Function-Classif'!F158</f>
        <v>0</v>
      </c>
      <c r="H158" s="21">
        <f>+'Function-Classif'!S158</f>
        <v>0</v>
      </c>
      <c r="I158" s="21">
        <f>+'Function-Classif'!T158</f>
        <v>0</v>
      </c>
      <c r="J158" s="21">
        <f>+'Function-Classif'!U158</f>
        <v>0</v>
      </c>
      <c r="K158" s="24"/>
      <c r="L158" s="40"/>
      <c r="M158" s="24"/>
      <c r="N158" s="24"/>
      <c r="O158" s="24"/>
      <c r="P158" s="40"/>
      <c r="Q158" s="24"/>
      <c r="R158" s="24"/>
      <c r="S158" s="24"/>
      <c r="T158" s="24"/>
      <c r="U158" s="24"/>
      <c r="V158" s="24"/>
      <c r="W158" s="24"/>
      <c r="Y158" s="44"/>
      <c r="Z158" s="44"/>
      <c r="BH158" s="44">
        <f t="shared" si="336"/>
        <v>0</v>
      </c>
      <c r="BI158" s="44">
        <f t="shared" si="337"/>
        <v>0</v>
      </c>
      <c r="BJ158" s="44">
        <f t="shared" si="338"/>
        <v>0</v>
      </c>
      <c r="BK158" s="44">
        <f t="shared" si="339"/>
        <v>0</v>
      </c>
    </row>
    <row r="159" spans="2:63" x14ac:dyDescent="0.25">
      <c r="B159" s="6">
        <v>537</v>
      </c>
      <c r="C159" s="6" t="s">
        <v>104</v>
      </c>
      <c r="D159" s="6"/>
      <c r="E159" s="93"/>
      <c r="F159" s="93"/>
      <c r="G159" s="105">
        <f>+'Function-Classif'!F159</f>
        <v>0</v>
      </c>
      <c r="H159" s="21">
        <f>+'Function-Classif'!S159</f>
        <v>0</v>
      </c>
      <c r="I159" s="21">
        <f>+'Function-Classif'!T159</f>
        <v>0</v>
      </c>
      <c r="J159" s="21">
        <f>+'Function-Classif'!U159</f>
        <v>0</v>
      </c>
      <c r="K159" s="24"/>
      <c r="L159" s="40"/>
      <c r="M159" s="24"/>
      <c r="N159" s="24"/>
      <c r="O159" s="24"/>
      <c r="P159" s="40"/>
      <c r="Q159" s="24"/>
      <c r="R159" s="24"/>
      <c r="S159" s="24"/>
      <c r="T159" s="24"/>
      <c r="U159" s="24"/>
      <c r="V159" s="24"/>
      <c r="W159" s="24"/>
      <c r="Y159" s="44"/>
      <c r="Z159" s="44"/>
      <c r="BH159" s="44">
        <f t="shared" si="336"/>
        <v>0</v>
      </c>
      <c r="BI159" s="44">
        <f t="shared" si="337"/>
        <v>0</v>
      </c>
      <c r="BJ159" s="44">
        <f t="shared" si="338"/>
        <v>0</v>
      </c>
      <c r="BK159" s="44">
        <f t="shared" si="339"/>
        <v>0</v>
      </c>
    </row>
    <row r="160" spans="2:63" x14ac:dyDescent="0.25">
      <c r="B160" s="18">
        <v>538</v>
      </c>
      <c r="C160" s="6" t="s">
        <v>89</v>
      </c>
      <c r="D160" s="6"/>
      <c r="E160" s="93"/>
      <c r="F160" s="93"/>
      <c r="G160" s="105">
        <f>+'Function-Classif'!F160</f>
        <v>0</v>
      </c>
      <c r="H160" s="21">
        <f>+'Function-Classif'!S160</f>
        <v>0</v>
      </c>
      <c r="I160" s="21">
        <f>+'Function-Classif'!T160</f>
        <v>0</v>
      </c>
      <c r="J160" s="21">
        <f>+'Function-Classif'!U160</f>
        <v>0</v>
      </c>
      <c r="K160" s="24"/>
      <c r="L160" s="40"/>
      <c r="M160" s="24"/>
      <c r="N160" s="24"/>
      <c r="O160" s="24"/>
      <c r="P160" s="40"/>
      <c r="Q160" s="24"/>
      <c r="R160" s="24"/>
      <c r="S160" s="24"/>
      <c r="T160" s="24"/>
      <c r="U160" s="24"/>
      <c r="V160" s="24"/>
      <c r="W160" s="24"/>
      <c r="Y160" s="44"/>
      <c r="Z160" s="44"/>
      <c r="BH160" s="44">
        <f t="shared" si="336"/>
        <v>0</v>
      </c>
      <c r="BI160" s="44">
        <f t="shared" si="337"/>
        <v>0</v>
      </c>
      <c r="BJ160" s="44">
        <f t="shared" si="338"/>
        <v>0</v>
      </c>
      <c r="BK160" s="44">
        <f t="shared" si="339"/>
        <v>0</v>
      </c>
    </row>
    <row r="161" spans="2:63" x14ac:dyDescent="0.25">
      <c r="B161" s="6">
        <v>539</v>
      </c>
      <c r="C161" s="6" t="s">
        <v>105</v>
      </c>
      <c r="D161" s="47" t="str">
        <f>INDEX(Alloc,$E161,D$1)</f>
        <v>Prod</v>
      </c>
      <c r="E161" s="93">
        <v>24</v>
      </c>
      <c r="F161" s="93"/>
      <c r="G161" s="105">
        <f>+'Function-Classif'!F161</f>
        <v>8522.7845649540959</v>
      </c>
      <c r="H161" s="21">
        <f>+'Function-Classif'!S161</f>
        <v>1396.8843901959767</v>
      </c>
      <c r="I161" s="21">
        <f>+'Function-Classif'!T161</f>
        <v>7125.9001747581196</v>
      </c>
      <c r="J161" s="21">
        <f>+'Function-Classif'!U161</f>
        <v>0</v>
      </c>
      <c r="K161" s="47"/>
      <c r="L161" s="47">
        <f t="shared" ref="L161:N161" si="340">INDEX(Alloc,$E161,L$1)*$G161</f>
        <v>570.321006716326</v>
      </c>
      <c r="M161" s="47">
        <f t="shared" si="340"/>
        <v>2392.2931725380481</v>
      </c>
      <c r="N161" s="47">
        <f t="shared" si="340"/>
        <v>0</v>
      </c>
      <c r="O161" s="47"/>
      <c r="P161" s="47">
        <f t="shared" ref="P161:R161" si="341">INDEX(Alloc,$E161,P$1)*$G161</f>
        <v>153.58400260210726</v>
      </c>
      <c r="Q161" s="47">
        <f t="shared" si="341"/>
        <v>713.72733815517631</v>
      </c>
      <c r="R161" s="47">
        <f t="shared" si="341"/>
        <v>0</v>
      </c>
      <c r="S161" s="47"/>
      <c r="T161" s="47">
        <f t="shared" ref="T161:V161" si="342">INDEX(Alloc,$E161,T$1)*$G161</f>
        <v>9.3994639188267683</v>
      </c>
      <c r="U161" s="47">
        <f t="shared" si="342"/>
        <v>59.635219936766653</v>
      </c>
      <c r="V161" s="47">
        <f t="shared" si="342"/>
        <v>0</v>
      </c>
      <c r="W161" s="24"/>
      <c r="X161" s="47">
        <f t="shared" ref="X161:Z161" si="343">INDEX(Alloc,$E161,X$1)*$G161</f>
        <v>159.42029144583285</v>
      </c>
      <c r="Y161" s="47">
        <f t="shared" si="343"/>
        <v>842.95910862326662</v>
      </c>
      <c r="Z161" s="47">
        <f t="shared" si="343"/>
        <v>0</v>
      </c>
      <c r="AB161" s="47">
        <f t="shared" ref="AB161:AD161" si="344">INDEX(Alloc,$E161,AB$1)*$G161</f>
        <v>11.64995187681439</v>
      </c>
      <c r="AC161" s="47">
        <f t="shared" si="344"/>
        <v>65.050814539997262</v>
      </c>
      <c r="AD161" s="47">
        <f t="shared" si="344"/>
        <v>0</v>
      </c>
      <c r="AF161" s="47">
        <f t="shared" ref="AF161:AH161" si="345">INDEX(Alloc,$E161,AF$1)*$G161</f>
        <v>113.90379214785446</v>
      </c>
      <c r="AG161" s="47">
        <f t="shared" si="345"/>
        <v>656.24656516876973</v>
      </c>
      <c r="AH161" s="47">
        <f t="shared" si="345"/>
        <v>0</v>
      </c>
      <c r="AJ161" s="47">
        <f t="shared" ref="AJ161:AL161" si="346">INDEX(Alloc,$E161,AJ$1)*$G161</f>
        <v>248.880796202537</v>
      </c>
      <c r="AK161" s="47">
        <f t="shared" si="346"/>
        <v>1577.4822525949332</v>
      </c>
      <c r="AL161" s="47">
        <f t="shared" si="346"/>
        <v>0</v>
      </c>
      <c r="AN161" s="47">
        <f t="shared" ref="AN161:AP161" si="347">INDEX(Alloc,$E161,AN$1)*$G161</f>
        <v>88.512171210878549</v>
      </c>
      <c r="AO161" s="47">
        <f t="shared" si="347"/>
        <v>561.79455472780433</v>
      </c>
      <c r="AP161" s="47">
        <f t="shared" si="347"/>
        <v>0</v>
      </c>
      <c r="AR161" s="47">
        <f t="shared" ref="AR161:AT161" si="348">INDEX(Alloc,$E161,AR$1)*$G161</f>
        <v>41.146597043622791</v>
      </c>
      <c r="AS161" s="47">
        <f t="shared" si="348"/>
        <v>207.40010281667946</v>
      </c>
      <c r="AT161" s="47">
        <f t="shared" si="348"/>
        <v>0</v>
      </c>
      <c r="AV161" s="47">
        <f t="shared" ref="AV161:AX161" si="349">INDEX(Alloc,$E161,AV$1)*$G161</f>
        <v>0</v>
      </c>
      <c r="AW161" s="47">
        <f t="shared" si="349"/>
        <v>48.55084399620182</v>
      </c>
      <c r="AX161" s="47">
        <f t="shared" si="349"/>
        <v>0</v>
      </c>
      <c r="AZ161" s="47">
        <f t="shared" ref="AZ161:BB161" si="350">INDEX(Alloc,$E161,AZ$1)*$G161</f>
        <v>0</v>
      </c>
      <c r="BA161" s="47">
        <f t="shared" si="350"/>
        <v>0.17542558711830122</v>
      </c>
      <c r="BB161" s="47">
        <f t="shared" si="350"/>
        <v>0</v>
      </c>
      <c r="BD161" s="47">
        <f t="shared" ref="BD161:BF161" si="351">INDEX(Alloc,$E161,BD$1)*$G161</f>
        <v>6.6317031176615512E-2</v>
      </c>
      <c r="BE161" s="47">
        <f t="shared" si="351"/>
        <v>0.58477607335716186</v>
      </c>
      <c r="BF161" s="47">
        <f t="shared" si="351"/>
        <v>0</v>
      </c>
      <c r="BH161" s="44">
        <f t="shared" si="336"/>
        <v>0</v>
      </c>
      <c r="BI161" s="44">
        <f t="shared" si="337"/>
        <v>0</v>
      </c>
      <c r="BJ161" s="44">
        <f t="shared" si="338"/>
        <v>0</v>
      </c>
      <c r="BK161" s="44">
        <f t="shared" si="339"/>
        <v>0</v>
      </c>
    </row>
    <row r="162" spans="2:63" x14ac:dyDescent="0.25">
      <c r="B162" s="68">
        <v>540</v>
      </c>
      <c r="C162" s="30" t="s">
        <v>91</v>
      </c>
      <c r="D162" s="30"/>
      <c r="E162" s="94"/>
      <c r="F162" s="94"/>
      <c r="G162" s="105"/>
      <c r="H162" s="31">
        <f>+'Function-Classif'!S162</f>
        <v>0</v>
      </c>
      <c r="I162" s="31">
        <f>+'Function-Classif'!T162</f>
        <v>0</v>
      </c>
      <c r="J162" s="31">
        <f>+'Function-Classif'!U162</f>
        <v>0</v>
      </c>
      <c r="K162" s="41"/>
      <c r="L162" s="41"/>
      <c r="M162" s="41"/>
      <c r="N162" s="41"/>
      <c r="O162" s="41"/>
      <c r="P162" s="41"/>
      <c r="Q162" s="41"/>
      <c r="R162" s="41"/>
      <c r="S162" s="41"/>
      <c r="T162" s="41"/>
      <c r="U162" s="41"/>
      <c r="V162" s="24"/>
      <c r="W162" s="41"/>
      <c r="Y162" s="44"/>
      <c r="Z162" s="44"/>
      <c r="BH162" s="44">
        <f t="shared" si="336"/>
        <v>0</v>
      </c>
      <c r="BI162" s="44">
        <f t="shared" si="337"/>
        <v>0</v>
      </c>
      <c r="BJ162" s="44">
        <f t="shared" si="338"/>
        <v>0</v>
      </c>
      <c r="BK162" s="44">
        <f t="shared" si="339"/>
        <v>0</v>
      </c>
    </row>
    <row r="163" spans="2:63" x14ac:dyDescent="0.25">
      <c r="B163" s="6"/>
      <c r="C163" s="6" t="s">
        <v>106</v>
      </c>
      <c r="D163" s="6"/>
      <c r="E163" s="93"/>
      <c r="F163" s="93"/>
      <c r="G163" s="105">
        <f>+'Function-Classif'!F163</f>
        <v>8522.7845649540959</v>
      </c>
      <c r="H163" s="24">
        <f>SUM(H157:H162)</f>
        <v>1396.8843901959767</v>
      </c>
      <c r="I163" s="24">
        <f t="shared" ref="I163:BF163" si="352">SUM(I157:I162)</f>
        <v>7125.9001747581196</v>
      </c>
      <c r="J163" s="24">
        <f t="shared" si="352"/>
        <v>0</v>
      </c>
      <c r="K163" s="24"/>
      <c r="L163" s="24">
        <f t="shared" si="352"/>
        <v>570.321006716326</v>
      </c>
      <c r="M163" s="24">
        <f t="shared" si="352"/>
        <v>2392.2931725380481</v>
      </c>
      <c r="N163" s="24">
        <f t="shared" si="352"/>
        <v>0</v>
      </c>
      <c r="O163" s="24">
        <f t="shared" si="352"/>
        <v>0</v>
      </c>
      <c r="P163" s="24">
        <f t="shared" si="352"/>
        <v>153.58400260210726</v>
      </c>
      <c r="Q163" s="24">
        <f t="shared" si="352"/>
        <v>713.72733815517631</v>
      </c>
      <c r="R163" s="24">
        <f t="shared" si="352"/>
        <v>0</v>
      </c>
      <c r="S163" s="24">
        <f t="shared" si="352"/>
        <v>0</v>
      </c>
      <c r="T163" s="24">
        <f t="shared" si="352"/>
        <v>9.3994639188267683</v>
      </c>
      <c r="U163" s="24">
        <f t="shared" si="352"/>
        <v>59.635219936766653</v>
      </c>
      <c r="V163" s="24">
        <f t="shared" si="352"/>
        <v>0</v>
      </c>
      <c r="W163" s="24">
        <f t="shared" si="352"/>
        <v>0</v>
      </c>
      <c r="X163" s="24">
        <f t="shared" si="352"/>
        <v>159.42029144583285</v>
      </c>
      <c r="Y163" s="24">
        <f t="shared" si="352"/>
        <v>842.95910862326662</v>
      </c>
      <c r="Z163" s="24">
        <f t="shared" si="352"/>
        <v>0</v>
      </c>
      <c r="AA163" s="24">
        <f t="shared" si="352"/>
        <v>0</v>
      </c>
      <c r="AB163" s="24">
        <f t="shared" si="352"/>
        <v>11.64995187681439</v>
      </c>
      <c r="AC163" s="24">
        <f t="shared" si="352"/>
        <v>65.050814539997262</v>
      </c>
      <c r="AD163" s="24">
        <f t="shared" si="352"/>
        <v>0</v>
      </c>
      <c r="AE163" s="24">
        <f t="shared" si="352"/>
        <v>0</v>
      </c>
      <c r="AF163" s="24">
        <f t="shared" si="352"/>
        <v>113.90379214785446</v>
      </c>
      <c r="AG163" s="24">
        <f t="shared" si="352"/>
        <v>656.24656516876973</v>
      </c>
      <c r="AH163" s="24">
        <f t="shared" si="352"/>
        <v>0</v>
      </c>
      <c r="AI163" s="24">
        <f t="shared" si="352"/>
        <v>0</v>
      </c>
      <c r="AJ163" s="24">
        <f t="shared" si="352"/>
        <v>248.880796202537</v>
      </c>
      <c r="AK163" s="24">
        <f t="shared" si="352"/>
        <v>1577.4822525949332</v>
      </c>
      <c r="AL163" s="24">
        <f t="shared" si="352"/>
        <v>0</v>
      </c>
      <c r="AM163" s="24">
        <f t="shared" si="352"/>
        <v>0</v>
      </c>
      <c r="AN163" s="24">
        <f t="shared" si="352"/>
        <v>88.512171210878549</v>
      </c>
      <c r="AO163" s="24">
        <f t="shared" si="352"/>
        <v>561.79455472780433</v>
      </c>
      <c r="AP163" s="24">
        <f t="shared" si="352"/>
        <v>0</v>
      </c>
      <c r="AQ163" s="24">
        <f t="shared" si="352"/>
        <v>0</v>
      </c>
      <c r="AR163" s="24">
        <f t="shared" si="352"/>
        <v>41.146597043622791</v>
      </c>
      <c r="AS163" s="24">
        <f t="shared" si="352"/>
        <v>207.40010281667946</v>
      </c>
      <c r="AT163" s="24">
        <f t="shared" si="352"/>
        <v>0</v>
      </c>
      <c r="AU163" s="24">
        <f t="shared" si="352"/>
        <v>0</v>
      </c>
      <c r="AV163" s="24">
        <f t="shared" si="352"/>
        <v>0</v>
      </c>
      <c r="AW163" s="24">
        <f t="shared" si="352"/>
        <v>48.55084399620182</v>
      </c>
      <c r="AX163" s="24">
        <f t="shared" si="352"/>
        <v>0</v>
      </c>
      <c r="AY163" s="24">
        <f t="shared" si="352"/>
        <v>0</v>
      </c>
      <c r="AZ163" s="24">
        <f t="shared" si="352"/>
        <v>0</v>
      </c>
      <c r="BA163" s="24">
        <f t="shared" si="352"/>
        <v>0.17542558711830122</v>
      </c>
      <c r="BB163" s="24">
        <f t="shared" si="352"/>
        <v>0</v>
      </c>
      <c r="BC163" s="24">
        <f t="shared" si="352"/>
        <v>0</v>
      </c>
      <c r="BD163" s="24">
        <f t="shared" si="352"/>
        <v>6.6317031176615512E-2</v>
      </c>
      <c r="BE163" s="24">
        <f t="shared" si="352"/>
        <v>0.58477607335716186</v>
      </c>
      <c r="BF163" s="24">
        <f t="shared" si="352"/>
        <v>0</v>
      </c>
      <c r="BH163" s="44">
        <f t="shared" si="336"/>
        <v>0</v>
      </c>
      <c r="BI163" s="44">
        <f t="shared" si="337"/>
        <v>0</v>
      </c>
      <c r="BJ163" s="44">
        <f t="shared" si="338"/>
        <v>0</v>
      </c>
      <c r="BK163" s="44">
        <f t="shared" si="339"/>
        <v>0</v>
      </c>
    </row>
    <row r="164" spans="2:63" x14ac:dyDescent="0.25">
      <c r="B164" s="6"/>
      <c r="C164" s="6"/>
      <c r="D164" s="6"/>
      <c r="E164" s="93"/>
      <c r="F164" s="93"/>
      <c r="G164" s="105"/>
      <c r="H164" s="24"/>
      <c r="I164" s="24"/>
      <c r="J164" s="24"/>
      <c r="K164" s="24"/>
      <c r="L164" s="40"/>
      <c r="M164" s="24"/>
      <c r="N164" s="24"/>
      <c r="O164" s="24"/>
      <c r="P164" s="40"/>
      <c r="Q164" s="24"/>
      <c r="R164" s="24"/>
      <c r="S164" s="24"/>
      <c r="T164" s="24"/>
      <c r="U164" s="24"/>
      <c r="V164" s="24"/>
      <c r="W164" s="24"/>
      <c r="Y164" s="44"/>
      <c r="Z164" s="44"/>
      <c r="BH164" s="44">
        <f t="shared" si="336"/>
        <v>0</v>
      </c>
      <c r="BI164" s="44">
        <f t="shared" si="337"/>
        <v>0</v>
      </c>
      <c r="BJ164" s="44">
        <f t="shared" si="338"/>
        <v>0</v>
      </c>
      <c r="BK164" s="44">
        <f t="shared" si="339"/>
        <v>0</v>
      </c>
    </row>
    <row r="165" spans="2:63" x14ac:dyDescent="0.25">
      <c r="B165" s="9" t="s">
        <v>107</v>
      </c>
      <c r="C165" s="6"/>
      <c r="D165" s="6"/>
      <c r="E165" s="93"/>
      <c r="F165" s="93"/>
      <c r="G165" s="105"/>
      <c r="H165" s="24"/>
      <c r="I165" s="24"/>
      <c r="J165" s="24"/>
      <c r="K165" s="24"/>
      <c r="L165" s="40"/>
      <c r="M165" s="24"/>
      <c r="N165" s="24"/>
      <c r="O165" s="24"/>
      <c r="P165" s="40"/>
      <c r="Q165" s="24"/>
      <c r="R165" s="24"/>
      <c r="S165" s="24"/>
      <c r="T165" s="24"/>
      <c r="U165" s="24"/>
      <c r="V165" s="24"/>
      <c r="W165" s="24"/>
      <c r="Y165" s="44"/>
      <c r="Z165" s="44"/>
      <c r="BH165" s="44">
        <f t="shared" si="336"/>
        <v>0</v>
      </c>
      <c r="BI165" s="44">
        <f t="shared" si="337"/>
        <v>0</v>
      </c>
      <c r="BJ165" s="44">
        <f t="shared" si="338"/>
        <v>0</v>
      </c>
      <c r="BK165" s="44">
        <f t="shared" si="339"/>
        <v>0</v>
      </c>
    </row>
    <row r="166" spans="2:63" x14ac:dyDescent="0.25">
      <c r="B166" s="19">
        <v>541</v>
      </c>
      <c r="C166" s="6" t="s">
        <v>95</v>
      </c>
      <c r="D166" s="47" t="str">
        <f>INDEX(Alloc,$E166,D$1)</f>
        <v>LBSUB4</v>
      </c>
      <c r="E166" s="93">
        <v>38</v>
      </c>
      <c r="F166" s="93"/>
      <c r="G166" s="105">
        <f>+'Function-Classif'!F166</f>
        <v>186494.00636960182</v>
      </c>
      <c r="H166" s="21">
        <f>+'Function-Classif'!S166</f>
        <v>30566.367643977741</v>
      </c>
      <c r="I166" s="21">
        <f>+'Function-Classif'!T166</f>
        <v>155927.6387256241</v>
      </c>
      <c r="J166" s="21">
        <f>+'Function-Classif'!U166</f>
        <v>0</v>
      </c>
      <c r="K166" s="47"/>
      <c r="L166" s="47">
        <f t="shared" ref="L166:N170" si="353">INDEX(Alloc,$E166,L$1)*$G166</f>
        <v>12479.659511356553</v>
      </c>
      <c r="M166" s="47">
        <f t="shared" si="353"/>
        <v>52347.719780673411</v>
      </c>
      <c r="N166" s="47">
        <f t="shared" si="353"/>
        <v>0</v>
      </c>
      <c r="O166" s="47"/>
      <c r="P166" s="47">
        <f t="shared" ref="P166:R170" si="354">INDEX(Alloc,$E166,P$1)*$G166</f>
        <v>3360.6969343476067</v>
      </c>
      <c r="Q166" s="47">
        <f t="shared" si="354"/>
        <v>15617.650514763101</v>
      </c>
      <c r="R166" s="47">
        <f t="shared" si="354"/>
        <v>0</v>
      </c>
      <c r="S166" s="47"/>
      <c r="T166" s="47">
        <f t="shared" ref="T166:V170" si="355">INDEX(Alloc,$E166,T$1)*$G166</f>
        <v>205.67734296096955</v>
      </c>
      <c r="U166" s="47">
        <f t="shared" si="355"/>
        <v>1304.9269287495904</v>
      </c>
      <c r="V166" s="47">
        <f t="shared" si="355"/>
        <v>0</v>
      </c>
      <c r="W166" s="24"/>
      <c r="X166" s="47">
        <f t="shared" ref="X166:Z170" si="356">INDEX(Alloc,$E166,X$1)*$G166</f>
        <v>3488.4055348057536</v>
      </c>
      <c r="Y166" s="47">
        <f t="shared" si="356"/>
        <v>18445.476378616881</v>
      </c>
      <c r="Z166" s="47">
        <f t="shared" si="356"/>
        <v>0</v>
      </c>
      <c r="AB166" s="47">
        <f t="shared" ref="AB166:AD170" si="357">INDEX(Alloc,$E166,AB$1)*$G166</f>
        <v>254.9221070838928</v>
      </c>
      <c r="AC166" s="47">
        <f t="shared" si="357"/>
        <v>1423.4299751111184</v>
      </c>
      <c r="AD166" s="47">
        <f t="shared" si="357"/>
        <v>0</v>
      </c>
      <c r="AF166" s="47">
        <f t="shared" ref="AF166:AH170" si="358">INDEX(Alloc,$E166,AF$1)*$G166</f>
        <v>2492.4218577215884</v>
      </c>
      <c r="AG166" s="47">
        <f t="shared" si="358"/>
        <v>14359.86679844852</v>
      </c>
      <c r="AH166" s="47">
        <f t="shared" si="358"/>
        <v>0</v>
      </c>
      <c r="AJ166" s="47">
        <f t="shared" ref="AJ166:AL170" si="359">INDEX(Alloc,$E166,AJ$1)*$G166</f>
        <v>5445.9638676221166</v>
      </c>
      <c r="AK166" s="47">
        <f t="shared" si="359"/>
        <v>34518.176896444609</v>
      </c>
      <c r="AL166" s="47">
        <f t="shared" si="359"/>
        <v>0</v>
      </c>
      <c r="AN166" s="47">
        <f t="shared" ref="AN166:AP170" si="360">INDEX(Alloc,$E166,AN$1)*$G166</f>
        <v>1936.807072358255</v>
      </c>
      <c r="AO166" s="47">
        <f t="shared" si="360"/>
        <v>12293.085255098082</v>
      </c>
      <c r="AP166" s="47">
        <f t="shared" si="360"/>
        <v>0</v>
      </c>
      <c r="AR166" s="47">
        <f t="shared" ref="AR166:AT170" si="361">INDEX(Alloc,$E166,AR$1)*$G166</f>
        <v>900.36227862602993</v>
      </c>
      <c r="AS166" s="47">
        <f t="shared" si="361"/>
        <v>4538.2909542027373</v>
      </c>
      <c r="AT166" s="47">
        <f t="shared" si="361"/>
        <v>0</v>
      </c>
      <c r="AV166" s="47">
        <f t="shared" ref="AV166:AX170" si="362">INDEX(Alloc,$E166,AV$1)*$G166</f>
        <v>0</v>
      </c>
      <c r="AW166" s="47">
        <f t="shared" si="362"/>
        <v>1062.3806504166835</v>
      </c>
      <c r="AX166" s="47">
        <f t="shared" si="362"/>
        <v>0</v>
      </c>
      <c r="AZ166" s="47">
        <f t="shared" ref="AZ166:BB170" si="363">INDEX(Alloc,$E166,AZ$1)*$G166</f>
        <v>0</v>
      </c>
      <c r="BA166" s="47">
        <f t="shared" si="363"/>
        <v>3.8386304748285993</v>
      </c>
      <c r="BB166" s="47">
        <f t="shared" si="363"/>
        <v>0</v>
      </c>
      <c r="BD166" s="47">
        <f t="shared" ref="BD166:BF170" si="364">INDEX(Alloc,$E166,BD$1)*$G166</f>
        <v>1.451137094972601</v>
      </c>
      <c r="BE166" s="47">
        <f t="shared" si="364"/>
        <v>12.795962624458127</v>
      </c>
      <c r="BF166" s="47">
        <f t="shared" si="364"/>
        <v>0</v>
      </c>
      <c r="BH166" s="44">
        <f t="shared" ref="BH166" si="365">+L166+P166+T166+X166+AB166+AF166+AJ166+AN166+AR166+AV166+AZ166+BD166-H166</f>
        <v>0</v>
      </c>
      <c r="BI166" s="44">
        <f t="shared" ref="BI166" si="366">+M166+Q166+U166+Y166+AC166+AG166+AK166+AO166+AS166+AW166+BA166+BE166-I166</f>
        <v>0</v>
      </c>
      <c r="BJ166" s="44">
        <f t="shared" ref="BJ166" si="367">+N166+R166+V166+Z166+AD166+AH166+AL166+AP166+AT166+AX166+BB166+BF166-J166</f>
        <v>0</v>
      </c>
      <c r="BK166" s="44">
        <f t="shared" ref="BK166" si="368">SUM(L166:BF166)-G166</f>
        <v>0</v>
      </c>
    </row>
    <row r="167" spans="2:63" x14ac:dyDescent="0.25">
      <c r="B167" s="19">
        <v>542</v>
      </c>
      <c r="C167" s="6" t="s">
        <v>96</v>
      </c>
      <c r="D167" s="47" t="str">
        <f>INDEX(Alloc,$E167,D$1)</f>
        <v>Prod</v>
      </c>
      <c r="E167" s="93">
        <v>24</v>
      </c>
      <c r="F167" s="93"/>
      <c r="G167" s="105">
        <f>+'Function-Classif'!F167</f>
        <v>116900.87529150238</v>
      </c>
      <c r="H167" s="21">
        <f>+'Function-Classif'!S167</f>
        <v>19160.053460277246</v>
      </c>
      <c r="I167" s="21">
        <f>+'Function-Classif'!T167</f>
        <v>97740.821831225141</v>
      </c>
      <c r="J167" s="21">
        <f>+'Function-Classif'!U167</f>
        <v>0</v>
      </c>
      <c r="K167" s="47"/>
      <c r="L167" s="47">
        <f t="shared" si="353"/>
        <v>7822.6809998720664</v>
      </c>
      <c r="M167" s="47">
        <f t="shared" si="353"/>
        <v>32813.35620913811</v>
      </c>
      <c r="N167" s="47">
        <f t="shared" si="353"/>
        <v>0</v>
      </c>
      <c r="O167" s="47"/>
      <c r="P167" s="47">
        <f t="shared" si="354"/>
        <v>2106.6007474583421</v>
      </c>
      <c r="Q167" s="47">
        <f t="shared" si="354"/>
        <v>9789.6819887836264</v>
      </c>
      <c r="R167" s="47">
        <f t="shared" si="354"/>
        <v>0</v>
      </c>
      <c r="S167" s="47"/>
      <c r="T167" s="47">
        <f t="shared" si="355"/>
        <v>128.9256522920995</v>
      </c>
      <c r="U167" s="47">
        <f t="shared" si="355"/>
        <v>817.97320531553567</v>
      </c>
      <c r="V167" s="47">
        <f t="shared" si="355"/>
        <v>0</v>
      </c>
      <c r="W167" s="24"/>
      <c r="X167" s="47">
        <f t="shared" si="356"/>
        <v>2186.652902840874</v>
      </c>
      <c r="Y167" s="47">
        <f t="shared" si="356"/>
        <v>11562.260770759638</v>
      </c>
      <c r="Z167" s="47">
        <f t="shared" si="356"/>
        <v>0</v>
      </c>
      <c r="AB167" s="47">
        <f t="shared" si="357"/>
        <v>159.79396887533764</v>
      </c>
      <c r="AC167" s="47">
        <f t="shared" si="357"/>
        <v>892.25500189465697</v>
      </c>
      <c r="AD167" s="47">
        <f t="shared" si="357"/>
        <v>0</v>
      </c>
      <c r="AF167" s="47">
        <f t="shared" si="358"/>
        <v>1562.3359829907024</v>
      </c>
      <c r="AG167" s="47">
        <f t="shared" si="358"/>
        <v>9001.2597749717188</v>
      </c>
      <c r="AH167" s="47">
        <f t="shared" si="358"/>
        <v>0</v>
      </c>
      <c r="AJ167" s="47">
        <f t="shared" si="359"/>
        <v>3413.7179812052777</v>
      </c>
      <c r="AK167" s="47">
        <f t="shared" si="359"/>
        <v>21637.183795945424</v>
      </c>
      <c r="AL167" s="47">
        <f t="shared" si="359"/>
        <v>0</v>
      </c>
      <c r="AN167" s="47">
        <f t="shared" si="360"/>
        <v>1214.0574726071059</v>
      </c>
      <c r="AO167" s="47">
        <f t="shared" si="360"/>
        <v>7705.7298211824382</v>
      </c>
      <c r="AP167" s="47">
        <f t="shared" si="360"/>
        <v>0</v>
      </c>
      <c r="AR167" s="47">
        <f t="shared" si="361"/>
        <v>564.37812935520981</v>
      </c>
      <c r="AS167" s="47">
        <f t="shared" si="361"/>
        <v>2844.7572938209082</v>
      </c>
      <c r="AT167" s="47">
        <f t="shared" si="361"/>
        <v>0</v>
      </c>
      <c r="AV167" s="47">
        <f t="shared" si="362"/>
        <v>0</v>
      </c>
      <c r="AW167" s="47">
        <f t="shared" si="362"/>
        <v>665.93683273839099</v>
      </c>
      <c r="AX167" s="47">
        <f t="shared" si="362"/>
        <v>0</v>
      </c>
      <c r="AZ167" s="47">
        <f t="shared" si="363"/>
        <v>0</v>
      </c>
      <c r="BA167" s="47">
        <f t="shared" si="363"/>
        <v>2.4061859743565592</v>
      </c>
      <c r="BB167" s="47">
        <f t="shared" si="363"/>
        <v>0</v>
      </c>
      <c r="BD167" s="47">
        <f t="shared" si="364"/>
        <v>0.90962278023062537</v>
      </c>
      <c r="BE167" s="47">
        <f t="shared" si="364"/>
        <v>8.0209507003241054</v>
      </c>
      <c r="BF167" s="47">
        <f t="shared" si="364"/>
        <v>0</v>
      </c>
      <c r="BH167" s="44">
        <f t="shared" si="336"/>
        <v>0</v>
      </c>
      <c r="BI167" s="44">
        <f t="shared" si="337"/>
        <v>0</v>
      </c>
      <c r="BJ167" s="44">
        <f t="shared" si="338"/>
        <v>0</v>
      </c>
      <c r="BK167" s="44">
        <f t="shared" si="339"/>
        <v>0</v>
      </c>
    </row>
    <row r="168" spans="2:63" x14ac:dyDescent="0.25">
      <c r="B168" s="19">
        <v>543</v>
      </c>
      <c r="C168" s="6" t="s">
        <v>108</v>
      </c>
      <c r="D168" s="47" t="str">
        <f>INDEX(Alloc,$E168,D$1)</f>
        <v>Prod</v>
      </c>
      <c r="E168" s="93">
        <v>24</v>
      </c>
      <c r="F168" s="93"/>
      <c r="G168" s="105">
        <f>+'Function-Classif'!F168</f>
        <v>22496.79664992803</v>
      </c>
      <c r="H168" s="21">
        <f>+'Function-Classif'!S168</f>
        <v>3687.2249709232051</v>
      </c>
      <c r="I168" s="21">
        <f>+'Function-Classif'!T168</f>
        <v>18809.571679004825</v>
      </c>
      <c r="J168" s="21">
        <f>+'Function-Classif'!U168</f>
        <v>0</v>
      </c>
      <c r="K168" s="47"/>
      <c r="L168" s="47">
        <f t="shared" si="353"/>
        <v>1505.4229771380512</v>
      </c>
      <c r="M168" s="47">
        <f t="shared" si="353"/>
        <v>6314.7123594915747</v>
      </c>
      <c r="N168" s="47">
        <f t="shared" si="353"/>
        <v>0</v>
      </c>
      <c r="O168" s="47"/>
      <c r="P168" s="47">
        <f t="shared" si="354"/>
        <v>405.40131560162632</v>
      </c>
      <c r="Q168" s="47">
        <f t="shared" si="354"/>
        <v>1883.9592468401086</v>
      </c>
      <c r="R168" s="47">
        <f t="shared" si="354"/>
        <v>0</v>
      </c>
      <c r="S168" s="47"/>
      <c r="T168" s="47">
        <f t="shared" si="355"/>
        <v>24.810885079707557</v>
      </c>
      <c r="U168" s="47">
        <f t="shared" si="355"/>
        <v>157.41350797577027</v>
      </c>
      <c r="V168" s="47">
        <f t="shared" si="355"/>
        <v>0</v>
      </c>
      <c r="W168" s="24"/>
      <c r="X168" s="47">
        <f t="shared" si="356"/>
        <v>420.80682096280105</v>
      </c>
      <c r="Y168" s="47">
        <f t="shared" si="356"/>
        <v>2225.0802547423491</v>
      </c>
      <c r="Z168" s="47">
        <f t="shared" si="356"/>
        <v>0</v>
      </c>
      <c r="AB168" s="47">
        <f t="shared" si="357"/>
        <v>30.751287487876603</v>
      </c>
      <c r="AC168" s="47">
        <f t="shared" si="357"/>
        <v>171.70854612894726</v>
      </c>
      <c r="AD168" s="47">
        <f t="shared" si="357"/>
        <v>0</v>
      </c>
      <c r="AF168" s="47">
        <f t="shared" si="358"/>
        <v>300.66117828941657</v>
      </c>
      <c r="AG168" s="47">
        <f t="shared" si="358"/>
        <v>1732.2326308144893</v>
      </c>
      <c r="AH168" s="47">
        <f t="shared" si="358"/>
        <v>0</v>
      </c>
      <c r="AJ168" s="47">
        <f t="shared" si="359"/>
        <v>656.94734151370767</v>
      </c>
      <c r="AK168" s="47">
        <f t="shared" si="359"/>
        <v>4163.9322436269695</v>
      </c>
      <c r="AL168" s="47">
        <f t="shared" si="359"/>
        <v>0</v>
      </c>
      <c r="AN168" s="47">
        <f t="shared" si="360"/>
        <v>233.63729325774338</v>
      </c>
      <c r="AO168" s="47">
        <f t="shared" si="360"/>
        <v>1482.9164999334171</v>
      </c>
      <c r="AP168" s="47">
        <f t="shared" si="360"/>
        <v>0</v>
      </c>
      <c r="AR168" s="47">
        <f t="shared" si="361"/>
        <v>108.61082073261318</v>
      </c>
      <c r="AS168" s="47">
        <f t="shared" si="361"/>
        <v>547.45463793923011</v>
      </c>
      <c r="AT168" s="47">
        <f t="shared" si="361"/>
        <v>0</v>
      </c>
      <c r="AV168" s="47">
        <f t="shared" si="362"/>
        <v>0</v>
      </c>
      <c r="AW168" s="47">
        <f t="shared" si="362"/>
        <v>128.15511834667785</v>
      </c>
      <c r="AX168" s="47">
        <f t="shared" si="362"/>
        <v>0</v>
      </c>
      <c r="AZ168" s="47">
        <f t="shared" si="363"/>
        <v>0</v>
      </c>
      <c r="BA168" s="47">
        <f t="shared" si="363"/>
        <v>0.46305450179074337</v>
      </c>
      <c r="BB168" s="47">
        <f t="shared" si="363"/>
        <v>0</v>
      </c>
      <c r="BD168" s="47">
        <f t="shared" si="364"/>
        <v>0.17505085966176739</v>
      </c>
      <c r="BE168" s="47">
        <f t="shared" si="364"/>
        <v>1.5435786634987321</v>
      </c>
      <c r="BF168" s="47">
        <f t="shared" si="364"/>
        <v>0</v>
      </c>
      <c r="BH168" s="44">
        <f t="shared" si="336"/>
        <v>0</v>
      </c>
      <c r="BI168" s="44">
        <f t="shared" si="337"/>
        <v>0</v>
      </c>
      <c r="BJ168" s="44">
        <f t="shared" si="338"/>
        <v>0</v>
      </c>
      <c r="BK168" s="44">
        <f t="shared" si="339"/>
        <v>0</v>
      </c>
    </row>
    <row r="169" spans="2:63" x14ac:dyDescent="0.25">
      <c r="B169" s="6">
        <v>544</v>
      </c>
      <c r="C169" s="6" t="s">
        <v>98</v>
      </c>
      <c r="D169" s="47" t="str">
        <f>INDEX(Alloc,$E169,D$1)</f>
        <v>Energy</v>
      </c>
      <c r="E169" s="93">
        <v>2</v>
      </c>
      <c r="F169" s="93"/>
      <c r="G169" s="105">
        <f>+'Function-Classif'!F169</f>
        <v>33029.604004650209</v>
      </c>
      <c r="H169" s="21">
        <f>+'Function-Classif'!S169</f>
        <v>0</v>
      </c>
      <c r="I169" s="21">
        <f>+'Function-Classif'!T169</f>
        <v>33029.604004650209</v>
      </c>
      <c r="J169" s="21">
        <f>+'Function-Classif'!U169</f>
        <v>0</v>
      </c>
      <c r="K169" s="24"/>
      <c r="L169" s="47">
        <f t="shared" si="353"/>
        <v>0</v>
      </c>
      <c r="M169" s="47">
        <f t="shared" si="353"/>
        <v>11088.633606159407</v>
      </c>
      <c r="N169" s="47">
        <f t="shared" si="353"/>
        <v>0</v>
      </c>
      <c r="O169" s="47"/>
      <c r="P169" s="47">
        <f t="shared" si="354"/>
        <v>0</v>
      </c>
      <c r="Q169" s="47">
        <f t="shared" si="354"/>
        <v>3308.2320504663458</v>
      </c>
      <c r="R169" s="47">
        <f t="shared" si="354"/>
        <v>0</v>
      </c>
      <c r="S169" s="47"/>
      <c r="T169" s="47">
        <f t="shared" si="355"/>
        <v>0</v>
      </c>
      <c r="U169" s="47">
        <f t="shared" si="355"/>
        <v>276.41808767107574</v>
      </c>
      <c r="V169" s="47">
        <f t="shared" si="355"/>
        <v>0</v>
      </c>
      <c r="W169" s="24"/>
      <c r="X169" s="47">
        <f t="shared" si="356"/>
        <v>0</v>
      </c>
      <c r="Y169" s="47">
        <f t="shared" si="356"/>
        <v>3907.2404702728668</v>
      </c>
      <c r="Z169" s="47">
        <f t="shared" si="356"/>
        <v>0</v>
      </c>
      <c r="AB169" s="47">
        <f t="shared" si="357"/>
        <v>0</v>
      </c>
      <c r="AC169" s="47">
        <f t="shared" si="357"/>
        <v>301.52017173170458</v>
      </c>
      <c r="AD169" s="47">
        <f t="shared" si="357"/>
        <v>0</v>
      </c>
      <c r="AF169" s="47">
        <f t="shared" si="358"/>
        <v>0</v>
      </c>
      <c r="AG169" s="47">
        <f t="shared" si="358"/>
        <v>3041.8001438915885</v>
      </c>
      <c r="AH169" s="47">
        <f t="shared" si="358"/>
        <v>0</v>
      </c>
      <c r="AJ169" s="47">
        <f t="shared" si="359"/>
        <v>0</v>
      </c>
      <c r="AK169" s="47">
        <f t="shared" si="359"/>
        <v>7311.8641644938343</v>
      </c>
      <c r="AL169" s="47">
        <f t="shared" si="359"/>
        <v>0</v>
      </c>
      <c r="AN169" s="47">
        <f t="shared" si="360"/>
        <v>0</v>
      </c>
      <c r="AO169" s="47">
        <f t="shared" si="360"/>
        <v>2604.00106927656</v>
      </c>
      <c r="AP169" s="47">
        <f t="shared" si="360"/>
        <v>0</v>
      </c>
      <c r="AR169" s="47">
        <f t="shared" si="361"/>
        <v>0</v>
      </c>
      <c r="AS169" s="47">
        <f t="shared" si="361"/>
        <v>961.33023176839401</v>
      </c>
      <c r="AT169" s="47">
        <f t="shared" si="361"/>
        <v>0</v>
      </c>
      <c r="AV169" s="47">
        <f t="shared" si="362"/>
        <v>0</v>
      </c>
      <c r="AW169" s="47">
        <f t="shared" si="362"/>
        <v>225.04036149236796</v>
      </c>
      <c r="AX169" s="47">
        <f t="shared" si="362"/>
        <v>0</v>
      </c>
      <c r="AZ169" s="47">
        <f t="shared" si="363"/>
        <v>0</v>
      </c>
      <c r="BA169" s="47">
        <f t="shared" si="363"/>
        <v>0.81312361002831957</v>
      </c>
      <c r="BB169" s="47">
        <f t="shared" si="363"/>
        <v>0</v>
      </c>
      <c r="BD169" s="47">
        <f t="shared" si="364"/>
        <v>0</v>
      </c>
      <c r="BE169" s="47">
        <f t="shared" si="364"/>
        <v>2.7105238160366123</v>
      </c>
      <c r="BF169" s="47">
        <f t="shared" si="364"/>
        <v>0</v>
      </c>
      <c r="BH169" s="44">
        <f t="shared" si="336"/>
        <v>0</v>
      </c>
      <c r="BI169" s="44">
        <f t="shared" si="337"/>
        <v>0</v>
      </c>
      <c r="BJ169" s="44">
        <f t="shared" si="338"/>
        <v>0</v>
      </c>
      <c r="BK169" s="44">
        <f t="shared" si="339"/>
        <v>0</v>
      </c>
    </row>
    <row r="170" spans="2:63" x14ac:dyDescent="0.25">
      <c r="B170" s="30">
        <v>545</v>
      </c>
      <c r="C170" s="30" t="s">
        <v>109</v>
      </c>
      <c r="D170" s="47" t="str">
        <f>INDEX(Alloc,$E170,D$1)</f>
        <v>Energy</v>
      </c>
      <c r="E170" s="94">
        <v>2</v>
      </c>
      <c r="F170" s="94"/>
      <c r="G170" s="105">
        <f>+'Function-Classif'!F170</f>
        <v>9592.0638092655918</v>
      </c>
      <c r="H170" s="31">
        <f>+'Function-Classif'!S170</f>
        <v>0</v>
      </c>
      <c r="I170" s="31">
        <f>+'Function-Classif'!T170</f>
        <v>9592.0638092655918</v>
      </c>
      <c r="J170" s="31">
        <f>+'Function-Classif'!U170</f>
        <v>0</v>
      </c>
      <c r="K170" s="41"/>
      <c r="L170" s="47">
        <f t="shared" si="353"/>
        <v>0</v>
      </c>
      <c r="M170" s="47">
        <f t="shared" si="353"/>
        <v>3220.2287709193579</v>
      </c>
      <c r="N170" s="47">
        <f t="shared" si="353"/>
        <v>0</v>
      </c>
      <c r="O170" s="47"/>
      <c r="P170" s="47">
        <f t="shared" si="354"/>
        <v>0</v>
      </c>
      <c r="Q170" s="47">
        <f t="shared" si="354"/>
        <v>960.73731067024312</v>
      </c>
      <c r="R170" s="47">
        <f t="shared" si="354"/>
        <v>0</v>
      </c>
      <c r="S170" s="47"/>
      <c r="T170" s="47">
        <f t="shared" si="355"/>
        <v>0</v>
      </c>
      <c r="U170" s="47">
        <f t="shared" si="355"/>
        <v>80.27404550786737</v>
      </c>
      <c r="V170" s="47">
        <f t="shared" si="355"/>
        <v>0</v>
      </c>
      <c r="W170" s="24"/>
      <c r="X170" s="47">
        <f t="shared" si="356"/>
        <v>0</v>
      </c>
      <c r="Y170" s="47">
        <f t="shared" si="356"/>
        <v>1134.6941944482796</v>
      </c>
      <c r="Z170" s="47">
        <f t="shared" si="356"/>
        <v>0</v>
      </c>
      <c r="AB170" s="47">
        <f t="shared" si="357"/>
        <v>0</v>
      </c>
      <c r="AC170" s="47">
        <f t="shared" si="357"/>
        <v>87.563893488521359</v>
      </c>
      <c r="AD170" s="47">
        <f t="shared" si="357"/>
        <v>0</v>
      </c>
      <c r="AF170" s="47">
        <f t="shared" si="358"/>
        <v>0</v>
      </c>
      <c r="AG170" s="47">
        <f t="shared" si="358"/>
        <v>883.36333281905377</v>
      </c>
      <c r="AH170" s="47">
        <f t="shared" si="358"/>
        <v>0</v>
      </c>
      <c r="AJ170" s="47">
        <f t="shared" si="359"/>
        <v>0</v>
      </c>
      <c r="AK170" s="47">
        <f t="shared" si="359"/>
        <v>2123.4244170966426</v>
      </c>
      <c r="AL170" s="47">
        <f t="shared" si="359"/>
        <v>0</v>
      </c>
      <c r="AN170" s="47">
        <f t="shared" si="360"/>
        <v>0</v>
      </c>
      <c r="AO170" s="47">
        <f t="shared" si="360"/>
        <v>756.22294510040138</v>
      </c>
      <c r="AP170" s="47">
        <f t="shared" si="360"/>
        <v>0</v>
      </c>
      <c r="AR170" s="47">
        <f t="shared" si="361"/>
        <v>0</v>
      </c>
      <c r="AS170" s="47">
        <f t="shared" si="361"/>
        <v>279.17806473248299</v>
      </c>
      <c r="AT170" s="47">
        <f t="shared" si="361"/>
        <v>0</v>
      </c>
      <c r="AV170" s="47">
        <f t="shared" si="362"/>
        <v>0</v>
      </c>
      <c r="AW170" s="47">
        <f t="shared" si="362"/>
        <v>65.353538806916404</v>
      </c>
      <c r="AX170" s="47">
        <f t="shared" si="362"/>
        <v>0</v>
      </c>
      <c r="AZ170" s="47">
        <f t="shared" si="363"/>
        <v>0</v>
      </c>
      <c r="BA170" s="47">
        <f t="shared" si="363"/>
        <v>0.23613766459670371</v>
      </c>
      <c r="BB170" s="47">
        <f t="shared" si="363"/>
        <v>0</v>
      </c>
      <c r="BD170" s="47">
        <f t="shared" si="364"/>
        <v>0</v>
      </c>
      <c r="BE170" s="47">
        <f t="shared" si="364"/>
        <v>0.78715801122825457</v>
      </c>
      <c r="BF170" s="47">
        <f t="shared" si="364"/>
        <v>0</v>
      </c>
      <c r="BH170" s="44">
        <f t="shared" si="336"/>
        <v>0</v>
      </c>
      <c r="BI170" s="44">
        <f t="shared" si="337"/>
        <v>0</v>
      </c>
      <c r="BJ170" s="44">
        <f t="shared" si="338"/>
        <v>0</v>
      </c>
      <c r="BK170" s="44">
        <f t="shared" si="339"/>
        <v>0</v>
      </c>
    </row>
    <row r="171" spans="2:63" x14ac:dyDescent="0.25">
      <c r="B171" s="6"/>
      <c r="C171" s="6" t="s">
        <v>110</v>
      </c>
      <c r="D171" s="6"/>
      <c r="E171" s="93"/>
      <c r="F171" s="93"/>
      <c r="G171" s="105">
        <f>+'Function-Classif'!F171</f>
        <v>368513.34612494806</v>
      </c>
      <c r="H171" s="24">
        <f>SUM(H166:H170)</f>
        <v>53413.646075178192</v>
      </c>
      <c r="I171" s="24">
        <f t="shared" ref="I171:J171" si="369">SUM(I166:I170)</f>
        <v>315099.70004976989</v>
      </c>
      <c r="J171" s="24">
        <f t="shared" si="369"/>
        <v>0</v>
      </c>
      <c r="K171" s="24"/>
      <c r="L171" s="24">
        <f t="shared" ref="L171:BF171" si="370">SUM(L166:L170)</f>
        <v>21807.763488366672</v>
      </c>
      <c r="M171" s="24">
        <f t="shared" si="370"/>
        <v>105784.65072638186</v>
      </c>
      <c r="N171" s="24">
        <f t="shared" si="370"/>
        <v>0</v>
      </c>
      <c r="O171" s="24">
        <f t="shared" si="370"/>
        <v>0</v>
      </c>
      <c r="P171" s="24">
        <f t="shared" si="370"/>
        <v>5872.698997407575</v>
      </c>
      <c r="Q171" s="24">
        <f t="shared" si="370"/>
        <v>31560.261111523425</v>
      </c>
      <c r="R171" s="24">
        <f t="shared" si="370"/>
        <v>0</v>
      </c>
      <c r="S171" s="24">
        <f t="shared" si="370"/>
        <v>0</v>
      </c>
      <c r="T171" s="24">
        <f t="shared" si="370"/>
        <v>359.41388033277656</v>
      </c>
      <c r="U171" s="24">
        <f t="shared" si="370"/>
        <v>2637.0057752198395</v>
      </c>
      <c r="V171" s="24">
        <f t="shared" si="370"/>
        <v>0</v>
      </c>
      <c r="W171" s="24">
        <f t="shared" si="370"/>
        <v>0</v>
      </c>
      <c r="X171" s="24">
        <f t="shared" si="370"/>
        <v>6095.8652586094286</v>
      </c>
      <c r="Y171" s="24">
        <f t="shared" si="370"/>
        <v>37274.752068840011</v>
      </c>
      <c r="Z171" s="24">
        <f t="shared" si="370"/>
        <v>0</v>
      </c>
      <c r="AA171" s="24">
        <f t="shared" si="370"/>
        <v>0</v>
      </c>
      <c r="AB171" s="24">
        <f t="shared" si="370"/>
        <v>445.46736344710706</v>
      </c>
      <c r="AC171" s="24">
        <f t="shared" si="370"/>
        <v>2876.4775883549482</v>
      </c>
      <c r="AD171" s="24">
        <f t="shared" si="370"/>
        <v>0</v>
      </c>
      <c r="AE171" s="24">
        <f t="shared" si="370"/>
        <v>0</v>
      </c>
      <c r="AF171" s="24">
        <f t="shared" si="370"/>
        <v>4355.419019001708</v>
      </c>
      <c r="AG171" s="24">
        <f t="shared" si="370"/>
        <v>29018.522680945374</v>
      </c>
      <c r="AH171" s="24">
        <f t="shared" si="370"/>
        <v>0</v>
      </c>
      <c r="AI171" s="24">
        <f t="shared" si="370"/>
        <v>0</v>
      </c>
      <c r="AJ171" s="24">
        <f t="shared" si="370"/>
        <v>9516.629190341102</v>
      </c>
      <c r="AK171" s="24">
        <f t="shared" si="370"/>
        <v>69754.581517607483</v>
      </c>
      <c r="AL171" s="24">
        <f t="shared" si="370"/>
        <v>0</v>
      </c>
      <c r="AM171" s="24">
        <f t="shared" si="370"/>
        <v>0</v>
      </c>
      <c r="AN171" s="24">
        <f t="shared" si="370"/>
        <v>3384.5018382231042</v>
      </c>
      <c r="AO171" s="24">
        <f t="shared" si="370"/>
        <v>24841.9555905909</v>
      </c>
      <c r="AP171" s="24">
        <f t="shared" si="370"/>
        <v>0</v>
      </c>
      <c r="AQ171" s="24">
        <f t="shared" si="370"/>
        <v>0</v>
      </c>
      <c r="AR171" s="24">
        <f t="shared" si="370"/>
        <v>1573.3512287138528</v>
      </c>
      <c r="AS171" s="24">
        <f t="shared" si="370"/>
        <v>9171.0111824637534</v>
      </c>
      <c r="AT171" s="24">
        <f t="shared" si="370"/>
        <v>0</v>
      </c>
      <c r="AU171" s="24">
        <f t="shared" si="370"/>
        <v>0</v>
      </c>
      <c r="AV171" s="24">
        <f t="shared" si="370"/>
        <v>0</v>
      </c>
      <c r="AW171" s="24">
        <f t="shared" si="370"/>
        <v>2146.8665018010365</v>
      </c>
      <c r="AX171" s="24">
        <f t="shared" si="370"/>
        <v>0</v>
      </c>
      <c r="AY171" s="24">
        <f t="shared" si="370"/>
        <v>0</v>
      </c>
      <c r="AZ171" s="24">
        <f t="shared" si="370"/>
        <v>0</v>
      </c>
      <c r="BA171" s="24">
        <f t="shared" si="370"/>
        <v>7.757132225600925</v>
      </c>
      <c r="BB171" s="24">
        <f t="shared" si="370"/>
        <v>0</v>
      </c>
      <c r="BC171" s="24">
        <f t="shared" si="370"/>
        <v>0</v>
      </c>
      <c r="BD171" s="24">
        <f t="shared" si="370"/>
        <v>2.5358107348649934</v>
      </c>
      <c r="BE171" s="24">
        <f t="shared" si="370"/>
        <v>25.858173815545832</v>
      </c>
      <c r="BF171" s="24">
        <f t="shared" si="370"/>
        <v>0</v>
      </c>
      <c r="BH171" s="44">
        <f t="shared" si="336"/>
        <v>0</v>
      </c>
      <c r="BI171" s="44">
        <f t="shared" si="337"/>
        <v>0</v>
      </c>
      <c r="BJ171" s="44">
        <f t="shared" si="338"/>
        <v>0</v>
      </c>
      <c r="BK171" s="44">
        <f t="shared" si="339"/>
        <v>0</v>
      </c>
    </row>
    <row r="172" spans="2:63" x14ac:dyDescent="0.25">
      <c r="B172" s="30"/>
      <c r="C172" s="30"/>
      <c r="D172" s="30"/>
      <c r="E172" s="94"/>
      <c r="F172" s="94"/>
      <c r="G172" s="105"/>
      <c r="H172" s="31"/>
      <c r="I172" s="31"/>
      <c r="J172" s="31"/>
      <c r="K172" s="4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H172" s="44">
        <f t="shared" si="336"/>
        <v>0</v>
      </c>
      <c r="BI172" s="44">
        <f t="shared" si="337"/>
        <v>0</v>
      </c>
      <c r="BJ172" s="44">
        <f t="shared" si="338"/>
        <v>0</v>
      </c>
      <c r="BK172" s="44">
        <f t="shared" si="339"/>
        <v>0</v>
      </c>
    </row>
    <row r="173" spans="2:63" x14ac:dyDescent="0.25">
      <c r="B173" s="6"/>
      <c r="C173" s="6" t="s">
        <v>111</v>
      </c>
      <c r="D173" s="6"/>
      <c r="E173" s="93"/>
      <c r="F173" s="93"/>
      <c r="G173" s="105">
        <f>+'Function-Classif'!F173</f>
        <v>377036.13068990217</v>
      </c>
      <c r="H173" s="24">
        <f>H171+H163</f>
        <v>54810.53046537417</v>
      </c>
      <c r="I173" s="24">
        <f t="shared" ref="I173:J173" si="371">I171+I163</f>
        <v>322225.600224528</v>
      </c>
      <c r="J173" s="24">
        <f t="shared" si="371"/>
        <v>0</v>
      </c>
      <c r="K173" s="24"/>
      <c r="L173" s="24">
        <f t="shared" ref="L173:BF173" si="372">L171+L163</f>
        <v>22378.084495083</v>
      </c>
      <c r="M173" s="24">
        <f t="shared" si="372"/>
        <v>108176.94389891991</v>
      </c>
      <c r="N173" s="24">
        <f t="shared" si="372"/>
        <v>0</v>
      </c>
      <c r="O173" s="24">
        <f t="shared" si="372"/>
        <v>0</v>
      </c>
      <c r="P173" s="24">
        <f t="shared" si="372"/>
        <v>6026.2830000096819</v>
      </c>
      <c r="Q173" s="24">
        <f t="shared" si="372"/>
        <v>32273.9884496786</v>
      </c>
      <c r="R173" s="24">
        <f t="shared" si="372"/>
        <v>0</v>
      </c>
      <c r="S173" s="24">
        <f t="shared" si="372"/>
        <v>0</v>
      </c>
      <c r="T173" s="24">
        <f t="shared" si="372"/>
        <v>368.81334425160333</v>
      </c>
      <c r="U173" s="24">
        <f t="shared" si="372"/>
        <v>2696.6409951566061</v>
      </c>
      <c r="V173" s="24">
        <f t="shared" si="372"/>
        <v>0</v>
      </c>
      <c r="W173" s="24">
        <f t="shared" si="372"/>
        <v>0</v>
      </c>
      <c r="X173" s="24">
        <f t="shared" si="372"/>
        <v>6255.2855500552614</v>
      </c>
      <c r="Y173" s="24">
        <f t="shared" si="372"/>
        <v>38117.711177463279</v>
      </c>
      <c r="Z173" s="24">
        <f t="shared" si="372"/>
        <v>0</v>
      </c>
      <c r="AA173" s="24">
        <f t="shared" si="372"/>
        <v>0</v>
      </c>
      <c r="AB173" s="24">
        <f t="shared" si="372"/>
        <v>457.11731532392145</v>
      </c>
      <c r="AC173" s="24">
        <f t="shared" si="372"/>
        <v>2941.5284028949454</v>
      </c>
      <c r="AD173" s="24">
        <f t="shared" si="372"/>
        <v>0</v>
      </c>
      <c r="AE173" s="24">
        <f t="shared" si="372"/>
        <v>0</v>
      </c>
      <c r="AF173" s="24">
        <f t="shared" si="372"/>
        <v>4469.3228111495628</v>
      </c>
      <c r="AG173" s="24">
        <f t="shared" si="372"/>
        <v>29674.769246114145</v>
      </c>
      <c r="AH173" s="24">
        <f t="shared" si="372"/>
        <v>0</v>
      </c>
      <c r="AI173" s="24">
        <f t="shared" si="372"/>
        <v>0</v>
      </c>
      <c r="AJ173" s="24">
        <f t="shared" si="372"/>
        <v>9765.5099865436387</v>
      </c>
      <c r="AK173" s="24">
        <f t="shared" si="372"/>
        <v>71332.063770202411</v>
      </c>
      <c r="AL173" s="24">
        <f t="shared" si="372"/>
        <v>0</v>
      </c>
      <c r="AM173" s="24">
        <f t="shared" si="372"/>
        <v>0</v>
      </c>
      <c r="AN173" s="24">
        <f t="shared" si="372"/>
        <v>3473.0140094339827</v>
      </c>
      <c r="AO173" s="24">
        <f t="shared" si="372"/>
        <v>25403.750145318703</v>
      </c>
      <c r="AP173" s="24">
        <f t="shared" si="372"/>
        <v>0</v>
      </c>
      <c r="AQ173" s="24">
        <f t="shared" si="372"/>
        <v>0</v>
      </c>
      <c r="AR173" s="24">
        <f t="shared" si="372"/>
        <v>1614.4978257574755</v>
      </c>
      <c r="AS173" s="24">
        <f t="shared" si="372"/>
        <v>9378.4112852804319</v>
      </c>
      <c r="AT173" s="24">
        <f t="shared" si="372"/>
        <v>0</v>
      </c>
      <c r="AU173" s="24">
        <f t="shared" si="372"/>
        <v>0</v>
      </c>
      <c r="AV173" s="24">
        <f t="shared" si="372"/>
        <v>0</v>
      </c>
      <c r="AW173" s="24">
        <f t="shared" si="372"/>
        <v>2195.4173457972383</v>
      </c>
      <c r="AX173" s="24">
        <f t="shared" si="372"/>
        <v>0</v>
      </c>
      <c r="AY173" s="24">
        <f t="shared" si="372"/>
        <v>0</v>
      </c>
      <c r="AZ173" s="24">
        <f t="shared" si="372"/>
        <v>0</v>
      </c>
      <c r="BA173" s="24">
        <f t="shared" si="372"/>
        <v>7.9325578127192262</v>
      </c>
      <c r="BB173" s="24">
        <f t="shared" si="372"/>
        <v>0</v>
      </c>
      <c r="BC173" s="24">
        <f t="shared" si="372"/>
        <v>0</v>
      </c>
      <c r="BD173" s="24">
        <f t="shared" si="372"/>
        <v>2.6021277660416091</v>
      </c>
      <c r="BE173" s="24">
        <f t="shared" si="372"/>
        <v>26.442949888902994</v>
      </c>
      <c r="BF173" s="24">
        <f t="shared" si="372"/>
        <v>0</v>
      </c>
      <c r="BH173" s="44">
        <f t="shared" si="336"/>
        <v>0</v>
      </c>
      <c r="BI173" s="44">
        <f t="shared" si="337"/>
        <v>0</v>
      </c>
      <c r="BJ173" s="44">
        <f t="shared" si="338"/>
        <v>0</v>
      </c>
      <c r="BK173" s="44">
        <f t="shared" si="339"/>
        <v>0</v>
      </c>
    </row>
    <row r="174" spans="2:63" x14ac:dyDescent="0.25">
      <c r="B174" s="6"/>
      <c r="C174" s="6"/>
      <c r="D174" s="6"/>
      <c r="E174" s="93"/>
      <c r="F174" s="93"/>
      <c r="G174" s="105"/>
      <c r="H174" s="24"/>
      <c r="I174" s="24"/>
      <c r="J174" s="24"/>
      <c r="K174" s="24"/>
      <c r="L174" s="40"/>
      <c r="M174" s="24"/>
      <c r="N174" s="24"/>
      <c r="O174" s="24"/>
      <c r="P174" s="40"/>
      <c r="Q174" s="24"/>
      <c r="R174" s="24"/>
      <c r="S174" s="24"/>
      <c r="T174" s="24"/>
      <c r="U174" s="24"/>
      <c r="V174" s="24"/>
      <c r="W174" s="24"/>
      <c r="Y174" s="44"/>
      <c r="Z174" s="44"/>
      <c r="BH174" s="44">
        <f t="shared" si="336"/>
        <v>0</v>
      </c>
      <c r="BI174" s="44">
        <f t="shared" si="337"/>
        <v>0</v>
      </c>
      <c r="BJ174" s="44">
        <f t="shared" si="338"/>
        <v>0</v>
      </c>
      <c r="BK174" s="44">
        <f t="shared" si="339"/>
        <v>0</v>
      </c>
    </row>
    <row r="175" spans="2:63" x14ac:dyDescent="0.25">
      <c r="B175" s="9" t="s">
        <v>112</v>
      </c>
      <c r="C175" s="6"/>
      <c r="D175" s="6"/>
      <c r="E175" s="93"/>
      <c r="F175" s="93"/>
      <c r="G175" s="105"/>
      <c r="H175" s="24"/>
      <c r="I175" s="24"/>
      <c r="J175" s="24"/>
      <c r="K175" s="24"/>
      <c r="L175" s="40"/>
      <c r="M175" s="24"/>
      <c r="N175" s="24"/>
      <c r="O175" s="24"/>
      <c r="P175" s="40"/>
      <c r="Q175" s="24"/>
      <c r="R175" s="24"/>
      <c r="S175" s="24"/>
      <c r="T175" s="24"/>
      <c r="U175" s="24"/>
      <c r="V175" s="24"/>
      <c r="W175" s="24"/>
      <c r="Y175" s="44"/>
      <c r="Z175" s="44"/>
      <c r="BH175" s="44">
        <f t="shared" si="336"/>
        <v>0</v>
      </c>
      <c r="BI175" s="44">
        <f t="shared" si="337"/>
        <v>0</v>
      </c>
      <c r="BJ175" s="44">
        <f t="shared" si="338"/>
        <v>0</v>
      </c>
      <c r="BK175" s="44">
        <f t="shared" si="339"/>
        <v>0</v>
      </c>
    </row>
    <row r="176" spans="2:63" x14ac:dyDescent="0.25">
      <c r="B176" s="6">
        <v>546</v>
      </c>
      <c r="C176" s="6" t="s">
        <v>86</v>
      </c>
      <c r="D176" s="47" t="str">
        <f>INDEX(Alloc,$E176,D$1)</f>
        <v>LBSUB5</v>
      </c>
      <c r="E176" s="93">
        <v>39</v>
      </c>
      <c r="F176" s="93"/>
      <c r="G176" s="105">
        <f>+'Function-Classif'!F176</f>
        <v>1071395.3885709851</v>
      </c>
      <c r="H176" s="21">
        <f>+'Function-Classif'!S176</f>
        <v>175601.70418678451</v>
      </c>
      <c r="I176" s="21">
        <f>+'Function-Classif'!T176</f>
        <v>895793.68438420072</v>
      </c>
      <c r="J176" s="21">
        <f>+'Function-Classif'!U176</f>
        <v>0</v>
      </c>
      <c r="K176" s="47"/>
      <c r="L176" s="47">
        <f t="shared" ref="L176:N180" si="373">INDEX(Alloc,$E176,L$1)*$G176</f>
        <v>71694.795514794809</v>
      </c>
      <c r="M176" s="47">
        <f t="shared" si="373"/>
        <v>300734.09149711631</v>
      </c>
      <c r="N176" s="47">
        <f t="shared" si="373"/>
        <v>0</v>
      </c>
      <c r="O176" s="47"/>
      <c r="P176" s="47">
        <f t="shared" ref="P176:R180" si="374">INDEX(Alloc,$E176,P$1)*$G176</f>
        <v>19306.975424769305</v>
      </c>
      <c r="Q176" s="47">
        <f t="shared" si="374"/>
        <v>89722.340506047796</v>
      </c>
      <c r="R176" s="47">
        <f t="shared" si="374"/>
        <v>0</v>
      </c>
      <c r="S176" s="47"/>
      <c r="T176" s="47">
        <f t="shared" ref="T176:V180" si="375">INDEX(Alloc,$E176,T$1)*$G176</f>
        <v>1181.6023531887313</v>
      </c>
      <c r="U176" s="47">
        <f t="shared" si="375"/>
        <v>7496.7164956154666</v>
      </c>
      <c r="V176" s="47">
        <f t="shared" si="375"/>
        <v>0</v>
      </c>
      <c r="W176" s="24"/>
      <c r="X176" s="47">
        <f t="shared" ref="X176:Z180" si="376">INDEX(Alloc,$E176,X$1)*$G176</f>
        <v>20040.652652661258</v>
      </c>
      <c r="Y176" s="47">
        <f t="shared" si="376"/>
        <v>105968.0078558621</v>
      </c>
      <c r="Z176" s="47">
        <f t="shared" si="376"/>
        <v>0</v>
      </c>
      <c r="AB176" s="47">
        <f t="shared" ref="AB176:AD180" si="377">INDEX(Alloc,$E176,AB$1)*$G176</f>
        <v>1464.5101753736576</v>
      </c>
      <c r="AC176" s="47">
        <f t="shared" si="377"/>
        <v>8177.5084410237969</v>
      </c>
      <c r="AD176" s="47">
        <f t="shared" si="377"/>
        <v>0</v>
      </c>
      <c r="AF176" s="47">
        <f t="shared" ref="AF176:AH180" si="378">INDEX(Alloc,$E176,AF$1)*$G176</f>
        <v>14318.794135636645</v>
      </c>
      <c r="AG176" s="47">
        <f t="shared" si="378"/>
        <v>82496.458561035455</v>
      </c>
      <c r="AH176" s="47">
        <f t="shared" si="378"/>
        <v>0</v>
      </c>
      <c r="AJ176" s="47">
        <f t="shared" ref="AJ176:AL180" si="379">INDEX(Alloc,$E176,AJ$1)*$G176</f>
        <v>31286.692198198187</v>
      </c>
      <c r="AK176" s="47">
        <f t="shared" si="379"/>
        <v>198304.57969482697</v>
      </c>
      <c r="AL176" s="47">
        <f t="shared" si="379"/>
        <v>0</v>
      </c>
      <c r="AN176" s="47">
        <f t="shared" ref="AN176:AP180" si="380">INDEX(Alloc,$E176,AN$1)*$G176</f>
        <v>11126.824964893565</v>
      </c>
      <c r="AO176" s="47">
        <f t="shared" si="380"/>
        <v>70622.939096067741</v>
      </c>
      <c r="AP176" s="47">
        <f t="shared" si="380"/>
        <v>0</v>
      </c>
      <c r="AR176" s="47">
        <f t="shared" ref="AR176:AT180" si="381">INDEX(Alloc,$E176,AR$1)*$G176</f>
        <v>5172.5200833072358</v>
      </c>
      <c r="AS176" s="47">
        <f t="shared" si="381"/>
        <v>26072.173014986372</v>
      </c>
      <c r="AT176" s="47">
        <f t="shared" si="381"/>
        <v>0</v>
      </c>
      <c r="AV176" s="47">
        <f t="shared" ref="AV176:AX180" si="382">INDEX(Alloc,$E176,AV$1)*$G176</f>
        <v>0</v>
      </c>
      <c r="AW176" s="47">
        <f t="shared" si="382"/>
        <v>6103.3046150967775</v>
      </c>
      <c r="AX176" s="47">
        <f t="shared" si="382"/>
        <v>0</v>
      </c>
      <c r="AZ176" s="47">
        <f t="shared" ref="AZ176:BB180" si="383">INDEX(Alloc,$E176,AZ$1)*$G176</f>
        <v>0</v>
      </c>
      <c r="BA176" s="47">
        <f t="shared" si="383"/>
        <v>22.052671124500939</v>
      </c>
      <c r="BB176" s="47">
        <f t="shared" si="383"/>
        <v>0</v>
      </c>
      <c r="BD176" s="47">
        <f t="shared" ref="BD176:BF180" si="384">INDEX(Alloc,$E176,BD$1)*$G176</f>
        <v>8.3366839610742627</v>
      </c>
      <c r="BE176" s="47">
        <f t="shared" si="384"/>
        <v>73.511935397006681</v>
      </c>
      <c r="BF176" s="47">
        <f t="shared" si="384"/>
        <v>0</v>
      </c>
      <c r="BH176" s="44">
        <f t="shared" si="336"/>
        <v>0</v>
      </c>
      <c r="BI176" s="44">
        <f t="shared" si="337"/>
        <v>0</v>
      </c>
      <c r="BJ176" s="44">
        <f t="shared" si="338"/>
        <v>0</v>
      </c>
      <c r="BK176" s="44">
        <f t="shared" si="339"/>
        <v>0</v>
      </c>
    </row>
    <row r="177" spans="2:63" x14ac:dyDescent="0.25">
      <c r="B177" s="6">
        <v>547</v>
      </c>
      <c r="C177" s="6" t="s">
        <v>87</v>
      </c>
      <c r="D177" s="47" t="str">
        <f>INDEX(Alloc,$E177,D$1)</f>
        <v>Energy</v>
      </c>
      <c r="E177" s="93">
        <v>2</v>
      </c>
      <c r="F177" s="93"/>
      <c r="G177" s="105">
        <f>+'Function-Classif'!F177</f>
        <v>130769641.49540326</v>
      </c>
      <c r="H177" s="21">
        <f>+'Function-Classif'!S177</f>
        <v>0</v>
      </c>
      <c r="I177" s="21">
        <f>+'Function-Classif'!T177</f>
        <v>130769641.49540326</v>
      </c>
      <c r="J177" s="21">
        <f>+'Function-Classif'!U177</f>
        <v>0</v>
      </c>
      <c r="K177" s="24"/>
      <c r="L177" s="47">
        <f t="shared" si="373"/>
        <v>0</v>
      </c>
      <c r="M177" s="47">
        <f t="shared" si="373"/>
        <v>43901726.498058952</v>
      </c>
      <c r="N177" s="47">
        <f t="shared" si="373"/>
        <v>0</v>
      </c>
      <c r="O177" s="47"/>
      <c r="P177" s="47">
        <f t="shared" si="374"/>
        <v>0</v>
      </c>
      <c r="Q177" s="47">
        <f t="shared" si="374"/>
        <v>13097835.480019052</v>
      </c>
      <c r="R177" s="47">
        <f t="shared" si="374"/>
        <v>0</v>
      </c>
      <c r="S177" s="47"/>
      <c r="T177" s="47">
        <f t="shared" si="375"/>
        <v>0</v>
      </c>
      <c r="U177" s="47">
        <f t="shared" si="375"/>
        <v>1094384.7289995486</v>
      </c>
      <c r="V177" s="47">
        <f t="shared" si="375"/>
        <v>0</v>
      </c>
      <c r="W177" s="24"/>
      <c r="X177" s="47">
        <f t="shared" si="376"/>
        <v>0</v>
      </c>
      <c r="Y177" s="47">
        <f t="shared" si="376"/>
        <v>15469408.45739409</v>
      </c>
      <c r="Z177" s="47">
        <f t="shared" si="376"/>
        <v>0</v>
      </c>
      <c r="AB177" s="47">
        <f t="shared" si="377"/>
        <v>0</v>
      </c>
      <c r="AC177" s="47">
        <f t="shared" si="377"/>
        <v>1193768.0135503944</v>
      </c>
      <c r="AD177" s="47">
        <f t="shared" si="377"/>
        <v>0</v>
      </c>
      <c r="AF177" s="47">
        <f t="shared" si="378"/>
        <v>0</v>
      </c>
      <c r="AG177" s="47">
        <f t="shared" si="378"/>
        <v>12042987.686481699</v>
      </c>
      <c r="AH177" s="47">
        <f t="shared" si="378"/>
        <v>0</v>
      </c>
      <c r="AJ177" s="47">
        <f t="shared" si="379"/>
        <v>0</v>
      </c>
      <c r="AK177" s="47">
        <f t="shared" si="379"/>
        <v>28948874.328597058</v>
      </c>
      <c r="AL177" s="47">
        <f t="shared" si="379"/>
        <v>0</v>
      </c>
      <c r="AN177" s="47">
        <f t="shared" si="380"/>
        <v>0</v>
      </c>
      <c r="AO177" s="47">
        <f t="shared" si="380"/>
        <v>10309669.054312622</v>
      </c>
      <c r="AP177" s="47">
        <f t="shared" si="380"/>
        <v>0</v>
      </c>
      <c r="AR177" s="47">
        <f t="shared" si="381"/>
        <v>0</v>
      </c>
      <c r="AS177" s="47">
        <f t="shared" si="381"/>
        <v>3806064.6972742034</v>
      </c>
      <c r="AT177" s="47">
        <f t="shared" si="381"/>
        <v>0</v>
      </c>
      <c r="AV177" s="47">
        <f t="shared" si="382"/>
        <v>0</v>
      </c>
      <c r="AW177" s="47">
        <f t="shared" si="382"/>
        <v>890971.85028950707</v>
      </c>
      <c r="AX177" s="47">
        <f t="shared" si="382"/>
        <v>0</v>
      </c>
      <c r="AZ177" s="47">
        <f t="shared" si="383"/>
        <v>0</v>
      </c>
      <c r="BA177" s="47">
        <f t="shared" si="383"/>
        <v>3219.290275471697</v>
      </c>
      <c r="BB177" s="47">
        <f t="shared" si="383"/>
        <v>0</v>
      </c>
      <c r="BD177" s="47">
        <f t="shared" si="384"/>
        <v>0</v>
      </c>
      <c r="BE177" s="47">
        <f t="shared" si="384"/>
        <v>10731.410150662323</v>
      </c>
      <c r="BF177" s="47">
        <f t="shared" si="384"/>
        <v>0</v>
      </c>
      <c r="BH177" s="44">
        <f t="shared" ref="BH177:BH180" si="385">+L177+P177+T177+X177+AB177+AF177+AJ177+AN177+AR177+AV177+AZ177+BD177-H177</f>
        <v>0</v>
      </c>
      <c r="BI177" s="44">
        <f t="shared" ref="BI177:BI180" si="386">+M177+Q177+U177+Y177+AC177+AG177+AK177+AO177+AS177+AW177+BA177+BE177-I177</f>
        <v>0</v>
      </c>
      <c r="BJ177" s="44">
        <f t="shared" ref="BJ177:BJ180" si="387">+N177+R177+V177+Z177+AD177+AH177+AL177+AP177+AT177+AX177+BB177+BF177-J177</f>
        <v>0</v>
      </c>
      <c r="BK177" s="44">
        <f t="shared" ref="BK177:BK180" si="388">SUM(L177:BF177)-G177</f>
        <v>0</v>
      </c>
    </row>
    <row r="178" spans="2:63" x14ac:dyDescent="0.25">
      <c r="B178" s="6">
        <v>548</v>
      </c>
      <c r="C178" s="6" t="s">
        <v>113</v>
      </c>
      <c r="D178" s="47" t="str">
        <f>INDEX(Alloc,$E178,D$1)</f>
        <v>Prod</v>
      </c>
      <c r="E178" s="93">
        <v>24</v>
      </c>
      <c r="F178" s="93"/>
      <c r="G178" s="105">
        <f>+'Function-Classif'!F178</f>
        <v>611306.46293846227</v>
      </c>
      <c r="H178" s="21">
        <f>+'Function-Classif'!S178</f>
        <v>100193.12927561399</v>
      </c>
      <c r="I178" s="21">
        <f>+'Function-Classif'!T178</f>
        <v>511113.33366284828</v>
      </c>
      <c r="J178" s="21">
        <f>+'Function-Classif'!U178</f>
        <v>0</v>
      </c>
      <c r="K178" s="47"/>
      <c r="L178" s="47">
        <f t="shared" si="373"/>
        <v>40906.925981548382</v>
      </c>
      <c r="M178" s="47">
        <f t="shared" si="373"/>
        <v>171589.96176315332</v>
      </c>
      <c r="N178" s="47">
        <f t="shared" si="373"/>
        <v>0</v>
      </c>
      <c r="O178" s="47"/>
      <c r="P178" s="47">
        <f t="shared" si="374"/>
        <v>11015.988105658689</v>
      </c>
      <c r="Q178" s="47">
        <f t="shared" si="374"/>
        <v>51192.908991766184</v>
      </c>
      <c r="R178" s="47">
        <f t="shared" si="374"/>
        <v>0</v>
      </c>
      <c r="S178" s="47"/>
      <c r="T178" s="47">
        <f t="shared" si="375"/>
        <v>674.18729148255045</v>
      </c>
      <c r="U178" s="47">
        <f t="shared" si="375"/>
        <v>4277.4043023459253</v>
      </c>
      <c r="V178" s="47">
        <f t="shared" si="375"/>
        <v>0</v>
      </c>
      <c r="W178" s="24"/>
      <c r="X178" s="47">
        <f t="shared" si="376"/>
        <v>11434.602592808324</v>
      </c>
      <c r="Y178" s="47">
        <f t="shared" si="376"/>
        <v>60462.205417370373</v>
      </c>
      <c r="Z178" s="47">
        <f t="shared" si="376"/>
        <v>0</v>
      </c>
      <c r="AB178" s="47">
        <f t="shared" si="377"/>
        <v>835.60611217409814</v>
      </c>
      <c r="AC178" s="47">
        <f t="shared" si="377"/>
        <v>4665.8440143178486</v>
      </c>
      <c r="AD178" s="47">
        <f t="shared" si="377"/>
        <v>0</v>
      </c>
      <c r="AF178" s="47">
        <f t="shared" si="378"/>
        <v>8169.8796634498458</v>
      </c>
      <c r="AG178" s="47">
        <f t="shared" si="378"/>
        <v>47070.034859082043</v>
      </c>
      <c r="AH178" s="47">
        <f t="shared" si="378"/>
        <v>0</v>
      </c>
      <c r="AJ178" s="47">
        <f t="shared" si="379"/>
        <v>17851.259533825916</v>
      </c>
      <c r="AK178" s="47">
        <f t="shared" si="379"/>
        <v>113146.7173472078</v>
      </c>
      <c r="AL178" s="47">
        <f t="shared" si="379"/>
        <v>0</v>
      </c>
      <c r="AN178" s="47">
        <f t="shared" si="380"/>
        <v>6348.6366336677647</v>
      </c>
      <c r="AO178" s="47">
        <f t="shared" si="380"/>
        <v>40295.356468463331</v>
      </c>
      <c r="AP178" s="47">
        <f t="shared" si="380"/>
        <v>0</v>
      </c>
      <c r="AR178" s="47">
        <f t="shared" si="381"/>
        <v>2951.2866961487857</v>
      </c>
      <c r="AS178" s="47">
        <f t="shared" si="381"/>
        <v>14876.009395718031</v>
      </c>
      <c r="AT178" s="47">
        <f t="shared" si="381"/>
        <v>0</v>
      </c>
      <c r="AV178" s="47">
        <f t="shared" si="382"/>
        <v>0</v>
      </c>
      <c r="AW178" s="47">
        <f t="shared" si="382"/>
        <v>3482.3647705513799</v>
      </c>
      <c r="AX178" s="47">
        <f t="shared" si="382"/>
        <v>0</v>
      </c>
      <c r="AZ178" s="47">
        <f t="shared" si="383"/>
        <v>0</v>
      </c>
      <c r="BA178" s="47">
        <f t="shared" si="383"/>
        <v>12.582600716104031</v>
      </c>
      <c r="BB178" s="47">
        <f t="shared" si="383"/>
        <v>0</v>
      </c>
      <c r="BD178" s="47">
        <f t="shared" si="384"/>
        <v>4.7566648496382484</v>
      </c>
      <c r="BE178" s="47">
        <f t="shared" si="384"/>
        <v>41.94373215591596</v>
      </c>
      <c r="BF178" s="47">
        <f t="shared" si="384"/>
        <v>0</v>
      </c>
      <c r="BH178" s="44">
        <f t="shared" si="385"/>
        <v>0</v>
      </c>
      <c r="BI178" s="44">
        <f t="shared" si="386"/>
        <v>0</v>
      </c>
      <c r="BJ178" s="44">
        <f t="shared" si="387"/>
        <v>0</v>
      </c>
      <c r="BK178" s="44">
        <f t="shared" si="388"/>
        <v>0</v>
      </c>
    </row>
    <row r="179" spans="2:63" x14ac:dyDescent="0.25">
      <c r="B179" s="6">
        <v>549</v>
      </c>
      <c r="C179" s="6" t="s">
        <v>114</v>
      </c>
      <c r="D179" s="47" t="str">
        <f>INDEX(Alloc,$E179,D$1)</f>
        <v>Prod</v>
      </c>
      <c r="E179" s="93">
        <v>24</v>
      </c>
      <c r="F179" s="93"/>
      <c r="G179" s="105">
        <f>+'Function-Classif'!F179</f>
        <v>3639051.9187894785</v>
      </c>
      <c r="H179" s="21">
        <f>+'Function-Classif'!S179</f>
        <v>596440.60948959563</v>
      </c>
      <c r="I179" s="21">
        <f>+'Function-Classif'!T179</f>
        <v>3042611.309299883</v>
      </c>
      <c r="J179" s="21">
        <f>+'Function-Classif'!U179</f>
        <v>0</v>
      </c>
      <c r="K179" s="47"/>
      <c r="L179" s="47">
        <f t="shared" si="373"/>
        <v>243515.21946843574</v>
      </c>
      <c r="M179" s="47">
        <f t="shared" si="373"/>
        <v>1021459.4764755082</v>
      </c>
      <c r="N179" s="47">
        <f t="shared" si="373"/>
        <v>0</v>
      </c>
      <c r="O179" s="47"/>
      <c r="P179" s="47">
        <f t="shared" si="374"/>
        <v>65577.17787010342</v>
      </c>
      <c r="Q179" s="47">
        <f t="shared" si="374"/>
        <v>304746.74322829023</v>
      </c>
      <c r="R179" s="47">
        <f t="shared" si="374"/>
        <v>0</v>
      </c>
      <c r="S179" s="47"/>
      <c r="T179" s="47">
        <f t="shared" si="375"/>
        <v>4013.375786835139</v>
      </c>
      <c r="U179" s="47">
        <f t="shared" si="375"/>
        <v>25462.999784213378</v>
      </c>
      <c r="V179" s="47">
        <f t="shared" si="375"/>
        <v>0</v>
      </c>
      <c r="W179" s="24"/>
      <c r="X179" s="47">
        <f t="shared" si="376"/>
        <v>68069.151937206159</v>
      </c>
      <c r="Y179" s="47">
        <f t="shared" si="376"/>
        <v>359926.02397935762</v>
      </c>
      <c r="Z179" s="47">
        <f t="shared" si="376"/>
        <v>0</v>
      </c>
      <c r="AB179" s="47">
        <f t="shared" si="377"/>
        <v>4974.2873831933857</v>
      </c>
      <c r="AC179" s="47">
        <f t="shared" si="377"/>
        <v>27775.346152008544</v>
      </c>
      <c r="AD179" s="47">
        <f t="shared" si="377"/>
        <v>0</v>
      </c>
      <c r="AF179" s="47">
        <f t="shared" si="378"/>
        <v>48634.552500304839</v>
      </c>
      <c r="AG179" s="47">
        <f t="shared" si="378"/>
        <v>280203.6475257636</v>
      </c>
      <c r="AH179" s="47">
        <f t="shared" si="378"/>
        <v>0</v>
      </c>
      <c r="AJ179" s="47">
        <f t="shared" si="379"/>
        <v>106266.92861566816</v>
      </c>
      <c r="AK179" s="47">
        <f t="shared" si="379"/>
        <v>673552.14418620698</v>
      </c>
      <c r="AL179" s="47">
        <f t="shared" si="379"/>
        <v>0</v>
      </c>
      <c r="AN179" s="47">
        <f t="shared" si="380"/>
        <v>37792.857959317116</v>
      </c>
      <c r="AO179" s="47">
        <f t="shared" si="380"/>
        <v>239874.60163598636</v>
      </c>
      <c r="AP179" s="47">
        <f t="shared" si="380"/>
        <v>0</v>
      </c>
      <c r="AR179" s="47">
        <f t="shared" si="381"/>
        <v>17568.74197418593</v>
      </c>
      <c r="AS179" s="47">
        <f t="shared" si="381"/>
        <v>88555.534445359721</v>
      </c>
      <c r="AT179" s="47">
        <f t="shared" si="381"/>
        <v>0</v>
      </c>
      <c r="AV179" s="47">
        <f t="shared" si="382"/>
        <v>0</v>
      </c>
      <c r="AW179" s="47">
        <f t="shared" si="382"/>
        <v>20730.201573994433</v>
      </c>
      <c r="AX179" s="47">
        <f t="shared" si="382"/>
        <v>0</v>
      </c>
      <c r="AZ179" s="47">
        <f t="shared" si="383"/>
        <v>0</v>
      </c>
      <c r="BA179" s="47">
        <f t="shared" si="383"/>
        <v>74.90308062375189</v>
      </c>
      <c r="BB179" s="47">
        <f t="shared" si="383"/>
        <v>0</v>
      </c>
      <c r="BD179" s="47">
        <f t="shared" si="384"/>
        <v>28.315994345796792</v>
      </c>
      <c r="BE179" s="47">
        <f t="shared" si="384"/>
        <v>249.6872325698659</v>
      </c>
      <c r="BF179" s="47">
        <f t="shared" si="384"/>
        <v>0</v>
      </c>
      <c r="BH179" s="44">
        <f t="shared" si="385"/>
        <v>0</v>
      </c>
      <c r="BI179" s="44">
        <f t="shared" si="386"/>
        <v>0</v>
      </c>
      <c r="BJ179" s="44">
        <f t="shared" si="387"/>
        <v>0</v>
      </c>
      <c r="BK179" s="44">
        <f t="shared" si="388"/>
        <v>0</v>
      </c>
    </row>
    <row r="180" spans="2:63" x14ac:dyDescent="0.25">
      <c r="B180" s="30">
        <v>550</v>
      </c>
      <c r="C180" s="30" t="s">
        <v>91</v>
      </c>
      <c r="D180" s="47" t="str">
        <f>INDEX(Alloc,$E180,D$1)</f>
        <v>Prod</v>
      </c>
      <c r="E180" s="94">
        <v>24</v>
      </c>
      <c r="F180" s="94"/>
      <c r="G180" s="105">
        <f>+'Function-Classif'!F180</f>
        <v>4420.8140642232192</v>
      </c>
      <c r="H180" s="31">
        <f>+'Function-Classif'!S180</f>
        <v>724.57142512618589</v>
      </c>
      <c r="I180" s="31">
        <f>+'Function-Classif'!T180</f>
        <v>3696.2426390970336</v>
      </c>
      <c r="J180" s="31">
        <f>+'Function-Classif'!U180</f>
        <v>0</v>
      </c>
      <c r="K180" s="65"/>
      <c r="L180" s="47">
        <f t="shared" si="373"/>
        <v>295.82856499518465</v>
      </c>
      <c r="M180" s="47">
        <f t="shared" si="373"/>
        <v>1240.895299218249</v>
      </c>
      <c r="N180" s="47">
        <f t="shared" si="373"/>
        <v>0</v>
      </c>
      <c r="O180" s="47"/>
      <c r="P180" s="47">
        <f t="shared" si="374"/>
        <v>79.664845869156181</v>
      </c>
      <c r="Q180" s="47">
        <f t="shared" si="374"/>
        <v>370.21419824589913</v>
      </c>
      <c r="R180" s="47">
        <f t="shared" si="374"/>
        <v>0</v>
      </c>
      <c r="S180" s="47"/>
      <c r="T180" s="47">
        <f t="shared" si="375"/>
        <v>4.8755523469848354</v>
      </c>
      <c r="U180" s="47">
        <f t="shared" si="375"/>
        <v>30.933108423693085</v>
      </c>
      <c r="V180" s="47">
        <f t="shared" si="375"/>
        <v>0</v>
      </c>
      <c r="W180" s="24"/>
      <c r="X180" s="47">
        <f t="shared" si="376"/>
        <v>82.692160194254342</v>
      </c>
      <c r="Y180" s="47">
        <f t="shared" si="376"/>
        <v>437.24741069843958</v>
      </c>
      <c r="Z180" s="47">
        <f t="shared" si="376"/>
        <v>0</v>
      </c>
      <c r="AB180" s="47">
        <f t="shared" si="377"/>
        <v>6.0428925208696898</v>
      </c>
      <c r="AC180" s="47">
        <f t="shared" si="377"/>
        <v>33.742206389930622</v>
      </c>
      <c r="AD180" s="47">
        <f t="shared" si="377"/>
        <v>0</v>
      </c>
      <c r="AF180" s="47">
        <f t="shared" si="378"/>
        <v>59.082507889052273</v>
      </c>
      <c r="AG180" s="47">
        <f t="shared" si="378"/>
        <v>340.39861301033631</v>
      </c>
      <c r="AH180" s="47">
        <f t="shared" si="378"/>
        <v>0</v>
      </c>
      <c r="AJ180" s="47">
        <f t="shared" si="379"/>
        <v>129.09580381645776</v>
      </c>
      <c r="AK180" s="47">
        <f t="shared" si="379"/>
        <v>818.24850495581734</v>
      </c>
      <c r="AL180" s="47">
        <f t="shared" si="379"/>
        <v>0</v>
      </c>
      <c r="AN180" s="47">
        <f t="shared" si="380"/>
        <v>45.911737925771796</v>
      </c>
      <c r="AO180" s="47">
        <f t="shared" si="380"/>
        <v>291.40584861868734</v>
      </c>
      <c r="AP180" s="47">
        <f t="shared" si="380"/>
        <v>0</v>
      </c>
      <c r="AR180" s="47">
        <f t="shared" si="381"/>
        <v>21.342960568703862</v>
      </c>
      <c r="AS180" s="47">
        <f t="shared" si="381"/>
        <v>107.5795456831727</v>
      </c>
      <c r="AT180" s="47">
        <f t="shared" si="381"/>
        <v>0</v>
      </c>
      <c r="AV180" s="47">
        <f t="shared" si="382"/>
        <v>0</v>
      </c>
      <c r="AW180" s="47">
        <f t="shared" si="382"/>
        <v>25.183583174318155</v>
      </c>
      <c r="AX180" s="47">
        <f t="shared" si="382"/>
        <v>0</v>
      </c>
      <c r="AZ180" s="47">
        <f t="shared" si="383"/>
        <v>0</v>
      </c>
      <c r="BA180" s="47">
        <f t="shared" si="383"/>
        <v>9.0994192901012114E-2</v>
      </c>
      <c r="BB180" s="47">
        <f t="shared" si="383"/>
        <v>0</v>
      </c>
      <c r="BD180" s="47">
        <f t="shared" si="384"/>
        <v>3.439899975046367E-2</v>
      </c>
      <c r="BE180" s="47">
        <f t="shared" si="384"/>
        <v>0.30332648558886738</v>
      </c>
      <c r="BF180" s="47">
        <f t="shared" si="384"/>
        <v>0</v>
      </c>
      <c r="BH180" s="44">
        <f t="shared" si="385"/>
        <v>0</v>
      </c>
      <c r="BI180" s="44">
        <f t="shared" si="386"/>
        <v>0</v>
      </c>
      <c r="BJ180" s="44">
        <f t="shared" si="387"/>
        <v>0</v>
      </c>
      <c r="BK180" s="44">
        <f t="shared" si="388"/>
        <v>0</v>
      </c>
    </row>
    <row r="181" spans="2:63" x14ac:dyDescent="0.25">
      <c r="B181" s="6"/>
      <c r="C181" s="6" t="s">
        <v>115</v>
      </c>
      <c r="D181" s="6"/>
      <c r="E181" s="93"/>
      <c r="F181" s="93"/>
      <c r="G181" s="105">
        <f>+'Function-Classif'!F181</f>
        <v>136095816.07976642</v>
      </c>
      <c r="H181" s="24">
        <f>SUM(H176:H180)</f>
        <v>872960.0143771203</v>
      </c>
      <c r="I181" s="24">
        <f t="shared" ref="I181:BF181" si="389">SUM(I176:I180)</f>
        <v>135222856.06538928</v>
      </c>
      <c r="J181" s="24">
        <f t="shared" si="389"/>
        <v>0</v>
      </c>
      <c r="K181" s="24"/>
      <c r="L181" s="24">
        <f t="shared" si="389"/>
        <v>356412.76952977414</v>
      </c>
      <c r="M181" s="24">
        <f t="shared" si="389"/>
        <v>45396750.923093945</v>
      </c>
      <c r="N181" s="24">
        <f t="shared" si="389"/>
        <v>0</v>
      </c>
      <c r="O181" s="24">
        <f t="shared" si="389"/>
        <v>0</v>
      </c>
      <c r="P181" s="24">
        <f t="shared" si="389"/>
        <v>95979.806246400578</v>
      </c>
      <c r="Q181" s="24">
        <f t="shared" si="389"/>
        <v>13543867.686943403</v>
      </c>
      <c r="R181" s="24">
        <f t="shared" si="389"/>
        <v>0</v>
      </c>
      <c r="S181" s="24">
        <f t="shared" si="389"/>
        <v>0</v>
      </c>
      <c r="T181" s="24">
        <f t="shared" si="389"/>
        <v>5874.0409838534051</v>
      </c>
      <c r="U181" s="24">
        <f t="shared" si="389"/>
        <v>1131652.7826901469</v>
      </c>
      <c r="V181" s="24">
        <f t="shared" si="389"/>
        <v>0</v>
      </c>
      <c r="W181" s="24">
        <f t="shared" si="389"/>
        <v>0</v>
      </c>
      <c r="X181" s="24">
        <f t="shared" si="389"/>
        <v>99627.099342870002</v>
      </c>
      <c r="Y181" s="24">
        <f t="shared" si="389"/>
        <v>15996201.942057379</v>
      </c>
      <c r="Z181" s="24">
        <f t="shared" si="389"/>
        <v>0</v>
      </c>
      <c r="AA181" s="24">
        <f t="shared" si="389"/>
        <v>0</v>
      </c>
      <c r="AB181" s="24">
        <f t="shared" si="389"/>
        <v>7280.4465632620113</v>
      </c>
      <c r="AC181" s="24">
        <f t="shared" si="389"/>
        <v>1234420.4543641347</v>
      </c>
      <c r="AD181" s="24">
        <f t="shared" si="389"/>
        <v>0</v>
      </c>
      <c r="AE181" s="24">
        <f t="shared" si="389"/>
        <v>0</v>
      </c>
      <c r="AF181" s="24">
        <f t="shared" si="389"/>
        <v>71182.30880728038</v>
      </c>
      <c r="AG181" s="24">
        <f t="shared" si="389"/>
        <v>12453098.226040589</v>
      </c>
      <c r="AH181" s="24">
        <f t="shared" si="389"/>
        <v>0</v>
      </c>
      <c r="AI181" s="24">
        <f t="shared" si="389"/>
        <v>0</v>
      </c>
      <c r="AJ181" s="24">
        <f t="shared" si="389"/>
        <v>155533.97615150872</v>
      </c>
      <c r="AK181" s="24">
        <f t="shared" si="389"/>
        <v>29934696.018330254</v>
      </c>
      <c r="AL181" s="24">
        <f t="shared" si="389"/>
        <v>0</v>
      </c>
      <c r="AM181" s="24">
        <f t="shared" si="389"/>
        <v>0</v>
      </c>
      <c r="AN181" s="24">
        <f t="shared" si="389"/>
        <v>55314.231295804224</v>
      </c>
      <c r="AO181" s="24">
        <f t="shared" si="389"/>
        <v>10660753.357361758</v>
      </c>
      <c r="AP181" s="24">
        <f t="shared" si="389"/>
        <v>0</v>
      </c>
      <c r="AQ181" s="24">
        <f t="shared" si="389"/>
        <v>0</v>
      </c>
      <c r="AR181" s="24">
        <f t="shared" si="389"/>
        <v>25713.891714210658</v>
      </c>
      <c r="AS181" s="24">
        <f t="shared" si="389"/>
        <v>3935675.9936759509</v>
      </c>
      <c r="AT181" s="24">
        <f t="shared" si="389"/>
        <v>0</v>
      </c>
      <c r="AU181" s="24">
        <f t="shared" si="389"/>
        <v>0</v>
      </c>
      <c r="AV181" s="24">
        <f t="shared" si="389"/>
        <v>0</v>
      </c>
      <c r="AW181" s="24">
        <f t="shared" si="389"/>
        <v>921312.90483232401</v>
      </c>
      <c r="AX181" s="24">
        <f t="shared" si="389"/>
        <v>0</v>
      </c>
      <c r="AY181" s="24">
        <f t="shared" si="389"/>
        <v>0</v>
      </c>
      <c r="AZ181" s="24">
        <f t="shared" si="389"/>
        <v>0</v>
      </c>
      <c r="BA181" s="24">
        <f t="shared" si="389"/>
        <v>3328.9196221289553</v>
      </c>
      <c r="BB181" s="24">
        <f t="shared" si="389"/>
        <v>0</v>
      </c>
      <c r="BC181" s="24">
        <f t="shared" si="389"/>
        <v>0</v>
      </c>
      <c r="BD181" s="24">
        <f t="shared" si="389"/>
        <v>41.443742156259766</v>
      </c>
      <c r="BE181" s="24">
        <f t="shared" si="389"/>
        <v>11096.8563772707</v>
      </c>
      <c r="BF181" s="24">
        <f t="shared" si="389"/>
        <v>0</v>
      </c>
      <c r="BH181" s="44">
        <f t="shared" si="336"/>
        <v>0</v>
      </c>
      <c r="BI181" s="44">
        <f t="shared" si="337"/>
        <v>0</v>
      </c>
      <c r="BJ181" s="44">
        <f t="shared" si="338"/>
        <v>0</v>
      </c>
      <c r="BK181" s="44">
        <f t="shared" si="339"/>
        <v>0</v>
      </c>
    </row>
    <row r="182" spans="2:63" x14ac:dyDescent="0.25">
      <c r="B182" s="6"/>
      <c r="C182" s="6"/>
      <c r="D182" s="6"/>
      <c r="E182" s="93"/>
      <c r="F182" s="93"/>
      <c r="G182" s="105"/>
      <c r="H182" s="24"/>
      <c r="I182" s="24"/>
      <c r="J182" s="24"/>
      <c r="K182" s="24"/>
      <c r="L182" s="40"/>
      <c r="M182" s="24"/>
      <c r="N182" s="24"/>
      <c r="O182" s="24"/>
      <c r="P182" s="40"/>
      <c r="Q182" s="24"/>
      <c r="R182" s="24"/>
      <c r="S182" s="24"/>
      <c r="T182" s="24"/>
      <c r="U182" s="24"/>
      <c r="V182" s="24"/>
      <c r="W182" s="24"/>
      <c r="Y182" s="44"/>
      <c r="Z182" s="44"/>
      <c r="BH182" s="44">
        <f t="shared" si="336"/>
        <v>0</v>
      </c>
      <c r="BI182" s="44">
        <f t="shared" si="337"/>
        <v>0</v>
      </c>
      <c r="BJ182" s="44">
        <f t="shared" si="338"/>
        <v>0</v>
      </c>
      <c r="BK182" s="44">
        <f t="shared" si="339"/>
        <v>0</v>
      </c>
    </row>
    <row r="183" spans="2:63" x14ac:dyDescent="0.25">
      <c r="B183" s="9" t="s">
        <v>116</v>
      </c>
      <c r="C183" s="6"/>
      <c r="D183" s="6"/>
      <c r="E183" s="93"/>
      <c r="F183" s="93"/>
      <c r="G183" s="105"/>
      <c r="H183" s="24"/>
      <c r="I183" s="24"/>
      <c r="J183" s="24"/>
      <c r="K183" s="24"/>
      <c r="L183" s="40"/>
      <c r="M183" s="24"/>
      <c r="N183" s="24"/>
      <c r="O183" s="24"/>
      <c r="P183" s="40"/>
      <c r="Q183" s="24"/>
      <c r="R183" s="24"/>
      <c r="S183" s="24"/>
      <c r="T183" s="24"/>
      <c r="U183" s="24"/>
      <c r="V183" s="24"/>
      <c r="W183" s="24"/>
      <c r="Y183" s="44"/>
      <c r="Z183" s="44"/>
      <c r="BH183" s="44">
        <f t="shared" si="336"/>
        <v>0</v>
      </c>
      <c r="BI183" s="44">
        <f t="shared" si="337"/>
        <v>0</v>
      </c>
      <c r="BJ183" s="44">
        <f t="shared" si="338"/>
        <v>0</v>
      </c>
      <c r="BK183" s="44">
        <f t="shared" si="339"/>
        <v>0</v>
      </c>
    </row>
    <row r="184" spans="2:63" x14ac:dyDescent="0.25">
      <c r="B184" s="6">
        <v>551</v>
      </c>
      <c r="C184" s="6" t="s">
        <v>95</v>
      </c>
      <c r="D184" s="47" t="str">
        <f>INDEX(Alloc,$E184,D$1)</f>
        <v>Prod</v>
      </c>
      <c r="E184" s="93">
        <v>24</v>
      </c>
      <c r="F184" s="93"/>
      <c r="G184" s="105">
        <f>+'Function-Classif'!F184</f>
        <v>257199.08158935679</v>
      </c>
      <c r="H184" s="21">
        <f>+'Function-Classif'!S184</f>
        <v>42154.929472495591</v>
      </c>
      <c r="I184" s="21">
        <f>+'Function-Classif'!T184</f>
        <v>215044.15211686119</v>
      </c>
      <c r="J184" s="21">
        <f>+'Function-Classif'!U184</f>
        <v>0</v>
      </c>
      <c r="K184" s="47"/>
      <c r="L184" s="47">
        <f t="shared" ref="L184:N187" si="390">INDEX(Alloc,$E184,L$1)*$G184</f>
        <v>17211.046227982006</v>
      </c>
      <c r="M184" s="47">
        <f t="shared" si="390"/>
        <v>72194.199229132879</v>
      </c>
      <c r="N184" s="47">
        <f t="shared" si="390"/>
        <v>0</v>
      </c>
      <c r="O184" s="47"/>
      <c r="P184" s="47">
        <f t="shared" ref="P184:R187" si="391">INDEX(Alloc,$E184,P$1)*$G184</f>
        <v>4634.8308014860786</v>
      </c>
      <c r="Q184" s="47">
        <f t="shared" si="391"/>
        <v>21538.737073511413</v>
      </c>
      <c r="R184" s="47">
        <f t="shared" si="391"/>
        <v>0</v>
      </c>
      <c r="S184" s="47"/>
      <c r="T184" s="47">
        <f t="shared" ref="T184:V187" si="392">INDEX(Alloc,$E184,T$1)*$G184</f>
        <v>283.6553557032874</v>
      </c>
      <c r="U184" s="47">
        <f t="shared" si="392"/>
        <v>1799.6610944721558</v>
      </c>
      <c r="V184" s="47">
        <f t="shared" si="392"/>
        <v>0</v>
      </c>
      <c r="W184" s="24"/>
      <c r="X184" s="47">
        <f t="shared" ref="X184:Z187" si="393">INDEX(Alloc,$E184,X$1)*$G184</f>
        <v>4810.9572914913451</v>
      </c>
      <c r="Y184" s="47">
        <f t="shared" si="393"/>
        <v>25438.670531085372</v>
      </c>
      <c r="Z184" s="47">
        <f t="shared" si="393"/>
        <v>0</v>
      </c>
      <c r="AB184" s="47">
        <f t="shared" ref="AB184:AD187" si="394">INDEX(Alloc,$E184,AB$1)*$G184</f>
        <v>351.57018230848627</v>
      </c>
      <c r="AC184" s="47">
        <f t="shared" si="394"/>
        <v>1963.0919482730101</v>
      </c>
      <c r="AD184" s="47">
        <f t="shared" si="394"/>
        <v>0</v>
      </c>
      <c r="AF184" s="47">
        <f t="shared" ref="AF184:AH187" si="395">INDEX(Alloc,$E184,AF$1)*$G184</f>
        <v>3437.3684453363803</v>
      </c>
      <c r="AG184" s="47">
        <f t="shared" si="395"/>
        <v>19804.092497143465</v>
      </c>
      <c r="AH184" s="47">
        <f t="shared" si="395"/>
        <v>0</v>
      </c>
      <c r="AJ184" s="47">
        <f t="shared" ref="AJ184:AL187" si="396">INDEX(Alloc,$E184,AJ$1)*$G184</f>
        <v>7510.6805435090992</v>
      </c>
      <c r="AK184" s="47">
        <f t="shared" si="396"/>
        <v>47604.979745620476</v>
      </c>
      <c r="AL184" s="47">
        <f t="shared" si="396"/>
        <v>0</v>
      </c>
      <c r="AN184" s="47">
        <f t="shared" ref="AN184:AP187" si="397">INDEX(Alloc,$E184,AN$1)*$G184</f>
        <v>2671.1046104027018</v>
      </c>
      <c r="AO184" s="47">
        <f t="shared" si="397"/>
        <v>16953.736471534427</v>
      </c>
      <c r="AP184" s="47">
        <f t="shared" si="397"/>
        <v>0</v>
      </c>
      <c r="AR184" s="47">
        <f t="shared" ref="AR184:AT187" si="398">INDEX(Alloc,$E184,AR$1)*$G184</f>
        <v>1241.7147106667626</v>
      </c>
      <c r="AS184" s="47">
        <f t="shared" si="398"/>
        <v>6258.8835326586059</v>
      </c>
      <c r="AT184" s="47">
        <f t="shared" si="398"/>
        <v>0</v>
      </c>
      <c r="AV184" s="47">
        <f t="shared" ref="AV184:AX187" si="399">INDEX(Alloc,$E184,AV$1)*$G184</f>
        <v>0</v>
      </c>
      <c r="AW184" s="47">
        <f t="shared" si="399"/>
        <v>1465.1587624963629</v>
      </c>
      <c r="AX184" s="47">
        <f t="shared" si="399"/>
        <v>0</v>
      </c>
      <c r="AZ184" s="47">
        <f t="shared" ref="AZ184:BB187" si="400">INDEX(Alloc,$E184,AZ$1)*$G184</f>
        <v>0</v>
      </c>
      <c r="BA184" s="47">
        <f t="shared" si="400"/>
        <v>5.2939622667024189</v>
      </c>
      <c r="BB184" s="47">
        <f t="shared" si="400"/>
        <v>0</v>
      </c>
      <c r="BD184" s="47">
        <f t="shared" ref="BD184:BF187" si="401">INDEX(Alloc,$E184,BD$1)*$G184</f>
        <v>2.0013036094442356</v>
      </c>
      <c r="BE184" s="47">
        <f t="shared" si="401"/>
        <v>17.647268666317913</v>
      </c>
      <c r="BF184" s="47">
        <f t="shared" si="401"/>
        <v>0</v>
      </c>
      <c r="BH184" s="44">
        <f t="shared" si="336"/>
        <v>0</v>
      </c>
      <c r="BI184" s="44">
        <f t="shared" si="337"/>
        <v>0</v>
      </c>
      <c r="BJ184" s="44">
        <f t="shared" si="338"/>
        <v>0</v>
      </c>
      <c r="BK184" s="44">
        <f t="shared" si="339"/>
        <v>0</v>
      </c>
    </row>
    <row r="185" spans="2:63" x14ac:dyDescent="0.25">
      <c r="B185" s="6">
        <v>552</v>
      </c>
      <c r="C185" s="6" t="s">
        <v>96</v>
      </c>
      <c r="D185" s="47" t="str">
        <f>INDEX(Alloc,$E185,D$1)</f>
        <v>Prod</v>
      </c>
      <c r="E185" s="93">
        <v>24</v>
      </c>
      <c r="F185" s="93"/>
      <c r="G185" s="105">
        <f>+'Function-Classif'!F185</f>
        <v>1680721.31282429</v>
      </c>
      <c r="H185" s="21">
        <f>+'Function-Classif'!S185</f>
        <v>275470.22317190119</v>
      </c>
      <c r="I185" s="21">
        <f>+'Function-Classif'!T185</f>
        <v>1405251.0896523888</v>
      </c>
      <c r="J185" s="21">
        <f>+'Function-Classif'!U185</f>
        <v>0</v>
      </c>
      <c r="K185" s="47"/>
      <c r="L185" s="47">
        <f t="shared" si="390"/>
        <v>112469.18936342925</v>
      </c>
      <c r="M185" s="47">
        <f t="shared" si="390"/>
        <v>471768.12824088905</v>
      </c>
      <c r="N185" s="47">
        <f t="shared" si="390"/>
        <v>0</v>
      </c>
      <c r="O185" s="47"/>
      <c r="P185" s="47">
        <f t="shared" si="391"/>
        <v>30287.273427474371</v>
      </c>
      <c r="Q185" s="47">
        <f t="shared" si="391"/>
        <v>140749.39236589923</v>
      </c>
      <c r="R185" s="47">
        <f t="shared" si="391"/>
        <v>0</v>
      </c>
      <c r="S185" s="47"/>
      <c r="T185" s="47">
        <f t="shared" si="392"/>
        <v>1853.6053817969714</v>
      </c>
      <c r="U185" s="47">
        <f t="shared" si="392"/>
        <v>11760.262667536706</v>
      </c>
      <c r="V185" s="47">
        <f t="shared" si="392"/>
        <v>0</v>
      </c>
      <c r="W185" s="24"/>
      <c r="X185" s="47">
        <f t="shared" si="393"/>
        <v>31438.208896121996</v>
      </c>
      <c r="Y185" s="47">
        <f t="shared" si="393"/>
        <v>166234.32505009245</v>
      </c>
      <c r="Z185" s="47">
        <f t="shared" si="393"/>
        <v>0</v>
      </c>
      <c r="AB185" s="47">
        <f t="shared" si="394"/>
        <v>2297.4090525828915</v>
      </c>
      <c r="AC185" s="47">
        <f t="shared" si="394"/>
        <v>12828.235840142052</v>
      </c>
      <c r="AD185" s="47">
        <f t="shared" si="394"/>
        <v>0</v>
      </c>
      <c r="AF185" s="47">
        <f t="shared" si="395"/>
        <v>22462.204648656178</v>
      </c>
      <c r="AG185" s="47">
        <f t="shared" si="395"/>
        <v>129413.99376470409</v>
      </c>
      <c r="AH185" s="47">
        <f t="shared" si="395"/>
        <v>0</v>
      </c>
      <c r="AJ185" s="47">
        <f t="shared" si="396"/>
        <v>49080.116403544867</v>
      </c>
      <c r="AK185" s="47">
        <f t="shared" si="396"/>
        <v>311084.71912344464</v>
      </c>
      <c r="AL185" s="47">
        <f t="shared" si="396"/>
        <v>0</v>
      </c>
      <c r="AN185" s="47">
        <f t="shared" si="397"/>
        <v>17454.892994737733</v>
      </c>
      <c r="AO185" s="47">
        <f t="shared" si="397"/>
        <v>110787.74482254421</v>
      </c>
      <c r="AP185" s="47">
        <f t="shared" si="397"/>
        <v>0</v>
      </c>
      <c r="AR185" s="47">
        <f t="shared" si="398"/>
        <v>8114.2450656069386</v>
      </c>
      <c r="AS185" s="47">
        <f t="shared" si="398"/>
        <v>40899.986433931379</v>
      </c>
      <c r="AT185" s="47">
        <f t="shared" si="398"/>
        <v>0</v>
      </c>
      <c r="AV185" s="47">
        <f t="shared" si="399"/>
        <v>0</v>
      </c>
      <c r="AW185" s="47">
        <f t="shared" si="399"/>
        <v>9574.3870607226982</v>
      </c>
      <c r="AX185" s="47">
        <f t="shared" si="399"/>
        <v>0</v>
      </c>
      <c r="AZ185" s="47">
        <f t="shared" si="400"/>
        <v>0</v>
      </c>
      <c r="BA185" s="47">
        <f t="shared" si="400"/>
        <v>34.594506154342895</v>
      </c>
      <c r="BB185" s="47">
        <f t="shared" si="400"/>
        <v>0</v>
      </c>
      <c r="BD185" s="47">
        <f t="shared" si="401"/>
        <v>13.07793795000976</v>
      </c>
      <c r="BE185" s="47">
        <f t="shared" si="401"/>
        <v>115.31977632786452</v>
      </c>
      <c r="BF185" s="47">
        <f t="shared" si="401"/>
        <v>0</v>
      </c>
      <c r="BH185" s="44">
        <f t="shared" si="336"/>
        <v>0</v>
      </c>
      <c r="BI185" s="44">
        <f t="shared" si="337"/>
        <v>0</v>
      </c>
      <c r="BJ185" s="44">
        <f t="shared" si="338"/>
        <v>0</v>
      </c>
      <c r="BK185" s="44">
        <f t="shared" si="339"/>
        <v>0</v>
      </c>
    </row>
    <row r="186" spans="2:63" x14ac:dyDescent="0.25">
      <c r="B186" s="6">
        <v>553</v>
      </c>
      <c r="C186" s="6" t="s">
        <v>117</v>
      </c>
      <c r="D186" s="47" t="str">
        <f>INDEX(Alloc,$E186,D$1)</f>
        <v>Prod</v>
      </c>
      <c r="E186" s="93">
        <v>24</v>
      </c>
      <c r="F186" s="93"/>
      <c r="G186" s="105">
        <f>+'Function-Classif'!F186</f>
        <v>4895395.1840034043</v>
      </c>
      <c r="H186" s="21">
        <f>+'Function-Classif'!S186</f>
        <v>802355.27065815823</v>
      </c>
      <c r="I186" s="21">
        <f>+'Function-Classif'!T186</f>
        <v>4093039.9133452461</v>
      </c>
      <c r="J186" s="21">
        <f>+'Function-Classif'!U186</f>
        <v>0</v>
      </c>
      <c r="K186" s="47"/>
      <c r="L186" s="47">
        <f t="shared" si="390"/>
        <v>327586.2117993256</v>
      </c>
      <c r="M186" s="47">
        <f t="shared" si="390"/>
        <v>1374107.2986549276</v>
      </c>
      <c r="N186" s="47">
        <f t="shared" si="390"/>
        <v>0</v>
      </c>
      <c r="O186" s="47"/>
      <c r="P186" s="47">
        <f t="shared" si="391"/>
        <v>88216.988350258951</v>
      </c>
      <c r="Q186" s="47">
        <f t="shared" si="391"/>
        <v>409957.25601979217</v>
      </c>
      <c r="R186" s="47">
        <f t="shared" si="391"/>
        <v>0</v>
      </c>
      <c r="S186" s="47"/>
      <c r="T186" s="47">
        <f t="shared" si="392"/>
        <v>5398.9503136861422</v>
      </c>
      <c r="U186" s="47">
        <f t="shared" si="392"/>
        <v>34253.824703710983</v>
      </c>
      <c r="V186" s="47">
        <f t="shared" si="392"/>
        <v>0</v>
      </c>
      <c r="W186" s="24"/>
      <c r="X186" s="47">
        <f t="shared" si="393"/>
        <v>91569.289476760649</v>
      </c>
      <c r="Y186" s="47">
        <f t="shared" si="393"/>
        <v>484186.58587651019</v>
      </c>
      <c r="Z186" s="47">
        <f t="shared" si="393"/>
        <v>0</v>
      </c>
      <c r="AB186" s="47">
        <f t="shared" si="394"/>
        <v>6691.6062323271635</v>
      </c>
      <c r="AC186" s="47">
        <f t="shared" si="394"/>
        <v>37364.4836130287</v>
      </c>
      <c r="AD186" s="47">
        <f t="shared" si="394"/>
        <v>0</v>
      </c>
      <c r="AF186" s="47">
        <f t="shared" si="395"/>
        <v>65425.105054657077</v>
      </c>
      <c r="AG186" s="47">
        <f t="shared" si="395"/>
        <v>376940.92231970839</v>
      </c>
      <c r="AH186" s="47">
        <f t="shared" si="395"/>
        <v>0</v>
      </c>
      <c r="AJ186" s="47">
        <f t="shared" si="396"/>
        <v>142954.43488396969</v>
      </c>
      <c r="AK186" s="47">
        <f t="shared" si="396"/>
        <v>906088.72761594562</v>
      </c>
      <c r="AL186" s="47">
        <f t="shared" si="396"/>
        <v>0</v>
      </c>
      <c r="AN186" s="47">
        <f t="shared" si="397"/>
        <v>50840.432885417351</v>
      </c>
      <c r="AO186" s="47">
        <f t="shared" si="397"/>
        <v>322688.71008692955</v>
      </c>
      <c r="AP186" s="47">
        <f t="shared" si="397"/>
        <v>0</v>
      </c>
      <c r="AR186" s="47">
        <f t="shared" si="398"/>
        <v>23634.15987701487</v>
      </c>
      <c r="AS186" s="47">
        <f t="shared" si="398"/>
        <v>119128.37368499787</v>
      </c>
      <c r="AT186" s="47">
        <f t="shared" si="398"/>
        <v>0</v>
      </c>
      <c r="AV186" s="47">
        <f t="shared" si="399"/>
        <v>0</v>
      </c>
      <c r="AW186" s="47">
        <f t="shared" si="399"/>
        <v>27887.079166078525</v>
      </c>
      <c r="AX186" s="47">
        <f t="shared" si="399"/>
        <v>0</v>
      </c>
      <c r="AZ186" s="47">
        <f t="shared" si="400"/>
        <v>0</v>
      </c>
      <c r="BA186" s="47">
        <f t="shared" si="400"/>
        <v>100.76255803311237</v>
      </c>
      <c r="BB186" s="47">
        <f t="shared" si="400"/>
        <v>0</v>
      </c>
      <c r="BD186" s="47">
        <f t="shared" si="401"/>
        <v>38.091784740678328</v>
      </c>
      <c r="BE186" s="47">
        <f t="shared" si="401"/>
        <v>335.88904558313101</v>
      </c>
      <c r="BF186" s="47">
        <f t="shared" si="401"/>
        <v>0</v>
      </c>
      <c r="BH186" s="44">
        <f t="shared" si="336"/>
        <v>0</v>
      </c>
      <c r="BI186" s="44">
        <f t="shared" si="337"/>
        <v>0</v>
      </c>
      <c r="BJ186" s="44">
        <f t="shared" si="338"/>
        <v>0</v>
      </c>
      <c r="BK186" s="44">
        <f t="shared" si="339"/>
        <v>0</v>
      </c>
    </row>
    <row r="187" spans="2:63" x14ac:dyDescent="0.25">
      <c r="B187" s="30">
        <v>554</v>
      </c>
      <c r="C187" s="30" t="s">
        <v>118</v>
      </c>
      <c r="D187" s="47" t="str">
        <f>INDEX(Alloc,$E187,D$1)</f>
        <v>Prod</v>
      </c>
      <c r="E187" s="94">
        <v>24</v>
      </c>
      <c r="F187" s="94"/>
      <c r="G187" s="105">
        <f>+'Function-Classif'!F187</f>
        <v>5139214.7041662829</v>
      </c>
      <c r="H187" s="31">
        <f>+'Function-Classif'!S187</f>
        <v>842317.29001285404</v>
      </c>
      <c r="I187" s="31">
        <f>+'Function-Classif'!T187</f>
        <v>4296897.4141534287</v>
      </c>
      <c r="J187" s="31">
        <f>+'Function-Classif'!U187</f>
        <v>0</v>
      </c>
      <c r="K187" s="65"/>
      <c r="L187" s="47">
        <f t="shared" si="390"/>
        <v>343901.93503937835</v>
      </c>
      <c r="M187" s="47">
        <f t="shared" si="390"/>
        <v>1442545.9373383047</v>
      </c>
      <c r="N187" s="47">
        <f t="shared" si="390"/>
        <v>0</v>
      </c>
      <c r="O187" s="47"/>
      <c r="P187" s="47">
        <f t="shared" si="391"/>
        <v>92610.714078481877</v>
      </c>
      <c r="Q187" s="47">
        <f t="shared" si="391"/>
        <v>430375.54253048269</v>
      </c>
      <c r="R187" s="47">
        <f t="shared" si="391"/>
        <v>0</v>
      </c>
      <c r="S187" s="47"/>
      <c r="T187" s="47">
        <f t="shared" si="392"/>
        <v>5667.8498458766499</v>
      </c>
      <c r="U187" s="47">
        <f t="shared" si="392"/>
        <v>35959.866971818992</v>
      </c>
      <c r="V187" s="47">
        <f t="shared" si="392"/>
        <v>0</v>
      </c>
      <c r="W187" s="24"/>
      <c r="X187" s="47">
        <f t="shared" si="393"/>
        <v>96129.979550329183</v>
      </c>
      <c r="Y187" s="47">
        <f t="shared" si="393"/>
        <v>508301.93031764467</v>
      </c>
      <c r="Z187" s="47">
        <f t="shared" si="393"/>
        <v>0</v>
      </c>
      <c r="AB187" s="47">
        <f t="shared" si="394"/>
        <v>7024.8876446258691</v>
      </c>
      <c r="AC187" s="47">
        <f t="shared" si="394"/>
        <v>39225.455020491696</v>
      </c>
      <c r="AD187" s="47">
        <f t="shared" si="394"/>
        <v>0</v>
      </c>
      <c r="AF187" s="47">
        <f t="shared" si="395"/>
        <v>68683.66072206432</v>
      </c>
      <c r="AG187" s="47">
        <f t="shared" si="395"/>
        <v>395714.8009046411</v>
      </c>
      <c r="AH187" s="47">
        <f t="shared" si="395"/>
        <v>0</v>
      </c>
      <c r="AJ187" s="47">
        <f t="shared" si="396"/>
        <v>150074.40792158275</v>
      </c>
      <c r="AK187" s="47">
        <f t="shared" si="396"/>
        <v>951217.28424692329</v>
      </c>
      <c r="AL187" s="47">
        <f t="shared" si="396"/>
        <v>0</v>
      </c>
      <c r="AN187" s="47">
        <f t="shared" si="397"/>
        <v>53372.585956838702</v>
      </c>
      <c r="AO187" s="47">
        <f t="shared" si="397"/>
        <v>338760.50888929539</v>
      </c>
      <c r="AP187" s="47">
        <f t="shared" si="397"/>
        <v>0</v>
      </c>
      <c r="AR187" s="47">
        <f t="shared" si="398"/>
        <v>24811.280273647291</v>
      </c>
      <c r="AS187" s="47">
        <f t="shared" si="398"/>
        <v>125061.66850960627</v>
      </c>
      <c r="AT187" s="47">
        <f t="shared" si="398"/>
        <v>0</v>
      </c>
      <c r="AV187" s="47">
        <f t="shared" si="399"/>
        <v>0</v>
      </c>
      <c r="AW187" s="47">
        <f t="shared" si="399"/>
        <v>29276.01999831936</v>
      </c>
      <c r="AX187" s="47">
        <f t="shared" si="399"/>
        <v>0</v>
      </c>
      <c r="AZ187" s="47">
        <f t="shared" si="400"/>
        <v>0</v>
      </c>
      <c r="BA187" s="47">
        <f t="shared" si="400"/>
        <v>105.78112704063554</v>
      </c>
      <c r="BB187" s="47">
        <f t="shared" si="400"/>
        <v>0</v>
      </c>
      <c r="BD187" s="47">
        <f t="shared" si="401"/>
        <v>39.988980029011437</v>
      </c>
      <c r="BE187" s="47">
        <f t="shared" si="401"/>
        <v>352.61829885969127</v>
      </c>
      <c r="BF187" s="47">
        <f t="shared" si="401"/>
        <v>0</v>
      </c>
      <c r="BH187" s="44">
        <f t="shared" si="336"/>
        <v>0</v>
      </c>
      <c r="BI187" s="44">
        <f t="shared" si="337"/>
        <v>0</v>
      </c>
      <c r="BJ187" s="44">
        <f t="shared" si="338"/>
        <v>0</v>
      </c>
      <c r="BK187" s="44">
        <f t="shared" si="339"/>
        <v>0</v>
      </c>
    </row>
    <row r="188" spans="2:63" x14ac:dyDescent="0.25">
      <c r="B188" s="6"/>
      <c r="C188" s="6" t="s">
        <v>119</v>
      </c>
      <c r="D188" s="6"/>
      <c r="E188" s="93"/>
      <c r="F188" s="93"/>
      <c r="G188" s="105">
        <f>+'Function-Classif'!F188</f>
        <v>11972530.282583334</v>
      </c>
      <c r="H188" s="24">
        <f>SUM(H184:H187)</f>
        <v>1962297.7133154091</v>
      </c>
      <c r="I188" s="24">
        <f t="shared" ref="I188:BF188" si="402">SUM(I184:I187)</f>
        <v>10010232.569267925</v>
      </c>
      <c r="J188" s="24">
        <f t="shared" si="402"/>
        <v>0</v>
      </c>
      <c r="K188" s="24"/>
      <c r="L188" s="24">
        <f t="shared" si="402"/>
        <v>801168.38243011525</v>
      </c>
      <c r="M188" s="24">
        <f t="shared" si="402"/>
        <v>3360615.5634632544</v>
      </c>
      <c r="N188" s="24">
        <f t="shared" si="402"/>
        <v>0</v>
      </c>
      <c r="O188" s="24">
        <f t="shared" si="402"/>
        <v>0</v>
      </c>
      <c r="P188" s="24">
        <f t="shared" si="402"/>
        <v>215749.80665770127</v>
      </c>
      <c r="Q188" s="24">
        <f t="shared" si="402"/>
        <v>1002620.9279896854</v>
      </c>
      <c r="R188" s="24">
        <f t="shared" si="402"/>
        <v>0</v>
      </c>
      <c r="S188" s="24">
        <f t="shared" si="402"/>
        <v>0</v>
      </c>
      <c r="T188" s="24">
        <f t="shared" si="402"/>
        <v>13204.060897063051</v>
      </c>
      <c r="U188" s="24">
        <f t="shared" si="402"/>
        <v>83773.615437538829</v>
      </c>
      <c r="V188" s="24">
        <f t="shared" si="402"/>
        <v>0</v>
      </c>
      <c r="W188" s="24">
        <f t="shared" si="402"/>
        <v>0</v>
      </c>
      <c r="X188" s="24">
        <f t="shared" si="402"/>
        <v>223948.43521470318</v>
      </c>
      <c r="Y188" s="24">
        <f t="shared" si="402"/>
        <v>1184161.5117753327</v>
      </c>
      <c r="Z188" s="24">
        <f t="shared" si="402"/>
        <v>0</v>
      </c>
      <c r="AA188" s="24">
        <f t="shared" si="402"/>
        <v>0</v>
      </c>
      <c r="AB188" s="24">
        <f t="shared" si="402"/>
        <v>16365.473111844411</v>
      </c>
      <c r="AC188" s="24">
        <f t="shared" si="402"/>
        <v>91381.266421935463</v>
      </c>
      <c r="AD188" s="24">
        <f t="shared" si="402"/>
        <v>0</v>
      </c>
      <c r="AE188" s="24">
        <f t="shared" si="402"/>
        <v>0</v>
      </c>
      <c r="AF188" s="24">
        <f t="shared" si="402"/>
        <v>160008.33887071395</v>
      </c>
      <c r="AG188" s="24">
        <f t="shared" si="402"/>
        <v>921873.80948619707</v>
      </c>
      <c r="AH188" s="24">
        <f t="shared" si="402"/>
        <v>0</v>
      </c>
      <c r="AI188" s="24">
        <f t="shared" si="402"/>
        <v>0</v>
      </c>
      <c r="AJ188" s="24">
        <f t="shared" si="402"/>
        <v>349619.6397526064</v>
      </c>
      <c r="AK188" s="24">
        <f t="shared" si="402"/>
        <v>2215995.7107319338</v>
      </c>
      <c r="AL188" s="24">
        <f t="shared" si="402"/>
        <v>0</v>
      </c>
      <c r="AM188" s="24">
        <f t="shared" si="402"/>
        <v>0</v>
      </c>
      <c r="AN188" s="24">
        <f t="shared" si="402"/>
        <v>124339.01644739648</v>
      </c>
      <c r="AO188" s="24">
        <f t="shared" si="402"/>
        <v>789190.70027030353</v>
      </c>
      <c r="AP188" s="24">
        <f t="shared" si="402"/>
        <v>0</v>
      </c>
      <c r="AQ188" s="24">
        <f t="shared" si="402"/>
        <v>0</v>
      </c>
      <c r="AR188" s="24">
        <f t="shared" si="402"/>
        <v>57801.399926935861</v>
      </c>
      <c r="AS188" s="24">
        <f t="shared" si="402"/>
        <v>291348.91216119414</v>
      </c>
      <c r="AT188" s="24">
        <f t="shared" si="402"/>
        <v>0</v>
      </c>
      <c r="AU188" s="24">
        <f t="shared" si="402"/>
        <v>0</v>
      </c>
      <c r="AV188" s="24">
        <f t="shared" si="402"/>
        <v>0</v>
      </c>
      <c r="AW188" s="24">
        <f t="shared" si="402"/>
        <v>68202.64498761695</v>
      </c>
      <c r="AX188" s="24">
        <f t="shared" si="402"/>
        <v>0</v>
      </c>
      <c r="AY188" s="24">
        <f t="shared" si="402"/>
        <v>0</v>
      </c>
      <c r="AZ188" s="24">
        <f t="shared" si="402"/>
        <v>0</v>
      </c>
      <c r="BA188" s="24">
        <f t="shared" si="402"/>
        <v>246.43215349479323</v>
      </c>
      <c r="BB188" s="24">
        <f t="shared" si="402"/>
        <v>0</v>
      </c>
      <c r="BC188" s="24">
        <f t="shared" si="402"/>
        <v>0</v>
      </c>
      <c r="BD188" s="24">
        <f t="shared" si="402"/>
        <v>93.160006329143755</v>
      </c>
      <c r="BE188" s="24">
        <f t="shared" si="402"/>
        <v>821.47438943700467</v>
      </c>
      <c r="BF188" s="24">
        <f t="shared" si="402"/>
        <v>0</v>
      </c>
      <c r="BH188" s="44">
        <f t="shared" si="336"/>
        <v>0</v>
      </c>
      <c r="BI188" s="44">
        <f t="shared" si="337"/>
        <v>0</v>
      </c>
      <c r="BJ188" s="44">
        <f t="shared" si="338"/>
        <v>0</v>
      </c>
      <c r="BK188" s="44">
        <f t="shared" si="339"/>
        <v>0</v>
      </c>
    </row>
    <row r="189" spans="2:63" x14ac:dyDescent="0.25">
      <c r="B189" s="30"/>
      <c r="C189" s="30"/>
      <c r="D189" s="30"/>
      <c r="E189" s="94"/>
      <c r="F189" s="94"/>
      <c r="G189" s="105"/>
      <c r="H189" s="31"/>
      <c r="I189" s="31"/>
      <c r="J189" s="31"/>
      <c r="K189" s="41"/>
      <c r="L189" s="41"/>
      <c r="M189" s="41"/>
      <c r="N189" s="41"/>
      <c r="O189" s="41"/>
      <c r="P189" s="41"/>
      <c r="Q189" s="41"/>
      <c r="R189" s="41"/>
      <c r="S189" s="41"/>
      <c r="T189" s="41"/>
      <c r="U189" s="41"/>
      <c r="V189" s="24"/>
      <c r="W189" s="41"/>
      <c r="Y189" s="44"/>
      <c r="Z189" s="44"/>
      <c r="BH189" s="44">
        <f t="shared" si="336"/>
        <v>0</v>
      </c>
      <c r="BI189" s="44">
        <f t="shared" si="337"/>
        <v>0</v>
      </c>
      <c r="BJ189" s="44">
        <f t="shared" si="338"/>
        <v>0</v>
      </c>
      <c r="BK189" s="44">
        <f t="shared" si="339"/>
        <v>0</v>
      </c>
    </row>
    <row r="190" spans="2:63" x14ac:dyDescent="0.25">
      <c r="B190" s="6"/>
      <c r="C190" s="6" t="s">
        <v>120</v>
      </c>
      <c r="D190" s="6"/>
      <c r="E190" s="93"/>
      <c r="F190" s="93"/>
      <c r="G190" s="105">
        <f>+'Function-Classif'!F190</f>
        <v>148068346.36234975</v>
      </c>
      <c r="H190" s="24">
        <f>H188+H181</f>
        <v>2835257.7276925296</v>
      </c>
      <c r="I190" s="24">
        <f t="shared" ref="I190:J190" si="403">I188+I181</f>
        <v>145233088.6346572</v>
      </c>
      <c r="J190" s="24">
        <f t="shared" si="403"/>
        <v>0</v>
      </c>
      <c r="K190" s="24"/>
      <c r="L190" s="24">
        <f t="shared" ref="L190:BF190" si="404">L188+L181</f>
        <v>1157581.1519598893</v>
      </c>
      <c r="M190" s="24">
        <f t="shared" si="404"/>
        <v>48757366.486557201</v>
      </c>
      <c r="N190" s="24">
        <f t="shared" si="404"/>
        <v>0</v>
      </c>
      <c r="O190" s="24">
        <f t="shared" si="404"/>
        <v>0</v>
      </c>
      <c r="P190" s="24">
        <f t="shared" si="404"/>
        <v>311729.61290410184</v>
      </c>
      <c r="Q190" s="24">
        <f t="shared" si="404"/>
        <v>14546488.614933088</v>
      </c>
      <c r="R190" s="24">
        <f t="shared" si="404"/>
        <v>0</v>
      </c>
      <c r="S190" s="24">
        <f t="shared" si="404"/>
        <v>0</v>
      </c>
      <c r="T190" s="24">
        <f t="shared" si="404"/>
        <v>19078.101880916456</v>
      </c>
      <c r="U190" s="24">
        <f t="shared" si="404"/>
        <v>1215426.3981276858</v>
      </c>
      <c r="V190" s="24">
        <f t="shared" si="404"/>
        <v>0</v>
      </c>
      <c r="W190" s="24">
        <f t="shared" si="404"/>
        <v>0</v>
      </c>
      <c r="X190" s="24">
        <f t="shared" si="404"/>
        <v>323575.53455757315</v>
      </c>
      <c r="Y190" s="24">
        <f t="shared" si="404"/>
        <v>17180363.453832712</v>
      </c>
      <c r="Z190" s="24">
        <f t="shared" si="404"/>
        <v>0</v>
      </c>
      <c r="AA190" s="24">
        <f t="shared" si="404"/>
        <v>0</v>
      </c>
      <c r="AB190" s="24">
        <f t="shared" si="404"/>
        <v>23645.919675106423</v>
      </c>
      <c r="AC190" s="24">
        <f t="shared" si="404"/>
        <v>1325801.7207860702</v>
      </c>
      <c r="AD190" s="24">
        <f t="shared" si="404"/>
        <v>0</v>
      </c>
      <c r="AE190" s="24">
        <f t="shared" si="404"/>
        <v>0</v>
      </c>
      <c r="AF190" s="24">
        <f t="shared" si="404"/>
        <v>231190.64767799433</v>
      </c>
      <c r="AG190" s="24">
        <f t="shared" si="404"/>
        <v>13374972.035526786</v>
      </c>
      <c r="AH190" s="24">
        <f t="shared" si="404"/>
        <v>0</v>
      </c>
      <c r="AI190" s="24">
        <f t="shared" si="404"/>
        <v>0</v>
      </c>
      <c r="AJ190" s="24">
        <f t="shared" si="404"/>
        <v>505153.61590411514</v>
      </c>
      <c r="AK190" s="24">
        <f t="shared" si="404"/>
        <v>32150691.729062188</v>
      </c>
      <c r="AL190" s="24">
        <f t="shared" si="404"/>
        <v>0</v>
      </c>
      <c r="AM190" s="24">
        <f t="shared" si="404"/>
        <v>0</v>
      </c>
      <c r="AN190" s="24">
        <f t="shared" si="404"/>
        <v>179653.24774320071</v>
      </c>
      <c r="AO190" s="24">
        <f t="shared" si="404"/>
        <v>11449944.057632063</v>
      </c>
      <c r="AP190" s="24">
        <f t="shared" si="404"/>
        <v>0</v>
      </c>
      <c r="AQ190" s="24">
        <f t="shared" si="404"/>
        <v>0</v>
      </c>
      <c r="AR190" s="24">
        <f t="shared" si="404"/>
        <v>83515.291641146527</v>
      </c>
      <c r="AS190" s="24">
        <f t="shared" si="404"/>
        <v>4227024.9058371447</v>
      </c>
      <c r="AT190" s="24">
        <f t="shared" si="404"/>
        <v>0</v>
      </c>
      <c r="AU190" s="24">
        <f t="shared" si="404"/>
        <v>0</v>
      </c>
      <c r="AV190" s="24">
        <f t="shared" si="404"/>
        <v>0</v>
      </c>
      <c r="AW190" s="24">
        <f t="shared" si="404"/>
        <v>989515.54981994093</v>
      </c>
      <c r="AX190" s="24">
        <f t="shared" si="404"/>
        <v>0</v>
      </c>
      <c r="AY190" s="24">
        <f t="shared" si="404"/>
        <v>0</v>
      </c>
      <c r="AZ190" s="24">
        <f t="shared" si="404"/>
        <v>0</v>
      </c>
      <c r="BA190" s="24">
        <f t="shared" si="404"/>
        <v>3575.3517756237484</v>
      </c>
      <c r="BB190" s="24">
        <f t="shared" si="404"/>
        <v>0</v>
      </c>
      <c r="BC190" s="24">
        <f t="shared" si="404"/>
        <v>0</v>
      </c>
      <c r="BD190" s="24">
        <f t="shared" si="404"/>
        <v>134.60374848540351</v>
      </c>
      <c r="BE190" s="24">
        <f t="shared" si="404"/>
        <v>11918.330766707704</v>
      </c>
      <c r="BF190" s="24">
        <f t="shared" si="404"/>
        <v>0</v>
      </c>
      <c r="BH190" s="44">
        <f t="shared" si="336"/>
        <v>0</v>
      </c>
      <c r="BI190" s="44">
        <f t="shared" si="337"/>
        <v>0</v>
      </c>
      <c r="BJ190" s="44">
        <f t="shared" si="338"/>
        <v>0</v>
      </c>
      <c r="BK190" s="44">
        <f t="shared" si="339"/>
        <v>0</v>
      </c>
    </row>
    <row r="191" spans="2:63" x14ac:dyDescent="0.25">
      <c r="B191" s="30"/>
      <c r="C191" s="30"/>
      <c r="D191" s="30"/>
      <c r="E191" s="94"/>
      <c r="F191" s="94"/>
      <c r="G191" s="105"/>
      <c r="H191" s="31"/>
      <c r="I191" s="31"/>
      <c r="J191" s="31"/>
      <c r="K191" s="4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H191" s="44">
        <f t="shared" si="336"/>
        <v>0</v>
      </c>
      <c r="BI191" s="44">
        <f t="shared" si="337"/>
        <v>0</v>
      </c>
      <c r="BJ191" s="44">
        <f t="shared" si="338"/>
        <v>0</v>
      </c>
      <c r="BK191" s="44">
        <f t="shared" si="339"/>
        <v>0</v>
      </c>
    </row>
    <row r="192" spans="2:63" x14ac:dyDescent="0.25">
      <c r="B192" s="6"/>
      <c r="C192" s="6" t="s">
        <v>121</v>
      </c>
      <c r="D192" s="6"/>
      <c r="E192" s="93"/>
      <c r="F192" s="93"/>
      <c r="G192" s="105">
        <f>+'Function-Classif'!F192</f>
        <v>634802483.66796935</v>
      </c>
      <c r="H192" s="24">
        <f>H190+H173+H154</f>
        <v>11457731.859703375</v>
      </c>
      <c r="I192" s="24">
        <f t="shared" ref="I192:J192" si="405">I190+I173+I154</f>
        <v>623344751.80826592</v>
      </c>
      <c r="J192" s="24">
        <f t="shared" si="405"/>
        <v>0</v>
      </c>
      <c r="K192" s="24"/>
      <c r="L192" s="24">
        <f t="shared" ref="L192:BF192" si="406">L190+L173+L154</f>
        <v>4773189.4660693984</v>
      </c>
      <c r="M192" s="24">
        <f t="shared" si="406"/>
        <v>209268072.42833102</v>
      </c>
      <c r="N192" s="24">
        <f t="shared" si="406"/>
        <v>0</v>
      </c>
      <c r="O192" s="24">
        <f t="shared" si="406"/>
        <v>0</v>
      </c>
      <c r="P192" s="24">
        <f t="shared" si="406"/>
        <v>1284614.0319417487</v>
      </c>
      <c r="Q192" s="24">
        <f t="shared" si="406"/>
        <v>62433963.366068929</v>
      </c>
      <c r="R192" s="24">
        <f t="shared" si="406"/>
        <v>0</v>
      </c>
      <c r="S192" s="24">
        <f t="shared" si="406"/>
        <v>0</v>
      </c>
      <c r="T192" s="24">
        <f t="shared" si="406"/>
        <v>87889.580368327282</v>
      </c>
      <c r="U192" s="24">
        <f t="shared" si="406"/>
        <v>5216646.3827535966</v>
      </c>
      <c r="V192" s="24">
        <f t="shared" si="406"/>
        <v>0</v>
      </c>
      <c r="W192" s="24">
        <f t="shared" si="406"/>
        <v>0</v>
      </c>
      <c r="X192" s="24">
        <f t="shared" si="406"/>
        <v>1290141.2633779775</v>
      </c>
      <c r="Y192" s="24">
        <f t="shared" si="406"/>
        <v>73738632.799065739</v>
      </c>
      <c r="Z192" s="24">
        <f t="shared" si="406"/>
        <v>0</v>
      </c>
      <c r="AA192" s="24">
        <f t="shared" si="406"/>
        <v>0</v>
      </c>
      <c r="AB192" s="24">
        <f t="shared" si="406"/>
        <v>90290.548839876079</v>
      </c>
      <c r="AC192" s="24">
        <f t="shared" si="406"/>
        <v>5690380.5624440322</v>
      </c>
      <c r="AD192" s="24">
        <f t="shared" si="406"/>
        <v>0</v>
      </c>
      <c r="AE192" s="24">
        <f t="shared" si="406"/>
        <v>0</v>
      </c>
      <c r="AF192" s="24">
        <f t="shared" si="406"/>
        <v>903426.193279856</v>
      </c>
      <c r="AG192" s="24">
        <f t="shared" si="406"/>
        <v>57405779.236030228</v>
      </c>
      <c r="AH192" s="24">
        <f t="shared" si="406"/>
        <v>0</v>
      </c>
      <c r="AI192" s="24">
        <f t="shared" si="406"/>
        <v>0</v>
      </c>
      <c r="AJ192" s="24">
        <f t="shared" si="406"/>
        <v>2009356.5291814681</v>
      </c>
      <c r="AK192" s="24">
        <f t="shared" si="406"/>
        <v>137991728.63926774</v>
      </c>
      <c r="AL192" s="24">
        <f t="shared" si="406"/>
        <v>0</v>
      </c>
      <c r="AM192" s="24">
        <f t="shared" si="406"/>
        <v>0</v>
      </c>
      <c r="AN192" s="24">
        <f t="shared" si="406"/>
        <v>708374.5050818061</v>
      </c>
      <c r="AO192" s="24">
        <f t="shared" si="406"/>
        <v>49143501.690426834</v>
      </c>
      <c r="AP192" s="24">
        <f t="shared" si="406"/>
        <v>0</v>
      </c>
      <c r="AQ192" s="24">
        <f t="shared" si="406"/>
        <v>0</v>
      </c>
      <c r="AR192" s="24">
        <f t="shared" si="406"/>
        <v>309885.83489305008</v>
      </c>
      <c r="AS192" s="24">
        <f t="shared" si="406"/>
        <v>18142517.07780347</v>
      </c>
      <c r="AT192" s="24">
        <f t="shared" si="406"/>
        <v>0</v>
      </c>
      <c r="AU192" s="24">
        <f t="shared" si="406"/>
        <v>0</v>
      </c>
      <c r="AV192" s="24">
        <f t="shared" si="406"/>
        <v>0</v>
      </c>
      <c r="AW192" s="24">
        <f t="shared" si="406"/>
        <v>4247030.2780969758</v>
      </c>
      <c r="AX192" s="24">
        <f t="shared" si="406"/>
        <v>0</v>
      </c>
      <c r="AY192" s="24">
        <f t="shared" si="406"/>
        <v>0</v>
      </c>
      <c r="AZ192" s="24">
        <f t="shared" si="406"/>
        <v>0</v>
      </c>
      <c r="BA192" s="24">
        <f t="shared" si="406"/>
        <v>15345.516549674174</v>
      </c>
      <c r="BB192" s="24">
        <f t="shared" si="406"/>
        <v>0</v>
      </c>
      <c r="BC192" s="24">
        <f t="shared" si="406"/>
        <v>0</v>
      </c>
      <c r="BD192" s="24">
        <f t="shared" si="406"/>
        <v>563.90666986616327</v>
      </c>
      <c r="BE192" s="24">
        <f t="shared" si="406"/>
        <v>51153.83142770527</v>
      </c>
      <c r="BF192" s="24">
        <f t="shared" si="406"/>
        <v>0</v>
      </c>
      <c r="BH192" s="44">
        <f t="shared" si="336"/>
        <v>0</v>
      </c>
      <c r="BI192" s="44">
        <f t="shared" si="337"/>
        <v>0</v>
      </c>
      <c r="BJ192" s="44">
        <f t="shared" si="338"/>
        <v>0</v>
      </c>
      <c r="BK192" s="44">
        <f t="shared" si="339"/>
        <v>0</v>
      </c>
    </row>
    <row r="193" spans="2:63" x14ac:dyDescent="0.25">
      <c r="B193" s="6"/>
      <c r="C193" s="6"/>
      <c r="D193" s="6"/>
      <c r="E193" s="93"/>
      <c r="F193" s="93"/>
      <c r="G193" s="105"/>
      <c r="H193" s="24"/>
      <c r="I193" s="24"/>
      <c r="J193" s="24"/>
      <c r="K193" s="24"/>
      <c r="L193" s="40"/>
      <c r="M193" s="24"/>
      <c r="N193" s="24"/>
      <c r="O193" s="24"/>
      <c r="P193" s="40"/>
      <c r="Q193" s="24"/>
      <c r="R193" s="24"/>
      <c r="S193" s="24"/>
      <c r="T193" s="24"/>
      <c r="U193" s="24"/>
      <c r="V193" s="24"/>
      <c r="W193" s="24"/>
      <c r="Y193" s="44"/>
      <c r="Z193" s="44"/>
      <c r="BH193" s="44">
        <f t="shared" si="336"/>
        <v>0</v>
      </c>
      <c r="BI193" s="44">
        <f t="shared" si="337"/>
        <v>0</v>
      </c>
      <c r="BJ193" s="44">
        <f t="shared" si="338"/>
        <v>0</v>
      </c>
      <c r="BK193" s="44">
        <f t="shared" si="339"/>
        <v>0</v>
      </c>
    </row>
    <row r="194" spans="2:63" x14ac:dyDescent="0.25">
      <c r="B194" s="9" t="s">
        <v>122</v>
      </c>
      <c r="C194" s="6"/>
      <c r="D194" s="6"/>
      <c r="E194" s="93"/>
      <c r="F194" s="93"/>
      <c r="G194" s="105"/>
      <c r="H194" s="24"/>
      <c r="I194" s="24"/>
      <c r="J194" s="24"/>
      <c r="K194" s="24"/>
      <c r="L194" s="40"/>
      <c r="M194" s="24"/>
      <c r="N194" s="24"/>
      <c r="O194" s="24"/>
      <c r="P194" s="40"/>
      <c r="Q194" s="24"/>
      <c r="R194" s="24"/>
      <c r="S194" s="24"/>
      <c r="T194" s="24"/>
      <c r="U194" s="24"/>
      <c r="V194" s="24"/>
      <c r="W194" s="24"/>
      <c r="Y194" s="44"/>
      <c r="Z194" s="44"/>
      <c r="BH194" s="44">
        <f t="shared" si="336"/>
        <v>0</v>
      </c>
      <c r="BI194" s="44">
        <f t="shared" si="337"/>
        <v>0</v>
      </c>
      <c r="BJ194" s="44">
        <f t="shared" si="338"/>
        <v>0</v>
      </c>
      <c r="BK194" s="44">
        <f t="shared" si="339"/>
        <v>0</v>
      </c>
    </row>
    <row r="195" spans="2:63" x14ac:dyDescent="0.25">
      <c r="B195" s="56">
        <v>555</v>
      </c>
      <c r="C195" s="56" t="s">
        <v>123</v>
      </c>
      <c r="D195" s="47" t="str">
        <f>INDEX(Alloc,$E195,D$1)</f>
        <v>PURCPWR</v>
      </c>
      <c r="E195" s="93">
        <v>46</v>
      </c>
      <c r="F195" s="93"/>
      <c r="G195" s="105">
        <f>+'Function-Classif'!F195</f>
        <v>50619306.665578231</v>
      </c>
      <c r="H195" s="21">
        <f>+'Function-Classif'!S195</f>
        <v>7292915.4533461221</v>
      </c>
      <c r="I195" s="21">
        <f>+'Function-Classif'!T195</f>
        <v>43326391.212232105</v>
      </c>
      <c r="J195" s="21">
        <f>+'Function-Classif'!U195</f>
        <v>0</v>
      </c>
      <c r="K195" s="47"/>
      <c r="L195" s="47">
        <f t="shared" ref="L195:N195" si="407">INDEX(Alloc,$E195,L$1)*$G195</f>
        <v>3163948.7647254034</v>
      </c>
      <c r="M195" s="47">
        <f t="shared" si="407"/>
        <v>14545450.728441287</v>
      </c>
      <c r="N195" s="47">
        <f t="shared" si="407"/>
        <v>0</v>
      </c>
      <c r="O195" s="47"/>
      <c r="P195" s="47">
        <f t="shared" ref="P195:R195" si="408">INDEX(Alloc,$E195,P$1)*$G195</f>
        <v>850511.17326625611</v>
      </c>
      <c r="Q195" s="47">
        <f t="shared" si="408"/>
        <v>4339554.1774939196</v>
      </c>
      <c r="R195" s="47">
        <f t="shared" si="408"/>
        <v>0</v>
      </c>
      <c r="S195" s="47"/>
      <c r="T195" s="47">
        <f t="shared" ref="T195:V195" si="409">INDEX(Alloc,$E195,T$1)*$G195</f>
        <v>70198.555276077881</v>
      </c>
      <c r="U195" s="47">
        <f t="shared" si="409"/>
        <v>362589.82102504122</v>
      </c>
      <c r="V195" s="47">
        <f t="shared" si="409"/>
        <v>0</v>
      </c>
      <c r="W195" s="24"/>
      <c r="X195" s="47">
        <f t="shared" ref="X195:Z195" si="410">INDEX(Alloc,$E195,X$1)*$G195</f>
        <v>798092.03215990693</v>
      </c>
      <c r="Y195" s="47">
        <f t="shared" si="410"/>
        <v>5125299.9930448551</v>
      </c>
      <c r="Z195" s="47">
        <f t="shared" si="410"/>
        <v>0</v>
      </c>
      <c r="AB195" s="47">
        <f t="shared" ref="AB195:AD195" si="411">INDEX(Alloc,$E195,AB$1)*$G195</f>
        <v>50513.453912350698</v>
      </c>
      <c r="AC195" s="47">
        <f t="shared" si="411"/>
        <v>395517.33399492176</v>
      </c>
      <c r="AD195" s="47">
        <f t="shared" si="411"/>
        <v>0</v>
      </c>
      <c r="AF195" s="47">
        <f t="shared" ref="AF195:AH195" si="412">INDEX(Alloc,$E195,AF$1)*$G195</f>
        <v>534279.70469433535</v>
      </c>
      <c r="AG195" s="47">
        <f t="shared" si="412"/>
        <v>3990063.6715207445</v>
      </c>
      <c r="AH195" s="47">
        <f t="shared" si="412"/>
        <v>0</v>
      </c>
      <c r="AJ195" s="47">
        <f t="shared" ref="AJ195:AL195" si="413">INDEX(Alloc,$E195,AJ$1)*$G195</f>
        <v>1236628.4278023206</v>
      </c>
      <c r="AK195" s="47">
        <f t="shared" si="413"/>
        <v>9591295.3493768517</v>
      </c>
      <c r="AL195" s="47">
        <f t="shared" si="413"/>
        <v>0</v>
      </c>
      <c r="AN195" s="47">
        <f t="shared" ref="AN195:AP195" si="414">INDEX(Alloc,$E195,AN$1)*$G195</f>
        <v>427590.96481236728</v>
      </c>
      <c r="AO195" s="47">
        <f t="shared" si="414"/>
        <v>3415783.2781968224</v>
      </c>
      <c r="AP195" s="47">
        <f t="shared" si="414"/>
        <v>0</v>
      </c>
      <c r="AR195" s="47">
        <f t="shared" ref="AR195:AT195" si="415">INDEX(Alloc,$E195,AR$1)*$G195</f>
        <v>160767.09066108425</v>
      </c>
      <c r="AS195" s="47">
        <f t="shared" si="415"/>
        <v>1261019.3479727826</v>
      </c>
      <c r="AT195" s="47">
        <f t="shared" si="415"/>
        <v>0</v>
      </c>
      <c r="AV195" s="47">
        <f t="shared" ref="AV195:AX195" si="416">INDEX(Alloc,$E195,AV$1)*$G195</f>
        <v>0</v>
      </c>
      <c r="AW195" s="47">
        <f t="shared" si="416"/>
        <v>295195.38711962005</v>
      </c>
      <c r="AX195" s="47">
        <f t="shared" si="416"/>
        <v>0</v>
      </c>
      <c r="AZ195" s="47">
        <f t="shared" ref="AZ195:BB195" si="417">INDEX(Alloc,$E195,AZ$1)*$G195</f>
        <v>0</v>
      </c>
      <c r="BA195" s="47">
        <f t="shared" si="417"/>
        <v>1066.6101727114103</v>
      </c>
      <c r="BB195" s="47">
        <f t="shared" si="417"/>
        <v>0</v>
      </c>
      <c r="BD195" s="47">
        <f t="shared" ref="BD195:BF195" si="418">INDEX(Alloc,$E195,BD$1)*$G195</f>
        <v>385.28603602258238</v>
      </c>
      <c r="BE195" s="47">
        <f t="shared" si="418"/>
        <v>3555.5138725593156</v>
      </c>
      <c r="BF195" s="47">
        <f t="shared" si="418"/>
        <v>0</v>
      </c>
      <c r="BH195" s="44">
        <f t="shared" si="336"/>
        <v>0</v>
      </c>
      <c r="BI195" s="44">
        <f t="shared" si="337"/>
        <v>0</v>
      </c>
      <c r="BJ195" s="44">
        <f t="shared" si="338"/>
        <v>0</v>
      </c>
      <c r="BK195" s="44">
        <f t="shared" si="339"/>
        <v>0</v>
      </c>
    </row>
    <row r="196" spans="2:63" x14ac:dyDescent="0.25">
      <c r="B196" s="6">
        <v>555</v>
      </c>
      <c r="C196" s="6" t="s">
        <v>124</v>
      </c>
      <c r="D196" s="6"/>
      <c r="E196" s="93"/>
      <c r="F196" s="93"/>
      <c r="G196" s="105">
        <f>+'Function-Classif'!F196</f>
        <v>0</v>
      </c>
      <c r="H196" s="21">
        <f>+'Function-Classif'!S196</f>
        <v>0</v>
      </c>
      <c r="I196" s="21">
        <f>+'Function-Classif'!T196</f>
        <v>0</v>
      </c>
      <c r="J196" s="21">
        <f>+'Function-Classif'!U196</f>
        <v>0</v>
      </c>
      <c r="K196" s="24"/>
      <c r="L196" s="40"/>
      <c r="M196" s="24"/>
      <c r="N196" s="24"/>
      <c r="O196" s="24"/>
      <c r="P196" s="40"/>
      <c r="Q196" s="24"/>
      <c r="R196" s="24"/>
      <c r="S196" s="24"/>
      <c r="T196" s="24"/>
      <c r="U196" s="24"/>
      <c r="V196" s="24"/>
      <c r="W196" s="24"/>
      <c r="Y196" s="44"/>
      <c r="Z196" s="44"/>
      <c r="BH196" s="44">
        <f t="shared" si="336"/>
        <v>0</v>
      </c>
      <c r="BI196" s="44">
        <f t="shared" si="337"/>
        <v>0</v>
      </c>
      <c r="BJ196" s="44">
        <f t="shared" si="338"/>
        <v>0</v>
      </c>
      <c r="BK196" s="44">
        <f t="shared" si="339"/>
        <v>0</v>
      </c>
    </row>
    <row r="197" spans="2:63" x14ac:dyDescent="0.25">
      <c r="B197" s="6">
        <v>555</v>
      </c>
      <c r="C197" s="6" t="s">
        <v>125</v>
      </c>
      <c r="D197" s="6"/>
      <c r="E197" s="93"/>
      <c r="F197" s="93"/>
      <c r="G197" s="105">
        <f>+'Function-Classif'!F197</f>
        <v>0</v>
      </c>
      <c r="H197" s="21">
        <f>+'Function-Classif'!S197</f>
        <v>0</v>
      </c>
      <c r="I197" s="21">
        <f>+'Function-Classif'!T197</f>
        <v>0</v>
      </c>
      <c r="J197" s="21">
        <f>+'Function-Classif'!U197</f>
        <v>0</v>
      </c>
      <c r="K197" s="24"/>
      <c r="L197" s="40"/>
      <c r="M197" s="24"/>
      <c r="N197" s="24"/>
      <c r="O197" s="24"/>
      <c r="P197" s="40"/>
      <c r="Q197" s="24"/>
      <c r="R197" s="24"/>
      <c r="S197" s="24"/>
      <c r="T197" s="24"/>
      <c r="U197" s="24"/>
      <c r="V197" s="24"/>
      <c r="W197" s="24"/>
      <c r="Y197" s="44"/>
      <c r="Z197" s="44"/>
      <c r="BH197" s="44">
        <f t="shared" si="336"/>
        <v>0</v>
      </c>
      <c r="BI197" s="44">
        <f t="shared" si="337"/>
        <v>0</v>
      </c>
      <c r="BJ197" s="44">
        <f t="shared" si="338"/>
        <v>0</v>
      </c>
      <c r="BK197" s="44">
        <f t="shared" si="339"/>
        <v>0</v>
      </c>
    </row>
    <row r="198" spans="2:63" x14ac:dyDescent="0.25">
      <c r="B198" s="6">
        <v>555</v>
      </c>
      <c r="C198" s="6" t="s">
        <v>126</v>
      </c>
      <c r="D198" s="6"/>
      <c r="E198" s="93"/>
      <c r="F198" s="93"/>
      <c r="G198" s="105">
        <f>+'Function-Classif'!F198</f>
        <v>0</v>
      </c>
      <c r="H198" s="21">
        <f>+'Function-Classif'!S198</f>
        <v>0</v>
      </c>
      <c r="I198" s="21">
        <f>+'Function-Classif'!T198</f>
        <v>0</v>
      </c>
      <c r="J198" s="21">
        <f>+'Function-Classif'!U198</f>
        <v>0</v>
      </c>
      <c r="K198" s="24"/>
      <c r="L198" s="40"/>
      <c r="M198" s="24"/>
      <c r="N198" s="24"/>
      <c r="O198" s="24"/>
      <c r="P198" s="40"/>
      <c r="Q198" s="24"/>
      <c r="R198" s="24"/>
      <c r="S198" s="24"/>
      <c r="T198" s="24"/>
      <c r="U198" s="24"/>
      <c r="V198" s="24"/>
      <c r="W198" s="24"/>
      <c r="Y198" s="44"/>
      <c r="Z198" s="44"/>
      <c r="BH198" s="44">
        <f t="shared" si="336"/>
        <v>0</v>
      </c>
      <c r="BI198" s="44">
        <f t="shared" si="337"/>
        <v>0</v>
      </c>
      <c r="BJ198" s="44">
        <f t="shared" si="338"/>
        <v>0</v>
      </c>
      <c r="BK198" s="44">
        <f t="shared" si="339"/>
        <v>0</v>
      </c>
    </row>
    <row r="199" spans="2:63" x14ac:dyDescent="0.25">
      <c r="B199" s="6">
        <v>556</v>
      </c>
      <c r="C199" s="56" t="s">
        <v>127</v>
      </c>
      <c r="D199" s="47" t="str">
        <f>INDEX(Alloc,$E199,D$1)</f>
        <v>Prod</v>
      </c>
      <c r="E199" s="93">
        <v>24</v>
      </c>
      <c r="F199" s="93"/>
      <c r="G199" s="105">
        <f>+'Function-Classif'!F199</f>
        <v>1864717.1978980682</v>
      </c>
      <c r="H199" s="21">
        <f>+'Function-Classif'!S199</f>
        <v>305627.14873549348</v>
      </c>
      <c r="I199" s="21">
        <f>+'Function-Classif'!T199</f>
        <v>1559090.0491625748</v>
      </c>
      <c r="J199" s="21">
        <f>+'Function-Classif'!U199</f>
        <v>0</v>
      </c>
      <c r="K199" s="47"/>
      <c r="L199" s="47">
        <f t="shared" ref="L199:N200" si="419">INDEX(Alloc,$E199,L$1)*$G199</f>
        <v>124781.68155505887</v>
      </c>
      <c r="M199" s="47">
        <f t="shared" si="419"/>
        <v>523414.64074891293</v>
      </c>
      <c r="N199" s="47">
        <f t="shared" si="419"/>
        <v>0</v>
      </c>
      <c r="O199" s="47"/>
      <c r="P199" s="47">
        <f t="shared" ref="P199:R200" si="420">INDEX(Alloc,$E199,P$1)*$G199</f>
        <v>33602.953212242035</v>
      </c>
      <c r="Q199" s="47">
        <f t="shared" si="420"/>
        <v>156157.8415979984</v>
      </c>
      <c r="R199" s="47">
        <f t="shared" si="420"/>
        <v>0</v>
      </c>
      <c r="S199" s="47"/>
      <c r="T199" s="47">
        <f t="shared" ref="T199:V200" si="421">INDEX(Alloc,$E199,T$1)*$G199</f>
        <v>2056.5276391628527</v>
      </c>
      <c r="U199" s="47">
        <f t="shared" si="421"/>
        <v>13047.709861609235</v>
      </c>
      <c r="V199" s="47">
        <f t="shared" si="421"/>
        <v>0</v>
      </c>
      <c r="W199" s="24"/>
      <c r="X199" s="47">
        <f t="shared" ref="X199:Z200" si="422">INDEX(Alloc,$E199,X$1)*$G199</f>
        <v>34879.886601306804</v>
      </c>
      <c r="Y199" s="47">
        <f t="shared" si="422"/>
        <v>184432.72090183324</v>
      </c>
      <c r="Z199" s="47">
        <f t="shared" si="422"/>
        <v>0</v>
      </c>
      <c r="AB199" s="47">
        <f t="shared" ref="AB199:AD200" si="423">INDEX(Alloc,$E199,AB$1)*$G199</f>
        <v>2548.9164314571258</v>
      </c>
      <c r="AC199" s="47">
        <f t="shared" si="423"/>
        <v>14232.598710614475</v>
      </c>
      <c r="AD199" s="47">
        <f t="shared" si="423"/>
        <v>0</v>
      </c>
      <c r="AF199" s="47">
        <f t="shared" ref="AF199:AH200" si="424">INDEX(Alloc,$E199,AF$1)*$G199</f>
        <v>24921.240060120555</v>
      </c>
      <c r="AG199" s="47">
        <f t="shared" si="424"/>
        <v>143581.50752322006</v>
      </c>
      <c r="AH199" s="47">
        <f t="shared" si="424"/>
        <v>0</v>
      </c>
      <c r="AJ199" s="47">
        <f t="shared" ref="AJ199:AL200" si="425">INDEX(Alloc,$E199,AJ$1)*$G199</f>
        <v>54453.130589947577</v>
      </c>
      <c r="AK199" s="47">
        <f t="shared" si="425"/>
        <v>345140.5187324009</v>
      </c>
      <c r="AL199" s="47">
        <f t="shared" si="425"/>
        <v>0</v>
      </c>
      <c r="AN199" s="47">
        <f t="shared" ref="AN199:AP200" si="426">INDEX(Alloc,$E199,AN$1)*$G199</f>
        <v>19365.75618242352</v>
      </c>
      <c r="AO199" s="47">
        <f t="shared" si="426"/>
        <v>122916.16195417309</v>
      </c>
      <c r="AP199" s="47">
        <f t="shared" si="426"/>
        <v>0</v>
      </c>
      <c r="AR199" s="47">
        <f t="shared" ref="AR199:AT200" si="427">INDEX(Alloc,$E199,AR$1)*$G199</f>
        <v>9002.5468269757312</v>
      </c>
      <c r="AS199" s="47">
        <f t="shared" si="427"/>
        <v>45377.486151460973</v>
      </c>
      <c r="AT199" s="47">
        <f t="shared" si="427"/>
        <v>0</v>
      </c>
      <c r="AV199" s="47">
        <f t="shared" ref="AV199:AX200" si="428">INDEX(Alloc,$E199,AV$1)*$G199</f>
        <v>0</v>
      </c>
      <c r="AW199" s="47">
        <f t="shared" si="428"/>
        <v>10622.53692818426</v>
      </c>
      <c r="AX199" s="47">
        <f t="shared" si="428"/>
        <v>0</v>
      </c>
      <c r="AZ199" s="47">
        <f t="shared" ref="AZ199:BB200" si="429">INDEX(Alloc,$E199,AZ$1)*$G199</f>
        <v>0</v>
      </c>
      <c r="BA199" s="47">
        <f t="shared" si="429"/>
        <v>38.381717472477725</v>
      </c>
      <c r="BB199" s="47">
        <f t="shared" si="429"/>
        <v>0</v>
      </c>
      <c r="BD199" s="47">
        <f t="shared" ref="BD199:BF200" si="430">INDEX(Alloc,$E199,BD$1)*$G199</f>
        <v>14.509636798409835</v>
      </c>
      <c r="BE199" s="47">
        <f t="shared" si="430"/>
        <v>127.94433469459346</v>
      </c>
      <c r="BF199" s="47">
        <f t="shared" si="430"/>
        <v>0</v>
      </c>
      <c r="BH199" s="44">
        <f t="shared" ref="BH199:BH200" si="431">+L199+P199+T199+X199+AB199+AF199+AJ199+AN199+AR199+AV199+AZ199+BD199-H199</f>
        <v>0</v>
      </c>
      <c r="BI199" s="44">
        <f t="shared" ref="BI199:BI200" si="432">+M199+Q199+U199+Y199+AC199+AG199+AK199+AO199+AS199+AW199+BA199+BE199-I199</f>
        <v>0</v>
      </c>
      <c r="BJ199" s="44">
        <f t="shared" ref="BJ199:BJ200" si="433">+N199+R199+V199+Z199+AD199+AH199+AL199+AP199+AT199+AX199+BB199+BF199-J199</f>
        <v>0</v>
      </c>
      <c r="BK199" s="44">
        <f t="shared" ref="BK199:BK200" si="434">SUM(L199:BF199)-G199</f>
        <v>0</v>
      </c>
    </row>
    <row r="200" spans="2:63" x14ac:dyDescent="0.25">
      <c r="B200" s="30">
        <v>557</v>
      </c>
      <c r="C200" s="30" t="s">
        <v>128</v>
      </c>
      <c r="D200" s="47" t="str">
        <f>INDEX(Alloc,$E200,D$1)</f>
        <v>Prod</v>
      </c>
      <c r="E200" s="94">
        <v>24</v>
      </c>
      <c r="F200" s="94"/>
      <c r="G200" s="105">
        <f>+'Function-Classif'!F200</f>
        <v>10368.893324844234</v>
      </c>
      <c r="H200" s="31">
        <f>+'Function-Classif'!S200</f>
        <v>1699.4616159419704</v>
      </c>
      <c r="I200" s="31">
        <f>+'Function-Classif'!T200</f>
        <v>8669.4317089022625</v>
      </c>
      <c r="J200" s="31">
        <f>+'Function-Classif'!U200</f>
        <v>0</v>
      </c>
      <c r="K200" s="65"/>
      <c r="L200" s="47">
        <f t="shared" si="419"/>
        <v>693.85746342530103</v>
      </c>
      <c r="M200" s="47">
        <f t="shared" si="419"/>
        <v>2910.4845392667512</v>
      </c>
      <c r="N200" s="47">
        <f t="shared" si="419"/>
        <v>0</v>
      </c>
      <c r="O200" s="47"/>
      <c r="P200" s="47">
        <f t="shared" si="420"/>
        <v>186.85162428394983</v>
      </c>
      <c r="Q200" s="47">
        <f t="shared" si="420"/>
        <v>868.32684505335851</v>
      </c>
      <c r="R200" s="47">
        <f t="shared" si="420"/>
        <v>0</v>
      </c>
      <c r="S200" s="47"/>
      <c r="T200" s="47">
        <f t="shared" si="421"/>
        <v>11.435468999862257</v>
      </c>
      <c r="U200" s="47">
        <f t="shared" si="421"/>
        <v>72.552723727246772</v>
      </c>
      <c r="V200" s="47">
        <f t="shared" si="421"/>
        <v>0</v>
      </c>
      <c r="W200" s="24"/>
      <c r="X200" s="47">
        <f t="shared" si="422"/>
        <v>193.95210370735467</v>
      </c>
      <c r="Y200" s="47">
        <f t="shared" si="422"/>
        <v>1025.5513333590302</v>
      </c>
      <c r="Z200" s="47">
        <f t="shared" si="422"/>
        <v>0</v>
      </c>
      <c r="AB200" s="47">
        <f t="shared" si="423"/>
        <v>14.173432090138474</v>
      </c>
      <c r="AC200" s="47">
        <f t="shared" si="423"/>
        <v>79.141382903545306</v>
      </c>
      <c r="AD200" s="47">
        <f t="shared" si="423"/>
        <v>0</v>
      </c>
      <c r="AF200" s="47">
        <f t="shared" si="424"/>
        <v>138.57633747224659</v>
      </c>
      <c r="AG200" s="47">
        <f t="shared" si="424"/>
        <v>798.39524009686875</v>
      </c>
      <c r="AH200" s="47">
        <f t="shared" si="424"/>
        <v>0</v>
      </c>
      <c r="AJ200" s="47">
        <f t="shared" si="425"/>
        <v>302.79052658892397</v>
      </c>
      <c r="AK200" s="47">
        <f t="shared" si="425"/>
        <v>1919.1785354109729</v>
      </c>
      <c r="AL200" s="47">
        <f t="shared" si="425"/>
        <v>0</v>
      </c>
      <c r="AN200" s="47">
        <f t="shared" si="426"/>
        <v>107.68467209764462</v>
      </c>
      <c r="AO200" s="47">
        <f t="shared" si="426"/>
        <v>683.48410828126384</v>
      </c>
      <c r="AP200" s="47">
        <f t="shared" si="426"/>
        <v>0</v>
      </c>
      <c r="AR200" s="47">
        <f t="shared" si="427"/>
        <v>50.05930540354727</v>
      </c>
      <c r="AS200" s="47">
        <f t="shared" si="427"/>
        <v>252.32475668936004</v>
      </c>
      <c r="AT200" s="47">
        <f t="shared" si="427"/>
        <v>0</v>
      </c>
      <c r="AV200" s="47">
        <f t="shared" si="428"/>
        <v>0</v>
      </c>
      <c r="AW200" s="47">
        <f t="shared" si="428"/>
        <v>59.067376206813954</v>
      </c>
      <c r="AX200" s="47">
        <f t="shared" si="428"/>
        <v>0</v>
      </c>
      <c r="AZ200" s="47">
        <f t="shared" si="429"/>
        <v>0</v>
      </c>
      <c r="BA200" s="47">
        <f t="shared" si="429"/>
        <v>0.21342428468243596</v>
      </c>
      <c r="BB200" s="47">
        <f t="shared" si="429"/>
        <v>0</v>
      </c>
      <c r="BD200" s="47">
        <f t="shared" si="430"/>
        <v>8.0681873001725829E-2</v>
      </c>
      <c r="BE200" s="47">
        <f t="shared" si="430"/>
        <v>0.71144362236901804</v>
      </c>
      <c r="BF200" s="47">
        <f t="shared" si="430"/>
        <v>0</v>
      </c>
      <c r="BH200" s="44">
        <f t="shared" si="431"/>
        <v>0</v>
      </c>
      <c r="BI200" s="44">
        <f t="shared" si="432"/>
        <v>0</v>
      </c>
      <c r="BJ200" s="44">
        <f t="shared" si="433"/>
        <v>0</v>
      </c>
      <c r="BK200" s="44">
        <f t="shared" si="434"/>
        <v>0</v>
      </c>
    </row>
    <row r="201" spans="2:63" x14ac:dyDescent="0.25">
      <c r="B201" s="6"/>
      <c r="C201" s="6" t="s">
        <v>129</v>
      </c>
      <c r="D201" s="6"/>
      <c r="E201" s="93"/>
      <c r="F201" s="93"/>
      <c r="G201" s="105">
        <f>+'Function-Classif'!F201</f>
        <v>52494392.756801143</v>
      </c>
      <c r="H201" s="24">
        <f>SUM(H195:H200)</f>
        <v>7600242.0636975579</v>
      </c>
      <c r="I201" s="24">
        <f t="shared" ref="I201:BF201" si="435">SUM(I195:I200)</f>
        <v>44894150.693103582</v>
      </c>
      <c r="J201" s="24">
        <f t="shared" si="435"/>
        <v>0</v>
      </c>
      <c r="K201" s="24"/>
      <c r="L201" s="24">
        <f t="shared" si="435"/>
        <v>3289424.3037438877</v>
      </c>
      <c r="M201" s="24">
        <f t="shared" si="435"/>
        <v>15071775.853729466</v>
      </c>
      <c r="N201" s="24">
        <f t="shared" si="435"/>
        <v>0</v>
      </c>
      <c r="O201" s="24">
        <f t="shared" si="435"/>
        <v>0</v>
      </c>
      <c r="P201" s="24">
        <f t="shared" si="435"/>
        <v>884300.97810278204</v>
      </c>
      <c r="Q201" s="24">
        <f t="shared" si="435"/>
        <v>4496580.3459369717</v>
      </c>
      <c r="R201" s="24">
        <f t="shared" si="435"/>
        <v>0</v>
      </c>
      <c r="S201" s="24">
        <f t="shared" si="435"/>
        <v>0</v>
      </c>
      <c r="T201" s="24">
        <f t="shared" si="435"/>
        <v>72266.518384240597</v>
      </c>
      <c r="U201" s="24">
        <f t="shared" si="435"/>
        <v>375710.08361037768</v>
      </c>
      <c r="V201" s="24">
        <f t="shared" si="435"/>
        <v>0</v>
      </c>
      <c r="W201" s="24">
        <f t="shared" si="435"/>
        <v>0</v>
      </c>
      <c r="X201" s="24">
        <f t="shared" si="435"/>
        <v>833165.87086492113</v>
      </c>
      <c r="Y201" s="24">
        <f t="shared" si="435"/>
        <v>5310758.2652800474</v>
      </c>
      <c r="Z201" s="24">
        <f t="shared" si="435"/>
        <v>0</v>
      </c>
      <c r="AA201" s="24">
        <f t="shared" si="435"/>
        <v>0</v>
      </c>
      <c r="AB201" s="24">
        <f t="shared" si="435"/>
        <v>53076.543775897961</v>
      </c>
      <c r="AC201" s="24">
        <f t="shared" si="435"/>
        <v>409829.07408843981</v>
      </c>
      <c r="AD201" s="24">
        <f t="shared" si="435"/>
        <v>0</v>
      </c>
      <c r="AE201" s="24">
        <f t="shared" si="435"/>
        <v>0</v>
      </c>
      <c r="AF201" s="24">
        <f t="shared" si="435"/>
        <v>559339.52109192824</v>
      </c>
      <c r="AG201" s="24">
        <f t="shared" si="435"/>
        <v>4134443.5742840613</v>
      </c>
      <c r="AH201" s="24">
        <f t="shared" si="435"/>
        <v>0</v>
      </c>
      <c r="AI201" s="24">
        <f t="shared" si="435"/>
        <v>0</v>
      </c>
      <c r="AJ201" s="24">
        <f t="shared" si="435"/>
        <v>1291384.3489188571</v>
      </c>
      <c r="AK201" s="24">
        <f t="shared" si="435"/>
        <v>9938355.0466446634</v>
      </c>
      <c r="AL201" s="24">
        <f t="shared" si="435"/>
        <v>0</v>
      </c>
      <c r="AM201" s="24">
        <f t="shared" si="435"/>
        <v>0</v>
      </c>
      <c r="AN201" s="24">
        <f t="shared" si="435"/>
        <v>447064.4056668884</v>
      </c>
      <c r="AO201" s="24">
        <f t="shared" si="435"/>
        <v>3539382.9242592766</v>
      </c>
      <c r="AP201" s="24">
        <f t="shared" si="435"/>
        <v>0</v>
      </c>
      <c r="AQ201" s="24">
        <f t="shared" si="435"/>
        <v>0</v>
      </c>
      <c r="AR201" s="24">
        <f t="shared" si="435"/>
        <v>169819.69679346355</v>
      </c>
      <c r="AS201" s="24">
        <f t="shared" si="435"/>
        <v>1306649.158880933</v>
      </c>
      <c r="AT201" s="24">
        <f t="shared" si="435"/>
        <v>0</v>
      </c>
      <c r="AU201" s="24">
        <f t="shared" si="435"/>
        <v>0</v>
      </c>
      <c r="AV201" s="24">
        <f t="shared" si="435"/>
        <v>0</v>
      </c>
      <c r="AW201" s="24">
        <f t="shared" si="435"/>
        <v>305876.99142401112</v>
      </c>
      <c r="AX201" s="24">
        <f t="shared" si="435"/>
        <v>0</v>
      </c>
      <c r="AY201" s="24">
        <f t="shared" si="435"/>
        <v>0</v>
      </c>
      <c r="AZ201" s="24">
        <f t="shared" si="435"/>
        <v>0</v>
      </c>
      <c r="BA201" s="24">
        <f t="shared" si="435"/>
        <v>1105.2053144685704</v>
      </c>
      <c r="BB201" s="24">
        <f t="shared" si="435"/>
        <v>0</v>
      </c>
      <c r="BC201" s="24">
        <f t="shared" si="435"/>
        <v>0</v>
      </c>
      <c r="BD201" s="24">
        <f t="shared" si="435"/>
        <v>399.8763546939939</v>
      </c>
      <c r="BE201" s="24">
        <f t="shared" si="435"/>
        <v>3684.1696508762784</v>
      </c>
      <c r="BF201" s="24">
        <f t="shared" si="435"/>
        <v>0</v>
      </c>
      <c r="BH201" s="44">
        <f t="shared" si="336"/>
        <v>0</v>
      </c>
      <c r="BI201" s="44">
        <f t="shared" si="337"/>
        <v>0</v>
      </c>
      <c r="BJ201" s="44">
        <f t="shared" si="338"/>
        <v>0</v>
      </c>
      <c r="BK201" s="44">
        <f t="shared" si="339"/>
        <v>0</v>
      </c>
    </row>
    <row r="202" spans="2:63" x14ac:dyDescent="0.25">
      <c r="B202" s="30"/>
      <c r="C202" s="30"/>
      <c r="D202" s="30"/>
      <c r="E202" s="94"/>
      <c r="F202" s="94"/>
      <c r="G202" s="105"/>
      <c r="H202" s="31"/>
      <c r="I202" s="31"/>
      <c r="J202" s="31"/>
      <c r="K202" s="41"/>
      <c r="L202" s="41"/>
      <c r="M202" s="41"/>
      <c r="N202" s="41"/>
      <c r="O202" s="41"/>
      <c r="P202" s="41"/>
      <c r="Q202" s="41"/>
      <c r="R202" s="41"/>
      <c r="S202" s="41"/>
      <c r="T202" s="41"/>
      <c r="U202" s="41"/>
      <c r="V202" s="24"/>
      <c r="W202" s="41"/>
      <c r="Y202" s="44"/>
      <c r="Z202" s="44"/>
      <c r="BH202" s="44">
        <f t="shared" si="336"/>
        <v>0</v>
      </c>
      <c r="BI202" s="44">
        <f t="shared" si="337"/>
        <v>0</v>
      </c>
      <c r="BJ202" s="44">
        <f t="shared" si="338"/>
        <v>0</v>
      </c>
      <c r="BK202" s="44">
        <f t="shared" si="339"/>
        <v>0</v>
      </c>
    </row>
    <row r="203" spans="2:63" x14ac:dyDescent="0.25">
      <c r="B203" s="6"/>
      <c r="C203" s="6" t="s">
        <v>130</v>
      </c>
      <c r="D203" s="6"/>
      <c r="E203" s="93"/>
      <c r="F203" s="93"/>
      <c r="G203" s="105">
        <f>+'Function-Classif'!F203</f>
        <v>687296876.42477047</v>
      </c>
      <c r="H203" s="24">
        <f>H192+H201</f>
        <v>19057973.923400931</v>
      </c>
      <c r="I203" s="24">
        <f t="shared" ref="I203:BF203" si="436">I192+I201</f>
        <v>668238902.50136948</v>
      </c>
      <c r="J203" s="24">
        <f t="shared" si="436"/>
        <v>0</v>
      </c>
      <c r="K203" s="24"/>
      <c r="L203" s="24">
        <f t="shared" si="436"/>
        <v>8062613.7698132861</v>
      </c>
      <c r="M203" s="24">
        <f t="shared" si="436"/>
        <v>224339848.28206047</v>
      </c>
      <c r="N203" s="24">
        <f t="shared" si="436"/>
        <v>0</v>
      </c>
      <c r="O203" s="24">
        <f t="shared" si="436"/>
        <v>0</v>
      </c>
      <c r="P203" s="24">
        <f t="shared" si="436"/>
        <v>2168915.010044531</v>
      </c>
      <c r="Q203" s="24">
        <f t="shared" si="436"/>
        <v>66930543.712005898</v>
      </c>
      <c r="R203" s="24">
        <f t="shared" si="436"/>
        <v>0</v>
      </c>
      <c r="S203" s="24">
        <f t="shared" si="436"/>
        <v>0</v>
      </c>
      <c r="T203" s="24">
        <f t="shared" si="436"/>
        <v>160156.09875256789</v>
      </c>
      <c r="U203" s="24">
        <f t="shared" si="436"/>
        <v>5592356.4663639739</v>
      </c>
      <c r="V203" s="24">
        <f t="shared" si="436"/>
        <v>0</v>
      </c>
      <c r="W203" s="24">
        <f t="shared" si="436"/>
        <v>0</v>
      </c>
      <c r="X203" s="24">
        <f t="shared" si="436"/>
        <v>2123307.1342428988</v>
      </c>
      <c r="Y203" s="24">
        <f t="shared" si="436"/>
        <v>79049391.064345792</v>
      </c>
      <c r="Z203" s="24">
        <f t="shared" si="436"/>
        <v>0</v>
      </c>
      <c r="AA203" s="24">
        <f t="shared" si="436"/>
        <v>0</v>
      </c>
      <c r="AB203" s="24">
        <f t="shared" si="436"/>
        <v>143367.09261577405</v>
      </c>
      <c r="AC203" s="24">
        <f t="shared" si="436"/>
        <v>6100209.6365324724</v>
      </c>
      <c r="AD203" s="24">
        <f t="shared" si="436"/>
        <v>0</v>
      </c>
      <c r="AE203" s="24">
        <f t="shared" si="436"/>
        <v>0</v>
      </c>
      <c r="AF203" s="24">
        <f t="shared" si="436"/>
        <v>1462765.7143717841</v>
      </c>
      <c r="AG203" s="24">
        <f t="shared" si="436"/>
        <v>61540222.81031429</v>
      </c>
      <c r="AH203" s="24">
        <f t="shared" si="436"/>
        <v>0</v>
      </c>
      <c r="AI203" s="24">
        <f t="shared" si="436"/>
        <v>0</v>
      </c>
      <c r="AJ203" s="24">
        <f t="shared" si="436"/>
        <v>3300740.8781003254</v>
      </c>
      <c r="AK203" s="24">
        <f t="shared" si="436"/>
        <v>147930083.6859124</v>
      </c>
      <c r="AL203" s="24">
        <f t="shared" si="436"/>
        <v>0</v>
      </c>
      <c r="AM203" s="24">
        <f t="shared" si="436"/>
        <v>0</v>
      </c>
      <c r="AN203" s="24">
        <f t="shared" si="436"/>
        <v>1155438.9107486946</v>
      </c>
      <c r="AO203" s="24">
        <f t="shared" si="436"/>
        <v>52682884.614686109</v>
      </c>
      <c r="AP203" s="24">
        <f t="shared" si="436"/>
        <v>0</v>
      </c>
      <c r="AQ203" s="24">
        <f t="shared" si="436"/>
        <v>0</v>
      </c>
      <c r="AR203" s="24">
        <f t="shared" si="436"/>
        <v>479705.53168651363</v>
      </c>
      <c r="AS203" s="24">
        <f t="shared" si="436"/>
        <v>19449166.236684404</v>
      </c>
      <c r="AT203" s="24">
        <f t="shared" si="436"/>
        <v>0</v>
      </c>
      <c r="AU203" s="24">
        <f t="shared" si="436"/>
        <v>0</v>
      </c>
      <c r="AV203" s="24">
        <f t="shared" si="436"/>
        <v>0</v>
      </c>
      <c r="AW203" s="24">
        <f t="shared" si="436"/>
        <v>4552907.2695209868</v>
      </c>
      <c r="AX203" s="24">
        <f t="shared" si="436"/>
        <v>0</v>
      </c>
      <c r="AY203" s="24">
        <f t="shared" si="436"/>
        <v>0</v>
      </c>
      <c r="AZ203" s="24">
        <f t="shared" si="436"/>
        <v>0</v>
      </c>
      <c r="BA203" s="24">
        <f t="shared" si="436"/>
        <v>16450.721864142743</v>
      </c>
      <c r="BB203" s="24">
        <f t="shared" si="436"/>
        <v>0</v>
      </c>
      <c r="BC203" s="24">
        <f t="shared" si="436"/>
        <v>0</v>
      </c>
      <c r="BD203" s="24">
        <f t="shared" si="436"/>
        <v>963.78302456015717</v>
      </c>
      <c r="BE203" s="24">
        <f t="shared" si="436"/>
        <v>54838.001078581547</v>
      </c>
      <c r="BF203" s="24">
        <f t="shared" si="436"/>
        <v>0</v>
      </c>
      <c r="BH203" s="44">
        <f t="shared" si="336"/>
        <v>0</v>
      </c>
      <c r="BI203" s="44">
        <f t="shared" si="337"/>
        <v>0</v>
      </c>
      <c r="BJ203" s="44">
        <f t="shared" si="338"/>
        <v>0</v>
      </c>
      <c r="BK203" s="44">
        <f t="shared" si="339"/>
        <v>0</v>
      </c>
    </row>
    <row r="204" spans="2:63" x14ac:dyDescent="0.25">
      <c r="B204" s="6"/>
      <c r="C204" s="6"/>
      <c r="D204" s="6"/>
      <c r="E204" s="93"/>
      <c r="F204" s="93"/>
      <c r="G204" s="105"/>
      <c r="H204" s="24"/>
      <c r="I204" s="24"/>
      <c r="J204" s="24"/>
      <c r="K204" s="24"/>
      <c r="L204" s="40"/>
      <c r="M204" s="24"/>
      <c r="N204" s="24"/>
      <c r="O204" s="24"/>
      <c r="P204" s="40"/>
      <c r="Q204" s="24"/>
      <c r="R204" s="24"/>
      <c r="S204" s="24"/>
      <c r="T204" s="24"/>
      <c r="U204" s="24"/>
      <c r="V204" s="24"/>
      <c r="W204" s="24"/>
      <c r="Y204" s="44"/>
      <c r="Z204" s="44"/>
      <c r="BH204" s="44">
        <f t="shared" si="336"/>
        <v>0</v>
      </c>
      <c r="BI204" s="44">
        <f t="shared" si="337"/>
        <v>0</v>
      </c>
      <c r="BJ204" s="44">
        <f t="shared" si="338"/>
        <v>0</v>
      </c>
      <c r="BK204" s="44">
        <f t="shared" si="339"/>
        <v>0</v>
      </c>
    </row>
    <row r="205" spans="2:63" x14ac:dyDescent="0.25">
      <c r="B205" s="9" t="s">
        <v>131</v>
      </c>
      <c r="C205" s="6"/>
      <c r="D205" s="6"/>
      <c r="E205" s="93"/>
      <c r="F205" s="93"/>
      <c r="G205" s="105"/>
      <c r="H205" s="24"/>
      <c r="I205" s="24"/>
      <c r="J205" s="24"/>
      <c r="K205" s="24"/>
      <c r="L205" s="40"/>
      <c r="M205" s="24"/>
      <c r="N205" s="24"/>
      <c r="O205" s="24"/>
      <c r="P205" s="40"/>
      <c r="Q205" s="24"/>
      <c r="R205" s="24"/>
      <c r="S205" s="24"/>
      <c r="T205" s="24"/>
      <c r="U205" s="24"/>
      <c r="V205" s="24"/>
      <c r="W205" s="24"/>
      <c r="Y205" s="44"/>
      <c r="Z205" s="44"/>
      <c r="BH205" s="44">
        <f t="shared" si="336"/>
        <v>0</v>
      </c>
      <c r="BI205" s="44">
        <f t="shared" si="337"/>
        <v>0</v>
      </c>
      <c r="BJ205" s="44">
        <f t="shared" si="338"/>
        <v>0</v>
      </c>
      <c r="BK205" s="44">
        <f t="shared" si="339"/>
        <v>0</v>
      </c>
    </row>
    <row r="206" spans="2:63" x14ac:dyDescent="0.25">
      <c r="B206" s="6">
        <v>560</v>
      </c>
      <c r="C206" s="6" t="s">
        <v>132</v>
      </c>
      <c r="D206" s="47" t="str">
        <f t="shared" ref="D206:D212" si="437">INDEX(Alloc,$E206,D$1)</f>
        <v>Trans</v>
      </c>
      <c r="E206" s="93">
        <v>25</v>
      </c>
      <c r="F206" s="93"/>
      <c r="G206" s="105">
        <f>+'Function-Classif'!F206</f>
        <v>1804304.989136664</v>
      </c>
      <c r="H206" s="21">
        <f>+'Function-Classif'!S206</f>
        <v>1804304.989136664</v>
      </c>
      <c r="I206" s="21">
        <f>+'Function-Classif'!T206</f>
        <v>0</v>
      </c>
      <c r="J206" s="21">
        <f>+'Function-Classif'!U206</f>
        <v>0</v>
      </c>
      <c r="K206" s="24"/>
      <c r="L206" s="47">
        <f t="shared" ref="L206:N212" si="438">INDEX(Alloc,$E206,L$1)*$G206</f>
        <v>767442.42192856048</v>
      </c>
      <c r="M206" s="47">
        <f t="shared" si="438"/>
        <v>0</v>
      </c>
      <c r="N206" s="47">
        <f t="shared" si="438"/>
        <v>0</v>
      </c>
      <c r="O206" s="47"/>
      <c r="P206" s="47">
        <f t="shared" ref="P206:R212" si="439">INDEX(Alloc,$E206,P$1)*$G206</f>
        <v>194293.48470782628</v>
      </c>
      <c r="Q206" s="47">
        <f t="shared" si="439"/>
        <v>0</v>
      </c>
      <c r="R206" s="47">
        <f t="shared" si="439"/>
        <v>0</v>
      </c>
      <c r="S206" s="47"/>
      <c r="T206" s="47">
        <f t="shared" ref="T206:V212" si="440">INDEX(Alloc,$E206,T$1)*$G206</f>
        <v>18757.023691236791</v>
      </c>
      <c r="U206" s="47">
        <f t="shared" si="440"/>
        <v>0</v>
      </c>
      <c r="V206" s="47">
        <f t="shared" si="440"/>
        <v>0</v>
      </c>
      <c r="W206" s="24"/>
      <c r="X206" s="47">
        <f t="shared" ref="X206:Z212" si="441">INDEX(Alloc,$E206,X$1)*$G206</f>
        <v>171288.42200148746</v>
      </c>
      <c r="Y206" s="47">
        <f t="shared" si="441"/>
        <v>0</v>
      </c>
      <c r="Z206" s="47">
        <f t="shared" si="441"/>
        <v>0</v>
      </c>
      <c r="AB206" s="47">
        <f t="shared" ref="AB206:AD212" si="442">INDEX(Alloc,$E206,AB$1)*$G206</f>
        <v>13470.327741468342</v>
      </c>
      <c r="AC206" s="47">
        <f t="shared" si="442"/>
        <v>0</v>
      </c>
      <c r="AD206" s="47">
        <f t="shared" si="442"/>
        <v>0</v>
      </c>
      <c r="AF206" s="47">
        <f t="shared" ref="AF206:AH212" si="443">INDEX(Alloc,$E206,AF$1)*$G206</f>
        <v>132388.80395246614</v>
      </c>
      <c r="AG206" s="47">
        <f t="shared" si="443"/>
        <v>0</v>
      </c>
      <c r="AH206" s="47">
        <f t="shared" si="443"/>
        <v>0</v>
      </c>
      <c r="AJ206" s="47">
        <f t="shared" ref="AJ206:AL212" si="444">INDEX(Alloc,$E206,AJ$1)*$G206</f>
        <v>306729.47488817747</v>
      </c>
      <c r="AK206" s="47">
        <f t="shared" si="444"/>
        <v>0</v>
      </c>
      <c r="AL206" s="47">
        <f t="shared" si="444"/>
        <v>0</v>
      </c>
      <c r="AN206" s="47">
        <f t="shared" ref="AN206:AP212" si="445">INDEX(Alloc,$E206,AN$1)*$G206</f>
        <v>112257.41246017879</v>
      </c>
      <c r="AO206" s="47">
        <f t="shared" si="445"/>
        <v>0</v>
      </c>
      <c r="AP206" s="47">
        <f t="shared" si="445"/>
        <v>0</v>
      </c>
      <c r="AR206" s="47">
        <f t="shared" ref="AR206:AT212" si="446">INDEX(Alloc,$E206,AR$1)*$G206</f>
        <v>74223.457863269257</v>
      </c>
      <c r="AS206" s="47">
        <f t="shared" si="446"/>
        <v>0</v>
      </c>
      <c r="AT206" s="47">
        <f t="shared" si="446"/>
        <v>0</v>
      </c>
      <c r="AV206" s="47">
        <f t="shared" ref="AV206:AX212" si="447">INDEX(Alloc,$E206,AV$1)*$G206</f>
        <v>13312.043494958136</v>
      </c>
      <c r="AW206" s="47">
        <f t="shared" si="447"/>
        <v>0</v>
      </c>
      <c r="AX206" s="47">
        <f t="shared" si="447"/>
        <v>0</v>
      </c>
      <c r="AZ206" s="47">
        <f t="shared" ref="AZ206:BB212" si="448">INDEX(Alloc,$E206,AZ$1)*$G206</f>
        <v>55.75950032225488</v>
      </c>
      <c r="BA206" s="47">
        <f t="shared" si="448"/>
        <v>0</v>
      </c>
      <c r="BB206" s="47">
        <f t="shared" si="448"/>
        <v>0</v>
      </c>
      <c r="BD206" s="47">
        <f t="shared" ref="BD206:BF212" si="449">INDEX(Alloc,$E206,BD$1)*$G206</f>
        <v>86.356906712652346</v>
      </c>
      <c r="BE206" s="47">
        <f t="shared" si="449"/>
        <v>0</v>
      </c>
      <c r="BF206" s="47">
        <f t="shared" si="449"/>
        <v>0</v>
      </c>
      <c r="BH206" s="44">
        <f t="shared" si="336"/>
        <v>0</v>
      </c>
      <c r="BI206" s="44">
        <f t="shared" si="337"/>
        <v>0</v>
      </c>
      <c r="BJ206" s="44">
        <f t="shared" si="338"/>
        <v>0</v>
      </c>
      <c r="BK206" s="44">
        <f t="shared" si="339"/>
        <v>0</v>
      </c>
    </row>
    <row r="207" spans="2:63" x14ac:dyDescent="0.25">
      <c r="B207" s="6">
        <v>561</v>
      </c>
      <c r="C207" s="6" t="s">
        <v>133</v>
      </c>
      <c r="D207" s="47" t="str">
        <f t="shared" si="437"/>
        <v>Trans</v>
      </c>
      <c r="E207" s="93">
        <v>25</v>
      </c>
      <c r="F207" s="93"/>
      <c r="G207" s="105">
        <f>+'Function-Classif'!F207</f>
        <v>3644051.6512189247</v>
      </c>
      <c r="H207" s="21">
        <f>+'Function-Classif'!S207</f>
        <v>3644051.6512189247</v>
      </c>
      <c r="I207" s="21">
        <f>+'Function-Classif'!T207</f>
        <v>0</v>
      </c>
      <c r="J207" s="21">
        <f>+'Function-Classif'!U207</f>
        <v>0</v>
      </c>
      <c r="K207" s="24"/>
      <c r="L207" s="47">
        <f t="shared" si="438"/>
        <v>1549959.5920212788</v>
      </c>
      <c r="M207" s="47">
        <f t="shared" si="438"/>
        <v>0</v>
      </c>
      <c r="N207" s="47">
        <f t="shared" si="438"/>
        <v>0</v>
      </c>
      <c r="O207" s="47"/>
      <c r="P207" s="47">
        <f t="shared" si="439"/>
        <v>392403.44511235284</v>
      </c>
      <c r="Q207" s="47">
        <f t="shared" si="439"/>
        <v>0</v>
      </c>
      <c r="R207" s="47">
        <f t="shared" si="439"/>
        <v>0</v>
      </c>
      <c r="S207" s="47"/>
      <c r="T207" s="47">
        <f t="shared" si="440"/>
        <v>37882.488584543142</v>
      </c>
      <c r="U207" s="47">
        <f t="shared" si="440"/>
        <v>0</v>
      </c>
      <c r="V207" s="47">
        <f t="shared" si="440"/>
        <v>0</v>
      </c>
      <c r="W207" s="24"/>
      <c r="X207" s="47">
        <f t="shared" si="441"/>
        <v>345941.43494990171</v>
      </c>
      <c r="Y207" s="47">
        <f t="shared" si="441"/>
        <v>0</v>
      </c>
      <c r="Z207" s="47">
        <f t="shared" si="441"/>
        <v>0</v>
      </c>
      <c r="AB207" s="47">
        <f t="shared" si="442"/>
        <v>27205.250966049298</v>
      </c>
      <c r="AC207" s="47">
        <f t="shared" si="442"/>
        <v>0</v>
      </c>
      <c r="AD207" s="47">
        <f t="shared" si="442"/>
        <v>0</v>
      </c>
      <c r="AF207" s="47">
        <f t="shared" si="443"/>
        <v>267378.09990578139</v>
      </c>
      <c r="AG207" s="47">
        <f t="shared" si="443"/>
        <v>0</v>
      </c>
      <c r="AH207" s="47">
        <f t="shared" si="443"/>
        <v>0</v>
      </c>
      <c r="AJ207" s="47">
        <f t="shared" si="444"/>
        <v>619483.98755944229</v>
      </c>
      <c r="AK207" s="47">
        <f t="shared" si="444"/>
        <v>0</v>
      </c>
      <c r="AL207" s="47">
        <f t="shared" si="444"/>
        <v>0</v>
      </c>
      <c r="AN207" s="47">
        <f t="shared" si="445"/>
        <v>226719.8792332852</v>
      </c>
      <c r="AO207" s="47">
        <f t="shared" si="445"/>
        <v>0</v>
      </c>
      <c r="AP207" s="47">
        <f t="shared" si="445"/>
        <v>0</v>
      </c>
      <c r="AR207" s="47">
        <f t="shared" si="446"/>
        <v>149904.87518146413</v>
      </c>
      <c r="AS207" s="47">
        <f t="shared" si="446"/>
        <v>0</v>
      </c>
      <c r="AT207" s="47">
        <f t="shared" si="446"/>
        <v>0</v>
      </c>
      <c r="AV207" s="47">
        <f t="shared" si="447"/>
        <v>26885.573321011336</v>
      </c>
      <c r="AW207" s="47">
        <f t="shared" si="447"/>
        <v>0</v>
      </c>
      <c r="AX207" s="47">
        <f t="shared" si="447"/>
        <v>0</v>
      </c>
      <c r="AZ207" s="47">
        <f t="shared" si="448"/>
        <v>112.61427554865821</v>
      </c>
      <c r="BA207" s="47">
        <f t="shared" si="448"/>
        <v>0</v>
      </c>
      <c r="BB207" s="47">
        <f t="shared" si="448"/>
        <v>0</v>
      </c>
      <c r="BD207" s="47">
        <f t="shared" si="449"/>
        <v>174.41010826610525</v>
      </c>
      <c r="BE207" s="47">
        <f t="shared" si="449"/>
        <v>0</v>
      </c>
      <c r="BF207" s="47">
        <f t="shared" si="449"/>
        <v>0</v>
      </c>
      <c r="BH207" s="44">
        <f t="shared" si="336"/>
        <v>0</v>
      </c>
      <c r="BI207" s="44">
        <f t="shared" si="337"/>
        <v>0</v>
      </c>
      <c r="BJ207" s="44">
        <f t="shared" si="338"/>
        <v>0</v>
      </c>
      <c r="BK207" s="44">
        <f t="shared" si="339"/>
        <v>0</v>
      </c>
    </row>
    <row r="208" spans="2:63" x14ac:dyDescent="0.25">
      <c r="B208" s="6">
        <v>562</v>
      </c>
      <c r="C208" s="6" t="s">
        <v>134</v>
      </c>
      <c r="D208" s="47" t="str">
        <f t="shared" si="437"/>
        <v>Trans</v>
      </c>
      <c r="E208" s="93">
        <v>25</v>
      </c>
      <c r="F208" s="93"/>
      <c r="G208" s="105">
        <f>+'Function-Classif'!F208</f>
        <v>1303298.2836528139</v>
      </c>
      <c r="H208" s="21">
        <f>+'Function-Classif'!S208</f>
        <v>1303298.2836528139</v>
      </c>
      <c r="I208" s="21">
        <f>+'Function-Classif'!T208</f>
        <v>0</v>
      </c>
      <c r="J208" s="21">
        <f>+'Function-Classif'!U208</f>
        <v>0</v>
      </c>
      <c r="K208" s="24"/>
      <c r="L208" s="47">
        <f t="shared" si="438"/>
        <v>554344.41367943946</v>
      </c>
      <c r="M208" s="47">
        <f t="shared" si="438"/>
        <v>0</v>
      </c>
      <c r="N208" s="47">
        <f t="shared" si="438"/>
        <v>0</v>
      </c>
      <c r="O208" s="47"/>
      <c r="P208" s="47">
        <f t="shared" si="439"/>
        <v>140343.43787177454</v>
      </c>
      <c r="Q208" s="47">
        <f t="shared" si="439"/>
        <v>0</v>
      </c>
      <c r="R208" s="47">
        <f t="shared" si="439"/>
        <v>0</v>
      </c>
      <c r="S208" s="47"/>
      <c r="T208" s="47">
        <f t="shared" si="440"/>
        <v>13548.705418656056</v>
      </c>
      <c r="U208" s="47">
        <f t="shared" si="440"/>
        <v>0</v>
      </c>
      <c r="V208" s="47">
        <f t="shared" si="440"/>
        <v>0</v>
      </c>
      <c r="W208" s="24"/>
      <c r="X208" s="47">
        <f t="shared" si="441"/>
        <v>123726.25900178596</v>
      </c>
      <c r="Y208" s="47">
        <f t="shared" si="441"/>
        <v>0</v>
      </c>
      <c r="Z208" s="47">
        <f t="shared" si="441"/>
        <v>0</v>
      </c>
      <c r="AB208" s="47">
        <f t="shared" si="442"/>
        <v>9729.9819772137398</v>
      </c>
      <c r="AC208" s="47">
        <f t="shared" si="442"/>
        <v>0</v>
      </c>
      <c r="AD208" s="47">
        <f t="shared" si="442"/>
        <v>0</v>
      </c>
      <c r="AF208" s="47">
        <f t="shared" si="443"/>
        <v>95628.013004972672</v>
      </c>
      <c r="AG208" s="47">
        <f t="shared" si="443"/>
        <v>0</v>
      </c>
      <c r="AH208" s="47">
        <f t="shared" si="443"/>
        <v>0</v>
      </c>
      <c r="AJ208" s="47">
        <f t="shared" si="444"/>
        <v>221558.99394745365</v>
      </c>
      <c r="AK208" s="47">
        <f t="shared" si="444"/>
        <v>0</v>
      </c>
      <c r="AL208" s="47">
        <f t="shared" si="444"/>
        <v>0</v>
      </c>
      <c r="AN208" s="47">
        <f t="shared" si="445"/>
        <v>81086.564559499428</v>
      </c>
      <c r="AO208" s="47">
        <f t="shared" si="445"/>
        <v>0</v>
      </c>
      <c r="AP208" s="47">
        <f t="shared" si="445"/>
        <v>0</v>
      </c>
      <c r="AR208" s="47">
        <f t="shared" si="446"/>
        <v>53613.610682450271</v>
      </c>
      <c r="AS208" s="47">
        <f t="shared" si="446"/>
        <v>0</v>
      </c>
      <c r="AT208" s="47">
        <f t="shared" si="446"/>
        <v>0</v>
      </c>
      <c r="AV208" s="47">
        <f t="shared" si="447"/>
        <v>9615.6489858136902</v>
      </c>
      <c r="AW208" s="47">
        <f t="shared" si="447"/>
        <v>0</v>
      </c>
      <c r="AX208" s="47">
        <f t="shared" si="447"/>
        <v>0</v>
      </c>
      <c r="AZ208" s="47">
        <f t="shared" si="448"/>
        <v>40.276594868867228</v>
      </c>
      <c r="BA208" s="47">
        <f t="shared" si="448"/>
        <v>0</v>
      </c>
      <c r="BB208" s="47">
        <f t="shared" si="448"/>
        <v>0</v>
      </c>
      <c r="BD208" s="47">
        <f t="shared" si="449"/>
        <v>62.377928885525655</v>
      </c>
      <c r="BE208" s="47">
        <f t="shared" si="449"/>
        <v>0</v>
      </c>
      <c r="BF208" s="47">
        <f t="shared" si="449"/>
        <v>0</v>
      </c>
      <c r="BH208" s="44">
        <f t="shared" si="336"/>
        <v>0</v>
      </c>
      <c r="BI208" s="44">
        <f t="shared" si="337"/>
        <v>0</v>
      </c>
      <c r="BJ208" s="44">
        <f t="shared" si="338"/>
        <v>0</v>
      </c>
      <c r="BK208" s="44">
        <f t="shared" si="339"/>
        <v>0</v>
      </c>
    </row>
    <row r="209" spans="2:63" x14ac:dyDescent="0.25">
      <c r="B209" s="6">
        <v>563</v>
      </c>
      <c r="C209" s="6" t="s">
        <v>135</v>
      </c>
      <c r="D209" s="47" t="str">
        <f t="shared" si="437"/>
        <v>Trans</v>
      </c>
      <c r="E209" s="93">
        <v>25</v>
      </c>
      <c r="F209" s="93"/>
      <c r="G209" s="105">
        <f>+'Function-Classif'!F209</f>
        <v>1058993.0765534656</v>
      </c>
      <c r="H209" s="21">
        <f>+'Function-Classif'!S209</f>
        <v>1058993.0765534656</v>
      </c>
      <c r="I209" s="21">
        <f>+'Function-Classif'!T209</f>
        <v>0</v>
      </c>
      <c r="J209" s="21">
        <f>+'Function-Classif'!U209</f>
        <v>0</v>
      </c>
      <c r="K209" s="24"/>
      <c r="L209" s="47">
        <f t="shared" si="438"/>
        <v>450431.72654787311</v>
      </c>
      <c r="M209" s="47">
        <f t="shared" si="438"/>
        <v>0</v>
      </c>
      <c r="N209" s="47">
        <f t="shared" si="438"/>
        <v>0</v>
      </c>
      <c r="O209" s="47"/>
      <c r="P209" s="47">
        <f t="shared" si="439"/>
        <v>114035.85112486218</v>
      </c>
      <c r="Q209" s="47">
        <f t="shared" si="439"/>
        <v>0</v>
      </c>
      <c r="R209" s="47">
        <f t="shared" si="439"/>
        <v>0</v>
      </c>
      <c r="S209" s="47"/>
      <c r="T209" s="47">
        <f t="shared" si="440"/>
        <v>11008.980380458594</v>
      </c>
      <c r="U209" s="47">
        <f t="shared" si="440"/>
        <v>0</v>
      </c>
      <c r="V209" s="47">
        <f t="shared" si="440"/>
        <v>0</v>
      </c>
      <c r="W209" s="24"/>
      <c r="X209" s="47">
        <f t="shared" si="441"/>
        <v>100533.58721805552</v>
      </c>
      <c r="Y209" s="47">
        <f t="shared" si="441"/>
        <v>0</v>
      </c>
      <c r="Z209" s="47">
        <f t="shared" si="441"/>
        <v>0</v>
      </c>
      <c r="AB209" s="47">
        <f t="shared" si="442"/>
        <v>7906.0823436212186</v>
      </c>
      <c r="AC209" s="47">
        <f t="shared" si="442"/>
        <v>0</v>
      </c>
      <c r="AD209" s="47">
        <f t="shared" si="442"/>
        <v>0</v>
      </c>
      <c r="AF209" s="47">
        <f t="shared" si="443"/>
        <v>77702.399340999982</v>
      </c>
      <c r="AG209" s="47">
        <f t="shared" si="443"/>
        <v>0</v>
      </c>
      <c r="AH209" s="47">
        <f t="shared" si="443"/>
        <v>0</v>
      </c>
      <c r="AJ209" s="47">
        <f t="shared" si="444"/>
        <v>180027.43008369344</v>
      </c>
      <c r="AK209" s="47">
        <f t="shared" si="444"/>
        <v>0</v>
      </c>
      <c r="AL209" s="47">
        <f t="shared" si="444"/>
        <v>0</v>
      </c>
      <c r="AN209" s="47">
        <f t="shared" si="445"/>
        <v>65886.767094746276</v>
      </c>
      <c r="AO209" s="47">
        <f t="shared" si="445"/>
        <v>0</v>
      </c>
      <c r="AP209" s="47">
        <f t="shared" si="445"/>
        <v>0</v>
      </c>
      <c r="AR209" s="47">
        <f t="shared" si="446"/>
        <v>43563.659397001444</v>
      </c>
      <c r="AS209" s="47">
        <f t="shared" si="446"/>
        <v>0</v>
      </c>
      <c r="AT209" s="47">
        <f t="shared" si="446"/>
        <v>0</v>
      </c>
      <c r="AV209" s="47">
        <f t="shared" si="447"/>
        <v>7813.1812419831895</v>
      </c>
      <c r="AW209" s="47">
        <f t="shared" si="447"/>
        <v>0</v>
      </c>
      <c r="AX209" s="47">
        <f t="shared" si="447"/>
        <v>0</v>
      </c>
      <c r="AZ209" s="47">
        <f t="shared" si="448"/>
        <v>32.726687089416501</v>
      </c>
      <c r="BA209" s="47">
        <f t="shared" si="448"/>
        <v>0</v>
      </c>
      <c r="BB209" s="47">
        <f t="shared" si="448"/>
        <v>0</v>
      </c>
      <c r="BD209" s="47">
        <f t="shared" si="449"/>
        <v>50.68509308120386</v>
      </c>
      <c r="BE209" s="47">
        <f t="shared" si="449"/>
        <v>0</v>
      </c>
      <c r="BF209" s="47">
        <f t="shared" si="449"/>
        <v>0</v>
      </c>
      <c r="BH209" s="44">
        <f t="shared" si="336"/>
        <v>0</v>
      </c>
      <c r="BI209" s="44">
        <f t="shared" si="337"/>
        <v>0</v>
      </c>
      <c r="BJ209" s="44">
        <f t="shared" si="338"/>
        <v>0</v>
      </c>
      <c r="BK209" s="44">
        <f t="shared" si="339"/>
        <v>0</v>
      </c>
    </row>
    <row r="210" spans="2:63" x14ac:dyDescent="0.25">
      <c r="B210" s="6">
        <v>565</v>
      </c>
      <c r="C210" s="6" t="s">
        <v>136</v>
      </c>
      <c r="D210" s="47" t="str">
        <f t="shared" si="437"/>
        <v>Trans</v>
      </c>
      <c r="E210" s="93">
        <v>25</v>
      </c>
      <c r="F210" s="93"/>
      <c r="G210" s="105">
        <f>+'Function-Classif'!F210</f>
        <v>2940449.4497765368</v>
      </c>
      <c r="H210" s="21">
        <f>+'Function-Classif'!S210</f>
        <v>2940449.4497765368</v>
      </c>
      <c r="I210" s="21">
        <f>+'Function-Classif'!T210</f>
        <v>0</v>
      </c>
      <c r="J210" s="21">
        <f>+'Function-Classif'!U210</f>
        <v>0</v>
      </c>
      <c r="K210" s="24"/>
      <c r="L210" s="47">
        <f t="shared" si="438"/>
        <v>1250689.6898704325</v>
      </c>
      <c r="M210" s="47">
        <f t="shared" si="438"/>
        <v>0</v>
      </c>
      <c r="N210" s="47">
        <f t="shared" si="438"/>
        <v>0</v>
      </c>
      <c r="O210" s="47"/>
      <c r="P210" s="47">
        <f t="shared" si="439"/>
        <v>316637.25015672552</v>
      </c>
      <c r="Q210" s="47">
        <f t="shared" si="439"/>
        <v>0</v>
      </c>
      <c r="R210" s="47">
        <f t="shared" si="439"/>
        <v>0</v>
      </c>
      <c r="S210" s="47"/>
      <c r="T210" s="47">
        <f t="shared" si="440"/>
        <v>30568.047156336459</v>
      </c>
      <c r="U210" s="47">
        <f t="shared" si="440"/>
        <v>0</v>
      </c>
      <c r="V210" s="47">
        <f t="shared" si="440"/>
        <v>0</v>
      </c>
      <c r="W210" s="24"/>
      <c r="X210" s="47">
        <f t="shared" si="441"/>
        <v>279146.23595224996</v>
      </c>
      <c r="Y210" s="47">
        <f t="shared" si="441"/>
        <v>0</v>
      </c>
      <c r="Z210" s="47">
        <f t="shared" si="441"/>
        <v>0</v>
      </c>
      <c r="AB210" s="47">
        <f t="shared" si="442"/>
        <v>21952.396093890144</v>
      </c>
      <c r="AC210" s="47">
        <f t="shared" si="442"/>
        <v>0</v>
      </c>
      <c r="AD210" s="47">
        <f t="shared" si="442"/>
        <v>0</v>
      </c>
      <c r="AF210" s="47">
        <f t="shared" si="443"/>
        <v>215752.09739062429</v>
      </c>
      <c r="AG210" s="47">
        <f t="shared" si="443"/>
        <v>0</v>
      </c>
      <c r="AH210" s="47">
        <f t="shared" si="443"/>
        <v>0</v>
      </c>
      <c r="AJ210" s="47">
        <f t="shared" si="444"/>
        <v>499872.5387866635</v>
      </c>
      <c r="AK210" s="47">
        <f t="shared" si="444"/>
        <v>0</v>
      </c>
      <c r="AL210" s="47">
        <f t="shared" si="444"/>
        <v>0</v>
      </c>
      <c r="AN210" s="47">
        <f t="shared" si="445"/>
        <v>182944.26313137496</v>
      </c>
      <c r="AO210" s="47">
        <f t="shared" si="445"/>
        <v>0</v>
      </c>
      <c r="AP210" s="47">
        <f t="shared" si="445"/>
        <v>0</v>
      </c>
      <c r="AR210" s="47">
        <f t="shared" si="446"/>
        <v>120960.88363586021</v>
      </c>
      <c r="AS210" s="47">
        <f t="shared" si="446"/>
        <v>0</v>
      </c>
      <c r="AT210" s="47">
        <f t="shared" si="446"/>
        <v>0</v>
      </c>
      <c r="AV210" s="47">
        <f t="shared" si="447"/>
        <v>21694.442572527925</v>
      </c>
      <c r="AW210" s="47">
        <f t="shared" si="447"/>
        <v>0</v>
      </c>
      <c r="AX210" s="47">
        <f t="shared" si="447"/>
        <v>0</v>
      </c>
      <c r="AZ210" s="47">
        <f t="shared" si="448"/>
        <v>90.870442097951909</v>
      </c>
      <c r="BA210" s="47">
        <f t="shared" si="448"/>
        <v>0</v>
      </c>
      <c r="BB210" s="47">
        <f t="shared" si="448"/>
        <v>0</v>
      </c>
      <c r="BD210" s="47">
        <f t="shared" si="449"/>
        <v>140.73458775343937</v>
      </c>
      <c r="BE210" s="47">
        <f t="shared" si="449"/>
        <v>0</v>
      </c>
      <c r="BF210" s="47">
        <f t="shared" si="449"/>
        <v>0</v>
      </c>
      <c r="BH210" s="44">
        <f t="shared" si="336"/>
        <v>0</v>
      </c>
      <c r="BI210" s="44">
        <f t="shared" si="337"/>
        <v>0</v>
      </c>
      <c r="BJ210" s="44">
        <f t="shared" si="338"/>
        <v>0</v>
      </c>
      <c r="BK210" s="44">
        <f t="shared" si="339"/>
        <v>0</v>
      </c>
    </row>
    <row r="211" spans="2:63" x14ac:dyDescent="0.25">
      <c r="B211" s="6">
        <v>566</v>
      </c>
      <c r="C211" s="6" t="s">
        <v>137</v>
      </c>
      <c r="D211" s="47" t="str">
        <f t="shared" si="437"/>
        <v>Trans</v>
      </c>
      <c r="E211" s="93">
        <v>25</v>
      </c>
      <c r="F211" s="93"/>
      <c r="G211" s="105">
        <f>+'Function-Classif'!F211</f>
        <v>11948571.502775138</v>
      </c>
      <c r="H211" s="21">
        <f>+'Function-Classif'!S211</f>
        <v>11948571.502775138</v>
      </c>
      <c r="I211" s="21">
        <f>+'Function-Classif'!T211</f>
        <v>0</v>
      </c>
      <c r="J211" s="21">
        <f>+'Function-Classif'!U211</f>
        <v>0</v>
      </c>
      <c r="K211" s="24"/>
      <c r="L211" s="47">
        <f t="shared" si="438"/>
        <v>5082201.0180573622</v>
      </c>
      <c r="M211" s="47">
        <f t="shared" si="438"/>
        <v>0</v>
      </c>
      <c r="N211" s="47">
        <f t="shared" si="438"/>
        <v>0</v>
      </c>
      <c r="O211" s="47"/>
      <c r="P211" s="47">
        <f t="shared" si="439"/>
        <v>1286661.4062102835</v>
      </c>
      <c r="Q211" s="47">
        <f t="shared" si="439"/>
        <v>0</v>
      </c>
      <c r="R211" s="47">
        <f t="shared" si="439"/>
        <v>0</v>
      </c>
      <c r="S211" s="47"/>
      <c r="T211" s="47">
        <f t="shared" si="440"/>
        <v>124213.83308441014</v>
      </c>
      <c r="U211" s="47">
        <f t="shared" si="440"/>
        <v>0</v>
      </c>
      <c r="V211" s="47">
        <f t="shared" si="440"/>
        <v>0</v>
      </c>
      <c r="W211" s="24"/>
      <c r="X211" s="47">
        <f t="shared" si="441"/>
        <v>1134315.9666490701</v>
      </c>
      <c r="Y211" s="47">
        <f t="shared" si="441"/>
        <v>0</v>
      </c>
      <c r="Z211" s="47">
        <f t="shared" si="441"/>
        <v>0</v>
      </c>
      <c r="AB211" s="47">
        <f t="shared" si="442"/>
        <v>89203.973360270436</v>
      </c>
      <c r="AC211" s="47">
        <f t="shared" si="442"/>
        <v>0</v>
      </c>
      <c r="AD211" s="47">
        <f t="shared" si="442"/>
        <v>0</v>
      </c>
      <c r="AF211" s="47">
        <f t="shared" si="443"/>
        <v>876712.69531312387</v>
      </c>
      <c r="AG211" s="47">
        <f t="shared" si="443"/>
        <v>0</v>
      </c>
      <c r="AH211" s="47">
        <f t="shared" si="443"/>
        <v>0</v>
      </c>
      <c r="AJ211" s="47">
        <f t="shared" si="444"/>
        <v>2031241.4391004392</v>
      </c>
      <c r="AK211" s="47">
        <f t="shared" si="444"/>
        <v>0</v>
      </c>
      <c r="AL211" s="47">
        <f t="shared" si="444"/>
        <v>0</v>
      </c>
      <c r="AN211" s="47">
        <f t="shared" si="445"/>
        <v>743397.44531702972</v>
      </c>
      <c r="AO211" s="47">
        <f t="shared" si="445"/>
        <v>0</v>
      </c>
      <c r="AP211" s="47">
        <f t="shared" si="445"/>
        <v>0</v>
      </c>
      <c r="AR211" s="47">
        <f t="shared" si="446"/>
        <v>491526.81991243787</v>
      </c>
      <c r="AS211" s="47">
        <f t="shared" si="446"/>
        <v>0</v>
      </c>
      <c r="AT211" s="47">
        <f t="shared" si="446"/>
        <v>0</v>
      </c>
      <c r="AV211" s="47">
        <f t="shared" si="447"/>
        <v>88155.77438693888</v>
      </c>
      <c r="AW211" s="47">
        <f t="shared" si="447"/>
        <v>0</v>
      </c>
      <c r="AX211" s="47">
        <f t="shared" si="447"/>
        <v>0</v>
      </c>
      <c r="AZ211" s="47">
        <f t="shared" si="448"/>
        <v>369.25374621851807</v>
      </c>
      <c r="BA211" s="47">
        <f t="shared" si="448"/>
        <v>0</v>
      </c>
      <c r="BB211" s="47">
        <f t="shared" si="448"/>
        <v>0</v>
      </c>
      <c r="BD211" s="47">
        <f t="shared" si="449"/>
        <v>571.87763755413187</v>
      </c>
      <c r="BE211" s="47">
        <f t="shared" si="449"/>
        <v>0</v>
      </c>
      <c r="BF211" s="47">
        <f t="shared" si="449"/>
        <v>0</v>
      </c>
      <c r="BH211" s="44">
        <f t="shared" si="336"/>
        <v>0</v>
      </c>
      <c r="BI211" s="44">
        <f t="shared" si="337"/>
        <v>0</v>
      </c>
      <c r="BJ211" s="44">
        <f t="shared" si="338"/>
        <v>0</v>
      </c>
      <c r="BK211" s="44">
        <f t="shared" si="339"/>
        <v>0</v>
      </c>
    </row>
    <row r="212" spans="2:63" x14ac:dyDescent="0.25">
      <c r="B212" s="6">
        <v>567</v>
      </c>
      <c r="C212" s="6" t="s">
        <v>91</v>
      </c>
      <c r="D212" s="47" t="str">
        <f t="shared" si="437"/>
        <v>Trans</v>
      </c>
      <c r="E212" s="93">
        <v>25</v>
      </c>
      <c r="F212" s="93"/>
      <c r="G212" s="105">
        <f>+'Function-Classif'!F212</f>
        <v>112004.77411653323</v>
      </c>
      <c r="H212" s="21">
        <f>+'Function-Classif'!S212</f>
        <v>112004.77411653323</v>
      </c>
      <c r="I212" s="21">
        <f>+'Function-Classif'!T212</f>
        <v>0</v>
      </c>
      <c r="J212" s="21">
        <f>+'Function-Classif'!U212</f>
        <v>0</v>
      </c>
      <c r="K212" s="24"/>
      <c r="L212" s="47">
        <f t="shared" si="438"/>
        <v>47640.069518780736</v>
      </c>
      <c r="M212" s="47">
        <f t="shared" si="438"/>
        <v>0</v>
      </c>
      <c r="N212" s="47">
        <f t="shared" si="438"/>
        <v>0</v>
      </c>
      <c r="O212" s="47"/>
      <c r="P212" s="47">
        <f t="shared" si="439"/>
        <v>12061.041785084748</v>
      </c>
      <c r="Q212" s="47">
        <f t="shared" si="439"/>
        <v>0</v>
      </c>
      <c r="R212" s="47">
        <f t="shared" si="439"/>
        <v>0</v>
      </c>
      <c r="S212" s="47"/>
      <c r="T212" s="47">
        <f t="shared" si="440"/>
        <v>1164.3686706429162</v>
      </c>
      <c r="U212" s="47">
        <f t="shared" si="440"/>
        <v>0</v>
      </c>
      <c r="V212" s="47">
        <f t="shared" si="440"/>
        <v>0</v>
      </c>
      <c r="W212" s="24"/>
      <c r="X212" s="47">
        <f t="shared" si="441"/>
        <v>10632.970107916095</v>
      </c>
      <c r="Y212" s="47">
        <f t="shared" si="441"/>
        <v>0</v>
      </c>
      <c r="Z212" s="47">
        <f t="shared" si="441"/>
        <v>0</v>
      </c>
      <c r="AB212" s="47">
        <f t="shared" si="442"/>
        <v>836.18957163153732</v>
      </c>
      <c r="AC212" s="47">
        <f t="shared" si="442"/>
        <v>0</v>
      </c>
      <c r="AD212" s="47">
        <f t="shared" si="442"/>
        <v>0</v>
      </c>
      <c r="AF212" s="47">
        <f t="shared" si="443"/>
        <v>8218.2215155039048</v>
      </c>
      <c r="AG212" s="47">
        <f t="shared" si="443"/>
        <v>0</v>
      </c>
      <c r="AH212" s="47">
        <f t="shared" si="443"/>
        <v>0</v>
      </c>
      <c r="AJ212" s="47">
        <f t="shared" si="444"/>
        <v>19040.664276038864</v>
      </c>
      <c r="AK212" s="47">
        <f t="shared" si="444"/>
        <v>0</v>
      </c>
      <c r="AL212" s="47">
        <f t="shared" si="444"/>
        <v>0</v>
      </c>
      <c r="AN212" s="47">
        <f t="shared" si="445"/>
        <v>6968.5370273930339</v>
      </c>
      <c r="AO212" s="47">
        <f t="shared" si="445"/>
        <v>0</v>
      </c>
      <c r="AP212" s="47">
        <f t="shared" si="445"/>
        <v>0</v>
      </c>
      <c r="AR212" s="47">
        <f t="shared" si="446"/>
        <v>4607.5257133226341</v>
      </c>
      <c r="AS212" s="47">
        <f t="shared" si="446"/>
        <v>0</v>
      </c>
      <c r="AT212" s="47">
        <f t="shared" si="446"/>
        <v>0</v>
      </c>
      <c r="AV212" s="47">
        <f t="shared" si="447"/>
        <v>826.36385403760437</v>
      </c>
      <c r="AW212" s="47">
        <f t="shared" si="447"/>
        <v>0</v>
      </c>
      <c r="AX212" s="47">
        <f t="shared" si="447"/>
        <v>0</v>
      </c>
      <c r="AZ212" s="47">
        <f t="shared" si="448"/>
        <v>3.4613495368281537</v>
      </c>
      <c r="BA212" s="47">
        <f t="shared" si="448"/>
        <v>0</v>
      </c>
      <c r="BB212" s="47">
        <f t="shared" si="448"/>
        <v>0</v>
      </c>
      <c r="BD212" s="47">
        <f t="shared" si="449"/>
        <v>5.3607266443248411</v>
      </c>
      <c r="BE212" s="47">
        <f t="shared" si="449"/>
        <v>0</v>
      </c>
      <c r="BF212" s="47">
        <f t="shared" si="449"/>
        <v>0</v>
      </c>
      <c r="BH212" s="44">
        <f t="shared" si="336"/>
        <v>0</v>
      </c>
      <c r="BI212" s="44">
        <f t="shared" si="337"/>
        <v>0</v>
      </c>
      <c r="BJ212" s="44">
        <f t="shared" si="338"/>
        <v>0</v>
      </c>
      <c r="BK212" s="44">
        <f t="shared" si="339"/>
        <v>0</v>
      </c>
    </row>
    <row r="213" spans="2:63" x14ac:dyDescent="0.25">
      <c r="B213" s="6">
        <v>568</v>
      </c>
      <c r="C213" s="6" t="s">
        <v>138</v>
      </c>
      <c r="D213" s="6"/>
      <c r="E213" s="93"/>
      <c r="F213" s="93"/>
      <c r="G213" s="105">
        <f>+'Function-Classif'!F213</f>
        <v>0</v>
      </c>
      <c r="H213" s="21">
        <f>+'Function-Classif'!S213</f>
        <v>0</v>
      </c>
      <c r="I213" s="21">
        <f>+'Function-Classif'!T213</f>
        <v>0</v>
      </c>
      <c r="J213" s="21">
        <f>+'Function-Classif'!U213</f>
        <v>0</v>
      </c>
      <c r="K213" s="24"/>
      <c r="L213" s="40"/>
      <c r="M213" s="24"/>
      <c r="N213" s="24"/>
      <c r="O213" s="24"/>
      <c r="P213" s="40"/>
      <c r="Q213" s="24"/>
      <c r="R213" s="24"/>
      <c r="S213" s="24"/>
      <c r="T213" s="24"/>
      <c r="U213" s="24"/>
      <c r="V213" s="24"/>
      <c r="W213" s="24"/>
      <c r="Y213" s="44"/>
      <c r="Z213" s="44"/>
      <c r="BH213" s="44">
        <f t="shared" si="336"/>
        <v>0</v>
      </c>
      <c r="BI213" s="44">
        <f t="shared" si="337"/>
        <v>0</v>
      </c>
      <c r="BJ213" s="44">
        <f t="shared" si="338"/>
        <v>0</v>
      </c>
      <c r="BK213" s="44">
        <f t="shared" si="339"/>
        <v>0</v>
      </c>
    </row>
    <row r="214" spans="2:63" x14ac:dyDescent="0.25">
      <c r="B214" s="6">
        <v>569</v>
      </c>
      <c r="C214" s="6" t="s">
        <v>139</v>
      </c>
      <c r="D214" s="6"/>
      <c r="E214" s="93"/>
      <c r="F214" s="93"/>
      <c r="G214" s="105">
        <f>+'Function-Classif'!F214</f>
        <v>0</v>
      </c>
      <c r="H214" s="21">
        <f>+'Function-Classif'!S214</f>
        <v>0</v>
      </c>
      <c r="I214" s="21">
        <f>+'Function-Classif'!T214</f>
        <v>0</v>
      </c>
      <c r="J214" s="21">
        <f>+'Function-Classif'!U214</f>
        <v>0</v>
      </c>
      <c r="K214" s="24"/>
      <c r="L214" s="40"/>
      <c r="M214" s="24"/>
      <c r="N214" s="24"/>
      <c r="O214" s="24"/>
      <c r="P214" s="40"/>
      <c r="Q214" s="24"/>
      <c r="R214" s="24"/>
      <c r="S214" s="24"/>
      <c r="T214" s="24"/>
      <c r="U214" s="24"/>
      <c r="V214" s="24"/>
      <c r="W214" s="24"/>
      <c r="Y214" s="44"/>
      <c r="Z214" s="44"/>
      <c r="BH214" s="44">
        <f t="shared" si="336"/>
        <v>0</v>
      </c>
      <c r="BI214" s="44">
        <f t="shared" si="337"/>
        <v>0</v>
      </c>
      <c r="BJ214" s="44">
        <f t="shared" si="338"/>
        <v>0</v>
      </c>
      <c r="BK214" s="44">
        <f t="shared" si="339"/>
        <v>0</v>
      </c>
    </row>
    <row r="215" spans="2:63" x14ac:dyDescent="0.25">
      <c r="B215" s="6">
        <v>570</v>
      </c>
      <c r="C215" s="6" t="s">
        <v>140</v>
      </c>
      <c r="D215" s="47" t="str">
        <f>INDEX(Alloc,$E215,D$1)</f>
        <v>Trans</v>
      </c>
      <c r="E215" s="93">
        <v>25</v>
      </c>
      <c r="F215" s="93"/>
      <c r="G215" s="105">
        <f>+'Function-Classif'!F215</f>
        <v>1986406.9588897978</v>
      </c>
      <c r="H215" s="21">
        <f>+'Function-Classif'!S215</f>
        <v>1986406.9588897978</v>
      </c>
      <c r="I215" s="21">
        <f>+'Function-Classif'!T215</f>
        <v>0</v>
      </c>
      <c r="J215" s="21">
        <f>+'Function-Classif'!U215</f>
        <v>0</v>
      </c>
      <c r="K215" s="24"/>
      <c r="L215" s="47">
        <f t="shared" ref="L215:N216" si="450">INDEX(Alloc,$E215,L$1)*$G215</f>
        <v>844897.60691487277</v>
      </c>
      <c r="M215" s="47">
        <f t="shared" si="450"/>
        <v>0</v>
      </c>
      <c r="N215" s="47">
        <f t="shared" si="450"/>
        <v>0</v>
      </c>
      <c r="O215" s="47"/>
      <c r="P215" s="47">
        <f t="shared" ref="P215:R216" si="451">INDEX(Alloc,$E215,P$1)*$G215</f>
        <v>213902.82264598995</v>
      </c>
      <c r="Q215" s="47">
        <f t="shared" si="451"/>
        <v>0</v>
      </c>
      <c r="R215" s="47">
        <f t="shared" si="451"/>
        <v>0</v>
      </c>
      <c r="S215" s="47"/>
      <c r="T215" s="47">
        <f t="shared" ref="T215:V216" si="452">INDEX(Alloc,$E215,T$1)*$G215</f>
        <v>20650.102179322545</v>
      </c>
      <c r="U215" s="47">
        <f t="shared" si="452"/>
        <v>0</v>
      </c>
      <c r="V215" s="47">
        <f t="shared" si="452"/>
        <v>0</v>
      </c>
      <c r="W215" s="24"/>
      <c r="X215" s="47">
        <f t="shared" ref="X215:Z216" si="453">INDEX(Alloc,$E215,X$1)*$G215</f>
        <v>188575.94225453614</v>
      </c>
      <c r="Y215" s="47">
        <f t="shared" si="453"/>
        <v>0</v>
      </c>
      <c r="Z215" s="47">
        <f t="shared" si="453"/>
        <v>0</v>
      </c>
      <c r="AB215" s="47">
        <f t="shared" ref="AB215:AD216" si="454">INDEX(Alloc,$E215,AB$1)*$G215</f>
        <v>14829.839148747318</v>
      </c>
      <c r="AC215" s="47">
        <f t="shared" si="454"/>
        <v>0</v>
      </c>
      <c r="AD215" s="47">
        <f t="shared" si="454"/>
        <v>0</v>
      </c>
      <c r="AF215" s="47">
        <f t="shared" ref="AF215:AH216" si="455">INDEX(Alloc,$E215,AF$1)*$G215</f>
        <v>145750.32659866856</v>
      </c>
      <c r="AG215" s="47">
        <f t="shared" si="455"/>
        <v>0</v>
      </c>
      <c r="AH215" s="47">
        <f t="shared" si="455"/>
        <v>0</v>
      </c>
      <c r="AJ215" s="47">
        <f t="shared" ref="AJ215:AL216" si="456">INDEX(Alloc,$E215,AJ$1)*$G215</f>
        <v>337686.570221161</v>
      </c>
      <c r="AK215" s="47">
        <f t="shared" si="456"/>
        <v>0</v>
      </c>
      <c r="AL215" s="47">
        <f t="shared" si="456"/>
        <v>0</v>
      </c>
      <c r="AN215" s="47">
        <f t="shared" ref="AN215:AP216" si="457">INDEX(Alloc,$E215,AN$1)*$G215</f>
        <v>123587.1466522734</v>
      </c>
      <c r="AO215" s="47">
        <f t="shared" si="457"/>
        <v>0</v>
      </c>
      <c r="AP215" s="47">
        <f t="shared" si="457"/>
        <v>0</v>
      </c>
      <c r="AR215" s="47">
        <f t="shared" ref="AR215:AT216" si="458">INDEX(Alloc,$E215,AR$1)*$G215</f>
        <v>81714.562726453936</v>
      </c>
      <c r="AS215" s="47">
        <f t="shared" si="458"/>
        <v>0</v>
      </c>
      <c r="AT215" s="47">
        <f t="shared" si="458"/>
        <v>0</v>
      </c>
      <c r="AV215" s="47">
        <f t="shared" ref="AV215:AX216" si="459">INDEX(Alloc,$E215,AV$1)*$G215</f>
        <v>14655.579846332519</v>
      </c>
      <c r="AW215" s="47">
        <f t="shared" si="459"/>
        <v>0</v>
      </c>
      <c r="AX215" s="47">
        <f t="shared" si="459"/>
        <v>0</v>
      </c>
      <c r="AZ215" s="47">
        <f t="shared" ref="AZ215:BB216" si="460">INDEX(Alloc,$E215,AZ$1)*$G215</f>
        <v>61.387104802798724</v>
      </c>
      <c r="BA215" s="47">
        <f t="shared" si="460"/>
        <v>0</v>
      </c>
      <c r="BB215" s="47">
        <f t="shared" si="460"/>
        <v>0</v>
      </c>
      <c r="BD215" s="47">
        <f t="shared" ref="BD215:BF216" si="461">INDEX(Alloc,$E215,BD$1)*$G215</f>
        <v>95.072596636940688</v>
      </c>
      <c r="BE215" s="47">
        <f t="shared" si="461"/>
        <v>0</v>
      </c>
      <c r="BF215" s="47">
        <f t="shared" si="461"/>
        <v>0</v>
      </c>
      <c r="BH215" s="44">
        <f t="shared" si="336"/>
        <v>0</v>
      </c>
      <c r="BI215" s="44">
        <f t="shared" si="337"/>
        <v>0</v>
      </c>
      <c r="BJ215" s="44">
        <f t="shared" si="338"/>
        <v>0</v>
      </c>
      <c r="BK215" s="44">
        <f t="shared" si="339"/>
        <v>0</v>
      </c>
    </row>
    <row r="216" spans="2:63" x14ac:dyDescent="0.25">
      <c r="B216" s="6">
        <v>571</v>
      </c>
      <c r="C216" s="6" t="s">
        <v>141</v>
      </c>
      <c r="D216" s="47" t="str">
        <f>INDEX(Alloc,$E216,D$1)</f>
        <v>Trans</v>
      </c>
      <c r="E216" s="93">
        <v>25</v>
      </c>
      <c r="F216" s="93"/>
      <c r="G216" s="105">
        <f>+'Function-Classif'!F216</f>
        <v>10570831.60725012</v>
      </c>
      <c r="H216" s="21">
        <f>+'Function-Classif'!S216</f>
        <v>10570831.60725012</v>
      </c>
      <c r="I216" s="21">
        <f>+'Function-Classif'!T216</f>
        <v>0</v>
      </c>
      <c r="J216" s="21">
        <f>+'Function-Classif'!U216</f>
        <v>0</v>
      </c>
      <c r="K216" s="24"/>
      <c r="L216" s="47">
        <f t="shared" si="450"/>
        <v>4496193.6365030706</v>
      </c>
      <c r="M216" s="47">
        <f t="shared" si="450"/>
        <v>0</v>
      </c>
      <c r="N216" s="47">
        <f t="shared" si="450"/>
        <v>0</v>
      </c>
      <c r="O216" s="47"/>
      <c r="P216" s="47">
        <f t="shared" si="451"/>
        <v>1138301.8511825958</v>
      </c>
      <c r="Q216" s="47">
        <f t="shared" si="451"/>
        <v>0</v>
      </c>
      <c r="R216" s="47">
        <f t="shared" si="451"/>
        <v>0</v>
      </c>
      <c r="S216" s="47"/>
      <c r="T216" s="47">
        <f t="shared" si="452"/>
        <v>109891.25457561266</v>
      </c>
      <c r="U216" s="47">
        <f t="shared" si="452"/>
        <v>0</v>
      </c>
      <c r="V216" s="47">
        <f t="shared" si="452"/>
        <v>0</v>
      </c>
      <c r="W216" s="24"/>
      <c r="X216" s="47">
        <f t="shared" si="453"/>
        <v>1003522.728225508</v>
      </c>
      <c r="Y216" s="47">
        <f t="shared" si="453"/>
        <v>0</v>
      </c>
      <c r="Z216" s="47">
        <f t="shared" si="453"/>
        <v>0</v>
      </c>
      <c r="AB216" s="47">
        <f t="shared" si="454"/>
        <v>78918.235612519493</v>
      </c>
      <c r="AC216" s="47">
        <f t="shared" si="454"/>
        <v>0</v>
      </c>
      <c r="AD216" s="47">
        <f t="shared" si="454"/>
        <v>0</v>
      </c>
      <c r="AF216" s="47">
        <f t="shared" si="455"/>
        <v>775622.61463146075</v>
      </c>
      <c r="AG216" s="47">
        <f t="shared" si="455"/>
        <v>0</v>
      </c>
      <c r="AH216" s="47">
        <f t="shared" si="455"/>
        <v>0</v>
      </c>
      <c r="AJ216" s="47">
        <f t="shared" si="456"/>
        <v>1797027.4690503499</v>
      </c>
      <c r="AK216" s="47">
        <f t="shared" si="456"/>
        <v>0</v>
      </c>
      <c r="AL216" s="47">
        <f t="shared" si="456"/>
        <v>0</v>
      </c>
      <c r="AN216" s="47">
        <f t="shared" si="457"/>
        <v>657679.38953046396</v>
      </c>
      <c r="AO216" s="47">
        <f t="shared" si="457"/>
        <v>0</v>
      </c>
      <c r="AP216" s="47">
        <f t="shared" si="457"/>
        <v>0</v>
      </c>
      <c r="AR216" s="47">
        <f t="shared" si="458"/>
        <v>434850.91439882707</v>
      </c>
      <c r="AS216" s="47">
        <f t="shared" si="458"/>
        <v>0</v>
      </c>
      <c r="AT216" s="47">
        <f t="shared" si="458"/>
        <v>0</v>
      </c>
      <c r="AV216" s="47">
        <f t="shared" si="459"/>
        <v>77990.900086644542</v>
      </c>
      <c r="AW216" s="47">
        <f t="shared" si="459"/>
        <v>0</v>
      </c>
      <c r="AX216" s="47">
        <f t="shared" si="459"/>
        <v>0</v>
      </c>
      <c r="AZ216" s="47">
        <f t="shared" si="460"/>
        <v>326.67663835092361</v>
      </c>
      <c r="BA216" s="47">
        <f t="shared" si="460"/>
        <v>0</v>
      </c>
      <c r="BB216" s="47">
        <f t="shared" si="460"/>
        <v>0</v>
      </c>
      <c r="BD216" s="47">
        <f t="shared" si="461"/>
        <v>505.93681471736608</v>
      </c>
      <c r="BE216" s="47">
        <f t="shared" si="461"/>
        <v>0</v>
      </c>
      <c r="BF216" s="47">
        <f t="shared" si="461"/>
        <v>0</v>
      </c>
      <c r="BH216" s="44">
        <f t="shared" si="336"/>
        <v>0</v>
      </c>
      <c r="BI216" s="44">
        <f t="shared" si="337"/>
        <v>0</v>
      </c>
      <c r="BJ216" s="44">
        <f t="shared" si="338"/>
        <v>0</v>
      </c>
      <c r="BK216" s="44">
        <f t="shared" si="339"/>
        <v>0</v>
      </c>
    </row>
    <row r="217" spans="2:63" x14ac:dyDescent="0.25">
      <c r="B217" s="6">
        <v>572</v>
      </c>
      <c r="C217" s="6" t="s">
        <v>142</v>
      </c>
      <c r="D217" s="6"/>
      <c r="E217" s="93"/>
      <c r="F217" s="93"/>
      <c r="G217" s="105">
        <f>+'Function-Classif'!F217</f>
        <v>0</v>
      </c>
      <c r="H217" s="21">
        <f>+'Function-Classif'!S217</f>
        <v>0</v>
      </c>
      <c r="I217" s="21">
        <f>+'Function-Classif'!T217</f>
        <v>0</v>
      </c>
      <c r="J217" s="21">
        <f>+'Function-Classif'!U217</f>
        <v>0</v>
      </c>
      <c r="K217" s="24"/>
      <c r="L217" s="40"/>
      <c r="M217" s="24"/>
      <c r="N217" s="24"/>
      <c r="O217" s="24"/>
      <c r="P217" s="40"/>
      <c r="Q217" s="24"/>
      <c r="R217" s="24"/>
      <c r="S217" s="24"/>
      <c r="T217" s="24"/>
      <c r="U217" s="24"/>
      <c r="V217" s="24"/>
      <c r="W217" s="24"/>
      <c r="Y217" s="44"/>
      <c r="Z217" s="44"/>
      <c r="BH217" s="44">
        <f t="shared" si="336"/>
        <v>0</v>
      </c>
      <c r="BI217" s="44">
        <f t="shared" si="337"/>
        <v>0</v>
      </c>
      <c r="BJ217" s="44">
        <f t="shared" si="338"/>
        <v>0</v>
      </c>
      <c r="BK217" s="44">
        <f t="shared" si="339"/>
        <v>0</v>
      </c>
    </row>
    <row r="218" spans="2:63" x14ac:dyDescent="0.25">
      <c r="B218" s="6">
        <v>573</v>
      </c>
      <c r="C218" s="6" t="s">
        <v>143</v>
      </c>
      <c r="D218" s="47" t="str">
        <f>INDEX(Alloc,$E218,D$1)</f>
        <v>Trans</v>
      </c>
      <c r="E218" s="93">
        <v>25</v>
      </c>
      <c r="F218" s="93"/>
      <c r="G218" s="105">
        <f>+'Function-Classif'!F218</f>
        <v>337098.88514349348</v>
      </c>
      <c r="H218" s="21">
        <f>+'Function-Classif'!S218</f>
        <v>337098.88514349348</v>
      </c>
      <c r="I218" s="21">
        <f>+'Function-Classif'!T218</f>
        <v>0</v>
      </c>
      <c r="J218" s="21">
        <f>+'Function-Classif'!U218</f>
        <v>0</v>
      </c>
      <c r="K218" s="24"/>
      <c r="L218" s="47">
        <f t="shared" ref="L218:N218" si="462">INDEX(Alloc,$E218,L$1)*$G218</f>
        <v>143381.51609707996</v>
      </c>
      <c r="M218" s="47">
        <f t="shared" si="462"/>
        <v>0</v>
      </c>
      <c r="N218" s="47">
        <f t="shared" si="462"/>
        <v>0</v>
      </c>
      <c r="O218" s="47"/>
      <c r="P218" s="47">
        <f t="shared" ref="P218:R218" si="463">INDEX(Alloc,$E218,P$1)*$G218</f>
        <v>36299.914637486909</v>
      </c>
      <c r="Q218" s="47">
        <f t="shared" si="463"/>
        <v>0</v>
      </c>
      <c r="R218" s="47">
        <f t="shared" si="463"/>
        <v>0</v>
      </c>
      <c r="S218" s="47"/>
      <c r="T218" s="47">
        <f t="shared" ref="T218:V218" si="464">INDEX(Alloc,$E218,T$1)*$G218</f>
        <v>3504.3808075659508</v>
      </c>
      <c r="U218" s="47">
        <f t="shared" si="464"/>
        <v>0</v>
      </c>
      <c r="V218" s="47">
        <f t="shared" si="464"/>
        <v>0</v>
      </c>
      <c r="W218" s="24"/>
      <c r="X218" s="47">
        <f t="shared" ref="X218:Z218" si="465">INDEX(Alloc,$E218,X$1)*$G218</f>
        <v>32001.871325710865</v>
      </c>
      <c r="Y218" s="47">
        <f t="shared" si="465"/>
        <v>0</v>
      </c>
      <c r="Z218" s="47">
        <f t="shared" si="465"/>
        <v>0</v>
      </c>
      <c r="AB218" s="47">
        <f t="shared" ref="AB218:AD218" si="466">INDEX(Alloc,$E218,AB$1)*$G218</f>
        <v>2516.6656920564069</v>
      </c>
      <c r="AC218" s="47">
        <f t="shared" si="466"/>
        <v>0</v>
      </c>
      <c r="AD218" s="47">
        <f t="shared" si="466"/>
        <v>0</v>
      </c>
      <c r="AF218" s="47">
        <f t="shared" ref="AF218:AH218" si="467">INDEX(Alloc,$E218,AF$1)*$G218</f>
        <v>24734.243094461995</v>
      </c>
      <c r="AG218" s="47">
        <f t="shared" si="467"/>
        <v>0</v>
      </c>
      <c r="AH218" s="47">
        <f t="shared" si="467"/>
        <v>0</v>
      </c>
      <c r="AJ218" s="47">
        <f t="shared" ref="AJ218:AL218" si="468">INDEX(Alloc,$E218,AJ$1)*$G218</f>
        <v>57306.367076515402</v>
      </c>
      <c r="AK218" s="47">
        <f t="shared" si="468"/>
        <v>0</v>
      </c>
      <c r="AL218" s="47">
        <f t="shared" si="468"/>
        <v>0</v>
      </c>
      <c r="AN218" s="47">
        <f t="shared" ref="AN218:AP218" si="469">INDEX(Alloc,$E218,AN$1)*$G218</f>
        <v>20973.088705766095</v>
      </c>
      <c r="AO218" s="47">
        <f t="shared" si="469"/>
        <v>0</v>
      </c>
      <c r="AP218" s="47">
        <f t="shared" si="469"/>
        <v>0</v>
      </c>
      <c r="AR218" s="47">
        <f t="shared" ref="AR218:AT218" si="470">INDEX(Alloc,$E218,AR$1)*$G218</f>
        <v>13867.192657475927</v>
      </c>
      <c r="AS218" s="47">
        <f t="shared" si="470"/>
        <v>0</v>
      </c>
      <c r="AT218" s="47">
        <f t="shared" si="470"/>
        <v>0</v>
      </c>
      <c r="AV218" s="47">
        <f t="shared" ref="AV218:AX218" si="471">INDEX(Alloc,$E218,AV$1)*$G218</f>
        <v>2487.0933950469648</v>
      </c>
      <c r="AW218" s="47">
        <f t="shared" si="471"/>
        <v>0</v>
      </c>
      <c r="AX218" s="47">
        <f t="shared" si="471"/>
        <v>0</v>
      </c>
      <c r="AZ218" s="47">
        <f t="shared" ref="AZ218:BB218" si="472">INDEX(Alloc,$E218,AZ$1)*$G218</f>
        <v>10.4175654936166</v>
      </c>
      <c r="BA218" s="47">
        <f t="shared" si="472"/>
        <v>0</v>
      </c>
      <c r="BB218" s="47">
        <f t="shared" si="472"/>
        <v>0</v>
      </c>
      <c r="BD218" s="47">
        <f t="shared" ref="BD218:BF218" si="473">INDEX(Alloc,$E218,BD$1)*$G218</f>
        <v>16.134088833398902</v>
      </c>
      <c r="BE218" s="47">
        <f t="shared" si="473"/>
        <v>0</v>
      </c>
      <c r="BF218" s="47">
        <f t="shared" si="473"/>
        <v>0</v>
      </c>
      <c r="BH218" s="44">
        <f t="shared" si="336"/>
        <v>0</v>
      </c>
      <c r="BI218" s="44">
        <f t="shared" si="337"/>
        <v>0</v>
      </c>
      <c r="BJ218" s="44">
        <f t="shared" si="338"/>
        <v>0</v>
      </c>
      <c r="BK218" s="44">
        <f t="shared" si="339"/>
        <v>0</v>
      </c>
    </row>
    <row r="219" spans="2:63" x14ac:dyDescent="0.25">
      <c r="B219" s="30">
        <v>575</v>
      </c>
      <c r="C219" s="30" t="s">
        <v>144</v>
      </c>
      <c r="D219" s="30"/>
      <c r="E219" s="94"/>
      <c r="F219" s="94"/>
      <c r="G219" s="105">
        <f>+'Function-Classif'!F219</f>
        <v>0</v>
      </c>
      <c r="H219" s="31">
        <f>+'Function-Classif'!S219</f>
        <v>0</v>
      </c>
      <c r="I219" s="31">
        <f>+'Function-Classif'!T219</f>
        <v>0</v>
      </c>
      <c r="J219" s="31">
        <f>+'Function-Classif'!U219</f>
        <v>0</v>
      </c>
      <c r="K219" s="41"/>
      <c r="L219" s="41"/>
      <c r="M219" s="41"/>
      <c r="N219" s="41"/>
      <c r="O219" s="41"/>
      <c r="P219" s="41"/>
      <c r="Q219" s="41"/>
      <c r="R219" s="41"/>
      <c r="S219" s="41"/>
      <c r="T219" s="41"/>
      <c r="U219" s="41"/>
      <c r="V219" s="24"/>
      <c r="W219" s="41"/>
      <c r="Y219" s="44"/>
      <c r="Z219" s="44"/>
      <c r="BH219" s="44">
        <f t="shared" si="336"/>
        <v>0</v>
      </c>
      <c r="BI219" s="44">
        <f t="shared" si="337"/>
        <v>0</v>
      </c>
      <c r="BJ219" s="44">
        <f t="shared" si="338"/>
        <v>0</v>
      </c>
      <c r="BK219" s="44">
        <f t="shared" si="339"/>
        <v>0</v>
      </c>
    </row>
    <row r="220" spans="2:63" x14ac:dyDescent="0.25">
      <c r="B220" s="6" t="s">
        <v>145</v>
      </c>
      <c r="C220" s="6"/>
      <c r="D220" s="6"/>
      <c r="E220" s="93"/>
      <c r="F220" s="93"/>
      <c r="G220" s="105">
        <f>+'Function-Classif'!F220</f>
        <v>35706011.17851349</v>
      </c>
      <c r="H220" s="24">
        <f>SUM(H206:H219)</f>
        <v>35706011.17851349</v>
      </c>
      <c r="I220" s="24">
        <f t="shared" ref="I220:BF220" si="474">SUM(I206:I219)</f>
        <v>0</v>
      </c>
      <c r="J220" s="24">
        <f t="shared" si="474"/>
        <v>0</v>
      </c>
      <c r="K220" s="24"/>
      <c r="L220" s="24">
        <f t="shared" si="474"/>
        <v>15187181.69113875</v>
      </c>
      <c r="M220" s="24">
        <f t="shared" si="474"/>
        <v>0</v>
      </c>
      <c r="N220" s="24">
        <f t="shared" si="474"/>
        <v>0</v>
      </c>
      <c r="O220" s="24">
        <f t="shared" si="474"/>
        <v>0</v>
      </c>
      <c r="P220" s="24">
        <f t="shared" si="474"/>
        <v>3844940.505434982</v>
      </c>
      <c r="Q220" s="24">
        <f t="shared" si="474"/>
        <v>0</v>
      </c>
      <c r="R220" s="24">
        <f t="shared" si="474"/>
        <v>0</v>
      </c>
      <c r="S220" s="24">
        <f t="shared" si="474"/>
        <v>0</v>
      </c>
      <c r="T220" s="24">
        <f t="shared" si="474"/>
        <v>371189.18454878527</v>
      </c>
      <c r="U220" s="24">
        <f t="shared" si="474"/>
        <v>0</v>
      </c>
      <c r="V220" s="24">
        <f t="shared" si="474"/>
        <v>0</v>
      </c>
      <c r="W220" s="24">
        <f t="shared" si="474"/>
        <v>0</v>
      </c>
      <c r="X220" s="24">
        <f t="shared" si="474"/>
        <v>3389685.4176862221</v>
      </c>
      <c r="Y220" s="24">
        <f t="shared" si="474"/>
        <v>0</v>
      </c>
      <c r="Z220" s="24">
        <f t="shared" si="474"/>
        <v>0</v>
      </c>
      <c r="AA220" s="24">
        <f t="shared" si="474"/>
        <v>0</v>
      </c>
      <c r="AB220" s="24">
        <f t="shared" si="474"/>
        <v>266568.94250746793</v>
      </c>
      <c r="AC220" s="24">
        <f t="shared" si="474"/>
        <v>0</v>
      </c>
      <c r="AD220" s="24">
        <f t="shared" si="474"/>
        <v>0</v>
      </c>
      <c r="AE220" s="24">
        <f t="shared" si="474"/>
        <v>0</v>
      </c>
      <c r="AF220" s="24">
        <f t="shared" si="474"/>
        <v>2619887.5147480634</v>
      </c>
      <c r="AG220" s="24">
        <f t="shared" si="474"/>
        <v>0</v>
      </c>
      <c r="AH220" s="24">
        <f t="shared" si="474"/>
        <v>0</v>
      </c>
      <c r="AI220" s="24">
        <f t="shared" si="474"/>
        <v>0</v>
      </c>
      <c r="AJ220" s="24">
        <f t="shared" si="474"/>
        <v>6069974.9349899339</v>
      </c>
      <c r="AK220" s="24">
        <f t="shared" si="474"/>
        <v>0</v>
      </c>
      <c r="AL220" s="24">
        <f t="shared" si="474"/>
        <v>0</v>
      </c>
      <c r="AM220" s="24">
        <f t="shared" si="474"/>
        <v>0</v>
      </c>
      <c r="AN220" s="24">
        <f t="shared" si="474"/>
        <v>2221500.4937120108</v>
      </c>
      <c r="AO220" s="24">
        <f t="shared" si="474"/>
        <v>0</v>
      </c>
      <c r="AP220" s="24">
        <f t="shared" si="474"/>
        <v>0</v>
      </c>
      <c r="AQ220" s="24">
        <f t="shared" si="474"/>
        <v>0</v>
      </c>
      <c r="AR220" s="24">
        <f t="shared" si="474"/>
        <v>1468833.5021685627</v>
      </c>
      <c r="AS220" s="24">
        <f t="shared" si="474"/>
        <v>0</v>
      </c>
      <c r="AT220" s="24">
        <f t="shared" si="474"/>
        <v>0</v>
      </c>
      <c r="AU220" s="24">
        <f t="shared" si="474"/>
        <v>0</v>
      </c>
      <c r="AV220" s="24">
        <f t="shared" si="474"/>
        <v>263436.6011852948</v>
      </c>
      <c r="AW220" s="24">
        <f t="shared" si="474"/>
        <v>0</v>
      </c>
      <c r="AX220" s="24">
        <f t="shared" si="474"/>
        <v>0</v>
      </c>
      <c r="AY220" s="24">
        <f t="shared" si="474"/>
        <v>0</v>
      </c>
      <c r="AZ220" s="24">
        <f t="shared" si="474"/>
        <v>1103.4439043298339</v>
      </c>
      <c r="BA220" s="24">
        <f t="shared" si="474"/>
        <v>0</v>
      </c>
      <c r="BB220" s="24">
        <f t="shared" si="474"/>
        <v>0</v>
      </c>
      <c r="BC220" s="24">
        <f t="shared" si="474"/>
        <v>0</v>
      </c>
      <c r="BD220" s="24">
        <f t="shared" si="474"/>
        <v>1708.9464890850888</v>
      </c>
      <c r="BE220" s="24">
        <f t="shared" si="474"/>
        <v>0</v>
      </c>
      <c r="BF220" s="24">
        <f t="shared" si="474"/>
        <v>0</v>
      </c>
      <c r="BH220" s="44">
        <f t="shared" si="336"/>
        <v>0</v>
      </c>
      <c r="BI220" s="44">
        <f t="shared" si="337"/>
        <v>0</v>
      </c>
      <c r="BJ220" s="44">
        <f t="shared" si="338"/>
        <v>0</v>
      </c>
      <c r="BK220" s="44">
        <f t="shared" si="339"/>
        <v>0</v>
      </c>
    </row>
    <row r="221" spans="2:63" x14ac:dyDescent="0.25">
      <c r="B221" s="6"/>
      <c r="C221" s="6"/>
      <c r="D221" s="6"/>
      <c r="E221" s="93"/>
      <c r="F221" s="93"/>
      <c r="G221" s="105"/>
      <c r="H221" s="24"/>
      <c r="I221" s="24"/>
      <c r="J221" s="24"/>
      <c r="K221" s="24"/>
      <c r="L221" s="40"/>
      <c r="M221" s="24"/>
      <c r="N221" s="24"/>
      <c r="O221" s="24"/>
      <c r="P221" s="40"/>
      <c r="Q221" s="24"/>
      <c r="R221" s="24"/>
      <c r="S221" s="24"/>
      <c r="T221" s="24"/>
      <c r="U221" s="24"/>
      <c r="V221" s="24"/>
      <c r="W221" s="24"/>
      <c r="Y221" s="44"/>
      <c r="Z221" s="44"/>
      <c r="BH221" s="44">
        <f t="shared" ref="BH221:BH284" si="475">+L221+P221+T221+X221+AB221+AF221+AJ221+AN221+AR221+AV221+AZ221+BD221-H221</f>
        <v>0</v>
      </c>
      <c r="BI221" s="44">
        <f t="shared" ref="BI221:BI284" si="476">+M221+Q221+U221+Y221+AC221+AG221+AK221+AO221+AS221+AW221+BA221+BE221-I221</f>
        <v>0</v>
      </c>
      <c r="BJ221" s="44">
        <f t="shared" ref="BJ221:BJ284" si="477">+N221+R221+V221+Z221+AD221+AH221+AL221+AP221+AT221+AX221+BB221+BF221-J221</f>
        <v>0</v>
      </c>
      <c r="BK221" s="44">
        <f t="shared" ref="BK221:BK284" si="478">SUM(L221:BF221)-G221</f>
        <v>0</v>
      </c>
    </row>
    <row r="222" spans="2:63" x14ac:dyDescent="0.25">
      <c r="B222" s="9" t="s">
        <v>146</v>
      </c>
      <c r="C222" s="6"/>
      <c r="D222" s="6"/>
      <c r="E222" s="93"/>
      <c r="F222" s="93"/>
      <c r="G222" s="105"/>
      <c r="H222" s="24"/>
      <c r="I222" s="24"/>
      <c r="J222" s="24"/>
      <c r="K222" s="24"/>
      <c r="L222" s="40"/>
      <c r="M222" s="24"/>
      <c r="N222" s="24"/>
      <c r="O222" s="24"/>
      <c r="P222" s="40"/>
      <c r="Q222" s="24"/>
      <c r="R222" s="24"/>
      <c r="S222" s="24"/>
      <c r="T222" s="24"/>
      <c r="U222" s="24"/>
      <c r="V222" s="24"/>
      <c r="W222" s="24"/>
      <c r="Y222" s="44"/>
      <c r="Z222" s="44"/>
      <c r="BH222" s="44">
        <f t="shared" si="475"/>
        <v>0</v>
      </c>
      <c r="BI222" s="44">
        <f t="shared" si="476"/>
        <v>0</v>
      </c>
      <c r="BJ222" s="44">
        <f t="shared" si="477"/>
        <v>0</v>
      </c>
      <c r="BK222" s="44">
        <f t="shared" si="478"/>
        <v>0</v>
      </c>
    </row>
    <row r="223" spans="2:63" x14ac:dyDescent="0.25">
      <c r="B223" s="6">
        <v>580</v>
      </c>
      <c r="C223" s="6" t="s">
        <v>147</v>
      </c>
      <c r="D223" s="47" t="str">
        <f>INDEX(Alloc,$E223,D$1)</f>
        <v>LBDO</v>
      </c>
      <c r="E223" s="93">
        <v>40</v>
      </c>
      <c r="F223" s="93"/>
      <c r="G223" s="105">
        <f>+'Function-Classif'!F223</f>
        <v>1510424.1157263049</v>
      </c>
      <c r="H223" s="21">
        <f>+'Function-Classif'!S223</f>
        <v>420342.65307767043</v>
      </c>
      <c r="I223" s="21">
        <f>+'Function-Classif'!T223</f>
        <v>0</v>
      </c>
      <c r="J223" s="21">
        <f>+'Function-Classif'!U223</f>
        <v>1090081.4626486343</v>
      </c>
      <c r="K223" s="47"/>
      <c r="L223" s="47">
        <f t="shared" ref="L223:N226" si="479">INDEX(Alloc,$E223,L$1)*$G223</f>
        <v>230042.70902606254</v>
      </c>
      <c r="M223" s="47">
        <f t="shared" si="479"/>
        <v>0</v>
      </c>
      <c r="N223" s="47">
        <f t="shared" si="479"/>
        <v>721349.5250931069</v>
      </c>
      <c r="O223" s="47"/>
      <c r="P223" s="47">
        <f t="shared" ref="P223:R226" si="480">INDEX(Alloc,$E223,P$1)*$G223</f>
        <v>52523.669169165791</v>
      </c>
      <c r="Q223" s="47">
        <f t="shared" si="480"/>
        <v>0</v>
      </c>
      <c r="R223" s="47">
        <f t="shared" si="480"/>
        <v>222194.14644168853</v>
      </c>
      <c r="S223" s="47"/>
      <c r="T223" s="47">
        <f t="shared" ref="T223:V226" si="481">INDEX(Alloc,$E223,T$1)*$G223</f>
        <v>4700.1455176646468</v>
      </c>
      <c r="U223" s="47">
        <f t="shared" si="481"/>
        <v>0</v>
      </c>
      <c r="V223" s="47">
        <f t="shared" si="481"/>
        <v>3925.0478821707607</v>
      </c>
      <c r="W223" s="24"/>
      <c r="X223" s="47">
        <f t="shared" ref="X223:Z226" si="482">INDEX(Alloc,$E223,X$1)*$G223</f>
        <v>37638.047549042327</v>
      </c>
      <c r="Y223" s="47">
        <f t="shared" si="482"/>
        <v>0</v>
      </c>
      <c r="Z223" s="47">
        <f t="shared" si="482"/>
        <v>47177.025145150525</v>
      </c>
      <c r="AB223" s="47">
        <f t="shared" ref="AB223:AD226" si="483">INDEX(Alloc,$E223,AB$1)*$G223</f>
        <v>2664.7475403997732</v>
      </c>
      <c r="AC223" s="47">
        <f t="shared" si="483"/>
        <v>0</v>
      </c>
      <c r="AD223" s="47">
        <f t="shared" si="483"/>
        <v>9939.3487262381586</v>
      </c>
      <c r="AF223" s="47">
        <f t="shared" ref="AF223:AH226" si="484">INDEX(Alloc,$E223,AF$1)*$G223</f>
        <v>28830.657721139796</v>
      </c>
      <c r="AG223" s="47">
        <f t="shared" si="484"/>
        <v>0</v>
      </c>
      <c r="AH223" s="47">
        <f t="shared" si="484"/>
        <v>8637.3660143285979</v>
      </c>
      <c r="AJ223" s="47">
        <f t="shared" ref="AJ223:AL226" si="485">INDEX(Alloc,$E223,AJ$1)*$G223</f>
        <v>60678.301928776113</v>
      </c>
      <c r="AK223" s="47">
        <f t="shared" si="485"/>
        <v>0</v>
      </c>
      <c r="AL223" s="47">
        <f t="shared" si="485"/>
        <v>22043.960671866153</v>
      </c>
      <c r="AN223" s="47">
        <f t="shared" ref="AN223:AP226" si="486">INDEX(Alloc,$E223,AN$1)*$G223</f>
        <v>0</v>
      </c>
      <c r="AO223" s="47">
        <f t="shared" si="486"/>
        <v>0</v>
      </c>
      <c r="AP223" s="47">
        <f t="shared" si="486"/>
        <v>14963.802928299943</v>
      </c>
      <c r="AR223" s="47">
        <f t="shared" ref="AR223:AT226" si="487">INDEX(Alloc,$E223,AR$1)*$G223</f>
        <v>0</v>
      </c>
      <c r="AS223" s="47">
        <f t="shared" si="487"/>
        <v>0</v>
      </c>
      <c r="AT223" s="47">
        <f t="shared" si="487"/>
        <v>633.33385305385934</v>
      </c>
      <c r="AV223" s="47">
        <f t="shared" ref="AV223:AX226" si="488">INDEX(Alloc,$E223,AV$1)*$G223</f>
        <v>3229.8972881585905</v>
      </c>
      <c r="AW223" s="47">
        <f t="shared" si="488"/>
        <v>0</v>
      </c>
      <c r="AX223" s="47">
        <f t="shared" si="488"/>
        <v>38362.211700642758</v>
      </c>
      <c r="AZ223" s="47">
        <f t="shared" ref="AZ223:BB226" si="489">INDEX(Alloc,$E223,AZ$1)*$G223</f>
        <v>13.528911541503001</v>
      </c>
      <c r="BA223" s="47">
        <f t="shared" si="489"/>
        <v>0</v>
      </c>
      <c r="BB223" s="47">
        <f t="shared" si="489"/>
        <v>4.3881753440422955</v>
      </c>
      <c r="BD223" s="47">
        <f t="shared" ref="BD223:BF226" si="490">INDEX(Alloc,$E223,BD$1)*$G223</f>
        <v>20.94842571944805</v>
      </c>
      <c r="BE223" s="47">
        <f t="shared" si="490"/>
        <v>0</v>
      </c>
      <c r="BF223" s="47">
        <f t="shared" si="490"/>
        <v>851.30601674420541</v>
      </c>
      <c r="BH223" s="44">
        <f t="shared" ref="BH223" si="491">+L223+P223+T223+X223+AB223+AF223+AJ223+AN223+AR223+AV223+AZ223+BD223-H223</f>
        <v>0</v>
      </c>
      <c r="BI223" s="44">
        <f t="shared" ref="BI223" si="492">+M223+Q223+U223+Y223+AC223+AG223+AK223+AO223+AS223+AW223+BA223+BE223-I223</f>
        <v>0</v>
      </c>
      <c r="BJ223" s="44">
        <f t="shared" ref="BJ223" si="493">+N223+R223+V223+Z223+AD223+AH223+AL223+AP223+AT223+AX223+BB223+BF223-J223</f>
        <v>0</v>
      </c>
      <c r="BK223" s="44">
        <f t="shared" ref="BK223" si="494">SUM(L223:BF223)-G223</f>
        <v>0</v>
      </c>
    </row>
    <row r="224" spans="2:63" x14ac:dyDescent="0.25">
      <c r="B224" s="6">
        <v>581</v>
      </c>
      <c r="C224" s="6" t="s">
        <v>133</v>
      </c>
      <c r="D224" s="47" t="str">
        <f>INDEX(Alloc,$E224,D$1)</f>
        <v>Acct362</v>
      </c>
      <c r="E224" s="93">
        <v>29</v>
      </c>
      <c r="F224" s="93"/>
      <c r="G224" s="105">
        <f>+'Function-Classif'!F224</f>
        <v>341053.32063580118</v>
      </c>
      <c r="H224" s="21">
        <f>+'Function-Classif'!S224</f>
        <v>341053.32063580118</v>
      </c>
      <c r="I224" s="21">
        <f>+'Function-Classif'!T224</f>
        <v>0</v>
      </c>
      <c r="J224" s="21">
        <f>+'Function-Classif'!U224</f>
        <v>0</v>
      </c>
      <c r="K224" s="24"/>
      <c r="L224" s="47">
        <f t="shared" si="479"/>
        <v>161784.45070254011</v>
      </c>
      <c r="M224" s="47">
        <f t="shared" si="479"/>
        <v>0</v>
      </c>
      <c r="N224" s="47">
        <f t="shared" si="479"/>
        <v>0</v>
      </c>
      <c r="O224" s="47"/>
      <c r="P224" s="47">
        <f t="shared" si="480"/>
        <v>40958.987671734598</v>
      </c>
      <c r="Q224" s="47">
        <f t="shared" si="480"/>
        <v>0</v>
      </c>
      <c r="R224" s="47">
        <f t="shared" si="480"/>
        <v>0</v>
      </c>
      <c r="S224" s="47"/>
      <c r="T224" s="47">
        <f t="shared" si="481"/>
        <v>3954.1660559699408</v>
      </c>
      <c r="U224" s="47">
        <f t="shared" si="481"/>
        <v>0</v>
      </c>
      <c r="V224" s="47">
        <f t="shared" si="481"/>
        <v>0</v>
      </c>
      <c r="W224" s="24"/>
      <c r="X224" s="47">
        <f t="shared" si="482"/>
        <v>36109.292988491026</v>
      </c>
      <c r="Y224" s="47">
        <f t="shared" si="482"/>
        <v>0</v>
      </c>
      <c r="Z224" s="47">
        <f t="shared" si="482"/>
        <v>0</v>
      </c>
      <c r="AB224" s="47">
        <f t="shared" si="483"/>
        <v>2839.6782770493087</v>
      </c>
      <c r="AC224" s="47">
        <f t="shared" si="483"/>
        <v>0</v>
      </c>
      <c r="AD224" s="47">
        <f t="shared" si="483"/>
        <v>0</v>
      </c>
      <c r="AF224" s="47">
        <f t="shared" si="484"/>
        <v>27908.868880081012</v>
      </c>
      <c r="AG224" s="47">
        <f t="shared" si="484"/>
        <v>0</v>
      </c>
      <c r="AH224" s="47">
        <f t="shared" si="484"/>
        <v>0</v>
      </c>
      <c r="AJ224" s="47">
        <f t="shared" si="485"/>
        <v>64661.606123308302</v>
      </c>
      <c r="AK224" s="47">
        <f t="shared" si="485"/>
        <v>0</v>
      </c>
      <c r="AL224" s="47">
        <f t="shared" si="485"/>
        <v>0</v>
      </c>
      <c r="AN224" s="47">
        <f t="shared" si="486"/>
        <v>0</v>
      </c>
      <c r="AO224" s="47">
        <f t="shared" si="486"/>
        <v>0</v>
      </c>
      <c r="AP224" s="47">
        <f t="shared" si="486"/>
        <v>0</v>
      </c>
      <c r="AR224" s="47">
        <f t="shared" si="487"/>
        <v>0</v>
      </c>
      <c r="AS224" s="47">
        <f t="shared" si="487"/>
        <v>0</v>
      </c>
      <c r="AT224" s="47">
        <f t="shared" si="487"/>
        <v>0</v>
      </c>
      <c r="AV224" s="47">
        <f t="shared" si="488"/>
        <v>2806.310392834404</v>
      </c>
      <c r="AW224" s="47">
        <f t="shared" si="488"/>
        <v>0</v>
      </c>
      <c r="AX224" s="47">
        <f t="shared" si="488"/>
        <v>0</v>
      </c>
      <c r="AZ224" s="47">
        <f t="shared" si="489"/>
        <v>11.754653995298506</v>
      </c>
      <c r="BA224" s="47">
        <f t="shared" si="489"/>
        <v>0</v>
      </c>
      <c r="BB224" s="47">
        <f t="shared" si="489"/>
        <v>0</v>
      </c>
      <c r="BD224" s="47">
        <f t="shared" si="490"/>
        <v>18.20488979716254</v>
      </c>
      <c r="BE224" s="47">
        <f t="shared" si="490"/>
        <v>0</v>
      </c>
      <c r="BF224" s="47">
        <f t="shared" si="490"/>
        <v>0</v>
      </c>
      <c r="BH224" s="44">
        <f t="shared" si="475"/>
        <v>0</v>
      </c>
      <c r="BI224" s="44">
        <f t="shared" si="476"/>
        <v>0</v>
      </c>
      <c r="BJ224" s="44">
        <f t="shared" si="477"/>
        <v>0</v>
      </c>
      <c r="BK224" s="44">
        <f t="shared" si="478"/>
        <v>0</v>
      </c>
    </row>
    <row r="225" spans="2:63" x14ac:dyDescent="0.25">
      <c r="B225" s="6">
        <v>582</v>
      </c>
      <c r="C225" s="6" t="s">
        <v>134</v>
      </c>
      <c r="D225" s="47" t="str">
        <f>INDEX(Alloc,$E225,D$1)</f>
        <v>Acct362</v>
      </c>
      <c r="E225" s="93">
        <v>29</v>
      </c>
      <c r="F225" s="93"/>
      <c r="G225" s="105">
        <f>+'Function-Classif'!F225</f>
        <v>1798545.4687433171</v>
      </c>
      <c r="H225" s="21">
        <f>+'Function-Classif'!S225</f>
        <v>1798545.4687433171</v>
      </c>
      <c r="I225" s="21">
        <f>+'Function-Classif'!T225</f>
        <v>0</v>
      </c>
      <c r="J225" s="21">
        <f>+'Function-Classif'!U225</f>
        <v>0</v>
      </c>
      <c r="K225" s="24"/>
      <c r="L225" s="47">
        <f t="shared" si="479"/>
        <v>853170.67191057734</v>
      </c>
      <c r="M225" s="47">
        <f t="shared" si="479"/>
        <v>0</v>
      </c>
      <c r="N225" s="47">
        <f t="shared" si="479"/>
        <v>0</v>
      </c>
      <c r="O225" s="47"/>
      <c r="P225" s="47">
        <f t="shared" si="480"/>
        <v>215997.3154461018</v>
      </c>
      <c r="Q225" s="47">
        <f t="shared" si="480"/>
        <v>0</v>
      </c>
      <c r="R225" s="47">
        <f t="shared" si="480"/>
        <v>0</v>
      </c>
      <c r="S225" s="47"/>
      <c r="T225" s="47">
        <f t="shared" si="481"/>
        <v>20852.303766946035</v>
      </c>
      <c r="U225" s="47">
        <f t="shared" si="481"/>
        <v>0</v>
      </c>
      <c r="V225" s="47">
        <f t="shared" si="481"/>
        <v>0</v>
      </c>
      <c r="W225" s="24"/>
      <c r="X225" s="47">
        <f t="shared" si="482"/>
        <v>190422.43940890106</v>
      </c>
      <c r="Y225" s="47">
        <f t="shared" si="482"/>
        <v>0</v>
      </c>
      <c r="Z225" s="47">
        <f t="shared" si="482"/>
        <v>0</v>
      </c>
      <c r="AB225" s="47">
        <f t="shared" si="483"/>
        <v>14975.049908192388</v>
      </c>
      <c r="AC225" s="47">
        <f t="shared" si="483"/>
        <v>0</v>
      </c>
      <c r="AD225" s="47">
        <f t="shared" si="483"/>
        <v>0</v>
      </c>
      <c r="AF225" s="47">
        <f t="shared" si="484"/>
        <v>147177.48406156979</v>
      </c>
      <c r="AG225" s="47">
        <f t="shared" si="484"/>
        <v>0</v>
      </c>
      <c r="AH225" s="47">
        <f t="shared" si="484"/>
        <v>0</v>
      </c>
      <c r="AJ225" s="47">
        <f t="shared" si="485"/>
        <v>340993.12822387257</v>
      </c>
      <c r="AK225" s="47">
        <f t="shared" si="485"/>
        <v>0</v>
      </c>
      <c r="AL225" s="47">
        <f t="shared" si="485"/>
        <v>0</v>
      </c>
      <c r="AN225" s="47">
        <f t="shared" si="486"/>
        <v>0</v>
      </c>
      <c r="AO225" s="47">
        <f t="shared" si="486"/>
        <v>0</v>
      </c>
      <c r="AP225" s="47">
        <f t="shared" si="486"/>
        <v>0</v>
      </c>
      <c r="AR225" s="47">
        <f t="shared" si="487"/>
        <v>0</v>
      </c>
      <c r="AS225" s="47">
        <f t="shared" si="487"/>
        <v>0</v>
      </c>
      <c r="AT225" s="47">
        <f t="shared" si="487"/>
        <v>0</v>
      </c>
      <c r="AV225" s="47">
        <f t="shared" si="488"/>
        <v>14799.084294239739</v>
      </c>
      <c r="AW225" s="47">
        <f t="shared" si="488"/>
        <v>0</v>
      </c>
      <c r="AX225" s="47">
        <f t="shared" si="488"/>
        <v>0</v>
      </c>
      <c r="AZ225" s="47">
        <f t="shared" si="489"/>
        <v>61.98819480917966</v>
      </c>
      <c r="BA225" s="47">
        <f t="shared" si="489"/>
        <v>0</v>
      </c>
      <c r="BB225" s="47">
        <f t="shared" si="489"/>
        <v>0</v>
      </c>
      <c r="BD225" s="47">
        <f t="shared" si="490"/>
        <v>96.003528107039031</v>
      </c>
      <c r="BE225" s="47">
        <f t="shared" si="490"/>
        <v>0</v>
      </c>
      <c r="BF225" s="47">
        <f t="shared" si="490"/>
        <v>0</v>
      </c>
      <c r="BH225" s="44">
        <f t="shared" si="475"/>
        <v>0</v>
      </c>
      <c r="BI225" s="44">
        <f t="shared" si="476"/>
        <v>0</v>
      </c>
      <c r="BJ225" s="44">
        <f t="shared" si="477"/>
        <v>0</v>
      </c>
      <c r="BK225" s="44">
        <f t="shared" si="478"/>
        <v>0</v>
      </c>
    </row>
    <row r="226" spans="2:63" x14ac:dyDescent="0.25">
      <c r="B226" s="6">
        <v>583</v>
      </c>
      <c r="C226" s="6" t="s">
        <v>135</v>
      </c>
      <c r="D226" s="47" t="str">
        <f>INDEX(Alloc,$E226,D$1)</f>
        <v>Acct365</v>
      </c>
      <c r="E226" s="93">
        <v>30</v>
      </c>
      <c r="F226" s="93"/>
      <c r="G226" s="105">
        <f>+'Function-Classif'!F226</f>
        <v>4706316.5542154722</v>
      </c>
      <c r="H226" s="21">
        <f>+'Function-Classif'!S226</f>
        <v>1920647.7857753343</v>
      </c>
      <c r="I226" s="21">
        <f>+'Function-Classif'!T226</f>
        <v>0</v>
      </c>
      <c r="J226" s="21">
        <f>+'Function-Classif'!U226</f>
        <v>2785668.7684401381</v>
      </c>
      <c r="K226" s="24"/>
      <c r="L226" s="47">
        <f t="shared" si="479"/>
        <v>1150741.3935443012</v>
      </c>
      <c r="M226" s="47">
        <f t="shared" si="479"/>
        <v>0</v>
      </c>
      <c r="N226" s="47">
        <f t="shared" si="479"/>
        <v>2234015.5763767059</v>
      </c>
      <c r="O226" s="47"/>
      <c r="P226" s="47">
        <f t="shared" si="480"/>
        <v>250658.37310786385</v>
      </c>
      <c r="Q226" s="47">
        <f t="shared" si="480"/>
        <v>0</v>
      </c>
      <c r="R226" s="47">
        <f t="shared" si="480"/>
        <v>432244.70245495363</v>
      </c>
      <c r="S226" s="47"/>
      <c r="T226" s="47">
        <f t="shared" si="481"/>
        <v>21562.330739663776</v>
      </c>
      <c r="U226" s="47">
        <f t="shared" si="481"/>
        <v>0</v>
      </c>
      <c r="V226" s="47">
        <f t="shared" si="481"/>
        <v>3076.0132553587287</v>
      </c>
      <c r="W226" s="24"/>
      <c r="X226" s="47">
        <f t="shared" si="482"/>
        <v>132604.61314983989</v>
      </c>
      <c r="Y226" s="47">
        <f t="shared" si="482"/>
        <v>0</v>
      </c>
      <c r="Z226" s="47">
        <f t="shared" si="482"/>
        <v>15176.600223148156</v>
      </c>
      <c r="AB226" s="47">
        <f t="shared" si="483"/>
        <v>10428.186437163011</v>
      </c>
      <c r="AC226" s="47">
        <f t="shared" si="483"/>
        <v>0</v>
      </c>
      <c r="AD226" s="47">
        <f t="shared" si="483"/>
        <v>583.06725263260751</v>
      </c>
      <c r="AF226" s="47">
        <f t="shared" si="484"/>
        <v>102490.09202346622</v>
      </c>
      <c r="AG226" s="47">
        <f t="shared" si="484"/>
        <v>0</v>
      </c>
      <c r="AH226" s="47">
        <f t="shared" si="484"/>
        <v>2082.8645209650372</v>
      </c>
      <c r="AJ226" s="47">
        <f t="shared" si="485"/>
        <v>237457.63364465514</v>
      </c>
      <c r="AK226" s="47">
        <f t="shared" si="485"/>
        <v>0</v>
      </c>
      <c r="AL226" s="47">
        <f t="shared" si="485"/>
        <v>933.58167040018645</v>
      </c>
      <c r="AN226" s="47">
        <f t="shared" si="486"/>
        <v>0</v>
      </c>
      <c r="AO226" s="47">
        <f t="shared" si="486"/>
        <v>0</v>
      </c>
      <c r="AP226" s="47">
        <f t="shared" si="486"/>
        <v>0</v>
      </c>
      <c r="AR226" s="47">
        <f t="shared" si="487"/>
        <v>0</v>
      </c>
      <c r="AS226" s="47">
        <f t="shared" si="487"/>
        <v>0</v>
      </c>
      <c r="AT226" s="47">
        <f t="shared" si="487"/>
        <v>0</v>
      </c>
      <c r="AV226" s="47">
        <f t="shared" si="488"/>
        <v>14549.862818806174</v>
      </c>
      <c r="AW226" s="47">
        <f t="shared" si="488"/>
        <v>0</v>
      </c>
      <c r="AX226" s="47">
        <f t="shared" si="488"/>
        <v>97106.80481841111</v>
      </c>
      <c r="AZ226" s="47">
        <f t="shared" si="489"/>
        <v>60.944293101300346</v>
      </c>
      <c r="BA226" s="47">
        <f t="shared" si="489"/>
        <v>0</v>
      </c>
      <c r="BB226" s="47">
        <f t="shared" si="489"/>
        <v>2.3054249618577694</v>
      </c>
      <c r="BD226" s="47">
        <f t="shared" si="490"/>
        <v>94.356016474392746</v>
      </c>
      <c r="BE226" s="47">
        <f t="shared" si="490"/>
        <v>0</v>
      </c>
      <c r="BF226" s="47">
        <f t="shared" si="490"/>
        <v>447.25244260040733</v>
      </c>
      <c r="BH226" s="44">
        <f t="shared" si="475"/>
        <v>0</v>
      </c>
      <c r="BI226" s="44">
        <f t="shared" si="476"/>
        <v>0</v>
      </c>
      <c r="BJ226" s="44">
        <f t="shared" si="477"/>
        <v>0</v>
      </c>
      <c r="BK226" s="44">
        <f t="shared" si="478"/>
        <v>0</v>
      </c>
    </row>
    <row r="227" spans="2:63" x14ac:dyDescent="0.25">
      <c r="B227" s="6">
        <v>584</v>
      </c>
      <c r="C227" s="6" t="s">
        <v>148</v>
      </c>
      <c r="D227" s="6"/>
      <c r="E227" s="93"/>
      <c r="F227" s="93"/>
      <c r="G227" s="105">
        <f>+'Function-Classif'!F227</f>
        <v>0</v>
      </c>
      <c r="H227" s="21">
        <f>+'Function-Classif'!S227</f>
        <v>0</v>
      </c>
      <c r="I227" s="21">
        <f>+'Function-Classif'!T227</f>
        <v>0</v>
      </c>
      <c r="J227" s="21">
        <f>+'Function-Classif'!U227</f>
        <v>0</v>
      </c>
      <c r="K227" s="24"/>
      <c r="L227" s="24"/>
      <c r="M227" s="24"/>
      <c r="N227" s="24"/>
      <c r="O227" s="24"/>
      <c r="P227" s="24"/>
      <c r="Q227" s="24"/>
      <c r="R227" s="24"/>
      <c r="S227" s="24"/>
      <c r="T227" s="24"/>
      <c r="U227" s="24"/>
      <c r="V227" s="24"/>
      <c r="W227" s="24"/>
      <c r="Y227" s="44"/>
      <c r="Z227" s="44"/>
      <c r="BH227" s="44">
        <f t="shared" si="475"/>
        <v>0</v>
      </c>
      <c r="BI227" s="44">
        <f t="shared" si="476"/>
        <v>0</v>
      </c>
      <c r="BJ227" s="44">
        <f t="shared" si="477"/>
        <v>0</v>
      </c>
      <c r="BK227" s="44">
        <f t="shared" si="478"/>
        <v>0</v>
      </c>
    </row>
    <row r="228" spans="2:63" x14ac:dyDescent="0.25">
      <c r="B228" s="6">
        <v>585</v>
      </c>
      <c r="C228" s="6" t="s">
        <v>149</v>
      </c>
      <c r="D228" s="6"/>
      <c r="E228" s="93"/>
      <c r="F228" s="93"/>
      <c r="G228" s="105">
        <f>+'Function-Classif'!F228</f>
        <v>0</v>
      </c>
      <c r="H228" s="21">
        <f>+'Function-Classif'!S228</f>
        <v>0</v>
      </c>
      <c r="I228" s="21">
        <f>+'Function-Classif'!T228</f>
        <v>0</v>
      </c>
      <c r="J228" s="21">
        <f>+'Function-Classif'!U228</f>
        <v>0</v>
      </c>
      <c r="K228" s="24"/>
      <c r="L228" s="24"/>
      <c r="M228" s="24"/>
      <c r="N228" s="24"/>
      <c r="O228" s="24"/>
      <c r="P228" s="24"/>
      <c r="Q228" s="24"/>
      <c r="R228" s="24"/>
      <c r="S228" s="24"/>
      <c r="T228" s="24"/>
      <c r="U228" s="24"/>
      <c r="V228" s="24"/>
      <c r="W228" s="24"/>
      <c r="Y228" s="44"/>
      <c r="Z228" s="44"/>
      <c r="BH228" s="44">
        <f t="shared" si="475"/>
        <v>0</v>
      </c>
      <c r="BI228" s="44">
        <f t="shared" si="476"/>
        <v>0</v>
      </c>
      <c r="BJ228" s="44">
        <f t="shared" si="477"/>
        <v>0</v>
      </c>
      <c r="BK228" s="44">
        <f t="shared" si="478"/>
        <v>0</v>
      </c>
    </row>
    <row r="229" spans="2:63" s="149" customFormat="1" x14ac:dyDescent="0.25">
      <c r="B229" s="6">
        <v>586</v>
      </c>
      <c r="C229" s="6" t="s">
        <v>150</v>
      </c>
      <c r="D229" s="47" t="str">
        <f>INDEX(Alloc,$E229,D$1)</f>
        <v>C03</v>
      </c>
      <c r="E229" s="93">
        <v>21</v>
      </c>
      <c r="F229" s="93"/>
      <c r="G229" s="148">
        <f>+'Function-Classif'!F229</f>
        <v>8749182.5699744299</v>
      </c>
      <c r="H229" s="21">
        <f>+'Function-Classif'!S229</f>
        <v>0</v>
      </c>
      <c r="I229" s="21">
        <f>+'Function-Classif'!T229</f>
        <v>0</v>
      </c>
      <c r="J229" s="21">
        <f>+'Function-Classif'!U229</f>
        <v>8749182.5699744299</v>
      </c>
      <c r="K229" s="57"/>
      <c r="L229" s="47">
        <f t="shared" ref="L229:N232" si="495">INDEX(Alloc,$E229,L$1)*$G229</f>
        <v>0</v>
      </c>
      <c r="M229" s="47">
        <f t="shared" si="495"/>
        <v>0</v>
      </c>
      <c r="N229" s="47">
        <f t="shared" si="495"/>
        <v>5437289.4530659886</v>
      </c>
      <c r="O229" s="47"/>
      <c r="P229" s="47">
        <f t="shared" ref="P229:R232" si="496">INDEX(Alloc,$E229,P$1)*$G229</f>
        <v>0</v>
      </c>
      <c r="Q229" s="47">
        <f t="shared" si="496"/>
        <v>0</v>
      </c>
      <c r="R229" s="47">
        <f t="shared" si="496"/>
        <v>2026465.3728527399</v>
      </c>
      <c r="S229" s="47"/>
      <c r="T229" s="47">
        <f t="shared" ref="T229:V232" si="497">INDEX(Alloc,$E229,T$1)*$G229</f>
        <v>0</v>
      </c>
      <c r="U229" s="47">
        <f t="shared" si="497"/>
        <v>0</v>
      </c>
      <c r="V229" s="47">
        <f t="shared" si="497"/>
        <v>42984.580406475179</v>
      </c>
      <c r="W229" s="57"/>
      <c r="X229" s="47">
        <f t="shared" ref="X229:Z232" si="498">INDEX(Alloc,$E229,X$1)*$G229</f>
        <v>0</v>
      </c>
      <c r="Y229" s="47">
        <f t="shared" si="498"/>
        <v>0</v>
      </c>
      <c r="Z229" s="47">
        <f t="shared" si="498"/>
        <v>549272.62282203545</v>
      </c>
      <c r="AB229" s="47">
        <f t="shared" ref="AB229:AD232" si="499">INDEX(Alloc,$E229,AB$1)*$G229</f>
        <v>0</v>
      </c>
      <c r="AC229" s="47">
        <f t="shared" si="499"/>
        <v>0</v>
      </c>
      <c r="AD229" s="47">
        <f t="shared" si="499"/>
        <v>121103.05661031704</v>
      </c>
      <c r="AF229" s="47">
        <f t="shared" ref="AF229:AH232" si="500">INDEX(Alloc,$E229,AF$1)*$G229</f>
        <v>0</v>
      </c>
      <c r="AG229" s="47">
        <f t="shared" si="500"/>
        <v>0</v>
      </c>
      <c r="AH229" s="47">
        <f t="shared" si="500"/>
        <v>101864.16124246788</v>
      </c>
      <c r="AJ229" s="47">
        <f t="shared" ref="AJ229:AL232" si="501">INDEX(Alloc,$E229,AJ$1)*$G229</f>
        <v>0</v>
      </c>
      <c r="AK229" s="47">
        <f t="shared" si="501"/>
        <v>0</v>
      </c>
      <c r="AL229" s="47">
        <f t="shared" si="501"/>
        <v>269075.91932710743</v>
      </c>
      <c r="AN229" s="47">
        <f t="shared" ref="AN229:AP232" si="502">INDEX(Alloc,$E229,AN$1)*$G229</f>
        <v>0</v>
      </c>
      <c r="AO229" s="47">
        <f t="shared" si="502"/>
        <v>0</v>
      </c>
      <c r="AP229" s="47">
        <f t="shared" si="502"/>
        <v>183512.87717491566</v>
      </c>
      <c r="AR229" s="47">
        <f t="shared" ref="AR229:AT232" si="503">INDEX(Alloc,$E229,AR$1)*$G229</f>
        <v>0</v>
      </c>
      <c r="AS229" s="47">
        <f t="shared" si="503"/>
        <v>0</v>
      </c>
      <c r="AT229" s="47">
        <f t="shared" si="503"/>
        <v>7767.0708537855262</v>
      </c>
      <c r="AV229" s="47">
        <f t="shared" ref="AV229:AX232" si="504">INDEX(Alloc,$E229,AV$1)*$G229</f>
        <v>0</v>
      </c>
      <c r="AW229" s="47">
        <f t="shared" si="504"/>
        <v>0</v>
      </c>
      <c r="AX229" s="47">
        <f t="shared" si="504"/>
        <v>0</v>
      </c>
      <c r="AZ229" s="47">
        <f t="shared" ref="AZ229:BB232" si="505">INDEX(Alloc,$E229,AZ$1)*$G229</f>
        <v>0</v>
      </c>
      <c r="BA229" s="47">
        <f t="shared" si="505"/>
        <v>0</v>
      </c>
      <c r="BB229" s="47">
        <f t="shared" si="505"/>
        <v>50.499772403063275</v>
      </c>
      <c r="BD229" s="47">
        <f t="shared" ref="BD229:BF232" si="506">INDEX(Alloc,$E229,BD$1)*$G229</f>
        <v>0</v>
      </c>
      <c r="BE229" s="47">
        <f t="shared" si="506"/>
        <v>0</v>
      </c>
      <c r="BF229" s="47">
        <f t="shared" si="506"/>
        <v>9796.9558461942779</v>
      </c>
      <c r="BH229" s="139">
        <f t="shared" si="475"/>
        <v>0</v>
      </c>
      <c r="BI229" s="139">
        <f t="shared" si="476"/>
        <v>0</v>
      </c>
      <c r="BJ229" s="139">
        <f t="shared" si="477"/>
        <v>0</v>
      </c>
      <c r="BK229" s="139">
        <f t="shared" si="478"/>
        <v>0</v>
      </c>
    </row>
    <row r="230" spans="2:63" x14ac:dyDescent="0.25">
      <c r="B230" s="6">
        <v>586</v>
      </c>
      <c r="C230" s="6" t="s">
        <v>151</v>
      </c>
      <c r="D230" s="6"/>
      <c r="E230" s="93"/>
      <c r="F230" s="93"/>
      <c r="G230" s="105">
        <f>+'Function-Classif'!F230</f>
        <v>0</v>
      </c>
      <c r="H230" s="21">
        <f>+'Function-Classif'!S230</f>
        <v>0</v>
      </c>
      <c r="I230" s="21">
        <f>+'Function-Classif'!T230</f>
        <v>0</v>
      </c>
      <c r="J230" s="21">
        <f>+'Function-Classif'!U230</f>
        <v>0</v>
      </c>
      <c r="K230" s="24"/>
      <c r="L230" s="24"/>
      <c r="M230" s="24"/>
      <c r="N230" s="24"/>
      <c r="O230" s="24"/>
      <c r="P230" s="24"/>
      <c r="Q230" s="24"/>
      <c r="R230" s="24"/>
      <c r="S230" s="24"/>
      <c r="T230" s="24"/>
      <c r="U230" s="24"/>
      <c r="V230" s="24"/>
      <c r="W230" s="24"/>
      <c r="Y230" s="44"/>
      <c r="Z230" s="44"/>
      <c r="BH230" s="44">
        <f t="shared" si="475"/>
        <v>0</v>
      </c>
      <c r="BI230" s="44">
        <f t="shared" si="476"/>
        <v>0</v>
      </c>
      <c r="BJ230" s="44">
        <f t="shared" si="477"/>
        <v>0</v>
      </c>
      <c r="BK230" s="44">
        <f t="shared" si="478"/>
        <v>0</v>
      </c>
    </row>
    <row r="231" spans="2:63" x14ac:dyDescent="0.25">
      <c r="B231" s="6">
        <v>587</v>
      </c>
      <c r="C231" s="6" t="s">
        <v>152</v>
      </c>
      <c r="D231" s="47" t="str">
        <f>INDEX(Alloc,$E231,D$1)</f>
        <v>C04</v>
      </c>
      <c r="E231" s="93">
        <v>22</v>
      </c>
      <c r="F231" s="93"/>
      <c r="G231" s="105">
        <f>+'Function-Classif'!F231</f>
        <v>-142800</v>
      </c>
      <c r="H231" s="21">
        <f>+'Function-Classif'!S231</f>
        <v>0</v>
      </c>
      <c r="I231" s="21">
        <f>+'Function-Classif'!T231</f>
        <v>0</v>
      </c>
      <c r="J231" s="21">
        <f>+'Function-Classif'!U231</f>
        <v>-142800</v>
      </c>
      <c r="K231" s="24"/>
      <c r="L231" s="47">
        <f t="shared" si="495"/>
        <v>0</v>
      </c>
      <c r="M231" s="47">
        <f t="shared" si="495"/>
        <v>0</v>
      </c>
      <c r="N231" s="47">
        <f t="shared" si="495"/>
        <v>0</v>
      </c>
      <c r="O231" s="47"/>
      <c r="P231" s="47">
        <f t="shared" si="496"/>
        <v>0</v>
      </c>
      <c r="Q231" s="47">
        <f t="shared" si="496"/>
        <v>0</v>
      </c>
      <c r="R231" s="47">
        <f t="shared" si="496"/>
        <v>0</v>
      </c>
      <c r="S231" s="47"/>
      <c r="T231" s="47">
        <f t="shared" si="497"/>
        <v>0</v>
      </c>
      <c r="U231" s="47">
        <f t="shared" si="497"/>
        <v>0</v>
      </c>
      <c r="V231" s="47">
        <f t="shared" si="497"/>
        <v>0</v>
      </c>
      <c r="W231" s="24"/>
      <c r="X231" s="47">
        <f t="shared" si="498"/>
        <v>0</v>
      </c>
      <c r="Y231" s="47">
        <f t="shared" si="498"/>
        <v>0</v>
      </c>
      <c r="Z231" s="47">
        <f t="shared" si="498"/>
        <v>0</v>
      </c>
      <c r="AB231" s="47">
        <f t="shared" si="499"/>
        <v>0</v>
      </c>
      <c r="AC231" s="47">
        <f t="shared" si="499"/>
        <v>0</v>
      </c>
      <c r="AD231" s="47">
        <f t="shared" si="499"/>
        <v>0</v>
      </c>
      <c r="AF231" s="47">
        <f t="shared" si="500"/>
        <v>0</v>
      </c>
      <c r="AG231" s="47">
        <f t="shared" si="500"/>
        <v>0</v>
      </c>
      <c r="AH231" s="47">
        <f t="shared" si="500"/>
        <v>0</v>
      </c>
      <c r="AJ231" s="47">
        <f t="shared" si="501"/>
        <v>0</v>
      </c>
      <c r="AK231" s="47">
        <f t="shared" si="501"/>
        <v>0</v>
      </c>
      <c r="AL231" s="47">
        <f t="shared" si="501"/>
        <v>0</v>
      </c>
      <c r="AN231" s="47">
        <f t="shared" si="502"/>
        <v>0</v>
      </c>
      <c r="AO231" s="47">
        <f t="shared" si="502"/>
        <v>0</v>
      </c>
      <c r="AP231" s="47">
        <f t="shared" si="502"/>
        <v>0</v>
      </c>
      <c r="AR231" s="47">
        <f t="shared" si="503"/>
        <v>0</v>
      </c>
      <c r="AS231" s="47">
        <f t="shared" si="503"/>
        <v>0</v>
      </c>
      <c r="AT231" s="47">
        <f t="shared" si="503"/>
        <v>0</v>
      </c>
      <c r="AV231" s="47">
        <f t="shared" si="504"/>
        <v>0</v>
      </c>
      <c r="AW231" s="47">
        <f t="shared" si="504"/>
        <v>0</v>
      </c>
      <c r="AX231" s="47">
        <f t="shared" si="504"/>
        <v>-142800</v>
      </c>
      <c r="AZ231" s="47">
        <f t="shared" si="505"/>
        <v>0</v>
      </c>
      <c r="BA231" s="47">
        <f t="shared" si="505"/>
        <v>0</v>
      </c>
      <c r="BB231" s="47">
        <f t="shared" si="505"/>
        <v>0</v>
      </c>
      <c r="BD231" s="47">
        <f t="shared" si="506"/>
        <v>0</v>
      </c>
      <c r="BE231" s="47">
        <f t="shared" si="506"/>
        <v>0</v>
      </c>
      <c r="BF231" s="47">
        <f t="shared" si="506"/>
        <v>0</v>
      </c>
      <c r="BH231" s="44">
        <f t="shared" ref="BH231:BH232" si="507">+L231+P231+T231+X231+AB231+AF231+AJ231+AN231+AR231+AV231+AZ231+BD231-H231</f>
        <v>0</v>
      </c>
      <c r="BI231" s="44">
        <f t="shared" ref="BI231:BI232" si="508">+M231+Q231+U231+Y231+AC231+AG231+AK231+AO231+AS231+AW231+BA231+BE231-I231</f>
        <v>0</v>
      </c>
      <c r="BJ231" s="44">
        <f t="shared" ref="BJ231:BJ232" si="509">+N231+R231+V231+Z231+AD231+AH231+AL231+AP231+AT231+AX231+BB231+BF231-J231</f>
        <v>0</v>
      </c>
      <c r="BK231" s="44">
        <f t="shared" ref="BK231:BK232" si="510">SUM(L231:BF231)-G231</f>
        <v>0</v>
      </c>
    </row>
    <row r="232" spans="2:63" x14ac:dyDescent="0.25">
      <c r="B232" s="6">
        <v>588</v>
      </c>
      <c r="C232" s="6" t="s">
        <v>153</v>
      </c>
      <c r="D232" s="47" t="str">
        <f>INDEX(Alloc,$E232,D$1)</f>
        <v>Dist</v>
      </c>
      <c r="E232" s="93">
        <v>26</v>
      </c>
      <c r="F232" s="93"/>
      <c r="G232" s="105">
        <f>+'Function-Classif'!F232</f>
        <v>6743173.0000804961</v>
      </c>
      <c r="H232" s="21">
        <f>+'Function-Classif'!S232</f>
        <v>2751385.0473328759</v>
      </c>
      <c r="I232" s="21">
        <f>+'Function-Classif'!T232</f>
        <v>0</v>
      </c>
      <c r="J232" s="21">
        <f>+'Function-Classif'!U232</f>
        <v>3991787.9527476197</v>
      </c>
      <c r="K232" s="47"/>
      <c r="L232" s="47">
        <f t="shared" si="495"/>
        <v>1591555.1863670722</v>
      </c>
      <c r="M232" s="47">
        <f t="shared" si="495"/>
        <v>0</v>
      </c>
      <c r="N232" s="47">
        <f t="shared" si="495"/>
        <v>2742687.6105677979</v>
      </c>
      <c r="O232" s="47"/>
      <c r="P232" s="47">
        <f t="shared" si="496"/>
        <v>345770.7931058273</v>
      </c>
      <c r="Q232" s="47">
        <f t="shared" si="496"/>
        <v>0</v>
      </c>
      <c r="R232" s="47">
        <f t="shared" si="496"/>
        <v>619310.08989978721</v>
      </c>
      <c r="S232" s="47"/>
      <c r="T232" s="47">
        <f t="shared" si="497"/>
        <v>29675.834790147681</v>
      </c>
      <c r="U232" s="47">
        <f t="shared" si="497"/>
        <v>0</v>
      </c>
      <c r="V232" s="47">
        <f t="shared" si="497"/>
        <v>5707.2322585054017</v>
      </c>
      <c r="W232" s="24"/>
      <c r="X232" s="47">
        <f t="shared" si="498"/>
        <v>243003.14456005211</v>
      </c>
      <c r="Y232" s="47">
        <f t="shared" si="498"/>
        <v>0</v>
      </c>
      <c r="Z232" s="47">
        <f t="shared" si="498"/>
        <v>45871.687110562627</v>
      </c>
      <c r="AB232" s="47">
        <f t="shared" si="499"/>
        <v>14205.018415215183</v>
      </c>
      <c r="AC232" s="47">
        <f t="shared" si="499"/>
        <v>0</v>
      </c>
      <c r="AD232" s="47">
        <f t="shared" si="499"/>
        <v>5002.7448674795032</v>
      </c>
      <c r="AF232" s="47">
        <f t="shared" si="500"/>
        <v>183499.83785700466</v>
      </c>
      <c r="AG232" s="47">
        <f t="shared" si="500"/>
        <v>0</v>
      </c>
      <c r="AH232" s="47">
        <f t="shared" si="500"/>
        <v>7330.5164569038652</v>
      </c>
      <c r="AJ232" s="47">
        <f t="shared" si="501"/>
        <v>323458.93306385848</v>
      </c>
      <c r="AK232" s="47">
        <f t="shared" si="501"/>
        <v>0</v>
      </c>
      <c r="AL232" s="47">
        <f t="shared" si="501"/>
        <v>10786.781898033027</v>
      </c>
      <c r="AN232" s="47">
        <f t="shared" si="502"/>
        <v>0</v>
      </c>
      <c r="AO232" s="47">
        <f t="shared" si="502"/>
        <v>0</v>
      </c>
      <c r="AP232" s="47">
        <f t="shared" si="502"/>
        <v>6778.4503755394171</v>
      </c>
      <c r="AR232" s="47">
        <f t="shared" si="503"/>
        <v>0</v>
      </c>
      <c r="AS232" s="47">
        <f t="shared" si="503"/>
        <v>0</v>
      </c>
      <c r="AT232" s="47">
        <f t="shared" si="503"/>
        <v>286.89378727086029</v>
      </c>
      <c r="AV232" s="47">
        <f t="shared" si="504"/>
        <v>20002.797032276849</v>
      </c>
      <c r="AW232" s="47">
        <f t="shared" si="504"/>
        <v>0</v>
      </c>
      <c r="AX232" s="47">
        <f t="shared" si="504"/>
        <v>547204.157490668</v>
      </c>
      <c r="AZ232" s="47">
        <f t="shared" si="505"/>
        <v>83.784729819255077</v>
      </c>
      <c r="BA232" s="47">
        <f t="shared" si="505"/>
        <v>0</v>
      </c>
      <c r="BB232" s="47">
        <f t="shared" si="505"/>
        <v>4.2142976157478884</v>
      </c>
      <c r="BD232" s="47">
        <f t="shared" si="506"/>
        <v>129.71741160222876</v>
      </c>
      <c r="BE232" s="47">
        <f t="shared" si="506"/>
        <v>0</v>
      </c>
      <c r="BF232" s="47">
        <f t="shared" si="506"/>
        <v>817.57373745509062</v>
      </c>
      <c r="BH232" s="44">
        <f t="shared" si="507"/>
        <v>0</v>
      </c>
      <c r="BI232" s="44">
        <f t="shared" si="508"/>
        <v>0</v>
      </c>
      <c r="BJ232" s="44">
        <f t="shared" si="509"/>
        <v>0</v>
      </c>
      <c r="BK232" s="44">
        <f t="shared" si="510"/>
        <v>0</v>
      </c>
    </row>
    <row r="233" spans="2:63" x14ac:dyDescent="0.25">
      <c r="B233" s="6">
        <v>588</v>
      </c>
      <c r="C233" s="6" t="s">
        <v>154</v>
      </c>
      <c r="D233" s="6"/>
      <c r="E233" s="93"/>
      <c r="F233" s="93"/>
      <c r="G233" s="105">
        <f>+'Function-Classif'!F233</f>
        <v>0</v>
      </c>
      <c r="H233" s="21">
        <f>+'Function-Classif'!S233</f>
        <v>0</v>
      </c>
      <c r="I233" s="21">
        <f>+'Function-Classif'!T233</f>
        <v>0</v>
      </c>
      <c r="J233" s="21">
        <f>+'Function-Classif'!U233</f>
        <v>0</v>
      </c>
      <c r="K233" s="24"/>
      <c r="L233" s="40"/>
      <c r="M233" s="24"/>
      <c r="N233" s="24"/>
      <c r="O233" s="24"/>
      <c r="P233" s="40"/>
      <c r="Q233" s="24"/>
      <c r="R233" s="24"/>
      <c r="S233" s="24"/>
      <c r="T233" s="24"/>
      <c r="U233" s="24"/>
      <c r="V233" s="24"/>
      <c r="W233" s="24"/>
      <c r="Y233" s="44"/>
      <c r="Z233" s="44"/>
      <c r="BH233" s="44">
        <f t="shared" si="475"/>
        <v>0</v>
      </c>
      <c r="BI233" s="44">
        <f t="shared" si="476"/>
        <v>0</v>
      </c>
      <c r="BJ233" s="44">
        <f t="shared" si="477"/>
        <v>0</v>
      </c>
      <c r="BK233" s="44">
        <f t="shared" si="478"/>
        <v>0</v>
      </c>
    </row>
    <row r="234" spans="2:63" x14ac:dyDescent="0.25">
      <c r="B234" s="30">
        <v>589</v>
      </c>
      <c r="C234" s="30" t="s">
        <v>91</v>
      </c>
      <c r="D234" s="30"/>
      <c r="E234" s="94"/>
      <c r="F234" s="94"/>
      <c r="G234" s="105">
        <f>+'Function-Classif'!F234</f>
        <v>0</v>
      </c>
      <c r="H234" s="31">
        <f>+'Function-Classif'!S234</f>
        <v>0</v>
      </c>
      <c r="I234" s="31">
        <f>+'Function-Classif'!T234</f>
        <v>0</v>
      </c>
      <c r="J234" s="31">
        <f>+'Function-Classif'!U234</f>
        <v>0</v>
      </c>
      <c r="K234" s="41"/>
      <c r="L234" s="41"/>
      <c r="M234" s="41"/>
      <c r="N234" s="41"/>
      <c r="O234" s="41"/>
      <c r="P234" s="41"/>
      <c r="Q234" s="41"/>
      <c r="R234" s="41"/>
      <c r="S234" s="41"/>
      <c r="T234" s="41"/>
      <c r="U234" s="41"/>
      <c r="V234" s="24"/>
      <c r="W234" s="41"/>
      <c r="Y234" s="44"/>
      <c r="Z234" s="44"/>
      <c r="BH234" s="44">
        <f t="shared" si="475"/>
        <v>0</v>
      </c>
      <c r="BI234" s="44">
        <f t="shared" si="476"/>
        <v>0</v>
      </c>
      <c r="BJ234" s="44">
        <f t="shared" si="477"/>
        <v>0</v>
      </c>
      <c r="BK234" s="44">
        <f t="shared" si="478"/>
        <v>0</v>
      </c>
    </row>
    <row r="235" spans="2:63" x14ac:dyDescent="0.25">
      <c r="B235" s="6" t="s">
        <v>155</v>
      </c>
      <c r="C235" s="6"/>
      <c r="D235" s="6"/>
      <c r="E235" s="93"/>
      <c r="F235" s="93"/>
      <c r="G235" s="105">
        <f>+'Function-Classif'!F235</f>
        <v>23705895.029375821</v>
      </c>
      <c r="H235" s="24">
        <f>SUM(H223:H234)</f>
        <v>7231974.2755649984</v>
      </c>
      <c r="I235" s="24">
        <f t="shared" ref="I235:BF235" si="511">SUM(I223:I234)</f>
        <v>0</v>
      </c>
      <c r="J235" s="24">
        <f t="shared" si="511"/>
        <v>16473920.753810823</v>
      </c>
      <c r="K235" s="24"/>
      <c r="L235" s="24">
        <f t="shared" si="511"/>
        <v>3987294.4115505535</v>
      </c>
      <c r="M235" s="24">
        <f t="shared" si="511"/>
        <v>0</v>
      </c>
      <c r="N235" s="24">
        <f t="shared" si="511"/>
        <v>11135342.165103599</v>
      </c>
      <c r="O235" s="24">
        <f t="shared" si="511"/>
        <v>0</v>
      </c>
      <c r="P235" s="24">
        <f t="shared" si="511"/>
        <v>905909.13850069337</v>
      </c>
      <c r="Q235" s="24">
        <f t="shared" si="511"/>
        <v>0</v>
      </c>
      <c r="R235" s="24">
        <f t="shared" si="511"/>
        <v>3300214.3116491693</v>
      </c>
      <c r="S235" s="24">
        <f t="shared" si="511"/>
        <v>0</v>
      </c>
      <c r="T235" s="24">
        <f t="shared" si="511"/>
        <v>80744.780870392075</v>
      </c>
      <c r="U235" s="24">
        <f t="shared" si="511"/>
        <v>0</v>
      </c>
      <c r="V235" s="24">
        <f t="shared" si="511"/>
        <v>55692.873802510068</v>
      </c>
      <c r="W235" s="24">
        <f t="shared" si="511"/>
        <v>0</v>
      </c>
      <c r="X235" s="24">
        <f t="shared" si="511"/>
        <v>639777.53765632643</v>
      </c>
      <c r="Y235" s="24">
        <f t="shared" si="511"/>
        <v>0</v>
      </c>
      <c r="Z235" s="24">
        <f t="shared" si="511"/>
        <v>657497.93530089676</v>
      </c>
      <c r="AA235" s="24">
        <f t="shared" si="511"/>
        <v>0</v>
      </c>
      <c r="AB235" s="24">
        <f t="shared" si="511"/>
        <v>45112.680578019666</v>
      </c>
      <c r="AC235" s="24">
        <f t="shared" si="511"/>
        <v>0</v>
      </c>
      <c r="AD235" s="24">
        <f t="shared" si="511"/>
        <v>136628.21745666733</v>
      </c>
      <c r="AE235" s="24">
        <f t="shared" si="511"/>
        <v>0</v>
      </c>
      <c r="AF235" s="24">
        <f t="shared" si="511"/>
        <v>489906.94054326147</v>
      </c>
      <c r="AG235" s="24">
        <f t="shared" si="511"/>
        <v>0</v>
      </c>
      <c r="AH235" s="24">
        <f t="shared" si="511"/>
        <v>119914.90823466537</v>
      </c>
      <c r="AI235" s="24">
        <f t="shared" si="511"/>
        <v>0</v>
      </c>
      <c r="AJ235" s="24">
        <f t="shared" si="511"/>
        <v>1027249.6029844705</v>
      </c>
      <c r="AK235" s="24">
        <f t="shared" si="511"/>
        <v>0</v>
      </c>
      <c r="AL235" s="24">
        <f t="shared" si="511"/>
        <v>302840.24356740684</v>
      </c>
      <c r="AM235" s="24">
        <f t="shared" si="511"/>
        <v>0</v>
      </c>
      <c r="AN235" s="24">
        <f t="shared" si="511"/>
        <v>0</v>
      </c>
      <c r="AO235" s="24">
        <f t="shared" si="511"/>
        <v>0</v>
      </c>
      <c r="AP235" s="24">
        <f t="shared" si="511"/>
        <v>205255.13047875502</v>
      </c>
      <c r="AQ235" s="24">
        <f t="shared" si="511"/>
        <v>0</v>
      </c>
      <c r="AR235" s="24">
        <f t="shared" si="511"/>
        <v>0</v>
      </c>
      <c r="AS235" s="24">
        <f t="shared" si="511"/>
        <v>0</v>
      </c>
      <c r="AT235" s="24">
        <f t="shared" si="511"/>
        <v>8687.2984941102459</v>
      </c>
      <c r="AU235" s="24">
        <f t="shared" si="511"/>
        <v>0</v>
      </c>
      <c r="AV235" s="24">
        <f t="shared" si="511"/>
        <v>55387.951826315766</v>
      </c>
      <c r="AW235" s="24">
        <f t="shared" si="511"/>
        <v>0</v>
      </c>
      <c r="AX235" s="24">
        <f t="shared" si="511"/>
        <v>539873.17400972184</v>
      </c>
      <c r="AY235" s="24">
        <f t="shared" si="511"/>
        <v>0</v>
      </c>
      <c r="AZ235" s="24">
        <f t="shared" si="511"/>
        <v>232.00078326653659</v>
      </c>
      <c r="BA235" s="24">
        <f t="shared" si="511"/>
        <v>0</v>
      </c>
      <c r="BB235" s="24">
        <f t="shared" si="511"/>
        <v>61.407670324711226</v>
      </c>
      <c r="BC235" s="24">
        <f t="shared" si="511"/>
        <v>0</v>
      </c>
      <c r="BD235" s="24">
        <f t="shared" si="511"/>
        <v>359.23027170027115</v>
      </c>
      <c r="BE235" s="24">
        <f t="shared" si="511"/>
        <v>0</v>
      </c>
      <c r="BF235" s="24">
        <f t="shared" si="511"/>
        <v>11913.088042993981</v>
      </c>
      <c r="BH235" s="44">
        <f t="shared" si="475"/>
        <v>0</v>
      </c>
      <c r="BI235" s="44">
        <f t="shared" si="476"/>
        <v>0</v>
      </c>
      <c r="BJ235" s="44">
        <f t="shared" si="477"/>
        <v>0</v>
      </c>
      <c r="BK235" s="44">
        <f t="shared" si="478"/>
        <v>0</v>
      </c>
    </row>
    <row r="236" spans="2:63" x14ac:dyDescent="0.25">
      <c r="B236" s="6"/>
      <c r="C236" s="6"/>
      <c r="D236" s="6"/>
      <c r="E236" s="93"/>
      <c r="F236" s="93"/>
      <c r="G236" s="105"/>
      <c r="H236" s="24"/>
      <c r="I236" s="24"/>
      <c r="J236" s="24"/>
      <c r="K236" s="24"/>
      <c r="L236" s="40"/>
      <c r="M236" s="24"/>
      <c r="N236" s="24"/>
      <c r="O236" s="24"/>
      <c r="P236" s="40"/>
      <c r="Q236" s="24"/>
      <c r="R236" s="24"/>
      <c r="S236" s="24"/>
      <c r="T236" s="24"/>
      <c r="U236" s="24"/>
      <c r="V236" s="24"/>
      <c r="W236" s="24"/>
      <c r="Y236" s="44"/>
      <c r="Z236" s="44"/>
      <c r="BH236" s="44">
        <f t="shared" si="475"/>
        <v>0</v>
      </c>
      <c r="BI236" s="44">
        <f t="shared" si="476"/>
        <v>0</v>
      </c>
      <c r="BJ236" s="44">
        <f t="shared" si="477"/>
        <v>0</v>
      </c>
      <c r="BK236" s="44">
        <f t="shared" si="478"/>
        <v>0</v>
      </c>
    </row>
    <row r="237" spans="2:63" x14ac:dyDescent="0.25">
      <c r="B237" s="9" t="s">
        <v>156</v>
      </c>
      <c r="C237" s="6"/>
      <c r="D237" s="6"/>
      <c r="E237" s="93"/>
      <c r="F237" s="93"/>
      <c r="G237" s="105"/>
      <c r="H237" s="24"/>
      <c r="I237" s="24"/>
      <c r="J237" s="24"/>
      <c r="K237" s="24"/>
      <c r="L237" s="40"/>
      <c r="M237" s="24"/>
      <c r="N237" s="24"/>
      <c r="O237" s="24"/>
      <c r="P237" s="40"/>
      <c r="Q237" s="24"/>
      <c r="R237" s="24"/>
      <c r="S237" s="24"/>
      <c r="T237" s="24"/>
      <c r="U237" s="24"/>
      <c r="V237" s="24"/>
      <c r="W237" s="24"/>
      <c r="Y237" s="44"/>
      <c r="Z237" s="44"/>
      <c r="BH237" s="44">
        <f t="shared" si="475"/>
        <v>0</v>
      </c>
      <c r="BI237" s="44">
        <f t="shared" si="476"/>
        <v>0</v>
      </c>
      <c r="BJ237" s="44">
        <f t="shared" si="477"/>
        <v>0</v>
      </c>
      <c r="BK237" s="44">
        <f t="shared" si="478"/>
        <v>0</v>
      </c>
    </row>
    <row r="238" spans="2:63" x14ac:dyDescent="0.25">
      <c r="B238" s="6">
        <v>590</v>
      </c>
      <c r="C238" s="6" t="s">
        <v>368</v>
      </c>
      <c r="D238" s="47" t="str">
        <f>INDEX(Alloc,$E238,D$1)</f>
        <v>LBDM</v>
      </c>
      <c r="E238" s="93">
        <v>41</v>
      </c>
      <c r="F238" s="93"/>
      <c r="G238" s="105">
        <f>+'Function-Classif'!F238</f>
        <v>57449.2177803097</v>
      </c>
      <c r="H238" s="21">
        <f>+'Function-Classif'!S238</f>
        <v>25670.118353927985</v>
      </c>
      <c r="I238" s="21">
        <f>+'Function-Classif'!T238</f>
        <v>0</v>
      </c>
      <c r="J238" s="21">
        <f>+'Function-Classif'!U238</f>
        <v>31779.099426381719</v>
      </c>
      <c r="K238" s="47"/>
      <c r="L238" s="47">
        <f t="shared" ref="L238:N243" si="512">INDEX(Alloc,$E238,L$1)*$G238</f>
        <v>14736.355032272968</v>
      </c>
      <c r="M238" s="47">
        <f t="shared" si="512"/>
        <v>0</v>
      </c>
      <c r="N238" s="47">
        <f t="shared" si="512"/>
        <v>25479.560145341584</v>
      </c>
      <c r="O238" s="47"/>
      <c r="P238" s="47">
        <f t="shared" ref="P238:R243" si="513">INDEX(Alloc,$E238,P$1)*$G238</f>
        <v>3293.5132345924821</v>
      </c>
      <c r="Q238" s="47">
        <f t="shared" si="513"/>
        <v>0</v>
      </c>
      <c r="R238" s="47">
        <f t="shared" si="513"/>
        <v>4929.8693393931617</v>
      </c>
      <c r="S238" s="47"/>
      <c r="T238" s="47">
        <f t="shared" ref="T238:V243" si="514">INDEX(Alloc,$E238,T$1)*$G238</f>
        <v>289.61378525188064</v>
      </c>
      <c r="U238" s="47">
        <f t="shared" si="514"/>
        <v>0</v>
      </c>
      <c r="V238" s="47">
        <f t="shared" si="514"/>
        <v>35.082774523396964</v>
      </c>
      <c r="W238" s="24"/>
      <c r="X238" s="47">
        <f t="shared" ref="X238:Z243" si="515">INDEX(Alloc,$E238,X$1)*$G238</f>
        <v>1974.6550029664238</v>
      </c>
      <c r="Y238" s="47">
        <f t="shared" si="515"/>
        <v>0</v>
      </c>
      <c r="Z238" s="47">
        <f t="shared" si="515"/>
        <v>179.51450056476301</v>
      </c>
      <c r="AB238" s="47">
        <f t="shared" ref="AB238:AD243" si="516">INDEX(Alloc,$E238,AB$1)*$G238</f>
        <v>153.62100257538316</v>
      </c>
      <c r="AC238" s="47">
        <f t="shared" si="516"/>
        <v>0</v>
      </c>
      <c r="AD238" s="47">
        <f t="shared" si="516"/>
        <v>6.8349236349402673</v>
      </c>
      <c r="AF238" s="47">
        <f t="shared" ref="AF238:AH243" si="517">INDEX(Alloc,$E238,AF$1)*$G238</f>
        <v>1524.7423132324875</v>
      </c>
      <c r="AG238" s="47">
        <f t="shared" si="517"/>
        <v>0</v>
      </c>
      <c r="AH238" s="47">
        <f t="shared" si="517"/>
        <v>24.636900144131367</v>
      </c>
      <c r="AJ238" s="47">
        <f t="shared" ref="AJ238:AL243" si="518">INDEX(Alloc,$E238,AJ$1)*$G238</f>
        <v>3498.0655523832324</v>
      </c>
      <c r="AK238" s="47">
        <f t="shared" si="518"/>
        <v>0</v>
      </c>
      <c r="AL238" s="47">
        <f t="shared" si="518"/>
        <v>10.943779461725168</v>
      </c>
      <c r="AN238" s="47">
        <f t="shared" ref="AN238:AP243" si="519">INDEX(Alloc,$E238,AN$1)*$G238</f>
        <v>0</v>
      </c>
      <c r="AO238" s="47">
        <f t="shared" si="519"/>
        <v>0</v>
      </c>
      <c r="AP238" s="47">
        <f t="shared" si="519"/>
        <v>0</v>
      </c>
      <c r="AR238" s="47">
        <f t="shared" ref="AR238:AT243" si="520">INDEX(Alloc,$E238,AR$1)*$G238</f>
        <v>0</v>
      </c>
      <c r="AS238" s="47">
        <f t="shared" si="520"/>
        <v>0</v>
      </c>
      <c r="AT238" s="47">
        <f t="shared" si="520"/>
        <v>0</v>
      </c>
      <c r="AV238" s="47">
        <f t="shared" ref="AV238:AX243" si="521">INDEX(Alloc,$E238,AV$1)*$G238</f>
        <v>197.44488402921064</v>
      </c>
      <c r="AW238" s="47">
        <f t="shared" si="521"/>
        <v>0</v>
      </c>
      <c r="AX238" s="47">
        <f t="shared" si="521"/>
        <v>1107.5297325838512</v>
      </c>
      <c r="AZ238" s="47">
        <f t="shared" ref="AZ238:BB243" si="522">INDEX(Alloc,$E238,AZ$1)*$G238</f>
        <v>0.82702765197725736</v>
      </c>
      <c r="BA238" s="47">
        <f t="shared" si="522"/>
        <v>0</v>
      </c>
      <c r="BB238" s="47">
        <f t="shared" si="522"/>
        <v>2.6294003764959311E-2</v>
      </c>
      <c r="BD238" s="47">
        <f t="shared" ref="BD238:BF243" si="523">INDEX(Alloc,$E238,BD$1)*$G238</f>
        <v>1.2805189719386931</v>
      </c>
      <c r="BE238" s="47">
        <f t="shared" si="523"/>
        <v>0</v>
      </c>
      <c r="BF238" s="47">
        <f t="shared" si="523"/>
        <v>5.1010367304021074</v>
      </c>
      <c r="BH238" s="44">
        <f t="shared" ref="BH238" si="524">+L238+P238+T238+X238+AB238+AF238+AJ238+AN238+AR238+AV238+AZ238+BD238-H238</f>
        <v>0</v>
      </c>
      <c r="BI238" s="44">
        <f t="shared" ref="BI238" si="525">+M238+Q238+U238+Y238+AC238+AG238+AK238+AO238+AS238+AW238+BA238+BE238-I238</f>
        <v>0</v>
      </c>
      <c r="BJ238" s="44">
        <f t="shared" ref="BJ238" si="526">+N238+R238+V238+Z238+AD238+AH238+AL238+AP238+AT238+AX238+BB238+BF238-J238</f>
        <v>0</v>
      </c>
      <c r="BK238" s="44">
        <f t="shared" ref="BK238" si="527">SUM(L238:BF238)-G238</f>
        <v>0</v>
      </c>
    </row>
    <row r="239" spans="2:63" x14ac:dyDescent="0.25">
      <c r="B239" s="6">
        <v>591</v>
      </c>
      <c r="C239" s="6" t="s">
        <v>139</v>
      </c>
      <c r="D239" s="6"/>
      <c r="E239" s="93"/>
      <c r="F239" s="93"/>
      <c r="G239" s="105">
        <f>+'Function-Classif'!F239</f>
        <v>0</v>
      </c>
      <c r="H239" s="21">
        <f>+'Function-Classif'!S239</f>
        <v>0</v>
      </c>
      <c r="I239" s="21">
        <f>+'Function-Classif'!T239</f>
        <v>0</v>
      </c>
      <c r="J239" s="21">
        <f>+'Function-Classif'!U239</f>
        <v>0</v>
      </c>
      <c r="K239" s="24"/>
      <c r="L239" s="40"/>
      <c r="M239" s="24"/>
      <c r="N239" s="24"/>
      <c r="O239" s="24"/>
      <c r="P239" s="40"/>
      <c r="Q239" s="24"/>
      <c r="R239" s="24"/>
      <c r="S239" s="24"/>
      <c r="T239" s="24"/>
      <c r="U239" s="24"/>
      <c r="V239" s="24"/>
      <c r="W239" s="24"/>
      <c r="Y239" s="44"/>
      <c r="Z239" s="44"/>
      <c r="BH239" s="44">
        <f t="shared" si="475"/>
        <v>0</v>
      </c>
      <c r="BI239" s="44">
        <f t="shared" si="476"/>
        <v>0</v>
      </c>
      <c r="BJ239" s="44">
        <f t="shared" si="477"/>
        <v>0</v>
      </c>
      <c r="BK239" s="44">
        <f t="shared" si="478"/>
        <v>0</v>
      </c>
    </row>
    <row r="240" spans="2:63" x14ac:dyDescent="0.25">
      <c r="B240" s="6">
        <v>592</v>
      </c>
      <c r="C240" s="6" t="s">
        <v>158</v>
      </c>
      <c r="D240" s="47" t="str">
        <f>INDEX(Alloc,$E240,D$1)</f>
        <v>Acct362</v>
      </c>
      <c r="E240" s="93">
        <v>29</v>
      </c>
      <c r="F240" s="93"/>
      <c r="G240" s="105">
        <f>+'Function-Classif'!F240</f>
        <v>1286691.8462125435</v>
      </c>
      <c r="H240" s="21">
        <f>+'Function-Classif'!S240</f>
        <v>1286691.8462125435</v>
      </c>
      <c r="I240" s="21">
        <f>+'Function-Classif'!T240</f>
        <v>0</v>
      </c>
      <c r="J240" s="21">
        <f>+'Function-Classif'!U240</f>
        <v>0</v>
      </c>
      <c r="K240" s="24"/>
      <c r="L240" s="47">
        <f t="shared" si="512"/>
        <v>610364.18931463058</v>
      </c>
      <c r="M240" s="47">
        <f t="shared" si="512"/>
        <v>0</v>
      </c>
      <c r="N240" s="47">
        <f t="shared" si="512"/>
        <v>0</v>
      </c>
      <c r="O240" s="47"/>
      <c r="P240" s="47">
        <f t="shared" si="513"/>
        <v>154525.97080155445</v>
      </c>
      <c r="Q240" s="47">
        <f t="shared" si="513"/>
        <v>0</v>
      </c>
      <c r="R240" s="47">
        <f t="shared" si="513"/>
        <v>0</v>
      </c>
      <c r="S240" s="47"/>
      <c r="T240" s="47">
        <f t="shared" si="514"/>
        <v>14917.882087475729</v>
      </c>
      <c r="U240" s="47">
        <f t="shared" si="514"/>
        <v>0</v>
      </c>
      <c r="V240" s="47">
        <f t="shared" si="514"/>
        <v>0</v>
      </c>
      <c r="W240" s="24"/>
      <c r="X240" s="47">
        <f t="shared" si="515"/>
        <v>136229.5279054204</v>
      </c>
      <c r="Y240" s="47">
        <f t="shared" si="515"/>
        <v>0</v>
      </c>
      <c r="Z240" s="47">
        <f t="shared" si="515"/>
        <v>0</v>
      </c>
      <c r="AB240" s="47">
        <f t="shared" si="516"/>
        <v>10713.254098024116</v>
      </c>
      <c r="AC240" s="47">
        <f t="shared" si="516"/>
        <v>0</v>
      </c>
      <c r="AD240" s="47">
        <f t="shared" si="516"/>
        <v>0</v>
      </c>
      <c r="AF240" s="47">
        <f t="shared" si="517"/>
        <v>105291.7882695603</v>
      </c>
      <c r="AG240" s="47">
        <f t="shared" si="517"/>
        <v>0</v>
      </c>
      <c r="AH240" s="47">
        <f t="shared" si="517"/>
        <v>0</v>
      </c>
      <c r="AJ240" s="47">
        <f t="shared" si="518"/>
        <v>243948.83828360008</v>
      </c>
      <c r="AK240" s="47">
        <f t="shared" si="518"/>
        <v>0</v>
      </c>
      <c r="AL240" s="47">
        <f t="shared" si="518"/>
        <v>0</v>
      </c>
      <c r="AN240" s="47">
        <f t="shared" si="519"/>
        <v>0</v>
      </c>
      <c r="AO240" s="47">
        <f t="shared" si="519"/>
        <v>0</v>
      </c>
      <c r="AP240" s="47">
        <f t="shared" si="519"/>
        <v>0</v>
      </c>
      <c r="AR240" s="47">
        <f t="shared" si="520"/>
        <v>0</v>
      </c>
      <c r="AS240" s="47">
        <f t="shared" si="520"/>
        <v>0</v>
      </c>
      <c r="AT240" s="47">
        <f t="shared" si="520"/>
        <v>0</v>
      </c>
      <c r="AV240" s="47">
        <f t="shared" si="521"/>
        <v>10587.367082865772</v>
      </c>
      <c r="AW240" s="47">
        <f t="shared" si="521"/>
        <v>0</v>
      </c>
      <c r="AX240" s="47">
        <f t="shared" si="521"/>
        <v>0</v>
      </c>
      <c r="AZ240" s="47">
        <f t="shared" si="522"/>
        <v>44.346782557649782</v>
      </c>
      <c r="BA240" s="47">
        <f t="shared" si="522"/>
        <v>0</v>
      </c>
      <c r="BB240" s="47">
        <f t="shared" si="522"/>
        <v>0</v>
      </c>
      <c r="BD240" s="47">
        <f t="shared" si="523"/>
        <v>68.681586854334483</v>
      </c>
      <c r="BE240" s="47">
        <f t="shared" si="523"/>
        <v>0</v>
      </c>
      <c r="BF240" s="47">
        <f t="shared" si="523"/>
        <v>0</v>
      </c>
      <c r="BH240" s="44">
        <f t="shared" si="475"/>
        <v>0</v>
      </c>
      <c r="BI240" s="44">
        <f t="shared" si="476"/>
        <v>0</v>
      </c>
      <c r="BJ240" s="44">
        <f t="shared" si="477"/>
        <v>0</v>
      </c>
      <c r="BK240" s="44">
        <f t="shared" si="478"/>
        <v>0</v>
      </c>
    </row>
    <row r="241" spans="2:63" x14ac:dyDescent="0.25">
      <c r="B241" s="6">
        <v>593</v>
      </c>
      <c r="C241" s="6" t="s">
        <v>159</v>
      </c>
      <c r="D241" s="47" t="str">
        <f>INDEX(Alloc,$E241,D$1)</f>
        <v>Acct365</v>
      </c>
      <c r="E241" s="93">
        <v>30</v>
      </c>
      <c r="F241" s="93"/>
      <c r="G241" s="105">
        <f>+'Function-Classif'!F241</f>
        <v>30239214.880671129</v>
      </c>
      <c r="H241" s="21">
        <f>+'Function-Classif'!S241</f>
        <v>12340623.592801888</v>
      </c>
      <c r="I241" s="21">
        <f>+'Function-Classif'!T241</f>
        <v>0</v>
      </c>
      <c r="J241" s="21">
        <f>+'Function-Classif'!U241</f>
        <v>17898591.287869241</v>
      </c>
      <c r="K241" s="24"/>
      <c r="L241" s="47">
        <f t="shared" si="512"/>
        <v>7393789.99916628</v>
      </c>
      <c r="M241" s="47">
        <f t="shared" si="512"/>
        <v>0</v>
      </c>
      <c r="N241" s="47">
        <f t="shared" si="512"/>
        <v>14354086.955819478</v>
      </c>
      <c r="O241" s="47"/>
      <c r="P241" s="47">
        <f t="shared" si="513"/>
        <v>1610540.2853233374</v>
      </c>
      <c r="Q241" s="47">
        <f t="shared" si="513"/>
        <v>0</v>
      </c>
      <c r="R241" s="47">
        <f t="shared" si="513"/>
        <v>2777276.0901218103</v>
      </c>
      <c r="S241" s="47"/>
      <c r="T241" s="47">
        <f t="shared" si="514"/>
        <v>138543.15685177798</v>
      </c>
      <c r="U241" s="47">
        <f t="shared" si="514"/>
        <v>0</v>
      </c>
      <c r="V241" s="47">
        <f t="shared" si="514"/>
        <v>19764.124391775174</v>
      </c>
      <c r="W241" s="24"/>
      <c r="X241" s="47">
        <f t="shared" si="515"/>
        <v>852016.50696756155</v>
      </c>
      <c r="Y241" s="47">
        <f t="shared" si="515"/>
        <v>0</v>
      </c>
      <c r="Z241" s="47">
        <f t="shared" si="515"/>
        <v>97513.303667334898</v>
      </c>
      <c r="AB241" s="47">
        <f t="shared" si="516"/>
        <v>67003.60395575616</v>
      </c>
      <c r="AC241" s="47">
        <f t="shared" si="516"/>
        <v>0</v>
      </c>
      <c r="AD241" s="47">
        <f t="shared" si="516"/>
        <v>3746.347220619351</v>
      </c>
      <c r="AF241" s="47">
        <f t="shared" si="517"/>
        <v>658523.47162269941</v>
      </c>
      <c r="AG241" s="47">
        <f t="shared" si="517"/>
        <v>0</v>
      </c>
      <c r="AH241" s="47">
        <f t="shared" si="517"/>
        <v>13382.905100247161</v>
      </c>
      <c r="AJ241" s="47">
        <f t="shared" si="518"/>
        <v>1525722.3618765655</v>
      </c>
      <c r="AK241" s="47">
        <f t="shared" si="518"/>
        <v>0</v>
      </c>
      <c r="AL241" s="47">
        <f t="shared" si="518"/>
        <v>5998.4865902402325</v>
      </c>
      <c r="AN241" s="47">
        <f t="shared" si="519"/>
        <v>0</v>
      </c>
      <c r="AO241" s="47">
        <f t="shared" si="519"/>
        <v>0</v>
      </c>
      <c r="AP241" s="47">
        <f t="shared" si="519"/>
        <v>0</v>
      </c>
      <c r="AR241" s="47">
        <f t="shared" si="520"/>
        <v>0</v>
      </c>
      <c r="AS241" s="47">
        <f t="shared" si="520"/>
        <v>0</v>
      </c>
      <c r="AT241" s="47">
        <f t="shared" si="520"/>
        <v>0</v>
      </c>
      <c r="AV241" s="47">
        <f t="shared" si="521"/>
        <v>93486.365227191971</v>
      </c>
      <c r="AW241" s="47">
        <f t="shared" si="521"/>
        <v>0</v>
      </c>
      <c r="AX241" s="47">
        <f t="shared" si="521"/>
        <v>623934.5576211072</v>
      </c>
      <c r="AZ241" s="47">
        <f t="shared" si="522"/>
        <v>391.58172928043319</v>
      </c>
      <c r="BA241" s="47">
        <f t="shared" si="522"/>
        <v>0</v>
      </c>
      <c r="BB241" s="47">
        <f t="shared" si="522"/>
        <v>14.81290941860609</v>
      </c>
      <c r="BD241" s="47">
        <f t="shared" si="523"/>
        <v>606.26008144259549</v>
      </c>
      <c r="BE241" s="47">
        <f t="shared" si="523"/>
        <v>0</v>
      </c>
      <c r="BF241" s="47">
        <f t="shared" si="523"/>
        <v>2873.7044272095818</v>
      </c>
      <c r="BH241" s="44">
        <f t="shared" si="475"/>
        <v>0</v>
      </c>
      <c r="BI241" s="44">
        <f t="shared" si="476"/>
        <v>0</v>
      </c>
      <c r="BJ241" s="44">
        <f t="shared" si="477"/>
        <v>0</v>
      </c>
      <c r="BK241" s="44">
        <f t="shared" si="478"/>
        <v>0</v>
      </c>
    </row>
    <row r="242" spans="2:63" x14ac:dyDescent="0.25">
      <c r="B242" s="6">
        <v>594</v>
      </c>
      <c r="C242" s="6" t="s">
        <v>160</v>
      </c>
      <c r="D242" s="47" t="str">
        <f>INDEX(Alloc,$E242,D$1)</f>
        <v>Acct367</v>
      </c>
      <c r="E242" s="93">
        <v>31</v>
      </c>
      <c r="F242" s="93"/>
      <c r="G242" s="105">
        <f>+'Function-Classif'!F242</f>
        <v>790500.34303623124</v>
      </c>
      <c r="H242" s="21">
        <f>+'Function-Classif'!S242</f>
        <v>161183.01994508752</v>
      </c>
      <c r="I242" s="21">
        <f>+'Function-Classif'!T242</f>
        <v>0</v>
      </c>
      <c r="J242" s="21">
        <f>+'Function-Classif'!U242</f>
        <v>629317.32309114363</v>
      </c>
      <c r="K242" s="24"/>
      <c r="L242" s="47">
        <f t="shared" si="512"/>
        <v>81194.446085414515</v>
      </c>
      <c r="M242" s="47">
        <f t="shared" si="512"/>
        <v>0</v>
      </c>
      <c r="N242" s="47">
        <f t="shared" si="512"/>
        <v>503294.95085795131</v>
      </c>
      <c r="O242" s="47"/>
      <c r="P242" s="47">
        <f t="shared" si="513"/>
        <v>19752.428944334533</v>
      </c>
      <c r="Q242" s="47">
        <f t="shared" si="513"/>
        <v>0</v>
      </c>
      <c r="R242" s="47">
        <f t="shared" si="513"/>
        <v>97379.167173717302</v>
      </c>
      <c r="S242" s="47"/>
      <c r="T242" s="47">
        <f t="shared" si="514"/>
        <v>1854.8126358538711</v>
      </c>
      <c r="U242" s="47">
        <f t="shared" si="514"/>
        <v>0</v>
      </c>
      <c r="V242" s="47">
        <f t="shared" si="514"/>
        <v>692.98618888999465</v>
      </c>
      <c r="W242" s="24"/>
      <c r="X242" s="47">
        <f t="shared" si="515"/>
        <v>15667.726387631441</v>
      </c>
      <c r="Y242" s="47">
        <f t="shared" si="515"/>
        <v>0</v>
      </c>
      <c r="Z242" s="47">
        <f t="shared" si="515"/>
        <v>4827.14664947042</v>
      </c>
      <c r="AB242" s="47">
        <f t="shared" si="516"/>
        <v>1232.128867432818</v>
      </c>
      <c r="AC242" s="47">
        <f t="shared" si="516"/>
        <v>0</v>
      </c>
      <c r="AD242" s="47">
        <f t="shared" si="516"/>
        <v>185.45333563366259</v>
      </c>
      <c r="AF242" s="47">
        <f t="shared" si="517"/>
        <v>12109.584132283069</v>
      </c>
      <c r="AG242" s="47">
        <f t="shared" si="517"/>
        <v>0</v>
      </c>
      <c r="AH242" s="47">
        <f t="shared" si="517"/>
        <v>662.48648220580048</v>
      </c>
      <c r="AJ242" s="47">
        <f t="shared" si="518"/>
        <v>28056.499274236408</v>
      </c>
      <c r="AK242" s="47">
        <f t="shared" si="518"/>
        <v>0</v>
      </c>
      <c r="AL242" s="47">
        <f t="shared" si="518"/>
        <v>296.93973393366787</v>
      </c>
      <c r="AN242" s="47">
        <f t="shared" si="519"/>
        <v>0</v>
      </c>
      <c r="AO242" s="47">
        <f t="shared" si="519"/>
        <v>0</v>
      </c>
      <c r="AP242" s="47">
        <f t="shared" si="519"/>
        <v>0</v>
      </c>
      <c r="AR242" s="47">
        <f t="shared" si="520"/>
        <v>0</v>
      </c>
      <c r="AS242" s="47">
        <f t="shared" si="520"/>
        <v>0</v>
      </c>
      <c r="AT242" s="47">
        <f t="shared" si="520"/>
        <v>0</v>
      </c>
      <c r="AV242" s="47">
        <f t="shared" si="521"/>
        <v>1301.4997054531029</v>
      </c>
      <c r="AW242" s="47">
        <f t="shared" si="521"/>
        <v>0</v>
      </c>
      <c r="AX242" s="47">
        <f t="shared" si="521"/>
        <v>21876.913068941703</v>
      </c>
      <c r="AZ242" s="47">
        <f t="shared" si="522"/>
        <v>5.4515276541210804</v>
      </c>
      <c r="BA242" s="47">
        <f t="shared" si="522"/>
        <v>0</v>
      </c>
      <c r="BB242" s="47">
        <f t="shared" si="522"/>
        <v>0.51938256615326561</v>
      </c>
      <c r="BD242" s="47">
        <f t="shared" si="523"/>
        <v>8.4423847937718772</v>
      </c>
      <c r="BE242" s="47">
        <f t="shared" si="523"/>
        <v>0</v>
      </c>
      <c r="BF242" s="47">
        <f t="shared" si="523"/>
        <v>100.76021783373355</v>
      </c>
      <c r="BH242" s="44">
        <f t="shared" si="475"/>
        <v>0</v>
      </c>
      <c r="BI242" s="44">
        <f t="shared" si="476"/>
        <v>0</v>
      </c>
      <c r="BJ242" s="44">
        <f t="shared" si="477"/>
        <v>0</v>
      </c>
      <c r="BK242" s="44">
        <f t="shared" si="478"/>
        <v>0</v>
      </c>
    </row>
    <row r="243" spans="2:63" x14ac:dyDescent="0.25">
      <c r="B243" s="6">
        <v>595</v>
      </c>
      <c r="C243" s="6" t="s">
        <v>389</v>
      </c>
      <c r="D243" s="47" t="str">
        <f>INDEX(Alloc,$E243,D$1)</f>
        <v>Acct368</v>
      </c>
      <c r="E243" s="93">
        <v>32</v>
      </c>
      <c r="F243" s="93"/>
      <c r="G243" s="105">
        <f>+'Function-Classif'!F243</f>
        <v>96331.044492663816</v>
      </c>
      <c r="H243" s="21">
        <f>+'Function-Classif'!S243</f>
        <v>50972.058580663223</v>
      </c>
      <c r="I243" s="21">
        <f>+'Function-Classif'!T243</f>
        <v>0</v>
      </c>
      <c r="J243" s="21">
        <f>+'Function-Classif'!U243</f>
        <v>45358.985912000586</v>
      </c>
      <c r="K243" s="24"/>
      <c r="L243" s="47">
        <f t="shared" si="512"/>
        <v>35363.826283970237</v>
      </c>
      <c r="M243" s="47">
        <f t="shared" si="512"/>
        <v>0</v>
      </c>
      <c r="N243" s="47">
        <f t="shared" si="512"/>
        <v>36275.018762350228</v>
      </c>
      <c r="O243" s="47"/>
      <c r="P243" s="47">
        <f t="shared" si="513"/>
        <v>6368.8476810173206</v>
      </c>
      <c r="Q243" s="47">
        <f t="shared" si="513"/>
        <v>0</v>
      </c>
      <c r="R243" s="47">
        <f t="shared" si="513"/>
        <v>7018.610280645592</v>
      </c>
      <c r="S243" s="47"/>
      <c r="T243" s="47">
        <f t="shared" si="514"/>
        <v>447.36352858723205</v>
      </c>
      <c r="U243" s="47">
        <f t="shared" si="514"/>
        <v>0</v>
      </c>
      <c r="V243" s="47">
        <f t="shared" si="514"/>
        <v>49.947028002530161</v>
      </c>
      <c r="W243" s="24"/>
      <c r="X243" s="47">
        <f t="shared" si="515"/>
        <v>5000.6360726451567</v>
      </c>
      <c r="Y243" s="47">
        <f t="shared" si="515"/>
        <v>0</v>
      </c>
      <c r="Z243" s="47">
        <f t="shared" si="515"/>
        <v>379.27734754703761</v>
      </c>
      <c r="AB243" s="47">
        <f t="shared" si="516"/>
        <v>0</v>
      </c>
      <c r="AC243" s="47">
        <f t="shared" si="516"/>
        <v>0</v>
      </c>
      <c r="AD243" s="47">
        <f t="shared" si="516"/>
        <v>0</v>
      </c>
      <c r="AF243" s="47">
        <f t="shared" si="517"/>
        <v>3518.8591397634468</v>
      </c>
      <c r="AG243" s="47">
        <f t="shared" si="517"/>
        <v>0</v>
      </c>
      <c r="AH243" s="47">
        <f t="shared" si="517"/>
        <v>52.052720582738019</v>
      </c>
      <c r="AJ243" s="47">
        <f t="shared" si="518"/>
        <v>0</v>
      </c>
      <c r="AK243" s="47">
        <f t="shared" si="518"/>
        <v>0</v>
      </c>
      <c r="AL243" s="47">
        <f t="shared" si="518"/>
        <v>0</v>
      </c>
      <c r="AN243" s="47">
        <f t="shared" si="519"/>
        <v>0</v>
      </c>
      <c r="AO243" s="47">
        <f t="shared" si="519"/>
        <v>0</v>
      </c>
      <c r="AP243" s="47">
        <f t="shared" si="519"/>
        <v>0</v>
      </c>
      <c r="AR243" s="47">
        <f t="shared" si="520"/>
        <v>0</v>
      </c>
      <c r="AS243" s="47">
        <f t="shared" si="520"/>
        <v>0</v>
      </c>
      <c r="AT243" s="47">
        <f t="shared" si="520"/>
        <v>0</v>
      </c>
      <c r="AV243" s="47">
        <f t="shared" si="521"/>
        <v>269.6491164449244</v>
      </c>
      <c r="AW243" s="47">
        <f t="shared" si="521"/>
        <v>0</v>
      </c>
      <c r="AX243" s="47">
        <f t="shared" si="521"/>
        <v>1576.780038594396</v>
      </c>
      <c r="AZ243" s="47">
        <f t="shared" si="522"/>
        <v>1.1294659607295543</v>
      </c>
      <c r="BA243" s="47">
        <f t="shared" si="522"/>
        <v>0</v>
      </c>
      <c r="BB243" s="47">
        <f t="shared" si="522"/>
        <v>3.7434534759250633E-2</v>
      </c>
      <c r="BD243" s="47">
        <f t="shared" si="523"/>
        <v>1.7472922741762309</v>
      </c>
      <c r="BE243" s="47">
        <f t="shared" si="523"/>
        <v>0</v>
      </c>
      <c r="BF243" s="47">
        <f t="shared" si="523"/>
        <v>7.2622997432946228</v>
      </c>
      <c r="BH243" s="44">
        <f t="shared" si="475"/>
        <v>0</v>
      </c>
      <c r="BI243" s="44">
        <f t="shared" si="476"/>
        <v>0</v>
      </c>
      <c r="BJ243" s="44">
        <f t="shared" si="477"/>
        <v>0</v>
      </c>
      <c r="BK243" s="44">
        <f t="shared" si="478"/>
        <v>0</v>
      </c>
    </row>
    <row r="244" spans="2:63" x14ac:dyDescent="0.25">
      <c r="B244" s="6">
        <v>596</v>
      </c>
      <c r="C244" s="6" t="s">
        <v>162</v>
      </c>
      <c r="D244" s="6"/>
      <c r="E244" s="93"/>
      <c r="F244" s="93"/>
      <c r="G244" s="105">
        <f>+'Function-Classif'!F244</f>
        <v>0</v>
      </c>
      <c r="H244" s="21">
        <f>+'Function-Classif'!S244</f>
        <v>0</v>
      </c>
      <c r="I244" s="21">
        <f>+'Function-Classif'!T244</f>
        <v>0</v>
      </c>
      <c r="J244" s="21">
        <f>+'Function-Classif'!U244</f>
        <v>0</v>
      </c>
      <c r="K244" s="24"/>
      <c r="L244" s="24"/>
      <c r="M244" s="24"/>
      <c r="N244" s="24"/>
      <c r="O244" s="24"/>
      <c r="P244" s="24"/>
      <c r="Q244" s="24"/>
      <c r="R244" s="24"/>
      <c r="S244" s="24"/>
      <c r="T244" s="24"/>
      <c r="U244" s="24"/>
      <c r="V244" s="24"/>
      <c r="W244" s="24"/>
      <c r="Y244" s="44"/>
      <c r="Z244" s="44"/>
      <c r="BH244" s="44">
        <f t="shared" si="475"/>
        <v>0</v>
      </c>
      <c r="BI244" s="44">
        <f t="shared" si="476"/>
        <v>0</v>
      </c>
      <c r="BJ244" s="44">
        <f t="shared" si="477"/>
        <v>0</v>
      </c>
      <c r="BK244" s="44">
        <f t="shared" si="478"/>
        <v>0</v>
      </c>
    </row>
    <row r="245" spans="2:63" x14ac:dyDescent="0.25">
      <c r="B245" s="6">
        <v>597</v>
      </c>
      <c r="C245" s="6" t="s">
        <v>163</v>
      </c>
      <c r="D245" s="47" t="str">
        <f>INDEX(Alloc,$E245,D$1)</f>
        <v>C03</v>
      </c>
      <c r="E245" s="93">
        <v>21</v>
      </c>
      <c r="F245" s="93"/>
      <c r="G245" s="105">
        <f>+'Function-Classif'!F245</f>
        <v>1371953.1640689725</v>
      </c>
      <c r="H245" s="21">
        <f>+'Function-Classif'!S245</f>
        <v>0</v>
      </c>
      <c r="I245" s="21">
        <f>+'Function-Classif'!T245</f>
        <v>0</v>
      </c>
      <c r="J245" s="21">
        <f>+'Function-Classif'!U245</f>
        <v>1371953.1640689725</v>
      </c>
      <c r="K245" s="24"/>
      <c r="L245" s="47">
        <f t="shared" ref="L245:N246" si="528">INDEX(Alloc,$E245,L$1)*$G245</f>
        <v>0</v>
      </c>
      <c r="M245" s="47">
        <f t="shared" si="528"/>
        <v>0</v>
      </c>
      <c r="N245" s="47">
        <f t="shared" si="528"/>
        <v>852617.5342017737</v>
      </c>
      <c r="O245" s="47"/>
      <c r="P245" s="47">
        <f t="shared" ref="P245:R246" si="529">INDEX(Alloc,$E245,P$1)*$G245</f>
        <v>0</v>
      </c>
      <c r="Q245" s="47">
        <f t="shared" si="529"/>
        <v>0</v>
      </c>
      <c r="R245" s="47">
        <f t="shared" si="529"/>
        <v>317768.6095730486</v>
      </c>
      <c r="S245" s="47"/>
      <c r="T245" s="47">
        <f t="shared" ref="T245:V246" si="530">INDEX(Alloc,$E245,T$1)*$G245</f>
        <v>0</v>
      </c>
      <c r="U245" s="47">
        <f t="shared" si="530"/>
        <v>0</v>
      </c>
      <c r="V245" s="47">
        <f t="shared" si="530"/>
        <v>6740.3818154652054</v>
      </c>
      <c r="W245" s="24"/>
      <c r="X245" s="47">
        <f t="shared" ref="X245:Z246" si="531">INDEX(Alloc,$E245,X$1)*$G245</f>
        <v>0</v>
      </c>
      <c r="Y245" s="47">
        <f t="shared" si="531"/>
        <v>0</v>
      </c>
      <c r="Z245" s="47">
        <f t="shared" si="531"/>
        <v>86131.053591599382</v>
      </c>
      <c r="AB245" s="47">
        <f t="shared" ref="AB245:AD246" si="532">INDEX(Alloc,$E245,AB$1)*$G245</f>
        <v>0</v>
      </c>
      <c r="AC245" s="47">
        <f t="shared" si="532"/>
        <v>0</v>
      </c>
      <c r="AD245" s="47">
        <f t="shared" si="532"/>
        <v>18990.085115509704</v>
      </c>
      <c r="AF245" s="47">
        <f t="shared" ref="AF245:AH246" si="533">INDEX(Alloc,$E245,AF$1)*$G245</f>
        <v>0</v>
      </c>
      <c r="AG245" s="47">
        <f t="shared" si="533"/>
        <v>0</v>
      </c>
      <c r="AH245" s="47">
        <f t="shared" si="533"/>
        <v>15973.247466733823</v>
      </c>
      <c r="AJ245" s="47">
        <f t="shared" ref="AJ245:AL246" si="534">INDEX(Alloc,$E245,AJ$1)*$G245</f>
        <v>0</v>
      </c>
      <c r="AK245" s="47">
        <f t="shared" si="534"/>
        <v>0</v>
      </c>
      <c r="AL245" s="47">
        <f t="shared" si="534"/>
        <v>42193.605624653399</v>
      </c>
      <c r="AN245" s="47">
        <f t="shared" ref="AN245:AP246" si="535">INDEX(Alloc,$E245,AN$1)*$G245</f>
        <v>0</v>
      </c>
      <c r="AO245" s="47">
        <f t="shared" si="535"/>
        <v>0</v>
      </c>
      <c r="AP245" s="47">
        <f t="shared" si="535"/>
        <v>28776.52517522698</v>
      </c>
      <c r="AR245" s="47">
        <f t="shared" ref="AR245:AT246" si="536">INDEX(Alloc,$E245,AR$1)*$G245</f>
        <v>0</v>
      </c>
      <c r="AS245" s="47">
        <f t="shared" si="536"/>
        <v>0</v>
      </c>
      <c r="AT245" s="47">
        <f t="shared" si="536"/>
        <v>1217.9489167329252</v>
      </c>
      <c r="AV245" s="47">
        <f t="shared" ref="AV245:AX246" si="537">INDEX(Alloc,$E245,AV$1)*$G245</f>
        <v>0</v>
      </c>
      <c r="AW245" s="47">
        <f t="shared" si="537"/>
        <v>0</v>
      </c>
      <c r="AX245" s="47">
        <f t="shared" si="537"/>
        <v>0</v>
      </c>
      <c r="AZ245" s="47">
        <f t="shared" ref="AZ245:BB246" si="538">INDEX(Alloc,$E245,AZ$1)*$G245</f>
        <v>0</v>
      </c>
      <c r="BA245" s="47">
        <f t="shared" si="538"/>
        <v>0</v>
      </c>
      <c r="BB245" s="47">
        <f t="shared" si="538"/>
        <v>7.9188337857885305</v>
      </c>
      <c r="BD245" s="47">
        <f t="shared" ref="BD245:BF246" si="539">INDEX(Alloc,$E245,BD$1)*$G245</f>
        <v>0</v>
      </c>
      <c r="BE245" s="47">
        <f t="shared" si="539"/>
        <v>0</v>
      </c>
      <c r="BF245" s="47">
        <f t="shared" si="539"/>
        <v>1536.2537544429752</v>
      </c>
      <c r="BH245" s="44">
        <f t="shared" si="475"/>
        <v>0</v>
      </c>
      <c r="BI245" s="44">
        <f t="shared" si="476"/>
        <v>0</v>
      </c>
      <c r="BJ245" s="44">
        <f t="shared" si="477"/>
        <v>0</v>
      </c>
      <c r="BK245" s="44">
        <f t="shared" si="478"/>
        <v>0</v>
      </c>
    </row>
    <row r="246" spans="2:63" x14ac:dyDescent="0.25">
      <c r="B246" s="30">
        <v>598</v>
      </c>
      <c r="C246" s="30" t="s">
        <v>164</v>
      </c>
      <c r="D246" s="47" t="str">
        <f>INDEX(Alloc,$E246,D$1)</f>
        <v>Dist</v>
      </c>
      <c r="E246" s="94">
        <v>26</v>
      </c>
      <c r="F246" s="94"/>
      <c r="G246" s="105">
        <f>+'Function-Classif'!F246</f>
        <v>550313.71965749969</v>
      </c>
      <c r="H246" s="31">
        <f>+'Function-Classif'!S246</f>
        <v>224541.90921539548</v>
      </c>
      <c r="I246" s="31">
        <f>+'Function-Classif'!T246</f>
        <v>0</v>
      </c>
      <c r="J246" s="31">
        <f>+'Function-Classif'!U246</f>
        <v>325771.81044210418</v>
      </c>
      <c r="K246" s="65"/>
      <c r="L246" s="47">
        <f t="shared" si="528"/>
        <v>129887.61442712403</v>
      </c>
      <c r="M246" s="47">
        <f t="shared" si="528"/>
        <v>0</v>
      </c>
      <c r="N246" s="47">
        <f t="shared" si="528"/>
        <v>223832.10705287958</v>
      </c>
      <c r="O246" s="47"/>
      <c r="P246" s="47">
        <f t="shared" si="529"/>
        <v>28218.527286890028</v>
      </c>
      <c r="Q246" s="47">
        <f t="shared" si="529"/>
        <v>0</v>
      </c>
      <c r="R246" s="47">
        <f t="shared" si="529"/>
        <v>50542.206049007487</v>
      </c>
      <c r="S246" s="47"/>
      <c r="T246" s="47">
        <f t="shared" si="530"/>
        <v>2421.8597130924354</v>
      </c>
      <c r="U246" s="47">
        <f t="shared" si="530"/>
        <v>0</v>
      </c>
      <c r="V246" s="47">
        <f t="shared" si="530"/>
        <v>465.77007783871005</v>
      </c>
      <c r="W246" s="24"/>
      <c r="X246" s="47">
        <f t="shared" si="531"/>
        <v>19831.60811234044</v>
      </c>
      <c r="Y246" s="47">
        <f t="shared" si="531"/>
        <v>0</v>
      </c>
      <c r="Z246" s="47">
        <f t="shared" si="531"/>
        <v>3743.6113177694474</v>
      </c>
      <c r="AB246" s="47">
        <f t="shared" si="532"/>
        <v>1159.2786543941602</v>
      </c>
      <c r="AC246" s="47">
        <f t="shared" si="532"/>
        <v>0</v>
      </c>
      <c r="AD246" s="47">
        <f t="shared" si="532"/>
        <v>408.27650966203095</v>
      </c>
      <c r="AF246" s="47">
        <f t="shared" si="533"/>
        <v>14975.51350475968</v>
      </c>
      <c r="AG246" s="47">
        <f t="shared" si="533"/>
        <v>0</v>
      </c>
      <c r="AH246" s="47">
        <f t="shared" si="533"/>
        <v>598.24711280003123</v>
      </c>
      <c r="AJ246" s="47">
        <f t="shared" si="534"/>
        <v>26397.645234475411</v>
      </c>
      <c r="AK246" s="47">
        <f t="shared" si="534"/>
        <v>0</v>
      </c>
      <c r="AL246" s="47">
        <f t="shared" si="534"/>
        <v>880.31466334467143</v>
      </c>
      <c r="AN246" s="47">
        <f t="shared" si="535"/>
        <v>0</v>
      </c>
      <c r="AO246" s="47">
        <f t="shared" si="535"/>
        <v>0</v>
      </c>
      <c r="AP246" s="47">
        <f t="shared" si="535"/>
        <v>553.19272390495428</v>
      </c>
      <c r="AR246" s="47">
        <f t="shared" si="536"/>
        <v>0</v>
      </c>
      <c r="AS246" s="47">
        <f t="shared" si="536"/>
        <v>0</v>
      </c>
      <c r="AT246" s="47">
        <f t="shared" si="536"/>
        <v>23.413545406260507</v>
      </c>
      <c r="AV246" s="47">
        <f t="shared" si="537"/>
        <v>1632.4382658215743</v>
      </c>
      <c r="AW246" s="47">
        <f t="shared" si="537"/>
        <v>0</v>
      </c>
      <c r="AX246" s="47">
        <f t="shared" si="537"/>
        <v>44657.604857111481</v>
      </c>
      <c r="AZ246" s="47">
        <f t="shared" si="538"/>
        <v>6.8377136871295585</v>
      </c>
      <c r="BA246" s="47">
        <f t="shared" si="538"/>
        <v>0</v>
      </c>
      <c r="BB246" s="47">
        <f t="shared" si="538"/>
        <v>0.34393093527902485</v>
      </c>
      <c r="BD246" s="47">
        <f t="shared" si="539"/>
        <v>10.586302810607597</v>
      </c>
      <c r="BE246" s="47">
        <f t="shared" si="539"/>
        <v>0</v>
      </c>
      <c r="BF246" s="47">
        <f t="shared" si="539"/>
        <v>66.722601444130845</v>
      </c>
      <c r="BH246" s="44">
        <f t="shared" si="475"/>
        <v>0</v>
      </c>
      <c r="BI246" s="44">
        <f t="shared" si="476"/>
        <v>0</v>
      </c>
      <c r="BJ246" s="44">
        <f t="shared" si="477"/>
        <v>0</v>
      </c>
      <c r="BK246" s="44">
        <f t="shared" si="478"/>
        <v>0</v>
      </c>
    </row>
    <row r="247" spans="2:63" x14ac:dyDescent="0.25">
      <c r="B247" s="6" t="s">
        <v>165</v>
      </c>
      <c r="C247" s="6"/>
      <c r="D247" s="6"/>
      <c r="E247" s="93"/>
      <c r="F247" s="93"/>
      <c r="G247" s="105">
        <f>+'Function-Classif'!F247</f>
        <v>34392454.215919353</v>
      </c>
      <c r="H247" s="24">
        <f>SUM(H238:H246)</f>
        <v>14089682.545109505</v>
      </c>
      <c r="I247" s="24">
        <f t="shared" ref="I247:J247" si="540">SUM(I238:I246)</f>
        <v>0</v>
      </c>
      <c r="J247" s="24">
        <f t="shared" si="540"/>
        <v>20302771.670809839</v>
      </c>
      <c r="K247" s="24"/>
      <c r="L247" s="24">
        <f t="shared" ref="L247:BF247" si="541">SUM(L238:L246)</f>
        <v>8265336.4303096924</v>
      </c>
      <c r="M247" s="24">
        <f t="shared" si="541"/>
        <v>0</v>
      </c>
      <c r="N247" s="24">
        <f t="shared" si="541"/>
        <v>15995586.126839772</v>
      </c>
      <c r="O247" s="24">
        <f t="shared" si="541"/>
        <v>0</v>
      </c>
      <c r="P247" s="24">
        <f t="shared" si="541"/>
        <v>1822699.5732717263</v>
      </c>
      <c r="Q247" s="24">
        <f t="shared" si="541"/>
        <v>0</v>
      </c>
      <c r="R247" s="24">
        <f t="shared" si="541"/>
        <v>3254914.5525376219</v>
      </c>
      <c r="S247" s="24">
        <f t="shared" si="541"/>
        <v>0</v>
      </c>
      <c r="T247" s="24">
        <f t="shared" si="541"/>
        <v>158474.68860203912</v>
      </c>
      <c r="U247" s="24">
        <f t="shared" si="541"/>
        <v>0</v>
      </c>
      <c r="V247" s="24">
        <f t="shared" si="541"/>
        <v>27748.292276495016</v>
      </c>
      <c r="W247" s="24">
        <f t="shared" si="541"/>
        <v>0</v>
      </c>
      <c r="X247" s="24">
        <f t="shared" si="541"/>
        <v>1030720.6604485655</v>
      </c>
      <c r="Y247" s="24">
        <f t="shared" si="541"/>
        <v>0</v>
      </c>
      <c r="Z247" s="24">
        <f t="shared" si="541"/>
        <v>192773.90707428596</v>
      </c>
      <c r="AA247" s="24">
        <f t="shared" si="541"/>
        <v>0</v>
      </c>
      <c r="AB247" s="24">
        <f t="shared" si="541"/>
        <v>80261.886578182646</v>
      </c>
      <c r="AC247" s="24">
        <f t="shared" si="541"/>
        <v>0</v>
      </c>
      <c r="AD247" s="24">
        <f t="shared" si="541"/>
        <v>23336.997105059691</v>
      </c>
      <c r="AE247" s="24">
        <f t="shared" si="541"/>
        <v>0</v>
      </c>
      <c r="AF247" s="24">
        <f t="shared" si="541"/>
        <v>795943.95898229838</v>
      </c>
      <c r="AG247" s="24">
        <f t="shared" si="541"/>
        <v>0</v>
      </c>
      <c r="AH247" s="24">
        <f t="shared" si="541"/>
        <v>30693.575782713684</v>
      </c>
      <c r="AI247" s="24">
        <f t="shared" si="541"/>
        <v>0</v>
      </c>
      <c r="AJ247" s="24">
        <f t="shared" si="541"/>
        <v>1827623.4102212605</v>
      </c>
      <c r="AK247" s="24">
        <f t="shared" si="541"/>
        <v>0</v>
      </c>
      <c r="AL247" s="24">
        <f t="shared" si="541"/>
        <v>49380.290391633695</v>
      </c>
      <c r="AM247" s="24">
        <f t="shared" si="541"/>
        <v>0</v>
      </c>
      <c r="AN247" s="24">
        <f t="shared" si="541"/>
        <v>0</v>
      </c>
      <c r="AO247" s="24">
        <f t="shared" si="541"/>
        <v>0</v>
      </c>
      <c r="AP247" s="24">
        <f t="shared" si="541"/>
        <v>29329.717899131934</v>
      </c>
      <c r="AQ247" s="24">
        <f t="shared" si="541"/>
        <v>0</v>
      </c>
      <c r="AR247" s="24">
        <f t="shared" si="541"/>
        <v>0</v>
      </c>
      <c r="AS247" s="24">
        <f t="shared" si="541"/>
        <v>0</v>
      </c>
      <c r="AT247" s="24">
        <f t="shared" si="541"/>
        <v>1241.3624621391857</v>
      </c>
      <c r="AU247" s="24">
        <f t="shared" si="541"/>
        <v>0</v>
      </c>
      <c r="AV247" s="24">
        <f t="shared" si="541"/>
        <v>107474.76428180655</v>
      </c>
      <c r="AW247" s="24">
        <f t="shared" si="541"/>
        <v>0</v>
      </c>
      <c r="AX247" s="24">
        <f t="shared" si="541"/>
        <v>693153.38531833864</v>
      </c>
      <c r="AY247" s="24">
        <f t="shared" si="541"/>
        <v>0</v>
      </c>
      <c r="AZ247" s="24">
        <f t="shared" si="541"/>
        <v>450.17424679204044</v>
      </c>
      <c r="BA247" s="24">
        <f t="shared" si="541"/>
        <v>0</v>
      </c>
      <c r="BB247" s="24">
        <f t="shared" si="541"/>
        <v>23.658785244351122</v>
      </c>
      <c r="BC247" s="24">
        <f t="shared" si="541"/>
        <v>0</v>
      </c>
      <c r="BD247" s="24">
        <f t="shared" si="541"/>
        <v>696.99816714742428</v>
      </c>
      <c r="BE247" s="24">
        <f t="shared" si="541"/>
        <v>0</v>
      </c>
      <c r="BF247" s="24">
        <f t="shared" si="541"/>
        <v>4589.8043374041181</v>
      </c>
      <c r="BH247" s="44">
        <f t="shared" si="475"/>
        <v>0</v>
      </c>
      <c r="BI247" s="44">
        <f t="shared" si="476"/>
        <v>0</v>
      </c>
      <c r="BJ247" s="44">
        <f t="shared" si="477"/>
        <v>0</v>
      </c>
      <c r="BK247" s="44">
        <f t="shared" si="478"/>
        <v>0</v>
      </c>
    </row>
    <row r="248" spans="2:63" x14ac:dyDescent="0.25">
      <c r="B248" s="30"/>
      <c r="C248" s="30"/>
      <c r="D248" s="30"/>
      <c r="E248" s="94"/>
      <c r="F248" s="94"/>
      <c r="G248" s="105"/>
      <c r="H248" s="31"/>
      <c r="I248" s="31"/>
      <c r="J248" s="31"/>
      <c r="K248" s="4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H248" s="44">
        <f t="shared" si="475"/>
        <v>0</v>
      </c>
      <c r="BI248" s="44">
        <f t="shared" si="476"/>
        <v>0</v>
      </c>
      <c r="BJ248" s="44">
        <f t="shared" si="477"/>
        <v>0</v>
      </c>
      <c r="BK248" s="44">
        <f t="shared" si="478"/>
        <v>0</v>
      </c>
    </row>
    <row r="249" spans="2:63" x14ac:dyDescent="0.25">
      <c r="B249" s="6" t="s">
        <v>240</v>
      </c>
      <c r="C249" s="6"/>
      <c r="D249" s="6"/>
      <c r="E249" s="93"/>
      <c r="F249" s="93"/>
      <c r="G249" s="105">
        <f>+'Function-Classif'!F249</f>
        <v>58098349.245295174</v>
      </c>
      <c r="H249" s="24">
        <f>H247+H235</f>
        <v>21321656.820674501</v>
      </c>
      <c r="I249" s="24">
        <f t="shared" ref="I249:J249" si="542">I247+I235</f>
        <v>0</v>
      </c>
      <c r="J249" s="24">
        <f t="shared" si="542"/>
        <v>36776692.424620658</v>
      </c>
      <c r="K249" s="24"/>
      <c r="L249" s="24">
        <f t="shared" ref="L249:BF249" si="543">L247+L235</f>
        <v>12252630.841860246</v>
      </c>
      <c r="M249" s="24">
        <f t="shared" si="543"/>
        <v>0</v>
      </c>
      <c r="N249" s="24">
        <f t="shared" si="543"/>
        <v>27130928.291943371</v>
      </c>
      <c r="O249" s="24">
        <f t="shared" si="543"/>
        <v>0</v>
      </c>
      <c r="P249" s="24">
        <f t="shared" si="543"/>
        <v>2728608.7117724195</v>
      </c>
      <c r="Q249" s="24">
        <f t="shared" si="543"/>
        <v>0</v>
      </c>
      <c r="R249" s="24">
        <f t="shared" si="543"/>
        <v>6555128.8641867917</v>
      </c>
      <c r="S249" s="24">
        <f t="shared" si="543"/>
        <v>0</v>
      </c>
      <c r="T249" s="24">
        <f t="shared" si="543"/>
        <v>239219.4694724312</v>
      </c>
      <c r="U249" s="24">
        <f t="shared" si="543"/>
        <v>0</v>
      </c>
      <c r="V249" s="24">
        <f t="shared" si="543"/>
        <v>83441.166079005081</v>
      </c>
      <c r="W249" s="24">
        <f t="shared" si="543"/>
        <v>0</v>
      </c>
      <c r="X249" s="24">
        <f t="shared" si="543"/>
        <v>1670498.1981048919</v>
      </c>
      <c r="Y249" s="24">
        <f t="shared" si="543"/>
        <v>0</v>
      </c>
      <c r="Z249" s="24">
        <f t="shared" si="543"/>
        <v>850271.84237518278</v>
      </c>
      <c r="AA249" s="24">
        <f t="shared" si="543"/>
        <v>0</v>
      </c>
      <c r="AB249" s="24">
        <f t="shared" si="543"/>
        <v>125374.56715620231</v>
      </c>
      <c r="AC249" s="24">
        <f t="shared" si="543"/>
        <v>0</v>
      </c>
      <c r="AD249" s="24">
        <f t="shared" si="543"/>
        <v>159965.21456172701</v>
      </c>
      <c r="AE249" s="24">
        <f t="shared" si="543"/>
        <v>0</v>
      </c>
      <c r="AF249" s="24">
        <f t="shared" si="543"/>
        <v>1285850.89952556</v>
      </c>
      <c r="AG249" s="24">
        <f t="shared" si="543"/>
        <v>0</v>
      </c>
      <c r="AH249" s="24">
        <f t="shared" si="543"/>
        <v>150608.48401737906</v>
      </c>
      <c r="AI249" s="24">
        <f t="shared" si="543"/>
        <v>0</v>
      </c>
      <c r="AJ249" s="24">
        <f t="shared" si="543"/>
        <v>2854873.0132057313</v>
      </c>
      <c r="AK249" s="24">
        <f t="shared" si="543"/>
        <v>0</v>
      </c>
      <c r="AL249" s="24">
        <f t="shared" si="543"/>
        <v>352220.53395904053</v>
      </c>
      <c r="AM249" s="24">
        <f t="shared" si="543"/>
        <v>0</v>
      </c>
      <c r="AN249" s="24">
        <f t="shared" si="543"/>
        <v>0</v>
      </c>
      <c r="AO249" s="24">
        <f t="shared" si="543"/>
        <v>0</v>
      </c>
      <c r="AP249" s="24">
        <f t="shared" si="543"/>
        <v>234584.84837788696</v>
      </c>
      <c r="AQ249" s="24">
        <f t="shared" si="543"/>
        <v>0</v>
      </c>
      <c r="AR249" s="24">
        <f t="shared" si="543"/>
        <v>0</v>
      </c>
      <c r="AS249" s="24">
        <f t="shared" si="543"/>
        <v>0</v>
      </c>
      <c r="AT249" s="24">
        <f t="shared" si="543"/>
        <v>9928.6609562494323</v>
      </c>
      <c r="AU249" s="24">
        <f t="shared" si="543"/>
        <v>0</v>
      </c>
      <c r="AV249" s="24">
        <f t="shared" si="543"/>
        <v>162862.71610812232</v>
      </c>
      <c r="AW249" s="24">
        <f t="shared" si="543"/>
        <v>0</v>
      </c>
      <c r="AX249" s="24">
        <f t="shared" si="543"/>
        <v>1233026.5593280606</v>
      </c>
      <c r="AY249" s="24">
        <f t="shared" si="543"/>
        <v>0</v>
      </c>
      <c r="AZ249" s="24">
        <f t="shared" si="543"/>
        <v>682.17503005857702</v>
      </c>
      <c r="BA249" s="24">
        <f t="shared" si="543"/>
        <v>0</v>
      </c>
      <c r="BB249" s="24">
        <f t="shared" si="543"/>
        <v>85.066455569062356</v>
      </c>
      <c r="BC249" s="24">
        <f t="shared" si="543"/>
        <v>0</v>
      </c>
      <c r="BD249" s="24">
        <f t="shared" si="543"/>
        <v>1056.2284388476955</v>
      </c>
      <c r="BE249" s="24">
        <f t="shared" si="543"/>
        <v>0</v>
      </c>
      <c r="BF249" s="24">
        <f t="shared" si="543"/>
        <v>16502.892380398098</v>
      </c>
      <c r="BH249" s="44">
        <f t="shared" si="475"/>
        <v>0</v>
      </c>
      <c r="BI249" s="44">
        <f t="shared" si="476"/>
        <v>0</v>
      </c>
      <c r="BJ249" s="44">
        <f t="shared" si="477"/>
        <v>0</v>
      </c>
      <c r="BK249" s="44">
        <f t="shared" si="478"/>
        <v>0</v>
      </c>
    </row>
    <row r="250" spans="2:63" x14ac:dyDescent="0.25">
      <c r="B250" s="6"/>
      <c r="C250" s="6"/>
      <c r="D250" s="6"/>
      <c r="E250" s="93"/>
      <c r="F250" s="93"/>
      <c r="G250" s="105"/>
      <c r="H250" s="24"/>
      <c r="I250" s="24"/>
      <c r="J250" s="24"/>
      <c r="K250" s="24"/>
      <c r="L250" s="40"/>
      <c r="M250" s="24"/>
      <c r="N250" s="24"/>
      <c r="O250" s="24"/>
      <c r="P250" s="40"/>
      <c r="Q250" s="24"/>
      <c r="R250" s="24"/>
      <c r="S250" s="24"/>
      <c r="T250" s="24"/>
      <c r="U250" s="24"/>
      <c r="V250" s="24"/>
      <c r="W250" s="24"/>
      <c r="Y250" s="44"/>
      <c r="Z250" s="44"/>
      <c r="BH250" s="44">
        <f t="shared" si="475"/>
        <v>0</v>
      </c>
      <c r="BI250" s="44">
        <f t="shared" si="476"/>
        <v>0</v>
      </c>
      <c r="BJ250" s="44">
        <f t="shared" si="477"/>
        <v>0</v>
      </c>
      <c r="BK250" s="44">
        <f t="shared" si="478"/>
        <v>0</v>
      </c>
    </row>
    <row r="251" spans="2:63" x14ac:dyDescent="0.25">
      <c r="B251" s="9" t="s">
        <v>166</v>
      </c>
      <c r="C251" s="6"/>
      <c r="D251" s="6"/>
      <c r="E251" s="93"/>
      <c r="F251" s="93"/>
      <c r="G251" s="105"/>
      <c r="H251" s="24"/>
      <c r="I251" s="24"/>
      <c r="J251" s="24"/>
      <c r="K251" s="24"/>
      <c r="L251" s="40"/>
      <c r="M251" s="24"/>
      <c r="N251" s="24"/>
      <c r="O251" s="24"/>
      <c r="P251" s="40"/>
      <c r="Q251" s="24"/>
      <c r="R251" s="24"/>
      <c r="S251" s="24"/>
      <c r="T251" s="24"/>
      <c r="U251" s="24"/>
      <c r="V251" s="24"/>
      <c r="W251" s="24"/>
      <c r="Y251" s="44"/>
      <c r="Z251" s="44"/>
      <c r="BH251" s="44">
        <f t="shared" si="475"/>
        <v>0</v>
      </c>
      <c r="BI251" s="44">
        <f t="shared" si="476"/>
        <v>0</v>
      </c>
      <c r="BJ251" s="44">
        <f t="shared" si="477"/>
        <v>0</v>
      </c>
      <c r="BK251" s="44">
        <f t="shared" si="478"/>
        <v>0</v>
      </c>
    </row>
    <row r="252" spans="2:63" x14ac:dyDescent="0.25">
      <c r="B252" s="6">
        <v>901</v>
      </c>
      <c r="C252" s="6" t="s">
        <v>167</v>
      </c>
      <c r="D252" s="47" t="str">
        <f>INDEX(Alloc,$E252,D$1)</f>
        <v>C05</v>
      </c>
      <c r="E252" s="93">
        <v>33</v>
      </c>
      <c r="F252" s="93"/>
      <c r="G252" s="105">
        <f>+'Function-Classif'!F252</f>
        <v>3631553.6494342163</v>
      </c>
      <c r="H252" s="21">
        <f>+'Function-Classif'!S252</f>
        <v>0</v>
      </c>
      <c r="I252" s="21">
        <f>+'Function-Classif'!T252</f>
        <v>0</v>
      </c>
      <c r="J252" s="21">
        <f>+'Function-Classif'!U252</f>
        <v>3631553.6494342163</v>
      </c>
      <c r="K252" s="24"/>
      <c r="L252" s="47">
        <f t="shared" ref="L252:N255" si="544">INDEX(Alloc,$E252,L$1)*$G252</f>
        <v>0</v>
      </c>
      <c r="M252" s="47">
        <f t="shared" si="544"/>
        <v>0</v>
      </c>
      <c r="N252" s="47">
        <f t="shared" si="544"/>
        <v>2339691.9604280018</v>
      </c>
      <c r="O252" s="47"/>
      <c r="P252" s="47">
        <f t="shared" ref="P252:R255" si="545">INDEX(Alloc,$E252,P$1)*$G252</f>
        <v>0</v>
      </c>
      <c r="Q252" s="47">
        <f t="shared" si="545"/>
        <v>0</v>
      </c>
      <c r="R252" s="47">
        <f t="shared" si="545"/>
        <v>905382.63561410131</v>
      </c>
      <c r="S252" s="47"/>
      <c r="T252" s="47">
        <f t="shared" ref="T252:V255" si="546">INDEX(Alloc,$E252,T$1)*$G252</f>
        <v>0</v>
      </c>
      <c r="U252" s="47">
        <f t="shared" si="546"/>
        <v>0</v>
      </c>
      <c r="V252" s="47">
        <f t="shared" si="546"/>
        <v>32215.189364996702</v>
      </c>
      <c r="W252" s="24"/>
      <c r="X252" s="47">
        <f t="shared" ref="X252:Z255" si="547">INDEX(Alloc,$E252,X$1)*$G252</f>
        <v>0</v>
      </c>
      <c r="Y252" s="47">
        <f t="shared" si="547"/>
        <v>0</v>
      </c>
      <c r="Z252" s="47">
        <f t="shared" si="547"/>
        <v>122314.5005991401</v>
      </c>
      <c r="AB252" s="47">
        <f t="shared" ref="AB252:AD255" si="548">INDEX(Alloc,$E252,AB$1)*$G252</f>
        <v>0</v>
      </c>
      <c r="AC252" s="47">
        <f t="shared" si="548"/>
        <v>0</v>
      </c>
      <c r="AD252" s="47">
        <f t="shared" si="548"/>
        <v>4699.1802362094686</v>
      </c>
      <c r="AF252" s="47">
        <f t="shared" ref="AF252:AH255" si="549">INDEX(Alloc,$E252,AF$1)*$G252</f>
        <v>0</v>
      </c>
      <c r="AG252" s="47">
        <f t="shared" si="549"/>
        <v>0</v>
      </c>
      <c r="AH252" s="47">
        <f t="shared" si="549"/>
        <v>83933.334854839646</v>
      </c>
      <c r="AJ252" s="47">
        <f t="shared" ref="AJ252:AL255" si="550">INDEX(Alloc,$E252,AJ$1)*$G252</f>
        <v>0</v>
      </c>
      <c r="AK252" s="47">
        <f t="shared" si="550"/>
        <v>0</v>
      </c>
      <c r="AL252" s="47">
        <f t="shared" si="550"/>
        <v>37620.604781214533</v>
      </c>
      <c r="AN252" s="47">
        <f t="shared" ref="AN252:AP255" si="551">INDEX(Alloc,$E252,AN$1)*$G252</f>
        <v>0</v>
      </c>
      <c r="AO252" s="47">
        <f t="shared" si="551"/>
        <v>0</v>
      </c>
      <c r="AP252" s="47">
        <f t="shared" si="551"/>
        <v>3259.5469846539668</v>
      </c>
      <c r="AR252" s="47">
        <f t="shared" ref="AR252:AT255" si="552">INDEX(Alloc,$E252,AR$1)*$G252</f>
        <v>0</v>
      </c>
      <c r="AS252" s="47">
        <f t="shared" si="552"/>
        <v>0</v>
      </c>
      <c r="AT252" s="47">
        <f t="shared" si="552"/>
        <v>271.6289153878306</v>
      </c>
      <c r="AV252" s="47">
        <f t="shared" ref="AV252:AX255" si="553">INDEX(Alloc,$E252,AV$1)*$G252</f>
        <v>0</v>
      </c>
      <c r="AW252" s="47">
        <f t="shared" si="553"/>
        <v>0</v>
      </c>
      <c r="AX252" s="47">
        <f t="shared" si="553"/>
        <v>101697.86592120377</v>
      </c>
      <c r="AZ252" s="47">
        <f t="shared" ref="AZ252:BB255" si="554">INDEX(Alloc,$E252,AZ$1)*$G252</f>
        <v>0</v>
      </c>
      <c r="BA252" s="47">
        <f t="shared" si="554"/>
        <v>0</v>
      </c>
      <c r="BB252" s="47">
        <f t="shared" si="554"/>
        <v>0</v>
      </c>
      <c r="BD252" s="47">
        <f t="shared" ref="BD252:BF255" si="555">INDEX(Alloc,$E252,BD$1)*$G252</f>
        <v>0</v>
      </c>
      <c r="BE252" s="47">
        <f t="shared" si="555"/>
        <v>0</v>
      </c>
      <c r="BF252" s="47">
        <f t="shared" si="555"/>
        <v>467.2017344670686</v>
      </c>
      <c r="BH252" s="44">
        <f t="shared" si="475"/>
        <v>0</v>
      </c>
      <c r="BI252" s="44">
        <f t="shared" si="476"/>
        <v>0</v>
      </c>
      <c r="BJ252" s="44">
        <f t="shared" si="477"/>
        <v>0</v>
      </c>
      <c r="BK252" s="44">
        <f t="shared" si="478"/>
        <v>0</v>
      </c>
    </row>
    <row r="253" spans="2:63" x14ac:dyDescent="0.25">
      <c r="B253" s="6">
        <v>902</v>
      </c>
      <c r="C253" s="43" t="s">
        <v>168</v>
      </c>
      <c r="D253" s="47" t="str">
        <f>INDEX(Alloc,$E253,D$1)</f>
        <v>MREAD</v>
      </c>
      <c r="E253" s="111">
        <v>50</v>
      </c>
      <c r="F253" s="93"/>
      <c r="G253" s="105">
        <f>+'Function-Classif'!F253</f>
        <v>5301482.1130486084</v>
      </c>
      <c r="H253" s="21">
        <f>+'Function-Classif'!S253</f>
        <v>0</v>
      </c>
      <c r="I253" s="21">
        <f>+'Function-Classif'!T253</f>
        <v>0</v>
      </c>
      <c r="J253" s="21">
        <f>+'Function-Classif'!U253</f>
        <v>5301482.1130486084</v>
      </c>
      <c r="K253" s="24"/>
      <c r="L253" s="47">
        <f t="shared" si="544"/>
        <v>0</v>
      </c>
      <c r="M253" s="47">
        <f t="shared" si="544"/>
        <v>0</v>
      </c>
      <c r="N253" s="47">
        <f t="shared" si="544"/>
        <v>3511772.7245907555</v>
      </c>
      <c r="O253" s="47"/>
      <c r="P253" s="47">
        <f t="shared" si="545"/>
        <v>0</v>
      </c>
      <c r="Q253" s="47">
        <f t="shared" si="545"/>
        <v>0</v>
      </c>
      <c r="R253" s="47">
        <f t="shared" si="545"/>
        <v>1358938.7401605055</v>
      </c>
      <c r="S253" s="47"/>
      <c r="T253" s="47">
        <f t="shared" si="546"/>
        <v>0</v>
      </c>
      <c r="U253" s="47">
        <f t="shared" si="546"/>
        <v>0</v>
      </c>
      <c r="V253" s="47">
        <f t="shared" si="546"/>
        <v>48353.554759758292</v>
      </c>
      <c r="W253" s="24"/>
      <c r="X253" s="47">
        <f t="shared" si="547"/>
        <v>0</v>
      </c>
      <c r="Y253" s="47">
        <f t="shared" si="547"/>
        <v>0</v>
      </c>
      <c r="Z253" s="47">
        <f t="shared" si="547"/>
        <v>183588.58101449543</v>
      </c>
      <c r="AB253" s="47">
        <f t="shared" si="548"/>
        <v>0</v>
      </c>
      <c r="AC253" s="47">
        <f t="shared" si="548"/>
        <v>0</v>
      </c>
      <c r="AD253" s="47">
        <f t="shared" si="548"/>
        <v>7053.2588308922295</v>
      </c>
      <c r="AF253" s="47">
        <f t="shared" si="549"/>
        <v>0</v>
      </c>
      <c r="AG253" s="47">
        <f t="shared" si="549"/>
        <v>0</v>
      </c>
      <c r="AH253" s="47">
        <f t="shared" si="549"/>
        <v>125980.1721818323</v>
      </c>
      <c r="AJ253" s="47">
        <f t="shared" si="550"/>
        <v>0</v>
      </c>
      <c r="AK253" s="47">
        <f t="shared" si="550"/>
        <v>0</v>
      </c>
      <c r="AL253" s="47">
        <f t="shared" si="550"/>
        <v>56466.840929397331</v>
      </c>
      <c r="AN253" s="47">
        <f t="shared" si="551"/>
        <v>0</v>
      </c>
      <c r="AO253" s="47">
        <f t="shared" si="551"/>
        <v>0</v>
      </c>
      <c r="AP253" s="47">
        <f t="shared" si="551"/>
        <v>4892.4338711391183</v>
      </c>
      <c r="AR253" s="47">
        <f t="shared" si="552"/>
        <v>0</v>
      </c>
      <c r="AS253" s="47">
        <f t="shared" si="552"/>
        <v>0</v>
      </c>
      <c r="AT253" s="47">
        <f t="shared" si="552"/>
        <v>407.70282259492654</v>
      </c>
      <c r="AV253" s="47">
        <f t="shared" si="553"/>
        <v>0</v>
      </c>
      <c r="AW253" s="47">
        <f t="shared" si="553"/>
        <v>0</v>
      </c>
      <c r="AX253" s="47">
        <f t="shared" si="553"/>
        <v>0</v>
      </c>
      <c r="AZ253" s="47">
        <f t="shared" si="554"/>
        <v>0</v>
      </c>
      <c r="BA253" s="47">
        <f t="shared" si="554"/>
        <v>0</v>
      </c>
      <c r="BB253" s="47">
        <f t="shared" si="554"/>
        <v>0</v>
      </c>
      <c r="BD253" s="47">
        <f t="shared" si="555"/>
        <v>0</v>
      </c>
      <c r="BE253" s="47">
        <f t="shared" si="555"/>
        <v>0</v>
      </c>
      <c r="BF253" s="47">
        <f t="shared" si="555"/>
        <v>4028.1038872378745</v>
      </c>
      <c r="BH253" s="44">
        <f t="shared" ref="BH253" si="556">+L253+P253+T253+X253+AB253+AF253+AJ253+AN253+AR253+AV253+AZ253+BD253-H253</f>
        <v>0</v>
      </c>
      <c r="BI253" s="44">
        <f t="shared" ref="BI253" si="557">+M253+Q253+U253+Y253+AC253+AG253+AK253+AO253+AS253+AW253+BA253+BE253-I253</f>
        <v>0</v>
      </c>
      <c r="BJ253" s="44">
        <f t="shared" ref="BJ253" si="558">+N253+R253+V253+Z253+AD253+AH253+AL253+AP253+AT253+AX253+BB253+BF253-J253</f>
        <v>0</v>
      </c>
      <c r="BK253" s="44">
        <f t="shared" ref="BK253" si="559">SUM(L253:BF253)-G253</f>
        <v>0</v>
      </c>
    </row>
    <row r="254" spans="2:63" x14ac:dyDescent="0.25">
      <c r="B254" s="6">
        <v>903</v>
      </c>
      <c r="C254" s="6" t="s">
        <v>169</v>
      </c>
      <c r="D254" s="47" t="str">
        <f>INDEX(Alloc,$E254,D$1)</f>
        <v>C05</v>
      </c>
      <c r="E254" s="93">
        <v>33</v>
      </c>
      <c r="F254" s="93"/>
      <c r="G254" s="105">
        <f>+'Function-Classif'!F254</f>
        <v>20167471.118949976</v>
      </c>
      <c r="H254" s="21">
        <f>+'Function-Classif'!S254</f>
        <v>0</v>
      </c>
      <c r="I254" s="21">
        <f>+'Function-Classif'!T254</f>
        <v>0</v>
      </c>
      <c r="J254" s="21">
        <f>+'Function-Classif'!U254</f>
        <v>20167471.118949976</v>
      </c>
      <c r="K254" s="24"/>
      <c r="L254" s="47">
        <f t="shared" si="544"/>
        <v>0</v>
      </c>
      <c r="M254" s="47">
        <f t="shared" si="544"/>
        <v>0</v>
      </c>
      <c r="N254" s="47">
        <f t="shared" si="544"/>
        <v>12993246.030255547</v>
      </c>
      <c r="O254" s="47"/>
      <c r="P254" s="47">
        <f t="shared" si="545"/>
        <v>0</v>
      </c>
      <c r="Q254" s="47">
        <f t="shared" si="545"/>
        <v>0</v>
      </c>
      <c r="R254" s="47">
        <f t="shared" si="545"/>
        <v>5027952.1984181432</v>
      </c>
      <c r="S254" s="47"/>
      <c r="T254" s="47">
        <f t="shared" si="546"/>
        <v>0</v>
      </c>
      <c r="U254" s="47">
        <f t="shared" si="546"/>
        <v>0</v>
      </c>
      <c r="V254" s="47">
        <f t="shared" si="546"/>
        <v>178903.84221951294</v>
      </c>
      <c r="W254" s="24"/>
      <c r="X254" s="47">
        <f t="shared" si="547"/>
        <v>0</v>
      </c>
      <c r="Y254" s="47">
        <f t="shared" si="547"/>
        <v>0</v>
      </c>
      <c r="Z254" s="47">
        <f t="shared" si="547"/>
        <v>679261.38407627889</v>
      </c>
      <c r="AB254" s="47">
        <f t="shared" si="548"/>
        <v>0</v>
      </c>
      <c r="AC254" s="47">
        <f t="shared" si="548"/>
        <v>0</v>
      </c>
      <c r="AD254" s="47">
        <f t="shared" si="548"/>
        <v>26096.428924094216</v>
      </c>
      <c r="AF254" s="47">
        <f t="shared" si="549"/>
        <v>0</v>
      </c>
      <c r="AG254" s="47">
        <f t="shared" si="549"/>
        <v>0</v>
      </c>
      <c r="AH254" s="47">
        <f t="shared" si="549"/>
        <v>466115.40679451521</v>
      </c>
      <c r="AJ254" s="47">
        <f t="shared" si="550"/>
        <v>0</v>
      </c>
      <c r="AK254" s="47">
        <f t="shared" si="550"/>
        <v>0</v>
      </c>
      <c r="AL254" s="47">
        <f t="shared" si="550"/>
        <v>208922.27780271959</v>
      </c>
      <c r="AN254" s="47">
        <f t="shared" si="551"/>
        <v>0</v>
      </c>
      <c r="AO254" s="47">
        <f t="shared" si="551"/>
        <v>0</v>
      </c>
      <c r="AP254" s="47">
        <f t="shared" si="551"/>
        <v>18101.569195903503</v>
      </c>
      <c r="AR254" s="47">
        <f t="shared" si="552"/>
        <v>0</v>
      </c>
      <c r="AS254" s="47">
        <f t="shared" si="552"/>
        <v>0</v>
      </c>
      <c r="AT254" s="47">
        <f t="shared" si="552"/>
        <v>1508.4640996586254</v>
      </c>
      <c r="AV254" s="47">
        <f t="shared" si="553"/>
        <v>0</v>
      </c>
      <c r="AW254" s="47">
        <f t="shared" si="553"/>
        <v>0</v>
      </c>
      <c r="AX254" s="47">
        <f t="shared" si="553"/>
        <v>564768.95891218923</v>
      </c>
      <c r="AZ254" s="47">
        <f t="shared" si="554"/>
        <v>0</v>
      </c>
      <c r="BA254" s="47">
        <f t="shared" si="554"/>
        <v>0</v>
      </c>
      <c r="BB254" s="47">
        <f t="shared" si="554"/>
        <v>0</v>
      </c>
      <c r="BD254" s="47">
        <f t="shared" si="555"/>
        <v>0</v>
      </c>
      <c r="BE254" s="47">
        <f t="shared" si="555"/>
        <v>0</v>
      </c>
      <c r="BF254" s="47">
        <f t="shared" si="555"/>
        <v>2594.5582514128355</v>
      </c>
      <c r="BH254" s="44">
        <f t="shared" ref="BH254:BH256" si="560">+L254+P254+T254+X254+AB254+AF254+AJ254+AN254+AR254+AV254+AZ254+BD254-H254</f>
        <v>0</v>
      </c>
      <c r="BI254" s="44">
        <f t="shared" ref="BI254:BI256" si="561">+M254+Q254+U254+Y254+AC254+AG254+AK254+AO254+AS254+AW254+BA254+BE254-I254</f>
        <v>0</v>
      </c>
      <c r="BJ254" s="44">
        <f t="shared" ref="BJ254:BJ256" si="562">+N254+R254+V254+Z254+AD254+AH254+AL254+AP254+AT254+AX254+BB254+BF254-J254</f>
        <v>0</v>
      </c>
      <c r="BK254" s="44">
        <f t="shared" ref="BK254:BK256" si="563">SUM(L254:BF254)-G254</f>
        <v>0</v>
      </c>
    </row>
    <row r="255" spans="2:63" x14ac:dyDescent="0.25">
      <c r="B255" s="6">
        <v>904</v>
      </c>
      <c r="C255" s="43" t="s">
        <v>170</v>
      </c>
      <c r="D255" s="47" t="str">
        <f>INDEX(Alloc,$E255,D$1)</f>
        <v>C05</v>
      </c>
      <c r="E255" s="93">
        <v>33</v>
      </c>
      <c r="F255" s="93"/>
      <c r="G255" s="105">
        <f>+'Function-Classif'!F255</f>
        <v>5566156.8585578762</v>
      </c>
      <c r="H255" s="21">
        <f>+'Function-Classif'!S255</f>
        <v>0</v>
      </c>
      <c r="I255" s="21">
        <f>+'Function-Classif'!T255</f>
        <v>0</v>
      </c>
      <c r="J255" s="21">
        <f>+'Function-Classif'!U255</f>
        <v>5566156.8585578762</v>
      </c>
      <c r="K255" s="24"/>
      <c r="L255" s="47">
        <f t="shared" si="544"/>
        <v>0</v>
      </c>
      <c r="M255" s="47">
        <f t="shared" si="544"/>
        <v>0</v>
      </c>
      <c r="N255" s="47">
        <f t="shared" si="544"/>
        <v>3586093.9172626566</v>
      </c>
      <c r="O255" s="47"/>
      <c r="P255" s="47">
        <f t="shared" si="545"/>
        <v>0</v>
      </c>
      <c r="Q255" s="47">
        <f t="shared" si="545"/>
        <v>0</v>
      </c>
      <c r="R255" s="47">
        <f t="shared" si="545"/>
        <v>1387698.559162901</v>
      </c>
      <c r="S255" s="47"/>
      <c r="T255" s="47">
        <f t="shared" si="546"/>
        <v>0</v>
      </c>
      <c r="U255" s="47">
        <f t="shared" si="546"/>
        <v>0</v>
      </c>
      <c r="V255" s="47">
        <f t="shared" si="546"/>
        <v>49376.882332897323</v>
      </c>
      <c r="W255" s="24"/>
      <c r="X255" s="47">
        <f t="shared" si="547"/>
        <v>0</v>
      </c>
      <c r="Y255" s="47">
        <f t="shared" si="547"/>
        <v>0</v>
      </c>
      <c r="Z255" s="47">
        <f t="shared" si="547"/>
        <v>187473.9470025604</v>
      </c>
      <c r="AB255" s="47">
        <f t="shared" si="548"/>
        <v>0</v>
      </c>
      <c r="AC255" s="47">
        <f t="shared" si="548"/>
        <v>0</v>
      </c>
      <c r="AD255" s="47">
        <f t="shared" si="548"/>
        <v>7202.530053618244</v>
      </c>
      <c r="AF255" s="47">
        <f t="shared" si="549"/>
        <v>0</v>
      </c>
      <c r="AG255" s="47">
        <f t="shared" si="549"/>
        <v>0</v>
      </c>
      <c r="AH255" s="47">
        <f t="shared" si="549"/>
        <v>128646.34604439524</v>
      </c>
      <c r="AJ255" s="47">
        <f t="shared" si="550"/>
        <v>0</v>
      </c>
      <c r="AK255" s="47">
        <f t="shared" si="550"/>
        <v>0</v>
      </c>
      <c r="AL255" s="47">
        <f t="shared" si="550"/>
        <v>57661.873550643169</v>
      </c>
      <c r="AN255" s="47">
        <f t="shared" si="551"/>
        <v>0</v>
      </c>
      <c r="AO255" s="47">
        <f t="shared" si="551"/>
        <v>0</v>
      </c>
      <c r="AP255" s="47">
        <f t="shared" si="551"/>
        <v>4995.9746036658335</v>
      </c>
      <c r="AR255" s="47">
        <f t="shared" si="552"/>
        <v>0</v>
      </c>
      <c r="AS255" s="47">
        <f t="shared" si="552"/>
        <v>0</v>
      </c>
      <c r="AT255" s="47">
        <f t="shared" si="552"/>
        <v>416.33121697215284</v>
      </c>
      <c r="AV255" s="47">
        <f t="shared" si="553"/>
        <v>0</v>
      </c>
      <c r="AW255" s="47">
        <f t="shared" si="553"/>
        <v>0</v>
      </c>
      <c r="AX255" s="47">
        <f t="shared" si="553"/>
        <v>155874.40763437402</v>
      </c>
      <c r="AZ255" s="47">
        <f t="shared" si="554"/>
        <v>0</v>
      </c>
      <c r="BA255" s="47">
        <f t="shared" si="554"/>
        <v>0</v>
      </c>
      <c r="BB255" s="47">
        <f t="shared" si="554"/>
        <v>0</v>
      </c>
      <c r="BD255" s="47">
        <f t="shared" si="555"/>
        <v>0</v>
      </c>
      <c r="BE255" s="47">
        <f t="shared" si="555"/>
        <v>0</v>
      </c>
      <c r="BF255" s="47">
        <f t="shared" si="555"/>
        <v>716.08969319210291</v>
      </c>
      <c r="BH255" s="44">
        <f t="shared" si="560"/>
        <v>0</v>
      </c>
      <c r="BI255" s="44">
        <f t="shared" si="561"/>
        <v>0</v>
      </c>
      <c r="BJ255" s="44">
        <f t="shared" si="562"/>
        <v>0</v>
      </c>
      <c r="BK255" s="44">
        <f t="shared" si="563"/>
        <v>0</v>
      </c>
    </row>
    <row r="256" spans="2:63" x14ac:dyDescent="0.25">
      <c r="B256" s="30">
        <v>905</v>
      </c>
      <c r="C256" s="30" t="s">
        <v>171</v>
      </c>
      <c r="D256" s="30"/>
      <c r="E256" s="94"/>
      <c r="F256" s="94"/>
      <c r="G256" s="105">
        <f>+'Function-Classif'!F256</f>
        <v>0</v>
      </c>
      <c r="H256" s="31">
        <f>+'Function-Classif'!S256</f>
        <v>0</v>
      </c>
      <c r="I256" s="31">
        <f>+'Function-Classif'!T256</f>
        <v>0</v>
      </c>
      <c r="J256" s="31">
        <f>+'Function-Classif'!U256</f>
        <v>0</v>
      </c>
      <c r="K256" s="41"/>
      <c r="L256" s="47"/>
      <c r="M256" s="47"/>
      <c r="N256" s="47"/>
      <c r="O256" s="47"/>
      <c r="P256" s="47"/>
      <c r="Q256" s="47"/>
      <c r="R256" s="47"/>
      <c r="S256" s="47"/>
      <c r="T256" s="47"/>
      <c r="U256" s="47"/>
      <c r="V256" s="47"/>
      <c r="W256" s="24"/>
      <c r="X256" s="47"/>
      <c r="Y256" s="47"/>
      <c r="Z256" s="47"/>
      <c r="AB256" s="47"/>
      <c r="AC256" s="47"/>
      <c r="AD256" s="47"/>
      <c r="AF256" s="47"/>
      <c r="AG256" s="47"/>
      <c r="AH256" s="47"/>
      <c r="AJ256" s="47"/>
      <c r="AK256" s="47"/>
      <c r="AL256" s="47"/>
      <c r="AN256" s="47"/>
      <c r="AO256" s="47"/>
      <c r="AP256" s="47"/>
      <c r="AR256" s="47"/>
      <c r="AS256" s="47"/>
      <c r="AT256" s="47"/>
      <c r="AV256" s="47"/>
      <c r="AW256" s="47"/>
      <c r="AX256" s="47"/>
      <c r="AZ256" s="47"/>
      <c r="BA256" s="47"/>
      <c r="BB256" s="47"/>
      <c r="BD256" s="47"/>
      <c r="BE256" s="47"/>
      <c r="BF256" s="47"/>
      <c r="BH256" s="44">
        <f t="shared" si="560"/>
        <v>0</v>
      </c>
      <c r="BI256" s="44">
        <f t="shared" si="561"/>
        <v>0</v>
      </c>
      <c r="BJ256" s="44">
        <f t="shared" si="562"/>
        <v>0</v>
      </c>
      <c r="BK256" s="44">
        <f t="shared" si="563"/>
        <v>0</v>
      </c>
    </row>
    <row r="257" spans="2:63" x14ac:dyDescent="0.25">
      <c r="B257" s="6" t="s">
        <v>172</v>
      </c>
      <c r="C257" s="6"/>
      <c r="D257" s="6"/>
      <c r="E257" s="93"/>
      <c r="F257" s="93"/>
      <c r="G257" s="105">
        <f>+'Function-Classif'!F257</f>
        <v>34666663.739990681</v>
      </c>
      <c r="H257" s="24">
        <f>SUM(H252:H256)</f>
        <v>0</v>
      </c>
      <c r="I257" s="24">
        <f t="shared" ref="I257:BF257" si="564">SUM(I252:I256)</f>
        <v>0</v>
      </c>
      <c r="J257" s="24">
        <f t="shared" si="564"/>
        <v>34666663.739990681</v>
      </c>
      <c r="K257" s="24"/>
      <c r="L257" s="24">
        <f t="shared" si="564"/>
        <v>0</v>
      </c>
      <c r="M257" s="24">
        <f t="shared" si="564"/>
        <v>0</v>
      </c>
      <c r="N257" s="24">
        <f t="shared" si="564"/>
        <v>22430804.632536963</v>
      </c>
      <c r="O257" s="24">
        <f t="shared" si="564"/>
        <v>0</v>
      </c>
      <c r="P257" s="24">
        <f t="shared" si="564"/>
        <v>0</v>
      </c>
      <c r="Q257" s="24">
        <f t="shared" si="564"/>
        <v>0</v>
      </c>
      <c r="R257" s="24">
        <f t="shared" si="564"/>
        <v>8679972.1333556511</v>
      </c>
      <c r="S257" s="24">
        <f t="shared" si="564"/>
        <v>0</v>
      </c>
      <c r="T257" s="24">
        <f t="shared" si="564"/>
        <v>0</v>
      </c>
      <c r="U257" s="24">
        <f t="shared" si="564"/>
        <v>0</v>
      </c>
      <c r="V257" s="24">
        <f t="shared" si="564"/>
        <v>308849.46867716528</v>
      </c>
      <c r="W257" s="24">
        <f t="shared" si="564"/>
        <v>0</v>
      </c>
      <c r="X257" s="24">
        <f t="shared" si="564"/>
        <v>0</v>
      </c>
      <c r="Y257" s="24">
        <f t="shared" si="564"/>
        <v>0</v>
      </c>
      <c r="Z257" s="24">
        <f t="shared" si="564"/>
        <v>1172638.4126924749</v>
      </c>
      <c r="AA257" s="24">
        <f t="shared" si="564"/>
        <v>0</v>
      </c>
      <c r="AB257" s="24">
        <f t="shared" si="564"/>
        <v>0</v>
      </c>
      <c r="AC257" s="24">
        <f t="shared" si="564"/>
        <v>0</v>
      </c>
      <c r="AD257" s="24">
        <f t="shared" si="564"/>
        <v>45051.398044814166</v>
      </c>
      <c r="AE257" s="24">
        <f t="shared" si="564"/>
        <v>0</v>
      </c>
      <c r="AF257" s="24">
        <f t="shared" si="564"/>
        <v>0</v>
      </c>
      <c r="AG257" s="24">
        <f t="shared" si="564"/>
        <v>0</v>
      </c>
      <c r="AH257" s="24">
        <f t="shared" si="564"/>
        <v>804675.25987558241</v>
      </c>
      <c r="AI257" s="24">
        <f t="shared" si="564"/>
        <v>0</v>
      </c>
      <c r="AJ257" s="24">
        <f t="shared" si="564"/>
        <v>0</v>
      </c>
      <c r="AK257" s="24">
        <f t="shared" si="564"/>
        <v>0</v>
      </c>
      <c r="AL257" s="24">
        <f t="shared" si="564"/>
        <v>360671.59706397459</v>
      </c>
      <c r="AM257" s="24">
        <f t="shared" si="564"/>
        <v>0</v>
      </c>
      <c r="AN257" s="24">
        <f t="shared" si="564"/>
        <v>0</v>
      </c>
      <c r="AO257" s="24">
        <f t="shared" si="564"/>
        <v>0</v>
      </c>
      <c r="AP257" s="24">
        <f t="shared" si="564"/>
        <v>31249.52465536242</v>
      </c>
      <c r="AQ257" s="24">
        <f t="shared" si="564"/>
        <v>0</v>
      </c>
      <c r="AR257" s="24">
        <f t="shared" si="564"/>
        <v>0</v>
      </c>
      <c r="AS257" s="24">
        <f t="shared" si="564"/>
        <v>0</v>
      </c>
      <c r="AT257" s="24">
        <f t="shared" si="564"/>
        <v>2604.1270546135356</v>
      </c>
      <c r="AU257" s="24">
        <f t="shared" si="564"/>
        <v>0</v>
      </c>
      <c r="AV257" s="24">
        <f t="shared" si="564"/>
        <v>0</v>
      </c>
      <c r="AW257" s="24">
        <f t="shared" si="564"/>
        <v>0</v>
      </c>
      <c r="AX257" s="24">
        <f t="shared" si="564"/>
        <v>822341.23246776697</v>
      </c>
      <c r="AY257" s="24">
        <f t="shared" si="564"/>
        <v>0</v>
      </c>
      <c r="AZ257" s="24">
        <f t="shared" si="564"/>
        <v>0</v>
      </c>
      <c r="BA257" s="24">
        <f t="shared" si="564"/>
        <v>0</v>
      </c>
      <c r="BB257" s="24">
        <f t="shared" si="564"/>
        <v>0</v>
      </c>
      <c r="BC257" s="24">
        <f t="shared" si="564"/>
        <v>0</v>
      </c>
      <c r="BD257" s="24">
        <f t="shared" si="564"/>
        <v>0</v>
      </c>
      <c r="BE257" s="24">
        <f t="shared" si="564"/>
        <v>0</v>
      </c>
      <c r="BF257" s="24">
        <f t="shared" si="564"/>
        <v>7805.9535663098814</v>
      </c>
      <c r="BH257" s="44">
        <f t="shared" si="475"/>
        <v>0</v>
      </c>
      <c r="BI257" s="44">
        <f t="shared" si="476"/>
        <v>0</v>
      </c>
      <c r="BJ257" s="44">
        <f t="shared" si="477"/>
        <v>0</v>
      </c>
      <c r="BK257" s="44">
        <f t="shared" si="478"/>
        <v>0</v>
      </c>
    </row>
    <row r="258" spans="2:63" x14ac:dyDescent="0.25">
      <c r="B258" s="6"/>
      <c r="C258" s="6"/>
      <c r="D258" s="6"/>
      <c r="E258" s="93"/>
      <c r="F258" s="93"/>
      <c r="G258" s="105"/>
      <c r="H258" s="24"/>
      <c r="I258" s="24"/>
      <c r="J258" s="24"/>
      <c r="K258" s="24"/>
      <c r="L258" s="40"/>
      <c r="M258" s="24"/>
      <c r="N258" s="24"/>
      <c r="O258" s="24"/>
      <c r="P258" s="40"/>
      <c r="Q258" s="24"/>
      <c r="R258" s="24"/>
      <c r="S258" s="24"/>
      <c r="T258" s="24"/>
      <c r="U258" s="24"/>
      <c r="V258" s="24"/>
      <c r="W258" s="24"/>
      <c r="Y258" s="44"/>
      <c r="Z258" s="44"/>
      <c r="BH258" s="44">
        <f t="shared" si="475"/>
        <v>0</v>
      </c>
      <c r="BI258" s="44">
        <f t="shared" si="476"/>
        <v>0</v>
      </c>
      <c r="BJ258" s="44">
        <f t="shared" si="477"/>
        <v>0</v>
      </c>
      <c r="BK258" s="44">
        <f t="shared" si="478"/>
        <v>0</v>
      </c>
    </row>
    <row r="259" spans="2:63" x14ac:dyDescent="0.25">
      <c r="B259" s="9" t="s">
        <v>173</v>
      </c>
      <c r="C259" s="6"/>
      <c r="D259" s="6"/>
      <c r="E259" s="93"/>
      <c r="F259" s="93"/>
      <c r="G259" s="105"/>
      <c r="H259" s="24"/>
      <c r="I259" s="24"/>
      <c r="J259" s="24"/>
      <c r="K259" s="24"/>
      <c r="L259" s="40"/>
      <c r="M259" s="24"/>
      <c r="N259" s="24"/>
      <c r="O259" s="24"/>
      <c r="P259" s="40"/>
      <c r="Q259" s="24"/>
      <c r="R259" s="24"/>
      <c r="S259" s="24"/>
      <c r="T259" s="24"/>
      <c r="U259" s="24"/>
      <c r="V259" s="24"/>
      <c r="W259" s="24"/>
      <c r="Y259" s="44"/>
      <c r="Z259" s="44"/>
      <c r="BH259" s="44">
        <f t="shared" si="475"/>
        <v>0</v>
      </c>
      <c r="BI259" s="44">
        <f t="shared" si="476"/>
        <v>0</v>
      </c>
      <c r="BJ259" s="44">
        <f t="shared" si="477"/>
        <v>0</v>
      </c>
      <c r="BK259" s="44">
        <f t="shared" si="478"/>
        <v>0</v>
      </c>
    </row>
    <row r="260" spans="2:63" x14ac:dyDescent="0.25">
      <c r="B260" s="6">
        <v>907</v>
      </c>
      <c r="C260" s="6" t="s">
        <v>174</v>
      </c>
      <c r="D260" s="47" t="str">
        <f>INDEX(Alloc,$E260,D$1)</f>
        <v>C05</v>
      </c>
      <c r="E260" s="93">
        <v>33</v>
      </c>
      <c r="F260" s="93"/>
      <c r="G260" s="105">
        <f>+'Function-Classif'!F260</f>
        <v>651425.35319489997</v>
      </c>
      <c r="H260" s="21">
        <f>+'Function-Classif'!S260</f>
        <v>0</v>
      </c>
      <c r="I260" s="21">
        <f>+'Function-Classif'!T260</f>
        <v>0</v>
      </c>
      <c r="J260" s="21">
        <f>+'Function-Classif'!U260</f>
        <v>651425.35319489997</v>
      </c>
      <c r="K260" s="24"/>
      <c r="L260" s="47">
        <f t="shared" ref="L260:N261" si="565">INDEX(Alloc,$E260,L$1)*$G260</f>
        <v>0</v>
      </c>
      <c r="M260" s="47">
        <f t="shared" si="565"/>
        <v>0</v>
      </c>
      <c r="N260" s="47">
        <f t="shared" si="565"/>
        <v>419692.17828477733</v>
      </c>
      <c r="O260" s="47"/>
      <c r="P260" s="47">
        <f t="shared" ref="P260:R261" si="566">INDEX(Alloc,$E260,P$1)*$G260</f>
        <v>0</v>
      </c>
      <c r="Q260" s="47">
        <f t="shared" si="566"/>
        <v>0</v>
      </c>
      <c r="R260" s="47">
        <f t="shared" si="566"/>
        <v>162406.85395721265</v>
      </c>
      <c r="S260" s="47"/>
      <c r="T260" s="47">
        <f t="shared" ref="T260:V261" si="567">INDEX(Alloc,$E260,T$1)*$G260</f>
        <v>0</v>
      </c>
      <c r="U260" s="47">
        <f t="shared" si="567"/>
        <v>0</v>
      </c>
      <c r="V260" s="47">
        <f t="shared" si="567"/>
        <v>5778.7363580882466</v>
      </c>
      <c r="W260" s="24"/>
      <c r="X260" s="47">
        <f t="shared" ref="X260:Z261" si="568">INDEX(Alloc,$E260,X$1)*$G260</f>
        <v>0</v>
      </c>
      <c r="Y260" s="47">
        <f t="shared" si="568"/>
        <v>0</v>
      </c>
      <c r="Z260" s="47">
        <f t="shared" si="568"/>
        <v>21940.682816586319</v>
      </c>
      <c r="AB260" s="47">
        <f t="shared" ref="AB260:AD261" si="569">INDEX(Alloc,$E260,AB$1)*$G260</f>
        <v>0</v>
      </c>
      <c r="AC260" s="47">
        <f t="shared" si="569"/>
        <v>0</v>
      </c>
      <c r="AD260" s="47">
        <f t="shared" si="569"/>
        <v>842.93540467897697</v>
      </c>
      <c r="AF260" s="47">
        <f t="shared" ref="AF260:AH261" si="570">INDEX(Alloc,$E260,AF$1)*$G260</f>
        <v>0</v>
      </c>
      <c r="AG260" s="47">
        <f t="shared" si="570"/>
        <v>0</v>
      </c>
      <c r="AH260" s="47">
        <f t="shared" si="570"/>
        <v>15055.898268543577</v>
      </c>
      <c r="AJ260" s="47">
        <f t="shared" ref="AJ260:AL261" si="571">INDEX(Alloc,$E260,AJ$1)*$G260</f>
        <v>0</v>
      </c>
      <c r="AK260" s="47">
        <f t="shared" si="571"/>
        <v>0</v>
      </c>
      <c r="AL260" s="47">
        <f t="shared" si="571"/>
        <v>6748.3556964183999</v>
      </c>
      <c r="AN260" s="47">
        <f t="shared" ref="AN260:AP261" si="572">INDEX(Alloc,$E260,AN$1)*$G260</f>
        <v>0</v>
      </c>
      <c r="AO260" s="47">
        <f t="shared" si="572"/>
        <v>0</v>
      </c>
      <c r="AP260" s="47">
        <f t="shared" si="572"/>
        <v>584.69507839004177</v>
      </c>
      <c r="AR260" s="47">
        <f t="shared" ref="AR260:AT261" si="573">INDEX(Alloc,$E260,AR$1)*$G260</f>
        <v>0</v>
      </c>
      <c r="AS260" s="47">
        <f t="shared" si="573"/>
        <v>0</v>
      </c>
      <c r="AT260" s="47">
        <f t="shared" si="573"/>
        <v>48.724589865836819</v>
      </c>
      <c r="AV260" s="47">
        <f t="shared" ref="AV260:AX261" si="574">INDEX(Alloc,$E260,AV$1)*$G260</f>
        <v>0</v>
      </c>
      <c r="AW260" s="47">
        <f t="shared" si="574"/>
        <v>0</v>
      </c>
      <c r="AX260" s="47">
        <f t="shared" si="574"/>
        <v>18242.486445769304</v>
      </c>
      <c r="AZ260" s="47">
        <f t="shared" ref="AZ260:BB261" si="575">INDEX(Alloc,$E260,AZ$1)*$G260</f>
        <v>0</v>
      </c>
      <c r="BA260" s="47">
        <f t="shared" si="575"/>
        <v>0</v>
      </c>
      <c r="BB260" s="47">
        <f t="shared" si="575"/>
        <v>0</v>
      </c>
      <c r="BD260" s="47">
        <f t="shared" ref="BD260:BF261" si="576">INDEX(Alloc,$E260,BD$1)*$G260</f>
        <v>0</v>
      </c>
      <c r="BE260" s="47">
        <f t="shared" si="576"/>
        <v>0</v>
      </c>
      <c r="BF260" s="47">
        <f t="shared" si="576"/>
        <v>83.806294569239327</v>
      </c>
      <c r="BH260" s="44">
        <f t="shared" si="475"/>
        <v>0</v>
      </c>
      <c r="BI260" s="44">
        <f t="shared" si="476"/>
        <v>0</v>
      </c>
      <c r="BJ260" s="44">
        <f t="shared" si="477"/>
        <v>0</v>
      </c>
      <c r="BK260" s="44">
        <f t="shared" si="478"/>
        <v>0</v>
      </c>
    </row>
    <row r="261" spans="2:63" x14ac:dyDescent="0.25">
      <c r="B261" s="6">
        <v>908</v>
      </c>
      <c r="C261" s="6" t="s">
        <v>175</v>
      </c>
      <c r="D261" s="47" t="str">
        <f>INDEX(Alloc,$E261,D$1)</f>
        <v>C05</v>
      </c>
      <c r="E261" s="93">
        <v>33</v>
      </c>
      <c r="F261" s="93"/>
      <c r="G261" s="105">
        <f>+'Function-Classif'!F261</f>
        <v>450051</v>
      </c>
      <c r="H261" s="21">
        <f>+'Function-Classif'!S261</f>
        <v>0</v>
      </c>
      <c r="I261" s="21">
        <f>+'Function-Classif'!T261</f>
        <v>0</v>
      </c>
      <c r="J261" s="21">
        <f>+'Function-Classif'!U261</f>
        <v>450051</v>
      </c>
      <c r="K261" s="24"/>
      <c r="L261" s="47">
        <f t="shared" si="565"/>
        <v>0</v>
      </c>
      <c r="M261" s="47">
        <f t="shared" si="565"/>
        <v>0</v>
      </c>
      <c r="N261" s="47">
        <f t="shared" si="565"/>
        <v>289953.22887399263</v>
      </c>
      <c r="O261" s="47"/>
      <c r="P261" s="47">
        <f t="shared" si="566"/>
        <v>0</v>
      </c>
      <c r="Q261" s="47">
        <f t="shared" si="566"/>
        <v>0</v>
      </c>
      <c r="R261" s="47">
        <f t="shared" si="566"/>
        <v>112202.21422427398</v>
      </c>
      <c r="S261" s="47"/>
      <c r="T261" s="47">
        <f t="shared" si="567"/>
        <v>0</v>
      </c>
      <c r="U261" s="47">
        <f t="shared" si="567"/>
        <v>0</v>
      </c>
      <c r="V261" s="47">
        <f t="shared" si="567"/>
        <v>3992.3623849436854</v>
      </c>
      <c r="W261" s="24"/>
      <c r="X261" s="47">
        <f t="shared" si="568"/>
        <v>0</v>
      </c>
      <c r="Y261" s="47">
        <f t="shared" si="568"/>
        <v>0</v>
      </c>
      <c r="Z261" s="47">
        <f t="shared" si="568"/>
        <v>15158.185345195121</v>
      </c>
      <c r="AB261" s="47">
        <f t="shared" si="569"/>
        <v>0</v>
      </c>
      <c r="AC261" s="47">
        <f t="shared" si="569"/>
        <v>0</v>
      </c>
      <c r="AD261" s="47">
        <f t="shared" si="569"/>
        <v>582.35977453225769</v>
      </c>
      <c r="AF261" s="47">
        <f t="shared" si="570"/>
        <v>0</v>
      </c>
      <c r="AG261" s="47">
        <f t="shared" si="570"/>
        <v>0</v>
      </c>
      <c r="AH261" s="47">
        <f t="shared" si="570"/>
        <v>10401.686146269805</v>
      </c>
      <c r="AJ261" s="47">
        <f t="shared" si="571"/>
        <v>0</v>
      </c>
      <c r="AK261" s="47">
        <f t="shared" si="571"/>
        <v>0</v>
      </c>
      <c r="AL261" s="47">
        <f t="shared" si="571"/>
        <v>4662.2444377293459</v>
      </c>
      <c r="AN261" s="47">
        <f t="shared" si="572"/>
        <v>0</v>
      </c>
      <c r="AO261" s="47">
        <f t="shared" si="572"/>
        <v>0</v>
      </c>
      <c r="AP261" s="47">
        <f t="shared" si="572"/>
        <v>403.94897655416713</v>
      </c>
      <c r="AR261" s="47">
        <f t="shared" si="573"/>
        <v>0</v>
      </c>
      <c r="AS261" s="47">
        <f t="shared" si="573"/>
        <v>0</v>
      </c>
      <c r="AT261" s="47">
        <f t="shared" si="573"/>
        <v>33.662414712847266</v>
      </c>
      <c r="AV261" s="47">
        <f t="shared" si="574"/>
        <v>0</v>
      </c>
      <c r="AW261" s="47">
        <f t="shared" si="574"/>
        <v>0</v>
      </c>
      <c r="AX261" s="47">
        <f t="shared" si="574"/>
        <v>12603.208068490016</v>
      </c>
      <c r="AZ261" s="47">
        <f t="shared" si="575"/>
        <v>0</v>
      </c>
      <c r="BA261" s="47">
        <f t="shared" si="575"/>
        <v>0</v>
      </c>
      <c r="BB261" s="47">
        <f t="shared" si="575"/>
        <v>0</v>
      </c>
      <c r="BD261" s="47">
        <f t="shared" si="576"/>
        <v>0</v>
      </c>
      <c r="BE261" s="47">
        <f t="shared" si="576"/>
        <v>0</v>
      </c>
      <c r="BF261" s="47">
        <f t="shared" si="576"/>
        <v>57.899353306097296</v>
      </c>
      <c r="BH261" s="44">
        <f t="shared" si="475"/>
        <v>0</v>
      </c>
      <c r="BI261" s="44">
        <f t="shared" si="476"/>
        <v>0</v>
      </c>
      <c r="BJ261" s="44">
        <f t="shared" si="477"/>
        <v>0</v>
      </c>
      <c r="BK261" s="44">
        <f t="shared" si="478"/>
        <v>0</v>
      </c>
    </row>
    <row r="262" spans="2:63" x14ac:dyDescent="0.25">
      <c r="B262" s="6">
        <v>908</v>
      </c>
      <c r="C262" s="6" t="s">
        <v>176</v>
      </c>
      <c r="D262" s="6"/>
      <c r="E262" s="93"/>
      <c r="F262" s="93"/>
      <c r="G262" s="105">
        <f>+'Function-Classif'!F262</f>
        <v>0</v>
      </c>
      <c r="H262" s="21">
        <f>+'Function-Classif'!S262</f>
        <v>0</v>
      </c>
      <c r="I262" s="21">
        <f>+'Function-Classif'!T262</f>
        <v>0</v>
      </c>
      <c r="J262" s="21">
        <f>+'Function-Classif'!U262</f>
        <v>0</v>
      </c>
      <c r="K262" s="24"/>
      <c r="L262" s="40"/>
      <c r="M262" s="24"/>
      <c r="N262" s="24"/>
      <c r="O262" s="24"/>
      <c r="P262" s="40"/>
      <c r="Q262" s="24"/>
      <c r="R262" s="24"/>
      <c r="S262" s="24"/>
      <c r="T262" s="24"/>
      <c r="U262" s="24"/>
      <c r="V262" s="24"/>
      <c r="W262" s="24"/>
      <c r="Y262" s="44"/>
      <c r="Z262" s="44"/>
      <c r="BH262" s="44">
        <f t="shared" si="475"/>
        <v>0</v>
      </c>
      <c r="BI262" s="44">
        <f t="shared" si="476"/>
        <v>0</v>
      </c>
      <c r="BJ262" s="44">
        <f t="shared" si="477"/>
        <v>0</v>
      </c>
      <c r="BK262" s="44">
        <f t="shared" si="478"/>
        <v>0</v>
      </c>
    </row>
    <row r="263" spans="2:63" x14ac:dyDescent="0.25">
      <c r="B263" s="6">
        <v>909</v>
      </c>
      <c r="C263" s="6" t="s">
        <v>177</v>
      </c>
      <c r="D263" s="47" t="str">
        <f>INDEX(Alloc,$E263,D$1)</f>
        <v>C05</v>
      </c>
      <c r="E263" s="93">
        <v>33</v>
      </c>
      <c r="F263" s="93"/>
      <c r="G263" s="105">
        <f>+'Function-Classif'!F263</f>
        <v>389844.86125564732</v>
      </c>
      <c r="H263" s="21">
        <f>+'Function-Classif'!S263</f>
        <v>0</v>
      </c>
      <c r="I263" s="21">
        <f>+'Function-Classif'!T263</f>
        <v>0</v>
      </c>
      <c r="J263" s="21">
        <f>+'Function-Classif'!U263</f>
        <v>389844.86125564732</v>
      </c>
      <c r="K263" s="24"/>
      <c r="L263" s="47">
        <f t="shared" ref="L263:N263" si="577">INDEX(Alloc,$E263,L$1)*$G263</f>
        <v>0</v>
      </c>
      <c r="M263" s="47">
        <f t="shared" si="577"/>
        <v>0</v>
      </c>
      <c r="N263" s="47">
        <f t="shared" si="577"/>
        <v>251164.37088465222</v>
      </c>
      <c r="O263" s="47"/>
      <c r="P263" s="47">
        <f t="shared" ref="P263:R263" si="578">INDEX(Alloc,$E263,P$1)*$G263</f>
        <v>0</v>
      </c>
      <c r="Q263" s="47">
        <f t="shared" si="578"/>
        <v>0</v>
      </c>
      <c r="R263" s="47">
        <f t="shared" si="578"/>
        <v>97192.221852275645</v>
      </c>
      <c r="S263" s="47"/>
      <c r="T263" s="47">
        <f t="shared" ref="T263:V263" si="579">INDEX(Alloc,$E263,T$1)*$G263</f>
        <v>0</v>
      </c>
      <c r="U263" s="47">
        <f t="shared" si="579"/>
        <v>0</v>
      </c>
      <c r="V263" s="47">
        <f t="shared" si="579"/>
        <v>3458.2790840163361</v>
      </c>
      <c r="W263" s="24"/>
      <c r="X263" s="47">
        <f t="shared" ref="X263:Z263" si="580">INDEX(Alloc,$E263,X$1)*$G263</f>
        <v>0</v>
      </c>
      <c r="Y263" s="47">
        <f t="shared" si="580"/>
        <v>0</v>
      </c>
      <c r="Z263" s="47">
        <f t="shared" si="580"/>
        <v>13130.380029785465</v>
      </c>
      <c r="AB263" s="47">
        <f t="shared" ref="AB263:AD263" si="581">INDEX(Alloc,$E263,AB$1)*$G263</f>
        <v>0</v>
      </c>
      <c r="AC263" s="47">
        <f t="shared" si="581"/>
        <v>0</v>
      </c>
      <c r="AD263" s="47">
        <f t="shared" si="581"/>
        <v>504.45386301418739</v>
      </c>
      <c r="AF263" s="47">
        <f t="shared" ref="AF263:AH263" si="582">INDEX(Alloc,$E263,AF$1)*$G263</f>
        <v>0</v>
      </c>
      <c r="AG263" s="47">
        <f t="shared" si="582"/>
        <v>0</v>
      </c>
      <c r="AH263" s="47">
        <f t="shared" si="582"/>
        <v>9010.187495455717</v>
      </c>
      <c r="AJ263" s="47">
        <f t="shared" ref="AJ263:AL263" si="583">INDEX(Alloc,$E263,AJ$1)*$G263</f>
        <v>0</v>
      </c>
      <c r="AK263" s="47">
        <f t="shared" si="583"/>
        <v>0</v>
      </c>
      <c r="AL263" s="47">
        <f t="shared" si="583"/>
        <v>4038.5468223968182</v>
      </c>
      <c r="AN263" s="47">
        <f t="shared" ref="AN263:AP263" si="584">INDEX(Alloc,$E263,AN$1)*$G263</f>
        <v>0</v>
      </c>
      <c r="AO263" s="47">
        <f t="shared" si="584"/>
        <v>0</v>
      </c>
      <c r="AP263" s="47">
        <f t="shared" si="584"/>
        <v>349.91019399828025</v>
      </c>
      <c r="AR263" s="47">
        <f t="shared" ref="AR263:AT263" si="585">INDEX(Alloc,$E263,AR$1)*$G263</f>
        <v>0</v>
      </c>
      <c r="AS263" s="47">
        <f t="shared" si="585"/>
        <v>0</v>
      </c>
      <c r="AT263" s="47">
        <f t="shared" si="585"/>
        <v>29.159182833190023</v>
      </c>
      <c r="AV263" s="47">
        <f t="shared" ref="AV263:AX263" si="586">INDEX(Alloc,$E263,AV$1)*$G263</f>
        <v>0</v>
      </c>
      <c r="AW263" s="47">
        <f t="shared" si="586"/>
        <v>0</v>
      </c>
      <c r="AX263" s="47">
        <f t="shared" si="586"/>
        <v>10917.198052746344</v>
      </c>
      <c r="AZ263" s="47">
        <f t="shared" ref="AZ263:BB263" si="587">INDEX(Alloc,$E263,AZ$1)*$G263</f>
        <v>0</v>
      </c>
      <c r="BA263" s="47">
        <f t="shared" si="587"/>
        <v>0</v>
      </c>
      <c r="BB263" s="47">
        <f t="shared" si="587"/>
        <v>0</v>
      </c>
      <c r="BD263" s="47">
        <f t="shared" ref="BD263:BF263" si="588">INDEX(Alloc,$E263,BD$1)*$G263</f>
        <v>0</v>
      </c>
      <c r="BE263" s="47">
        <f t="shared" si="588"/>
        <v>0</v>
      </c>
      <c r="BF263" s="47">
        <f t="shared" si="588"/>
        <v>50.15379447308684</v>
      </c>
      <c r="BH263" s="44">
        <f t="shared" si="475"/>
        <v>0</v>
      </c>
      <c r="BI263" s="44">
        <f t="shared" si="476"/>
        <v>0</v>
      </c>
      <c r="BJ263" s="44">
        <f t="shared" si="477"/>
        <v>0</v>
      </c>
      <c r="BK263" s="44">
        <f t="shared" si="478"/>
        <v>0</v>
      </c>
    </row>
    <row r="264" spans="2:63" x14ac:dyDescent="0.25">
      <c r="B264" s="6">
        <v>909</v>
      </c>
      <c r="C264" s="6" t="s">
        <v>178</v>
      </c>
      <c r="D264" s="6"/>
      <c r="E264" s="93"/>
      <c r="F264" s="93"/>
      <c r="G264" s="105">
        <f>+'Function-Classif'!F264</f>
        <v>0</v>
      </c>
      <c r="H264" s="21">
        <f>+'Function-Classif'!S264</f>
        <v>0</v>
      </c>
      <c r="I264" s="21">
        <f>+'Function-Classif'!T264</f>
        <v>0</v>
      </c>
      <c r="J264" s="21">
        <f>+'Function-Classif'!U264</f>
        <v>0</v>
      </c>
      <c r="K264" s="24"/>
      <c r="L264" s="40"/>
      <c r="M264" s="24"/>
      <c r="N264" s="24"/>
      <c r="O264" s="24"/>
      <c r="P264" s="40"/>
      <c r="Q264" s="24"/>
      <c r="R264" s="24"/>
      <c r="S264" s="24"/>
      <c r="T264" s="24"/>
      <c r="U264" s="24"/>
      <c r="V264" s="24"/>
      <c r="W264" s="24"/>
      <c r="Y264" s="44"/>
      <c r="Z264" s="44"/>
      <c r="BH264" s="44">
        <f t="shared" si="475"/>
        <v>0</v>
      </c>
      <c r="BI264" s="44">
        <f t="shared" si="476"/>
        <v>0</v>
      </c>
      <c r="BJ264" s="44">
        <f t="shared" si="477"/>
        <v>0</v>
      </c>
      <c r="BK264" s="44">
        <f t="shared" si="478"/>
        <v>0</v>
      </c>
    </row>
    <row r="265" spans="2:63" x14ac:dyDescent="0.25">
      <c r="B265" s="6">
        <v>910</v>
      </c>
      <c r="C265" s="6" t="s">
        <v>179</v>
      </c>
      <c r="D265" s="47" t="str">
        <f>INDEX(Alloc,$E265,D$1)</f>
        <v>C05</v>
      </c>
      <c r="E265" s="93">
        <v>33</v>
      </c>
      <c r="F265" s="93"/>
      <c r="G265" s="105">
        <f>+'Function-Classif'!F265</f>
        <v>1861026.9033819989</v>
      </c>
      <c r="H265" s="21">
        <f>+'Function-Classif'!S265</f>
        <v>0</v>
      </c>
      <c r="I265" s="21">
        <f>+'Function-Classif'!T265</f>
        <v>0</v>
      </c>
      <c r="J265" s="21">
        <f>+'Function-Classif'!U265</f>
        <v>1861026.9033819989</v>
      </c>
      <c r="K265" s="24"/>
      <c r="L265" s="47">
        <f t="shared" ref="L265:N265" si="589">INDEX(Alloc,$E265,L$1)*$G265</f>
        <v>0</v>
      </c>
      <c r="M265" s="47">
        <f t="shared" si="589"/>
        <v>0</v>
      </c>
      <c r="N265" s="47">
        <f t="shared" si="589"/>
        <v>1198999.1348913312</v>
      </c>
      <c r="O265" s="47"/>
      <c r="P265" s="47">
        <f t="shared" ref="P265:R265" si="590">INDEX(Alloc,$E265,P$1)*$G265</f>
        <v>0</v>
      </c>
      <c r="Q265" s="47">
        <f t="shared" si="590"/>
        <v>0</v>
      </c>
      <c r="R265" s="47">
        <f t="shared" si="590"/>
        <v>463972.61486010312</v>
      </c>
      <c r="S265" s="47"/>
      <c r="T265" s="47">
        <f t="shared" ref="T265:V265" si="591">INDEX(Alloc,$E265,T$1)*$G265</f>
        <v>0</v>
      </c>
      <c r="U265" s="47">
        <f t="shared" si="591"/>
        <v>0</v>
      </c>
      <c r="V265" s="47">
        <f t="shared" si="591"/>
        <v>16509.004104935924</v>
      </c>
      <c r="W265" s="24"/>
      <c r="X265" s="47">
        <f t="shared" ref="X265:Z265" si="592">INDEX(Alloc,$E265,X$1)*$G265</f>
        <v>0</v>
      </c>
      <c r="Y265" s="47">
        <f t="shared" si="592"/>
        <v>0</v>
      </c>
      <c r="Z265" s="47">
        <f t="shared" si="592"/>
        <v>62681.319970089775</v>
      </c>
      <c r="AB265" s="47">
        <f t="shared" ref="AB265:AD265" si="593">INDEX(Alloc,$E265,AB$1)*$G265</f>
        <v>0</v>
      </c>
      <c r="AC265" s="47">
        <f t="shared" si="593"/>
        <v>0</v>
      </c>
      <c r="AD265" s="47">
        <f t="shared" si="593"/>
        <v>2408.1430945648526</v>
      </c>
      <c r="AF265" s="47">
        <f t="shared" ref="AF265:AH265" si="594">INDEX(Alloc,$E265,AF$1)*$G265</f>
        <v>0</v>
      </c>
      <c r="AG265" s="47">
        <f t="shared" si="594"/>
        <v>0</v>
      </c>
      <c r="AH265" s="47">
        <f t="shared" si="594"/>
        <v>43012.498047430032</v>
      </c>
      <c r="AJ265" s="47">
        <f t="shared" ref="AJ265:AL265" si="595">INDEX(Alloc,$E265,AJ$1)*$G265</f>
        <v>0</v>
      </c>
      <c r="AK265" s="47">
        <f t="shared" si="595"/>
        <v>0</v>
      </c>
      <c r="AL265" s="47">
        <f t="shared" si="595"/>
        <v>19279.064658799543</v>
      </c>
      <c r="AN265" s="47">
        <f t="shared" ref="AN265:AP265" si="596">INDEX(Alloc,$E265,AN$1)*$G265</f>
        <v>0</v>
      </c>
      <c r="AO265" s="47">
        <f t="shared" si="596"/>
        <v>0</v>
      </c>
      <c r="AP265" s="47">
        <f t="shared" si="596"/>
        <v>1670.388273686603</v>
      </c>
      <c r="AR265" s="47">
        <f t="shared" ref="AR265:AT265" si="597">INDEX(Alloc,$E265,AR$1)*$G265</f>
        <v>0</v>
      </c>
      <c r="AS265" s="47">
        <f t="shared" si="597"/>
        <v>0</v>
      </c>
      <c r="AT265" s="47">
        <f t="shared" si="597"/>
        <v>139.19902280721692</v>
      </c>
      <c r="AV265" s="47">
        <f t="shared" ref="AV265:AX265" si="598">INDEX(Alloc,$E265,AV$1)*$G265</f>
        <v>0</v>
      </c>
      <c r="AW265" s="47">
        <f t="shared" si="598"/>
        <v>0</v>
      </c>
      <c r="AX265" s="47">
        <f t="shared" si="598"/>
        <v>52116.114139022015</v>
      </c>
      <c r="AZ265" s="47">
        <f t="shared" ref="AZ265:BB265" si="599">INDEX(Alloc,$E265,AZ$1)*$G265</f>
        <v>0</v>
      </c>
      <c r="BA265" s="47">
        <f t="shared" si="599"/>
        <v>0</v>
      </c>
      <c r="BB265" s="47">
        <f t="shared" si="599"/>
        <v>0</v>
      </c>
      <c r="BD265" s="47">
        <f t="shared" ref="BD265:BF265" si="600">INDEX(Alloc,$E265,BD$1)*$G265</f>
        <v>0</v>
      </c>
      <c r="BE265" s="47">
        <f t="shared" si="600"/>
        <v>0</v>
      </c>
      <c r="BF265" s="47">
        <f t="shared" si="600"/>
        <v>239.4223192284131</v>
      </c>
      <c r="BH265" s="44">
        <f t="shared" si="475"/>
        <v>0</v>
      </c>
      <c r="BI265" s="44">
        <f t="shared" si="476"/>
        <v>0</v>
      </c>
      <c r="BJ265" s="44">
        <f t="shared" si="477"/>
        <v>0</v>
      </c>
      <c r="BK265" s="44">
        <f t="shared" si="478"/>
        <v>0</v>
      </c>
    </row>
    <row r="266" spans="2:63" x14ac:dyDescent="0.25">
      <c r="B266" s="6">
        <v>911</v>
      </c>
      <c r="C266" s="6" t="s">
        <v>180</v>
      </c>
      <c r="D266" s="6"/>
      <c r="E266" s="93"/>
      <c r="F266" s="93"/>
      <c r="G266" s="105">
        <f>+'Function-Classif'!F266</f>
        <v>0</v>
      </c>
      <c r="H266" s="21">
        <f>+'Function-Classif'!S266</f>
        <v>0</v>
      </c>
      <c r="I266" s="21">
        <f>+'Function-Classif'!T266</f>
        <v>0</v>
      </c>
      <c r="J266" s="21">
        <f>+'Function-Classif'!U266</f>
        <v>0</v>
      </c>
      <c r="K266" s="24"/>
      <c r="L266" s="40"/>
      <c r="M266" s="24"/>
      <c r="N266" s="24"/>
      <c r="O266" s="24"/>
      <c r="P266" s="40"/>
      <c r="Q266" s="24"/>
      <c r="R266" s="24"/>
      <c r="S266" s="24"/>
      <c r="T266" s="24"/>
      <c r="U266" s="24"/>
      <c r="V266" s="24"/>
      <c r="W266" s="24"/>
      <c r="Y266" s="44"/>
      <c r="Z266" s="44"/>
      <c r="BH266" s="44">
        <f t="shared" si="475"/>
        <v>0</v>
      </c>
      <c r="BI266" s="44">
        <f t="shared" si="476"/>
        <v>0</v>
      </c>
      <c r="BJ266" s="44">
        <f t="shared" si="477"/>
        <v>0</v>
      </c>
      <c r="BK266" s="44">
        <f t="shared" si="478"/>
        <v>0</v>
      </c>
    </row>
    <row r="267" spans="2:63" x14ac:dyDescent="0.25">
      <c r="B267" s="6">
        <v>912</v>
      </c>
      <c r="C267" s="6" t="s">
        <v>180</v>
      </c>
      <c r="D267" s="6"/>
      <c r="E267" s="93"/>
      <c r="F267" s="93"/>
      <c r="G267" s="105">
        <f>+'Function-Classif'!F267</f>
        <v>0</v>
      </c>
      <c r="H267" s="21">
        <f>+'Function-Classif'!S267</f>
        <v>0</v>
      </c>
      <c r="I267" s="21">
        <f>+'Function-Classif'!T267</f>
        <v>0</v>
      </c>
      <c r="J267" s="21">
        <f>+'Function-Classif'!U267</f>
        <v>0</v>
      </c>
      <c r="K267" s="24"/>
      <c r="L267" s="40"/>
      <c r="M267" s="24"/>
      <c r="N267" s="24"/>
      <c r="O267" s="24"/>
      <c r="P267" s="40"/>
      <c r="Q267" s="24"/>
      <c r="R267" s="24"/>
      <c r="S267" s="24"/>
      <c r="T267" s="24"/>
      <c r="U267" s="24"/>
      <c r="V267" s="24"/>
      <c r="W267" s="24"/>
      <c r="Y267" s="44"/>
      <c r="Z267" s="44"/>
      <c r="BH267" s="44">
        <f t="shared" si="475"/>
        <v>0</v>
      </c>
      <c r="BI267" s="44">
        <f t="shared" si="476"/>
        <v>0</v>
      </c>
      <c r="BJ267" s="44">
        <f t="shared" si="477"/>
        <v>0</v>
      </c>
      <c r="BK267" s="44">
        <f t="shared" si="478"/>
        <v>0</v>
      </c>
    </row>
    <row r="268" spans="2:63" x14ac:dyDescent="0.25">
      <c r="B268" s="6">
        <v>913</v>
      </c>
      <c r="C268" s="6" t="s">
        <v>181</v>
      </c>
      <c r="D268" s="47" t="str">
        <f>INDEX(Alloc,$E268,D$1)</f>
        <v>C05</v>
      </c>
      <c r="E268" s="93">
        <v>33</v>
      </c>
      <c r="F268" s="93"/>
      <c r="G268" s="105">
        <f>+'Function-Classif'!F268</f>
        <v>794217.3368437452</v>
      </c>
      <c r="H268" s="21">
        <f>+'Function-Classif'!S268</f>
        <v>0</v>
      </c>
      <c r="I268" s="21">
        <f>+'Function-Classif'!T268</f>
        <v>0</v>
      </c>
      <c r="J268" s="21">
        <f>+'Function-Classif'!U268</f>
        <v>794217.3368437452</v>
      </c>
      <c r="K268" s="24"/>
      <c r="L268" s="47">
        <f t="shared" ref="L268:N268" si="601">INDEX(Alloc,$E268,L$1)*$G268</f>
        <v>0</v>
      </c>
      <c r="M268" s="47">
        <f t="shared" si="601"/>
        <v>0</v>
      </c>
      <c r="N268" s="47">
        <f t="shared" si="601"/>
        <v>511688.41141458938</v>
      </c>
      <c r="O268" s="47"/>
      <c r="P268" s="47">
        <f t="shared" ref="P268:R268" si="602">INDEX(Alloc,$E268,P$1)*$G268</f>
        <v>0</v>
      </c>
      <c r="Q268" s="47">
        <f t="shared" si="602"/>
        <v>0</v>
      </c>
      <c r="R268" s="47">
        <f t="shared" si="602"/>
        <v>198006.32321486736</v>
      </c>
      <c r="S268" s="47"/>
      <c r="T268" s="47">
        <f t="shared" ref="T268:V268" si="603">INDEX(Alloc,$E268,T$1)*$G268</f>
        <v>0</v>
      </c>
      <c r="U268" s="47">
        <f t="shared" si="603"/>
        <v>0</v>
      </c>
      <c r="V268" s="47">
        <f t="shared" si="603"/>
        <v>7045.4313424147858</v>
      </c>
      <c r="W268" s="24"/>
      <c r="X268" s="47">
        <f t="shared" ref="X268:Z268" si="604">INDEX(Alloc,$E268,X$1)*$G268</f>
        <v>0</v>
      </c>
      <c r="Y268" s="47">
        <f t="shared" si="604"/>
        <v>0</v>
      </c>
      <c r="Z268" s="47">
        <f t="shared" si="604"/>
        <v>26750.065206487168</v>
      </c>
      <c r="AB268" s="47">
        <f t="shared" ref="AB268:AD268" si="605">INDEX(Alloc,$E268,AB$1)*$G268</f>
        <v>0</v>
      </c>
      <c r="AC268" s="47">
        <f t="shared" si="605"/>
        <v>0</v>
      </c>
      <c r="AD268" s="47">
        <f t="shared" si="605"/>
        <v>1027.7062582105884</v>
      </c>
      <c r="AF268" s="47">
        <f t="shared" ref="AF268:AH268" si="606">INDEX(Alloc,$E268,AF$1)*$G268</f>
        <v>0</v>
      </c>
      <c r="AG268" s="47">
        <f t="shared" si="606"/>
        <v>0</v>
      </c>
      <c r="AH268" s="47">
        <f t="shared" si="606"/>
        <v>18356.140681333633</v>
      </c>
      <c r="AJ268" s="47">
        <f t="shared" ref="AJ268:AL268" si="607">INDEX(Alloc,$E268,AJ$1)*$G268</f>
        <v>0</v>
      </c>
      <c r="AK268" s="47">
        <f t="shared" si="607"/>
        <v>0</v>
      </c>
      <c r="AL268" s="47">
        <f t="shared" si="607"/>
        <v>8227.5905642870821</v>
      </c>
      <c r="AN268" s="47">
        <f t="shared" ref="AN268:AP268" si="608">INDEX(Alloc,$E268,AN$1)*$G268</f>
        <v>0</v>
      </c>
      <c r="AO268" s="47">
        <f t="shared" si="608"/>
        <v>0</v>
      </c>
      <c r="AP268" s="47">
        <f t="shared" si="608"/>
        <v>712.85983228480131</v>
      </c>
      <c r="AR268" s="47">
        <f t="shared" ref="AR268:AT268" si="609">INDEX(Alloc,$E268,AR$1)*$G268</f>
        <v>0</v>
      </c>
      <c r="AS268" s="47">
        <f t="shared" si="609"/>
        <v>0</v>
      </c>
      <c r="AT268" s="47">
        <f t="shared" si="609"/>
        <v>59.404986023733443</v>
      </c>
      <c r="AV268" s="47">
        <f t="shared" ref="AV268:AX268" si="610">INDEX(Alloc,$E268,AV$1)*$G268</f>
        <v>0</v>
      </c>
      <c r="AW268" s="47">
        <f t="shared" si="610"/>
        <v>0</v>
      </c>
      <c r="AX268" s="47">
        <f t="shared" si="610"/>
        <v>22241.2267672858</v>
      </c>
      <c r="AZ268" s="47">
        <f t="shared" ref="AZ268:BB268" si="611">INDEX(Alloc,$E268,AZ$1)*$G268</f>
        <v>0</v>
      </c>
      <c r="BA268" s="47">
        <f t="shared" si="611"/>
        <v>0</v>
      </c>
      <c r="BB268" s="47">
        <f t="shared" si="611"/>
        <v>0</v>
      </c>
      <c r="BD268" s="47">
        <f t="shared" ref="BD268:BF268" si="612">INDEX(Alloc,$E268,BD$1)*$G268</f>
        <v>0</v>
      </c>
      <c r="BE268" s="47">
        <f t="shared" si="612"/>
        <v>0</v>
      </c>
      <c r="BF268" s="47">
        <f t="shared" si="612"/>
        <v>102.17657596082152</v>
      </c>
      <c r="BH268" s="44">
        <f t="shared" si="475"/>
        <v>0</v>
      </c>
      <c r="BI268" s="44">
        <f t="shared" si="476"/>
        <v>0</v>
      </c>
      <c r="BJ268" s="44">
        <f t="shared" si="477"/>
        <v>0</v>
      </c>
      <c r="BK268" s="44">
        <f t="shared" si="478"/>
        <v>0</v>
      </c>
    </row>
    <row r="269" spans="2:63" x14ac:dyDescent="0.25">
      <c r="B269" s="30">
        <v>916</v>
      </c>
      <c r="C269" s="30" t="s">
        <v>182</v>
      </c>
      <c r="D269" s="30"/>
      <c r="E269" s="94"/>
      <c r="F269" s="94"/>
      <c r="G269" s="105">
        <f>+'Function-Classif'!F269</f>
        <v>0</v>
      </c>
      <c r="H269" s="31">
        <f>+'Function-Classif'!S269</f>
        <v>0</v>
      </c>
      <c r="I269" s="31">
        <f>+'Function-Classif'!T269</f>
        <v>0</v>
      </c>
      <c r="J269" s="31">
        <f>+'Function-Classif'!U269</f>
        <v>0</v>
      </c>
      <c r="K269" s="41"/>
      <c r="L269" s="41"/>
      <c r="M269" s="41"/>
      <c r="N269" s="41"/>
      <c r="O269" s="41"/>
      <c r="P269" s="41"/>
      <c r="Q269" s="41"/>
      <c r="R269" s="41"/>
      <c r="S269" s="41"/>
      <c r="T269" s="41"/>
      <c r="U269" s="41"/>
      <c r="V269" s="24"/>
      <c r="W269" s="41"/>
      <c r="Y269" s="44"/>
      <c r="Z269" s="44"/>
      <c r="BH269" s="44">
        <f t="shared" si="475"/>
        <v>0</v>
      </c>
      <c r="BI269" s="44">
        <f t="shared" si="476"/>
        <v>0</v>
      </c>
      <c r="BJ269" s="44">
        <f t="shared" si="477"/>
        <v>0</v>
      </c>
      <c r="BK269" s="44">
        <f t="shared" si="478"/>
        <v>0</v>
      </c>
    </row>
    <row r="270" spans="2:63" x14ac:dyDescent="0.25">
      <c r="B270" s="6" t="s">
        <v>183</v>
      </c>
      <c r="C270" s="6"/>
      <c r="D270" s="6"/>
      <c r="E270" s="93"/>
      <c r="F270" s="93"/>
      <c r="G270" s="105">
        <f>+'Function-Classif'!F270</f>
        <v>4146565.4546762914</v>
      </c>
      <c r="H270" s="24">
        <f>SUM(H260:H269)</f>
        <v>0</v>
      </c>
      <c r="I270" s="24">
        <f t="shared" ref="I270:BF270" si="613">SUM(I260:I269)</f>
        <v>0</v>
      </c>
      <c r="J270" s="24">
        <f t="shared" si="613"/>
        <v>4146565.4546762914</v>
      </c>
      <c r="K270" s="24"/>
      <c r="L270" s="24">
        <f t="shared" si="613"/>
        <v>0</v>
      </c>
      <c r="M270" s="24">
        <f t="shared" si="613"/>
        <v>0</v>
      </c>
      <c r="N270" s="24">
        <f t="shared" si="613"/>
        <v>2671497.3243493424</v>
      </c>
      <c r="O270" s="24">
        <f t="shared" si="613"/>
        <v>0</v>
      </c>
      <c r="P270" s="24">
        <f t="shared" si="613"/>
        <v>0</v>
      </c>
      <c r="Q270" s="24">
        <f t="shared" si="613"/>
        <v>0</v>
      </c>
      <c r="R270" s="24">
        <f t="shared" si="613"/>
        <v>1033780.2281087327</v>
      </c>
      <c r="S270" s="24">
        <f t="shared" si="613"/>
        <v>0</v>
      </c>
      <c r="T270" s="24">
        <f t="shared" si="613"/>
        <v>0</v>
      </c>
      <c r="U270" s="24">
        <f t="shared" si="613"/>
        <v>0</v>
      </c>
      <c r="V270" s="24">
        <f t="shared" si="613"/>
        <v>36783.813274398977</v>
      </c>
      <c r="W270" s="24">
        <f t="shared" si="613"/>
        <v>0</v>
      </c>
      <c r="X270" s="24">
        <f t="shared" si="613"/>
        <v>0</v>
      </c>
      <c r="Y270" s="24">
        <f t="shared" si="613"/>
        <v>0</v>
      </c>
      <c r="Z270" s="24">
        <f t="shared" si="613"/>
        <v>139660.63336814384</v>
      </c>
      <c r="AA270" s="24">
        <f t="shared" si="613"/>
        <v>0</v>
      </c>
      <c r="AB270" s="24">
        <f t="shared" si="613"/>
        <v>0</v>
      </c>
      <c r="AC270" s="24">
        <f t="shared" si="613"/>
        <v>0</v>
      </c>
      <c r="AD270" s="24">
        <f t="shared" si="613"/>
        <v>5365.5983950008631</v>
      </c>
      <c r="AE270" s="24">
        <f t="shared" si="613"/>
        <v>0</v>
      </c>
      <c r="AF270" s="24">
        <f t="shared" si="613"/>
        <v>0</v>
      </c>
      <c r="AG270" s="24">
        <f t="shared" si="613"/>
        <v>0</v>
      </c>
      <c r="AH270" s="24">
        <f t="shared" si="613"/>
        <v>95836.41063903278</v>
      </c>
      <c r="AI270" s="24">
        <f t="shared" si="613"/>
        <v>0</v>
      </c>
      <c r="AJ270" s="24">
        <f t="shared" si="613"/>
        <v>0</v>
      </c>
      <c r="AK270" s="24">
        <f t="shared" si="613"/>
        <v>0</v>
      </c>
      <c r="AL270" s="24">
        <f t="shared" si="613"/>
        <v>42955.802179631195</v>
      </c>
      <c r="AM270" s="24">
        <f t="shared" si="613"/>
        <v>0</v>
      </c>
      <c r="AN270" s="24">
        <f t="shared" si="613"/>
        <v>0</v>
      </c>
      <c r="AO270" s="24">
        <f t="shared" si="613"/>
        <v>0</v>
      </c>
      <c r="AP270" s="24">
        <f t="shared" si="613"/>
        <v>3721.8023549138934</v>
      </c>
      <c r="AQ270" s="24">
        <f t="shared" si="613"/>
        <v>0</v>
      </c>
      <c r="AR270" s="24">
        <f t="shared" si="613"/>
        <v>0</v>
      </c>
      <c r="AS270" s="24">
        <f t="shared" si="613"/>
        <v>0</v>
      </c>
      <c r="AT270" s="24">
        <f t="shared" si="613"/>
        <v>310.15019624282445</v>
      </c>
      <c r="AU270" s="24">
        <f t="shared" si="613"/>
        <v>0</v>
      </c>
      <c r="AV270" s="24">
        <f t="shared" si="613"/>
        <v>0</v>
      </c>
      <c r="AW270" s="24">
        <f t="shared" si="613"/>
        <v>0</v>
      </c>
      <c r="AX270" s="24">
        <f t="shared" si="613"/>
        <v>116120.23347331348</v>
      </c>
      <c r="AY270" s="24">
        <f t="shared" si="613"/>
        <v>0</v>
      </c>
      <c r="AZ270" s="24">
        <f t="shared" si="613"/>
        <v>0</v>
      </c>
      <c r="BA270" s="24">
        <f t="shared" si="613"/>
        <v>0</v>
      </c>
      <c r="BB270" s="24">
        <f t="shared" si="613"/>
        <v>0</v>
      </c>
      <c r="BC270" s="24">
        <f t="shared" si="613"/>
        <v>0</v>
      </c>
      <c r="BD270" s="24">
        <f t="shared" si="613"/>
        <v>0</v>
      </c>
      <c r="BE270" s="24">
        <f t="shared" si="613"/>
        <v>0</v>
      </c>
      <c r="BF270" s="24">
        <f t="shared" si="613"/>
        <v>533.45833753765805</v>
      </c>
      <c r="BH270" s="44">
        <f t="shared" si="475"/>
        <v>0</v>
      </c>
      <c r="BI270" s="44">
        <f t="shared" si="476"/>
        <v>0</v>
      </c>
      <c r="BJ270" s="44">
        <f t="shared" si="477"/>
        <v>0</v>
      </c>
      <c r="BK270" s="44">
        <f t="shared" si="478"/>
        <v>0</v>
      </c>
    </row>
    <row r="271" spans="2:63" x14ac:dyDescent="0.25">
      <c r="B271" s="6"/>
      <c r="C271" s="6"/>
      <c r="D271" s="6"/>
      <c r="E271" s="93"/>
      <c r="F271" s="93"/>
      <c r="G271" s="105"/>
      <c r="H271" s="24"/>
      <c r="I271" s="24"/>
      <c r="J271" s="24"/>
      <c r="K271" s="24"/>
      <c r="L271" s="40"/>
      <c r="M271" s="24"/>
      <c r="N271" s="24"/>
      <c r="O271" s="24"/>
      <c r="P271" s="40"/>
      <c r="Q271" s="24"/>
      <c r="R271" s="24"/>
      <c r="S271" s="24"/>
      <c r="T271" s="24"/>
      <c r="U271" s="24"/>
      <c r="V271" s="24"/>
      <c r="W271" s="24"/>
      <c r="Y271" s="44"/>
      <c r="Z271" s="44"/>
      <c r="BH271" s="44">
        <f t="shared" si="475"/>
        <v>0</v>
      </c>
      <c r="BI271" s="44">
        <f t="shared" si="476"/>
        <v>0</v>
      </c>
      <c r="BJ271" s="44">
        <f t="shared" si="477"/>
        <v>0</v>
      </c>
      <c r="BK271" s="44">
        <f t="shared" si="478"/>
        <v>0</v>
      </c>
    </row>
    <row r="272" spans="2:63" x14ac:dyDescent="0.25">
      <c r="B272" s="9" t="s">
        <v>184</v>
      </c>
      <c r="C272" s="6"/>
      <c r="D272" s="6"/>
      <c r="E272" s="93"/>
      <c r="F272" s="93"/>
      <c r="G272" s="105"/>
      <c r="H272" s="24"/>
      <c r="I272" s="24"/>
      <c r="J272" s="24"/>
      <c r="K272" s="24"/>
      <c r="L272" s="40"/>
      <c r="M272" s="24"/>
      <c r="N272" s="24"/>
      <c r="O272" s="24"/>
      <c r="P272" s="40"/>
      <c r="Q272" s="24"/>
      <c r="R272" s="24"/>
      <c r="S272" s="24"/>
      <c r="T272" s="24"/>
      <c r="U272" s="24"/>
      <c r="V272" s="24"/>
      <c r="W272" s="24"/>
      <c r="Y272" s="44"/>
      <c r="Z272" s="44"/>
      <c r="BH272" s="44">
        <f t="shared" si="475"/>
        <v>0</v>
      </c>
      <c r="BI272" s="44">
        <f t="shared" si="476"/>
        <v>0</v>
      </c>
      <c r="BJ272" s="44">
        <f t="shared" si="477"/>
        <v>0</v>
      </c>
      <c r="BK272" s="44">
        <f t="shared" si="478"/>
        <v>0</v>
      </c>
    </row>
    <row r="273" spans="2:63" x14ac:dyDescent="0.25">
      <c r="B273" s="6">
        <v>920</v>
      </c>
      <c r="C273" s="6" t="s">
        <v>185</v>
      </c>
      <c r="D273" s="47" t="str">
        <f t="shared" ref="D273:D280" si="614">INDEX(Alloc,$E273,D$1)</f>
        <v>LBSUB7</v>
      </c>
      <c r="E273" s="93">
        <v>35</v>
      </c>
      <c r="F273" s="93"/>
      <c r="G273" s="105">
        <f>+'Function-Classif'!F273</f>
        <v>33809231.790585563</v>
      </c>
      <c r="H273" s="21">
        <f>+'Function-Classif'!S273</f>
        <v>6387913.5976439361</v>
      </c>
      <c r="I273" s="21">
        <f>+'Function-Classif'!T273</f>
        <v>16645254.500035826</v>
      </c>
      <c r="J273" s="21">
        <f>+'Function-Classif'!U273</f>
        <v>10776063.692905802</v>
      </c>
      <c r="K273" s="47"/>
      <c r="L273" s="47">
        <f t="shared" ref="L273:N276" si="615">INDEX(Alloc,$E273,L$1)*$G273</f>
        <v>3003721.4938574126</v>
      </c>
      <c r="M273" s="47">
        <f t="shared" si="615"/>
        <v>5588112.0586909661</v>
      </c>
      <c r="N273" s="47">
        <f t="shared" si="615"/>
        <v>7217088.8875323562</v>
      </c>
      <c r="O273" s="47"/>
      <c r="P273" s="47">
        <f t="shared" ref="P273:R276" si="616">INDEX(Alloc,$E273,P$1)*$G273</f>
        <v>736216.68683881627</v>
      </c>
      <c r="Q273" s="47">
        <f t="shared" si="616"/>
        <v>1667182.0957173728</v>
      </c>
      <c r="R273" s="47">
        <f t="shared" si="616"/>
        <v>2411758.809325844</v>
      </c>
      <c r="S273" s="47"/>
      <c r="T273" s="47">
        <f t="shared" ref="T273:V276" si="617">INDEX(Alloc,$E273,T$1)*$G273</f>
        <v>61925.340485599445</v>
      </c>
      <c r="U273" s="47">
        <f t="shared" si="617"/>
        <v>139300.7744522306</v>
      </c>
      <c r="V273" s="47">
        <f t="shared" si="617"/>
        <v>67844.52795291644</v>
      </c>
      <c r="W273" s="24"/>
      <c r="X273" s="47">
        <f t="shared" ref="X273:Z276" si="618">INDEX(Alloc,$E273,X$1)*$G273</f>
        <v>613702.79819954641</v>
      </c>
      <c r="Y273" s="47">
        <f t="shared" si="618"/>
        <v>1969052.1270365524</v>
      </c>
      <c r="Z273" s="47">
        <f t="shared" si="618"/>
        <v>356985.40272705245</v>
      </c>
      <c r="AB273" s="47">
        <f t="shared" ref="AB273:AD276" si="619">INDEX(Alloc,$E273,AB$1)*$G273</f>
        <v>46184.57358844694</v>
      </c>
      <c r="AC273" s="47">
        <f t="shared" si="619"/>
        <v>151950.95874180406</v>
      </c>
      <c r="AD273" s="47">
        <f t="shared" si="619"/>
        <v>38245.487301092631</v>
      </c>
      <c r="AF273" s="47">
        <f t="shared" ref="AF273:AH276" si="620">INDEX(Alloc,$E273,AF$1)*$G273</f>
        <v>461768.83656551375</v>
      </c>
      <c r="AG273" s="47">
        <f t="shared" si="620"/>
        <v>1532913.8528634103</v>
      </c>
      <c r="AH273" s="47">
        <f t="shared" si="620"/>
        <v>169133.12344700645</v>
      </c>
      <c r="AJ273" s="47">
        <f t="shared" ref="AJ273:AL276" si="621">INDEX(Alloc,$E273,AJ$1)*$G273</f>
        <v>1031028.1108292264</v>
      </c>
      <c r="AK273" s="47">
        <f t="shared" si="621"/>
        <v>3684810.7494887477</v>
      </c>
      <c r="AL273" s="47">
        <f t="shared" si="621"/>
        <v>130663.3602425367</v>
      </c>
      <c r="AN273" s="47">
        <f t="shared" ref="AN273:AP276" si="622">INDEX(Alloc,$E273,AN$1)*$G273</f>
        <v>252757.27169063891</v>
      </c>
      <c r="AO273" s="47">
        <f t="shared" si="622"/>
        <v>1312285.200584644</v>
      </c>
      <c r="AP273" s="47">
        <f t="shared" si="622"/>
        <v>50687.413988864188</v>
      </c>
      <c r="AR273" s="47">
        <f t="shared" ref="AR273:AT276" si="623">INDEX(Alloc,$E273,AR$1)*$G273</f>
        <v>145259.06835885477</v>
      </c>
      <c r="AS273" s="47">
        <f t="shared" si="623"/>
        <v>484461.95007698226</v>
      </c>
      <c r="AT273" s="47">
        <f t="shared" si="623"/>
        <v>2371.4824045161181</v>
      </c>
      <c r="AV273" s="47">
        <f t="shared" ref="AV273:AX276" si="624">INDEX(Alloc,$E273,AV$1)*$G273</f>
        <v>34893.496531540542</v>
      </c>
      <c r="AW273" s="47">
        <f t="shared" si="624"/>
        <v>113408.99180302466</v>
      </c>
      <c r="AX273" s="47">
        <f t="shared" si="624"/>
        <v>327534.48332057643</v>
      </c>
      <c r="AZ273" s="47">
        <f t="shared" ref="AZ273:BB276" si="625">INDEX(Alloc,$E273,AZ$1)*$G273</f>
        <v>146.1566687212175</v>
      </c>
      <c r="BA273" s="47">
        <f t="shared" si="625"/>
        <v>409.77328783607959</v>
      </c>
      <c r="BB273" s="47">
        <f t="shared" si="625"/>
        <v>14.3622265070567</v>
      </c>
      <c r="BD273" s="47">
        <f t="shared" ref="BD273:BF276" si="626">INDEX(Alloc,$E273,BD$1)*$G273</f>
        <v>309.7640296181923</v>
      </c>
      <c r="BE273" s="47">
        <f t="shared" si="626"/>
        <v>1365.967292250481</v>
      </c>
      <c r="BF273" s="47">
        <f t="shared" si="626"/>
        <v>3736.3524365310946</v>
      </c>
      <c r="BH273" s="44">
        <f t="shared" ref="BH273:BH276" si="627">+L273+P273+T273+X273+AB273+AF273+AJ273+AN273+AR273+AV273+AZ273+BD273-H273</f>
        <v>0</v>
      </c>
      <c r="BI273" s="44">
        <f t="shared" ref="BI273:BI276" si="628">+M273+Q273+U273+Y273+AC273+AG273+AK273+AO273+AS273+AW273+BA273+BE273-I273</f>
        <v>0</v>
      </c>
      <c r="BJ273" s="44">
        <f t="shared" ref="BJ273:BJ276" si="629">+N273+R273+V273+Z273+AD273+AH273+AL273+AP273+AT273+AX273+BB273+BF273-J273</f>
        <v>0</v>
      </c>
      <c r="BK273" s="44">
        <f t="shared" ref="BK273:BK276" si="630">SUM(L273:BF273)-G273</f>
        <v>0</v>
      </c>
    </row>
    <row r="274" spans="2:63" x14ac:dyDescent="0.25">
      <c r="B274" s="6">
        <v>921</v>
      </c>
      <c r="C274" s="6" t="s">
        <v>186</v>
      </c>
      <c r="D274" s="47" t="str">
        <f t="shared" si="614"/>
        <v>LBSUB7</v>
      </c>
      <c r="E274" s="93">
        <v>35</v>
      </c>
      <c r="F274" s="93"/>
      <c r="G274" s="105">
        <f>+'Function-Classif'!F274</f>
        <v>7269103.8220331799</v>
      </c>
      <c r="H274" s="21">
        <f>+'Function-Classif'!S274</f>
        <v>1373423.9048986989</v>
      </c>
      <c r="I274" s="21">
        <f>+'Function-Classif'!T274</f>
        <v>3578788.2982486957</v>
      </c>
      <c r="J274" s="21">
        <f>+'Function-Classif'!U274</f>
        <v>2316891.6188857853</v>
      </c>
      <c r="K274" s="47"/>
      <c r="L274" s="47">
        <f t="shared" si="615"/>
        <v>645810.69237432582</v>
      </c>
      <c r="M274" s="47">
        <f t="shared" si="615"/>
        <v>1201463.759229552</v>
      </c>
      <c r="N274" s="47">
        <f t="shared" si="615"/>
        <v>1551699.5103959453</v>
      </c>
      <c r="O274" s="47"/>
      <c r="P274" s="47">
        <f t="shared" si="616"/>
        <v>158289.17868624415</v>
      </c>
      <c r="Q274" s="47">
        <f t="shared" si="616"/>
        <v>358450.01800304279</v>
      </c>
      <c r="R274" s="47">
        <f t="shared" si="616"/>
        <v>518536.63186675578</v>
      </c>
      <c r="S274" s="47"/>
      <c r="T274" s="47">
        <f t="shared" si="617"/>
        <v>13314.166142335192</v>
      </c>
      <c r="U274" s="47">
        <f t="shared" si="617"/>
        <v>29950.156757624267</v>
      </c>
      <c r="V274" s="47">
        <f t="shared" si="617"/>
        <v>14586.812279594842</v>
      </c>
      <c r="W274" s="24"/>
      <c r="X274" s="47">
        <f t="shared" si="618"/>
        <v>131948.26145759985</v>
      </c>
      <c r="Y274" s="47">
        <f t="shared" si="618"/>
        <v>423353.13712775923</v>
      </c>
      <c r="Z274" s="47">
        <f t="shared" si="618"/>
        <v>76753.11794856748</v>
      </c>
      <c r="AB274" s="47">
        <f t="shared" si="619"/>
        <v>9929.8458619292323</v>
      </c>
      <c r="AC274" s="47">
        <f t="shared" si="619"/>
        <v>32669.990900509711</v>
      </c>
      <c r="AD274" s="47">
        <f t="shared" si="619"/>
        <v>8222.914369598544</v>
      </c>
      <c r="AF274" s="47">
        <f t="shared" si="620"/>
        <v>99281.924995080015</v>
      </c>
      <c r="AG274" s="47">
        <f t="shared" si="620"/>
        <v>329581.87325036619</v>
      </c>
      <c r="AH274" s="47">
        <f t="shared" si="620"/>
        <v>36364.216782452677</v>
      </c>
      <c r="AJ274" s="47">
        <f t="shared" si="621"/>
        <v>221674.67239345325</v>
      </c>
      <c r="AK274" s="47">
        <f t="shared" si="621"/>
        <v>792247.27933736029</v>
      </c>
      <c r="AL274" s="47">
        <f t="shared" si="621"/>
        <v>28093.08230431909</v>
      </c>
      <c r="AN274" s="47">
        <f t="shared" si="622"/>
        <v>54343.70295880895</v>
      </c>
      <c r="AO274" s="47">
        <f t="shared" si="622"/>
        <v>282145.9365374773</v>
      </c>
      <c r="AP274" s="47">
        <f t="shared" si="622"/>
        <v>10897.972395161874</v>
      </c>
      <c r="AR274" s="47">
        <f t="shared" si="623"/>
        <v>31231.210916964832</v>
      </c>
      <c r="AS274" s="47">
        <f t="shared" si="623"/>
        <v>104161.02426541547</v>
      </c>
      <c r="AT274" s="47">
        <f t="shared" si="623"/>
        <v>509.87706308525935</v>
      </c>
      <c r="AV274" s="47">
        <f t="shared" si="624"/>
        <v>7502.2245572628508</v>
      </c>
      <c r="AW274" s="47">
        <f t="shared" si="624"/>
        <v>24383.332365388185</v>
      </c>
      <c r="AX274" s="47">
        <f t="shared" si="624"/>
        <v>70421.066627613807</v>
      </c>
      <c r="AZ274" s="47">
        <f t="shared" si="625"/>
        <v>31.424198153856921</v>
      </c>
      <c r="BA274" s="47">
        <f t="shared" si="625"/>
        <v>88.102699026890804</v>
      </c>
      <c r="BB274" s="47">
        <f t="shared" si="625"/>
        <v>3.087929244947329</v>
      </c>
      <c r="BD274" s="47">
        <f t="shared" si="626"/>
        <v>66.600356540872525</v>
      </c>
      <c r="BE274" s="47">
        <f t="shared" si="626"/>
        <v>293.68777517255478</v>
      </c>
      <c r="BF274" s="47">
        <f t="shared" si="626"/>
        <v>803.32892344552045</v>
      </c>
      <c r="BH274" s="44">
        <f t="shared" si="627"/>
        <v>0</v>
      </c>
      <c r="BI274" s="44">
        <f t="shared" si="628"/>
        <v>0</v>
      </c>
      <c r="BJ274" s="44">
        <f t="shared" si="629"/>
        <v>0</v>
      </c>
      <c r="BK274" s="44">
        <f t="shared" si="630"/>
        <v>0</v>
      </c>
    </row>
    <row r="275" spans="2:63" x14ac:dyDescent="0.25">
      <c r="B275" s="6">
        <v>922</v>
      </c>
      <c r="C275" s="6" t="s">
        <v>187</v>
      </c>
      <c r="D275" s="47" t="str">
        <f t="shared" si="614"/>
        <v>LBSUB7</v>
      </c>
      <c r="E275" s="93">
        <v>35</v>
      </c>
      <c r="F275" s="93"/>
      <c r="G275" s="105">
        <f>+'Function-Classif'!F275</f>
        <v>-4414265.7425975818</v>
      </c>
      <c r="H275" s="21">
        <f>+'Function-Classif'!S275</f>
        <v>-834031.02251512348</v>
      </c>
      <c r="I275" s="21">
        <f>+'Function-Classif'!T275</f>
        <v>-2173269.6315444382</v>
      </c>
      <c r="J275" s="21">
        <f>+'Function-Classif'!U275</f>
        <v>-1406965.0885380204</v>
      </c>
      <c r="K275" s="47"/>
      <c r="L275" s="47">
        <f t="shared" si="615"/>
        <v>-392177.64463760873</v>
      </c>
      <c r="M275" s="47">
        <f t="shared" si="615"/>
        <v>-729605.80054779025</v>
      </c>
      <c r="N275" s="47">
        <f t="shared" si="615"/>
        <v>-942291.39646961505</v>
      </c>
      <c r="O275" s="47"/>
      <c r="P275" s="47">
        <f t="shared" si="616"/>
        <v>-96123.334596032611</v>
      </c>
      <c r="Q275" s="47">
        <f t="shared" si="616"/>
        <v>-217673.82522564498</v>
      </c>
      <c r="R275" s="47">
        <f t="shared" si="616"/>
        <v>-314888.67766523774</v>
      </c>
      <c r="S275" s="47"/>
      <c r="T275" s="47">
        <f t="shared" si="617"/>
        <v>-8085.2150323152409</v>
      </c>
      <c r="U275" s="47">
        <f t="shared" si="617"/>
        <v>-18187.654791760768</v>
      </c>
      <c r="V275" s="47">
        <f t="shared" si="617"/>
        <v>-8858.0473351262772</v>
      </c>
      <c r="W275" s="24"/>
      <c r="X275" s="47">
        <f t="shared" si="618"/>
        <v>-80127.441374840389</v>
      </c>
      <c r="Y275" s="47">
        <f t="shared" si="618"/>
        <v>-257087.15902224925</v>
      </c>
      <c r="Z275" s="47">
        <f t="shared" si="618"/>
        <v>-46609.412589617918</v>
      </c>
      <c r="AB275" s="47">
        <f t="shared" si="619"/>
        <v>-6030.0388453288606</v>
      </c>
      <c r="AC275" s="47">
        <f t="shared" si="619"/>
        <v>-19839.312406843273</v>
      </c>
      <c r="AD275" s="47">
        <f t="shared" si="619"/>
        <v>-4993.4806400769767</v>
      </c>
      <c r="AF275" s="47">
        <f t="shared" si="620"/>
        <v>-60290.348176970074</v>
      </c>
      <c r="AG275" s="47">
        <f t="shared" si="620"/>
        <v>-200143.23747315837</v>
      </c>
      <c r="AH275" s="47">
        <f t="shared" si="620"/>
        <v>-22082.683137998552</v>
      </c>
      <c r="AJ275" s="47">
        <f t="shared" si="621"/>
        <v>-134615.06896929501</v>
      </c>
      <c r="AK275" s="47">
        <f t="shared" si="621"/>
        <v>-481103.32586594927</v>
      </c>
      <c r="AL275" s="47">
        <f t="shared" si="621"/>
        <v>-17059.920157426532</v>
      </c>
      <c r="AN275" s="47">
        <f t="shared" si="622"/>
        <v>-33000.979511374244</v>
      </c>
      <c r="AO275" s="47">
        <f t="shared" si="622"/>
        <v>-171337.09636879805</v>
      </c>
      <c r="AP275" s="47">
        <f t="shared" si="622"/>
        <v>-6617.947326866175</v>
      </c>
      <c r="AR275" s="47">
        <f t="shared" si="623"/>
        <v>-18965.592984478382</v>
      </c>
      <c r="AS275" s="47">
        <f t="shared" si="623"/>
        <v>-63253.249972166959</v>
      </c>
      <c r="AT275" s="47">
        <f t="shared" si="623"/>
        <v>-309.63003247957363</v>
      </c>
      <c r="AV275" s="47">
        <f t="shared" si="624"/>
        <v>-4555.831594538553</v>
      </c>
      <c r="AW275" s="47">
        <f t="shared" si="624"/>
        <v>-14807.12222387799</v>
      </c>
      <c r="AX275" s="47">
        <f t="shared" si="624"/>
        <v>-42764.185184592701</v>
      </c>
      <c r="AZ275" s="47">
        <f t="shared" si="625"/>
        <v>-19.082787203934863</v>
      </c>
      <c r="BA275" s="47">
        <f t="shared" si="625"/>
        <v>-53.501605654053108</v>
      </c>
      <c r="BB275" s="47">
        <f t="shared" si="625"/>
        <v>-1.8751885535352852</v>
      </c>
      <c r="BD275" s="47">
        <f t="shared" si="626"/>
        <v>-40.444005137476282</v>
      </c>
      <c r="BE275" s="47">
        <f t="shared" si="626"/>
        <v>-178.34604054414228</v>
      </c>
      <c r="BF275" s="47">
        <f t="shared" si="626"/>
        <v>-487.83281042909965</v>
      </c>
      <c r="BH275" s="44">
        <f t="shared" si="627"/>
        <v>0</v>
      </c>
      <c r="BI275" s="44">
        <f t="shared" si="628"/>
        <v>0</v>
      </c>
      <c r="BJ275" s="44">
        <f t="shared" si="629"/>
        <v>0</v>
      </c>
      <c r="BK275" s="44">
        <f t="shared" si="630"/>
        <v>0</v>
      </c>
    </row>
    <row r="276" spans="2:63" x14ac:dyDescent="0.25">
      <c r="B276" s="6">
        <v>923</v>
      </c>
      <c r="C276" s="6" t="s">
        <v>188</v>
      </c>
      <c r="D276" s="47" t="str">
        <f t="shared" si="614"/>
        <v>LBSUB7</v>
      </c>
      <c r="E276" s="93">
        <v>35</v>
      </c>
      <c r="F276" s="93"/>
      <c r="G276" s="105">
        <f>+'Function-Classif'!F276</f>
        <v>19133212.797257014</v>
      </c>
      <c r="H276" s="21">
        <f>+'Function-Classif'!S276</f>
        <v>3615027.7223467259</v>
      </c>
      <c r="I276" s="21">
        <f>+'Function-Classif'!T276</f>
        <v>9419829.4237010069</v>
      </c>
      <c r="J276" s="21">
        <f>+'Function-Classif'!U276</f>
        <v>6098355.6512092818</v>
      </c>
      <c r="K276" s="47"/>
      <c r="L276" s="47">
        <f t="shared" si="615"/>
        <v>1699856.5031481073</v>
      </c>
      <c r="M276" s="47">
        <f t="shared" si="615"/>
        <v>3162406.5822052932</v>
      </c>
      <c r="N276" s="47">
        <f t="shared" si="615"/>
        <v>4084271.96208364</v>
      </c>
      <c r="O276" s="47"/>
      <c r="P276" s="47">
        <f t="shared" si="616"/>
        <v>416637.40310423163</v>
      </c>
      <c r="Q276" s="47">
        <f t="shared" si="616"/>
        <v>943486.38285297574</v>
      </c>
      <c r="R276" s="47">
        <f t="shared" si="616"/>
        <v>1364854.8656861205</v>
      </c>
      <c r="S276" s="47"/>
      <c r="T276" s="47">
        <f t="shared" si="617"/>
        <v>35044.591500700531</v>
      </c>
      <c r="U276" s="47">
        <f t="shared" si="617"/>
        <v>78832.650706940825</v>
      </c>
      <c r="V276" s="47">
        <f t="shared" si="617"/>
        <v>38394.359223922482</v>
      </c>
      <c r="W276" s="24"/>
      <c r="X276" s="47">
        <f t="shared" si="618"/>
        <v>347304.73336261016</v>
      </c>
      <c r="Y276" s="47">
        <f t="shared" si="618"/>
        <v>1114319.7097418995</v>
      </c>
      <c r="Z276" s="47">
        <f t="shared" si="618"/>
        <v>202024.04237392734</v>
      </c>
      <c r="AB276" s="47">
        <f t="shared" si="619"/>
        <v>26136.62682109189</v>
      </c>
      <c r="AC276" s="47">
        <f t="shared" si="619"/>
        <v>85991.602718513124</v>
      </c>
      <c r="AD276" s="47">
        <f t="shared" si="619"/>
        <v>21643.764389534579</v>
      </c>
      <c r="AF276" s="47">
        <f t="shared" si="620"/>
        <v>261322.7495932036</v>
      </c>
      <c r="AG276" s="47">
        <f t="shared" si="620"/>
        <v>867501.72640319483</v>
      </c>
      <c r="AH276" s="47">
        <f t="shared" si="620"/>
        <v>95715.278655855756</v>
      </c>
      <c r="AJ276" s="47">
        <f t="shared" si="621"/>
        <v>583476.14541015914</v>
      </c>
      <c r="AK276" s="47">
        <f t="shared" si="621"/>
        <v>2085296.3659239428</v>
      </c>
      <c r="AL276" s="47">
        <f t="shared" si="621"/>
        <v>73944.59276123668</v>
      </c>
      <c r="AN276" s="47">
        <f t="shared" si="622"/>
        <v>143039.59034815271</v>
      </c>
      <c r="AO276" s="47">
        <f t="shared" si="622"/>
        <v>742644.26204645901</v>
      </c>
      <c r="AP276" s="47">
        <f t="shared" si="622"/>
        <v>28684.859922243257</v>
      </c>
      <c r="AR276" s="47">
        <f t="shared" si="623"/>
        <v>82204.549421770091</v>
      </c>
      <c r="AS276" s="47">
        <f t="shared" si="623"/>
        <v>274165.16413064778</v>
      </c>
      <c r="AT276" s="47">
        <f t="shared" si="623"/>
        <v>1342.0617709270869</v>
      </c>
      <c r="AV276" s="47">
        <f t="shared" si="624"/>
        <v>19746.816446868215</v>
      </c>
      <c r="AW276" s="47">
        <f t="shared" si="624"/>
        <v>64180.055516489621</v>
      </c>
      <c r="AX276" s="47">
        <f t="shared" si="624"/>
        <v>185357.27184304883</v>
      </c>
      <c r="AZ276" s="47">
        <f t="shared" si="625"/>
        <v>82.712516560637866</v>
      </c>
      <c r="BA276" s="47">
        <f t="shared" si="625"/>
        <v>231.89759422402923</v>
      </c>
      <c r="BB276" s="47">
        <f t="shared" si="625"/>
        <v>8.1278254916883412</v>
      </c>
      <c r="BD276" s="47">
        <f t="shared" si="626"/>
        <v>175.3006732696912</v>
      </c>
      <c r="BE276" s="47">
        <f t="shared" si="626"/>
        <v>773.02386042379692</v>
      </c>
      <c r="BF276" s="47">
        <f t="shared" si="626"/>
        <v>2114.4646733323784</v>
      </c>
      <c r="BH276" s="44">
        <f t="shared" si="627"/>
        <v>0</v>
      </c>
      <c r="BI276" s="44">
        <f t="shared" si="628"/>
        <v>0</v>
      </c>
      <c r="BJ276" s="44">
        <f t="shared" si="629"/>
        <v>0</v>
      </c>
      <c r="BK276" s="44">
        <f t="shared" si="630"/>
        <v>0</v>
      </c>
    </row>
    <row r="277" spans="2:63" x14ac:dyDescent="0.25">
      <c r="B277" s="6">
        <v>924</v>
      </c>
      <c r="C277" s="6" t="s">
        <v>189</v>
      </c>
      <c r="D277" s="47" t="str">
        <f t="shared" si="614"/>
        <v>TUP</v>
      </c>
      <c r="E277" s="93">
        <v>34</v>
      </c>
      <c r="F277" s="93"/>
      <c r="G277" s="105">
        <f>+'Function-Classif'!F277</f>
        <v>5543868.9752872689</v>
      </c>
      <c r="H277" s="21">
        <f>+'Function-Classif'!S277</f>
        <v>1883175.0616725986</v>
      </c>
      <c r="I277" s="21">
        <f>+'Function-Classif'!T277</f>
        <v>2806922.1355602117</v>
      </c>
      <c r="J277" s="21">
        <f>+'Function-Classif'!U277</f>
        <v>853771.77805445844</v>
      </c>
      <c r="K277" s="47"/>
      <c r="L277" s="47">
        <f t="shared" ref="L277:N279" si="631">INDEX(Alloc,$E277,L$1)*$G277</f>
        <v>881707.20650330163</v>
      </c>
      <c r="M277" s="47">
        <f t="shared" si="631"/>
        <v>942334.37124658364</v>
      </c>
      <c r="N277" s="47">
        <f t="shared" si="631"/>
        <v>586611.64010744041</v>
      </c>
      <c r="O277" s="47"/>
      <c r="P277" s="47">
        <f t="shared" ref="P277:R279" si="632">INDEX(Alloc,$E277,P$1)*$G277</f>
        <v>214617.93742838516</v>
      </c>
      <c r="Q277" s="47">
        <f t="shared" si="632"/>
        <v>281140.20896878972</v>
      </c>
      <c r="R277" s="47">
        <f t="shared" si="632"/>
        <v>132459.30968273507</v>
      </c>
      <c r="S277" s="47"/>
      <c r="T277" s="47">
        <f t="shared" ref="T277:V279" si="633">INDEX(Alloc,$E277,T$1)*$G277</f>
        <v>17788.851074778388</v>
      </c>
      <c r="U277" s="47">
        <f t="shared" si="633"/>
        <v>23490.564671739026</v>
      </c>
      <c r="V277" s="47">
        <f t="shared" si="633"/>
        <v>1220.6745174828166</v>
      </c>
      <c r="W277" s="24"/>
      <c r="X277" s="47">
        <f t="shared" ref="X277:Z279" si="634">INDEX(Alloc,$E277,X$1)*$G277</f>
        <v>185444.72644517518</v>
      </c>
      <c r="Y277" s="47">
        <f t="shared" si="634"/>
        <v>332045.14844990341</v>
      </c>
      <c r="Z277" s="47">
        <f t="shared" si="634"/>
        <v>9811.1303331595045</v>
      </c>
      <c r="AB277" s="47">
        <f t="shared" ref="AB277:AD279" si="635">INDEX(Alloc,$E277,AB$1)*$G277</f>
        <v>13185.082820181991</v>
      </c>
      <c r="AC277" s="47">
        <f t="shared" si="635"/>
        <v>25623.790228683403</v>
      </c>
      <c r="AD277" s="47">
        <f t="shared" si="635"/>
        <v>1069.9973122873039</v>
      </c>
      <c r="AF277" s="47">
        <f t="shared" ref="AF277:AH279" si="636">INDEX(Alloc,$E277,AF$1)*$G277</f>
        <v>138738.73491169585</v>
      </c>
      <c r="AG277" s="47">
        <f t="shared" si="636"/>
        <v>258498.29003815693</v>
      </c>
      <c r="AH277" s="47">
        <f t="shared" si="636"/>
        <v>1567.8658645082551</v>
      </c>
      <c r="AJ277" s="47">
        <f t="shared" ref="AJ277:AL279" si="637">INDEX(Alloc,$E277,AJ$1)*$G277</f>
        <v>293775.24711610551</v>
      </c>
      <c r="AK277" s="47">
        <f t="shared" si="637"/>
        <v>621376.91304557223</v>
      </c>
      <c r="AL277" s="47">
        <f t="shared" si="637"/>
        <v>2307.0989916261146</v>
      </c>
      <c r="AN277" s="47">
        <f t="shared" ref="AN277:AP279" si="638">INDEX(Alloc,$E277,AN$1)*$G277</f>
        <v>81183.242617545417</v>
      </c>
      <c r="AO277" s="47">
        <f t="shared" si="638"/>
        <v>221293.24473117455</v>
      </c>
      <c r="AP277" s="47">
        <f t="shared" si="638"/>
        <v>1449.7888410116404</v>
      </c>
      <c r="AR277" s="47">
        <f t="shared" ref="AR277:AT279" si="639">INDEX(Alloc,$E277,AR$1)*$G277</f>
        <v>46832.758452158887</v>
      </c>
      <c r="AS277" s="47">
        <f t="shared" si="639"/>
        <v>81695.775303695191</v>
      </c>
      <c r="AT277" s="47">
        <f t="shared" si="639"/>
        <v>61.361430459356463</v>
      </c>
      <c r="AV277" s="47">
        <f t="shared" ref="AV277:AX279" si="640">INDEX(Alloc,$E277,AV$1)*$G277</f>
        <v>9770.8495863246826</v>
      </c>
      <c r="AW277" s="47">
        <f t="shared" si="640"/>
        <v>19124.382235356723</v>
      </c>
      <c r="AX277" s="47">
        <f t="shared" si="640"/>
        <v>117037.14526670334</v>
      </c>
      <c r="AZ277" s="47">
        <f t="shared" ref="AZ277:BB279" si="641">INDEX(Alloc,$E277,AZ$1)*$G277</f>
        <v>40.926675973055666</v>
      </c>
      <c r="BA277" s="47">
        <f t="shared" si="641"/>
        <v>69.100878703050356</v>
      </c>
      <c r="BB277" s="47">
        <f t="shared" si="641"/>
        <v>0.90136260022808556</v>
      </c>
      <c r="BD277" s="47">
        <f t="shared" ref="BD277:BF279" si="642">INDEX(Alloc,$E277,BD$1)*$G277</f>
        <v>89.498040973202848</v>
      </c>
      <c r="BE277" s="47">
        <f t="shared" si="642"/>
        <v>230.3457618542792</v>
      </c>
      <c r="BF277" s="47">
        <f t="shared" si="642"/>
        <v>174.86434444424862</v>
      </c>
      <c r="BH277" s="44">
        <f t="shared" ref="BH277:BH279" si="643">+L277+P277+T277+X277+AB277+AF277+AJ277+AN277+AR277+AV277+AZ277+BD277-H277</f>
        <v>0</v>
      </c>
      <c r="BI277" s="44">
        <f t="shared" ref="BI277:BI279" si="644">+M277+Q277+U277+Y277+AC277+AG277+AK277+AO277+AS277+AW277+BA277+BE277-I277</f>
        <v>0</v>
      </c>
      <c r="BJ277" s="44">
        <f t="shared" ref="BJ277:BJ279" si="645">+N277+R277+V277+Z277+AD277+AH277+AL277+AP277+AT277+AX277+BB277+BF277-J277</f>
        <v>0</v>
      </c>
      <c r="BK277" s="44">
        <f t="shared" ref="BK277:BK279" si="646">SUM(L277:BF277)-G277</f>
        <v>0</v>
      </c>
    </row>
    <row r="278" spans="2:63" x14ac:dyDescent="0.25">
      <c r="B278" s="6">
        <v>925</v>
      </c>
      <c r="C278" s="6" t="s">
        <v>190</v>
      </c>
      <c r="D278" s="47" t="str">
        <f t="shared" si="614"/>
        <v>LBSUB7</v>
      </c>
      <c r="E278" s="93">
        <v>35</v>
      </c>
      <c r="F278" s="93"/>
      <c r="G278" s="105">
        <f>+'Function-Classif'!F278</f>
        <v>3904092.4577877838</v>
      </c>
      <c r="H278" s="21">
        <f>+'Function-Classif'!S278</f>
        <v>737638.9221746875</v>
      </c>
      <c r="I278" s="21">
        <f>+'Function-Classif'!T278</f>
        <v>1922096.6910476652</v>
      </c>
      <c r="J278" s="21">
        <f>+'Function-Classif'!U278</f>
        <v>1244356.8445654311</v>
      </c>
      <c r="K278" s="47"/>
      <c r="L278" s="47">
        <f t="shared" si="631"/>
        <v>346852.20007658371</v>
      </c>
      <c r="M278" s="47">
        <f t="shared" si="631"/>
        <v>645282.51563773595</v>
      </c>
      <c r="N278" s="47">
        <f t="shared" si="631"/>
        <v>833387.2377675547</v>
      </c>
      <c r="O278" s="47"/>
      <c r="P278" s="47">
        <f t="shared" si="632"/>
        <v>85013.999495406824</v>
      </c>
      <c r="Q278" s="47">
        <f t="shared" si="632"/>
        <v>192516.44302256702</v>
      </c>
      <c r="R278" s="47">
        <f t="shared" si="632"/>
        <v>278495.80954140919</v>
      </c>
      <c r="S278" s="47"/>
      <c r="T278" s="47">
        <f t="shared" si="633"/>
        <v>7150.7763392331744</v>
      </c>
      <c r="U278" s="47">
        <f t="shared" si="633"/>
        <v>16085.63916126565</v>
      </c>
      <c r="V278" s="47">
        <f t="shared" si="633"/>
        <v>7834.289507781983</v>
      </c>
      <c r="W278" s="24"/>
      <c r="X278" s="47">
        <f t="shared" si="634"/>
        <v>70866.811781309938</v>
      </c>
      <c r="Y278" s="47">
        <f t="shared" si="634"/>
        <v>227374.62968013965</v>
      </c>
      <c r="Z278" s="47">
        <f t="shared" si="634"/>
        <v>41222.587574885612</v>
      </c>
      <c r="AB278" s="47">
        <f t="shared" si="635"/>
        <v>5333.1245894504154</v>
      </c>
      <c r="AC278" s="47">
        <f t="shared" si="635"/>
        <v>17546.40849729953</v>
      </c>
      <c r="AD278" s="47">
        <f t="shared" si="635"/>
        <v>4416.3653123343611</v>
      </c>
      <c r="AF278" s="47">
        <f t="shared" si="636"/>
        <v>53322.366010660495</v>
      </c>
      <c r="AG278" s="47">
        <f t="shared" si="636"/>
        <v>177011.93119297433</v>
      </c>
      <c r="AH278" s="47">
        <f t="shared" si="636"/>
        <v>19530.504440370536</v>
      </c>
      <c r="AJ278" s="47">
        <f t="shared" si="637"/>
        <v>119057.09943922552</v>
      </c>
      <c r="AK278" s="47">
        <f t="shared" si="637"/>
        <v>425500.40605951351</v>
      </c>
      <c r="AL278" s="47">
        <f t="shared" si="637"/>
        <v>15088.241057702558</v>
      </c>
      <c r="AN278" s="47">
        <f t="shared" si="638"/>
        <v>29186.932260709327</v>
      </c>
      <c r="AO278" s="47">
        <f t="shared" si="638"/>
        <v>151535.02409645563</v>
      </c>
      <c r="AP278" s="47">
        <f t="shared" si="638"/>
        <v>5853.0862778667215</v>
      </c>
      <c r="AR278" s="47">
        <f t="shared" si="639"/>
        <v>16773.668112831823</v>
      </c>
      <c r="AS278" s="47">
        <f t="shared" si="639"/>
        <v>55942.834108031362</v>
      </c>
      <c r="AT278" s="47">
        <f t="shared" si="639"/>
        <v>273.84492574675744</v>
      </c>
      <c r="AV278" s="47">
        <f t="shared" si="640"/>
        <v>4029.2970120831078</v>
      </c>
      <c r="AW278" s="47">
        <f t="shared" si="640"/>
        <v>13095.807449455117</v>
      </c>
      <c r="AX278" s="47">
        <f t="shared" si="640"/>
        <v>37821.767555018858</v>
      </c>
      <c r="AZ278" s="47">
        <f t="shared" si="641"/>
        <v>16.877317755820272</v>
      </c>
      <c r="BA278" s="47">
        <f t="shared" si="641"/>
        <v>47.31822397955861</v>
      </c>
      <c r="BB278" s="47">
        <f t="shared" si="641"/>
        <v>1.6584659636914134</v>
      </c>
      <c r="BD278" s="47">
        <f t="shared" si="642"/>
        <v>35.769739437353557</v>
      </c>
      <c r="BE278" s="47">
        <f t="shared" si="642"/>
        <v>157.73391824729009</v>
      </c>
      <c r="BF278" s="47">
        <f t="shared" si="642"/>
        <v>431.45213879600584</v>
      </c>
      <c r="BH278" s="44">
        <f t="shared" si="643"/>
        <v>0</v>
      </c>
      <c r="BI278" s="44">
        <f t="shared" si="644"/>
        <v>0</v>
      </c>
      <c r="BJ278" s="44">
        <f t="shared" si="645"/>
        <v>0</v>
      </c>
      <c r="BK278" s="44">
        <f t="shared" si="646"/>
        <v>0</v>
      </c>
    </row>
    <row r="279" spans="2:63" x14ac:dyDescent="0.25">
      <c r="B279" s="6">
        <v>926</v>
      </c>
      <c r="C279" s="6" t="s">
        <v>191</v>
      </c>
      <c r="D279" s="47" t="str">
        <f t="shared" si="614"/>
        <v>LBSUB7</v>
      </c>
      <c r="E279" s="93">
        <v>35</v>
      </c>
      <c r="F279" s="93"/>
      <c r="G279" s="105">
        <f>+'Function-Classif'!F279</f>
        <v>38912105.991353229</v>
      </c>
      <c r="H279" s="21">
        <f>+'Function-Classif'!S279</f>
        <v>7352050.2481320137</v>
      </c>
      <c r="I279" s="21">
        <f>+'Function-Classif'!T279</f>
        <v>19157545.825658213</v>
      </c>
      <c r="J279" s="21">
        <f>+'Function-Classif'!U279</f>
        <v>12402509.917563004</v>
      </c>
      <c r="K279" s="47"/>
      <c r="L279" s="47">
        <f t="shared" si="631"/>
        <v>3457077.3409300572</v>
      </c>
      <c r="M279" s="47">
        <f t="shared" si="631"/>
        <v>6431533.5546870148</v>
      </c>
      <c r="N279" s="47">
        <f t="shared" si="631"/>
        <v>8306374.1134418929</v>
      </c>
      <c r="O279" s="47"/>
      <c r="P279" s="47">
        <f t="shared" si="632"/>
        <v>847334.89149706473</v>
      </c>
      <c r="Q279" s="47">
        <f t="shared" si="632"/>
        <v>1918812.1994982848</v>
      </c>
      <c r="R279" s="47">
        <f t="shared" si="632"/>
        <v>2775768.9081891356</v>
      </c>
      <c r="S279" s="47"/>
      <c r="T279" s="47">
        <f t="shared" si="633"/>
        <v>71271.817929837343</v>
      </c>
      <c r="U279" s="47">
        <f t="shared" si="633"/>
        <v>160325.63335769618</v>
      </c>
      <c r="V279" s="47">
        <f t="shared" si="633"/>
        <v>78084.396563317714</v>
      </c>
      <c r="W279" s="24"/>
      <c r="X279" s="47">
        <f t="shared" si="634"/>
        <v>706329.81188825797</v>
      </c>
      <c r="Y279" s="47">
        <f t="shared" si="634"/>
        <v>2266243.8929204321</v>
      </c>
      <c r="Z279" s="47">
        <f t="shared" si="634"/>
        <v>410865.70420535415</v>
      </c>
      <c r="AB279" s="47">
        <f t="shared" si="635"/>
        <v>53155.275274238178</v>
      </c>
      <c r="AC279" s="47">
        <f t="shared" si="635"/>
        <v>174885.1274903935</v>
      </c>
      <c r="AD279" s="47">
        <f t="shared" si="635"/>
        <v>44017.931693008017</v>
      </c>
      <c r="AF279" s="47">
        <f t="shared" si="636"/>
        <v>531464.24690266326</v>
      </c>
      <c r="AG279" s="47">
        <f t="shared" si="636"/>
        <v>1764278.6647061396</v>
      </c>
      <c r="AH279" s="47">
        <f t="shared" si="636"/>
        <v>194660.62012243547</v>
      </c>
      <c r="AJ279" s="47">
        <f t="shared" si="637"/>
        <v>1186642.6122057915</v>
      </c>
      <c r="AK279" s="47">
        <f t="shared" si="637"/>
        <v>4240964.3416420417</v>
      </c>
      <c r="AL279" s="47">
        <f t="shared" si="637"/>
        <v>150384.56225319332</v>
      </c>
      <c r="AN279" s="47">
        <f t="shared" si="638"/>
        <v>290906.27693144232</v>
      </c>
      <c r="AO279" s="47">
        <f t="shared" si="638"/>
        <v>1510350.2242323351</v>
      </c>
      <c r="AP279" s="47">
        <f t="shared" si="638"/>
        <v>58337.735615498386</v>
      </c>
      <c r="AR279" s="47">
        <f t="shared" si="639"/>
        <v>167183.2208195549</v>
      </c>
      <c r="AS279" s="47">
        <f t="shared" si="639"/>
        <v>557582.46348036022</v>
      </c>
      <c r="AT279" s="47">
        <f t="shared" si="639"/>
        <v>2729.4135297938446</v>
      </c>
      <c r="AV279" s="47">
        <f t="shared" si="640"/>
        <v>40160.02031203518</v>
      </c>
      <c r="AW279" s="47">
        <f t="shared" si="640"/>
        <v>130525.9680771757</v>
      </c>
      <c r="AX279" s="47">
        <f t="shared" si="640"/>
        <v>376969.71672519174</v>
      </c>
      <c r="AZ279" s="47">
        <f t="shared" si="641"/>
        <v>168.21629724833849</v>
      </c>
      <c r="BA279" s="47">
        <f t="shared" si="641"/>
        <v>471.6209379576282</v>
      </c>
      <c r="BB279" s="47">
        <f t="shared" si="641"/>
        <v>16.529937254298492</v>
      </c>
      <c r="BD279" s="47">
        <f t="shared" si="642"/>
        <v>356.51714382248065</v>
      </c>
      <c r="BE279" s="47">
        <f t="shared" si="642"/>
        <v>1572.1346283760654</v>
      </c>
      <c r="BF279" s="47">
        <f t="shared" si="642"/>
        <v>4300.285286926679</v>
      </c>
      <c r="BH279" s="44">
        <f t="shared" si="643"/>
        <v>0</v>
      </c>
      <c r="BI279" s="44">
        <f t="shared" si="644"/>
        <v>0</v>
      </c>
      <c r="BJ279" s="44">
        <f t="shared" si="645"/>
        <v>0</v>
      </c>
      <c r="BK279" s="44">
        <f t="shared" si="646"/>
        <v>0</v>
      </c>
    </row>
    <row r="280" spans="2:63" x14ac:dyDescent="0.25">
      <c r="B280" s="6">
        <v>928</v>
      </c>
      <c r="C280" s="6" t="s">
        <v>192</v>
      </c>
      <c r="D280" s="47" t="str">
        <f t="shared" si="614"/>
        <v>TUP</v>
      </c>
      <c r="E280" s="93">
        <v>34</v>
      </c>
      <c r="F280" s="93"/>
      <c r="G280" s="105">
        <f>+'Function-Classif'!F280</f>
        <v>1800306.6730721656</v>
      </c>
      <c r="H280" s="21">
        <f>+'Function-Classif'!S280</f>
        <v>611539.09755174001</v>
      </c>
      <c r="I280" s="21">
        <f>+'Function-Classif'!T280</f>
        <v>911515.16638814006</v>
      </c>
      <c r="J280" s="21">
        <f>+'Function-Classif'!U280</f>
        <v>277252.40913228533</v>
      </c>
      <c r="K280" s="47"/>
      <c r="L280" s="47">
        <f t="shared" ref="L280:N280" si="647">INDEX(Alloc,$E280,L$1)*$G280</f>
        <v>286324.11311298347</v>
      </c>
      <c r="M280" s="47">
        <f t="shared" si="647"/>
        <v>306012.07647274534</v>
      </c>
      <c r="N280" s="47">
        <f t="shared" si="647"/>
        <v>190495.27593362887</v>
      </c>
      <c r="O280" s="47"/>
      <c r="P280" s="47">
        <f t="shared" ref="P280:R280" si="648">INDEX(Alloc,$E280,P$1)*$G280</f>
        <v>69694.667503083474</v>
      </c>
      <c r="Q280" s="47">
        <f t="shared" si="648"/>
        <v>91296.99791456353</v>
      </c>
      <c r="R280" s="47">
        <f t="shared" si="648"/>
        <v>43014.613115022919</v>
      </c>
      <c r="S280" s="47"/>
      <c r="T280" s="47">
        <f t="shared" ref="T280:V280" si="649">INDEX(Alloc,$E280,T$1)*$G280</f>
        <v>5776.7215349008184</v>
      </c>
      <c r="U280" s="47">
        <f t="shared" si="649"/>
        <v>7628.2864045454216</v>
      </c>
      <c r="V280" s="47">
        <f t="shared" si="649"/>
        <v>396.39978673189819</v>
      </c>
      <c r="W280" s="24"/>
      <c r="X280" s="47">
        <f t="shared" ref="X280:Z280" si="650">INDEX(Alloc,$E280,X$1)*$G280</f>
        <v>60221.008107066882</v>
      </c>
      <c r="Y280" s="47">
        <f t="shared" si="650"/>
        <v>107827.78221857658</v>
      </c>
      <c r="Z280" s="47">
        <f t="shared" si="650"/>
        <v>3186.0499387528444</v>
      </c>
      <c r="AB280" s="47">
        <f t="shared" ref="AB280:AD280" si="651">INDEX(Alloc,$E280,AB$1)*$G280</f>
        <v>4281.7015863822444</v>
      </c>
      <c r="AC280" s="47">
        <f t="shared" si="651"/>
        <v>8321.0264787525412</v>
      </c>
      <c r="AD280" s="47">
        <f t="shared" si="651"/>
        <v>347.46912491385098</v>
      </c>
      <c r="AF280" s="47">
        <f t="shared" ref="AF280:AH280" si="652">INDEX(Alloc,$E280,AF$1)*$G280</f>
        <v>45053.78308695936</v>
      </c>
      <c r="AG280" s="47">
        <f t="shared" si="652"/>
        <v>83944.299298546001</v>
      </c>
      <c r="AH280" s="47">
        <f t="shared" si="652"/>
        <v>509.1461199639931</v>
      </c>
      <c r="AJ280" s="47">
        <f t="shared" ref="AJ280:AL280" si="653">INDEX(Alloc,$E280,AJ$1)*$G280</f>
        <v>95400.078920361513</v>
      </c>
      <c r="AK280" s="47">
        <f t="shared" si="653"/>
        <v>201784.89210974905</v>
      </c>
      <c r="AL280" s="47">
        <f t="shared" si="653"/>
        <v>749.20344051733946</v>
      </c>
      <c r="AN280" s="47">
        <f t="shared" ref="AN280:AP280" si="654">INDEX(Alloc,$E280,AN$1)*$G280</f>
        <v>26363.309464475624</v>
      </c>
      <c r="AO280" s="47">
        <f t="shared" si="654"/>
        <v>71862.395552860544</v>
      </c>
      <c r="AP280" s="47">
        <f t="shared" si="654"/>
        <v>470.80198623986604</v>
      </c>
      <c r="AR280" s="47">
        <f t="shared" ref="AR280:AT280" si="655">INDEX(Alloc,$E280,AR$1)*$G280</f>
        <v>15208.391095756302</v>
      </c>
      <c r="AS280" s="47">
        <f t="shared" si="655"/>
        <v>26529.748465677891</v>
      </c>
      <c r="AT280" s="47">
        <f t="shared" si="655"/>
        <v>19.926407571619933</v>
      </c>
      <c r="AV280" s="47">
        <f t="shared" ref="AV280:AX280" si="656">INDEX(Alloc,$E280,AV$1)*$G280</f>
        <v>3172.9692368736478</v>
      </c>
      <c r="AW280" s="47">
        <f t="shared" si="656"/>
        <v>6210.419674449724</v>
      </c>
      <c r="AX280" s="47">
        <f t="shared" si="656"/>
        <v>38006.445419292104</v>
      </c>
      <c r="AZ280" s="47">
        <f t="shared" ref="AZ280:BB280" si="657">INDEX(Alloc,$E280,AZ$1)*$G280</f>
        <v>13.290459819558857</v>
      </c>
      <c r="BA280" s="47">
        <f t="shared" si="657"/>
        <v>22.439702958132344</v>
      </c>
      <c r="BB280" s="47">
        <f t="shared" si="657"/>
        <v>0.29270697256408651</v>
      </c>
      <c r="BD280" s="47">
        <f t="shared" ref="BD280:BF280" si="658">INDEX(Alloc,$E280,BD$1)*$G280</f>
        <v>29.063443077240862</v>
      </c>
      <c r="BE280" s="47">
        <f t="shared" si="658"/>
        <v>74.802094715570433</v>
      </c>
      <c r="BF280" s="47">
        <f t="shared" si="658"/>
        <v>56.785152677432791</v>
      </c>
      <c r="BH280" s="44">
        <f t="shared" ref="BH280" si="659">+L280+P280+T280+X280+AB280+AF280+AJ280+AN280+AR280+AV280+AZ280+BD280-H280</f>
        <v>0</v>
      </c>
      <c r="BI280" s="44">
        <f t="shared" ref="BI280" si="660">+M280+Q280+U280+Y280+AC280+AG280+AK280+AO280+AS280+AW280+BA280+BE280-I280</f>
        <v>0</v>
      </c>
      <c r="BJ280" s="44">
        <f t="shared" ref="BJ280" si="661">+N280+R280+V280+Z280+AD280+AH280+AL280+AP280+AT280+AX280+BB280+BF280-J280</f>
        <v>0</v>
      </c>
      <c r="BK280" s="44">
        <f t="shared" ref="BK280" si="662">SUM(L280:BF280)-G280</f>
        <v>0</v>
      </c>
    </row>
    <row r="281" spans="2:63" x14ac:dyDescent="0.25">
      <c r="B281" s="6">
        <v>929</v>
      </c>
      <c r="C281" s="6" t="s">
        <v>193</v>
      </c>
      <c r="D281" s="6"/>
      <c r="E281" s="93"/>
      <c r="F281" s="93"/>
      <c r="G281" s="105">
        <f>+'Function-Classif'!F281</f>
        <v>0</v>
      </c>
      <c r="H281" s="21">
        <f>+'Function-Classif'!S281</f>
        <v>0</v>
      </c>
      <c r="I281" s="21">
        <f>+'Function-Classif'!T281</f>
        <v>0</v>
      </c>
      <c r="J281" s="21">
        <f>+'Function-Classif'!U281</f>
        <v>0</v>
      </c>
      <c r="K281" s="24"/>
      <c r="L281" s="40"/>
      <c r="M281" s="24"/>
      <c r="N281" s="24"/>
      <c r="O281" s="24"/>
      <c r="P281" s="40"/>
      <c r="Q281" s="24"/>
      <c r="R281" s="24"/>
      <c r="S281" s="24"/>
      <c r="T281" s="24"/>
      <c r="U281" s="24"/>
      <c r="V281" s="24"/>
      <c r="W281" s="24"/>
      <c r="Y281" s="44"/>
      <c r="Z281" s="44"/>
      <c r="BH281" s="44">
        <f t="shared" si="475"/>
        <v>0</v>
      </c>
      <c r="BI281" s="44">
        <f t="shared" si="476"/>
        <v>0</v>
      </c>
      <c r="BJ281" s="44">
        <f t="shared" si="477"/>
        <v>0</v>
      </c>
      <c r="BK281" s="44">
        <f t="shared" si="478"/>
        <v>0</v>
      </c>
    </row>
    <row r="282" spans="2:63" x14ac:dyDescent="0.25">
      <c r="B282" s="6">
        <v>930</v>
      </c>
      <c r="C282" s="6" t="s">
        <v>194</v>
      </c>
      <c r="D282" s="47" t="str">
        <f>INDEX(Alloc,$E282,D$1)</f>
        <v>LBSUB7</v>
      </c>
      <c r="E282" s="93">
        <v>35</v>
      </c>
      <c r="F282" s="93"/>
      <c r="G282" s="105">
        <f>+'Function-Classif'!F282</f>
        <v>5197262.0211860752</v>
      </c>
      <c r="H282" s="21">
        <f>+'Function-Classif'!S282</f>
        <v>981970.27786054672</v>
      </c>
      <c r="I282" s="21">
        <f>+'Function-Classif'!T282</f>
        <v>2558761.1567708589</v>
      </c>
      <c r="J282" s="21">
        <f>+'Function-Classif'!U282</f>
        <v>1656530.5865546698</v>
      </c>
      <c r="K282" s="47"/>
      <c r="L282" s="47">
        <f t="shared" ref="L282:N282" si="663">INDEX(Alloc,$E282,L$1)*$G282</f>
        <v>461741.56629587983</v>
      </c>
      <c r="M282" s="47">
        <f t="shared" si="663"/>
        <v>859022.25618902419</v>
      </c>
      <c r="N282" s="47">
        <f t="shared" si="663"/>
        <v>1109433.7254104861</v>
      </c>
      <c r="O282" s="47"/>
      <c r="P282" s="47">
        <f t="shared" ref="P282:R282" si="664">INDEX(Alloc,$E282,P$1)*$G282</f>
        <v>113173.55713880158</v>
      </c>
      <c r="Q282" s="47">
        <f t="shared" si="664"/>
        <v>256284.50365695931</v>
      </c>
      <c r="R282" s="47">
        <f t="shared" si="664"/>
        <v>370743.19054656831</v>
      </c>
      <c r="S282" s="47"/>
      <c r="T282" s="47">
        <f t="shared" ref="T282:V282" si="665">INDEX(Alloc,$E282,T$1)*$G282</f>
        <v>9519.3591575316968</v>
      </c>
      <c r="U282" s="47">
        <f t="shared" si="665"/>
        <v>21413.755540697734</v>
      </c>
      <c r="V282" s="47">
        <f t="shared" si="665"/>
        <v>10429.275372449469</v>
      </c>
      <c r="W282" s="24"/>
      <c r="X282" s="47">
        <f t="shared" ref="X282:Z282" si="666">INDEX(Alloc,$E282,X$1)*$G282</f>
        <v>94340.33476815898</v>
      </c>
      <c r="Y282" s="47">
        <f t="shared" si="666"/>
        <v>302688.91943390382</v>
      </c>
      <c r="Z282" s="47">
        <f t="shared" si="666"/>
        <v>54876.924953608708</v>
      </c>
      <c r="AB282" s="47">
        <f t="shared" ref="AB282:AD282" si="667">INDEX(Alloc,$E282,AB$1)*$G282</f>
        <v>7099.638695214242</v>
      </c>
      <c r="AC282" s="47">
        <f t="shared" si="667"/>
        <v>23358.38187164893</v>
      </c>
      <c r="AD282" s="47">
        <f t="shared" si="667"/>
        <v>5879.217246428906</v>
      </c>
      <c r="AF282" s="47">
        <f t="shared" ref="AF282:AH282" si="668">INDEX(Alloc,$E282,AF$1)*$G282</f>
        <v>70984.565745664295</v>
      </c>
      <c r="AG282" s="47">
        <f t="shared" si="668"/>
        <v>235644.36478723778</v>
      </c>
      <c r="AH282" s="47">
        <f t="shared" si="668"/>
        <v>25999.678562956138</v>
      </c>
      <c r="AJ282" s="47">
        <f t="shared" ref="AJ282:AL282" si="669">INDEX(Alloc,$E282,AJ$1)*$G282</f>
        <v>158492.90147669334</v>
      </c>
      <c r="AK282" s="47">
        <f t="shared" si="669"/>
        <v>566440.76038748643</v>
      </c>
      <c r="AL282" s="47">
        <f t="shared" si="669"/>
        <v>20085.984915462905</v>
      </c>
      <c r="AN282" s="47">
        <f t="shared" ref="AN282:AP282" si="670">INDEX(Alloc,$E282,AN$1)*$G282</f>
        <v>38854.647064242454</v>
      </c>
      <c r="AO282" s="47">
        <f t="shared" si="670"/>
        <v>201728.63069495364</v>
      </c>
      <c r="AP282" s="47">
        <f t="shared" si="670"/>
        <v>7791.82956028641</v>
      </c>
      <c r="AR282" s="47">
        <f t="shared" ref="AR282:AT282" si="671">INDEX(Alloc,$E282,AR$1)*$G282</f>
        <v>22329.683321126784</v>
      </c>
      <c r="AS282" s="47">
        <f t="shared" si="671"/>
        <v>74473.022913994922</v>
      </c>
      <c r="AT282" s="47">
        <f t="shared" si="671"/>
        <v>364.55177423861795</v>
      </c>
      <c r="AV282" s="47">
        <f t="shared" ref="AV282:AX282" si="672">INDEX(Alloc,$E282,AV$1)*$G282</f>
        <v>5363.9386257886572</v>
      </c>
      <c r="AW282" s="47">
        <f t="shared" si="672"/>
        <v>17433.588837797564</v>
      </c>
      <c r="AX282" s="47">
        <f t="shared" si="672"/>
        <v>50349.636493806684</v>
      </c>
      <c r="AZ282" s="47">
        <f t="shared" ref="AZ282:BB282" si="673">INDEX(Alloc,$E282,AZ$1)*$G282</f>
        <v>22.467665287188776</v>
      </c>
      <c r="BA282" s="47">
        <f t="shared" si="673"/>
        <v>62.991645576520824</v>
      </c>
      <c r="BB282" s="47">
        <f t="shared" si="673"/>
        <v>2.2078068743810677</v>
      </c>
      <c r="BD282" s="47">
        <f t="shared" ref="BD282:BF282" si="674">INDEX(Alloc,$E282,BD$1)*$G282</f>
        <v>47.617906157586376</v>
      </c>
      <c r="BE282" s="47">
        <f t="shared" si="674"/>
        <v>209.98081157740637</v>
      </c>
      <c r="BF282" s="47">
        <f t="shared" si="674"/>
        <v>574.36391150290569</v>
      </c>
      <c r="BH282" s="44">
        <f t="shared" ref="BH282" si="675">+L282+P282+T282+X282+AB282+AF282+AJ282+AN282+AR282+AV282+AZ282+BD282-H282</f>
        <v>0</v>
      </c>
      <c r="BI282" s="44">
        <f t="shared" ref="BI282" si="676">+M282+Q282+U282+Y282+AC282+AG282+AK282+AO282+AS282+AW282+BA282+BE282-I282</f>
        <v>0</v>
      </c>
      <c r="BJ282" s="44">
        <f t="shared" ref="BJ282" si="677">+N282+R282+V282+Z282+AD282+AH282+AL282+AP282+AT282+AX282+BB282+BF282-J282</f>
        <v>0</v>
      </c>
      <c r="BK282" s="44">
        <f t="shared" ref="BK282" si="678">SUM(L282:BF282)-G282</f>
        <v>0</v>
      </c>
    </row>
    <row r="283" spans="2:63" x14ac:dyDescent="0.25">
      <c r="B283" s="6">
        <v>931</v>
      </c>
      <c r="C283" s="6" t="s">
        <v>195</v>
      </c>
      <c r="D283" s="47" t="str">
        <f>INDEX(Alloc,$E283,D$1)</f>
        <v>PT&amp;D</v>
      </c>
      <c r="E283" s="93">
        <v>23</v>
      </c>
      <c r="F283" s="93"/>
      <c r="G283" s="105">
        <f>+'Function-Classif'!F283</f>
        <v>1831133.6799085943</v>
      </c>
      <c r="H283" s="21">
        <f>+'Function-Classif'!S283</f>
        <v>617511.72263157077</v>
      </c>
      <c r="I283" s="21">
        <f>+'Function-Classif'!T283</f>
        <v>933039.97009856324</v>
      </c>
      <c r="J283" s="21">
        <f>+'Function-Classif'!U283</f>
        <v>280581.9871784604</v>
      </c>
      <c r="K283" s="47"/>
      <c r="L283" s="47">
        <f t="shared" ref="L283:N284" si="679">INDEX(Alloc,$E283,L$1)*$G283</f>
        <v>289143.92180019163</v>
      </c>
      <c r="M283" s="47">
        <f t="shared" si="679"/>
        <v>313238.3411823003</v>
      </c>
      <c r="N283" s="47">
        <f t="shared" si="679"/>
        <v>192782.97071194925</v>
      </c>
      <c r="O283" s="47"/>
      <c r="P283" s="47">
        <f t="shared" ref="P283:R284" si="680">INDEX(Alloc,$E283,P$1)*$G283</f>
        <v>70388.65552624104</v>
      </c>
      <c r="Q283" s="47">
        <f t="shared" si="680"/>
        <v>93452.913725870036</v>
      </c>
      <c r="R283" s="47">
        <f t="shared" si="680"/>
        <v>43531.183960847957</v>
      </c>
      <c r="S283" s="47"/>
      <c r="T283" s="47">
        <f t="shared" ref="T283:V284" si="681">INDEX(Alloc,$E283,T$1)*$G283</f>
        <v>5824.2342452083658</v>
      </c>
      <c r="U283" s="47">
        <f t="shared" si="681"/>
        <v>7808.4231412223935</v>
      </c>
      <c r="V283" s="47">
        <f t="shared" si="681"/>
        <v>401.16022878375162</v>
      </c>
      <c r="W283" s="24"/>
      <c r="X283" s="47">
        <f t="shared" ref="X283:Z284" si="682">INDEX(Alloc,$E283,X$1)*$G283</f>
        <v>60853.814449257574</v>
      </c>
      <c r="Y283" s="47">
        <f t="shared" si="682"/>
        <v>110374.06113128178</v>
      </c>
      <c r="Z283" s="47">
        <f t="shared" si="682"/>
        <v>3224.3118314566409</v>
      </c>
      <c r="AB283" s="47">
        <f t="shared" ref="AB283:AD284" si="683">INDEX(Alloc,$E283,AB$1)*$G283</f>
        <v>4324.6954427363953</v>
      </c>
      <c r="AC283" s="47">
        <f t="shared" si="683"/>
        <v>8517.5217958124795</v>
      </c>
      <c r="AD283" s="47">
        <f t="shared" si="683"/>
        <v>351.64194914162823</v>
      </c>
      <c r="AF283" s="47">
        <f t="shared" ref="AF283:AH284" si="684">INDEX(Alloc,$E283,AF$1)*$G283</f>
        <v>45511.149342070341</v>
      </c>
      <c r="AG283" s="47">
        <f t="shared" si="684"/>
        <v>85926.586189251204</v>
      </c>
      <c r="AH283" s="47">
        <f t="shared" si="684"/>
        <v>515.26055463611328</v>
      </c>
      <c r="AJ283" s="47">
        <f t="shared" ref="AJ283:AL284" si="685">INDEX(Alloc,$E283,AJ$1)*$G283</f>
        <v>96329.550746101086</v>
      </c>
      <c r="AK283" s="47">
        <f t="shared" si="685"/>
        <v>206549.90354845251</v>
      </c>
      <c r="AL283" s="47">
        <f t="shared" si="685"/>
        <v>758.20077019058704</v>
      </c>
      <c r="AN283" s="47">
        <f t="shared" ref="AN283:AP284" si="686">INDEX(Alloc,$E283,AN$1)*$G283</f>
        <v>26596.963444253692</v>
      </c>
      <c r="AO283" s="47">
        <f t="shared" si="686"/>
        <v>73559.376596593807</v>
      </c>
      <c r="AP283" s="47">
        <f t="shared" si="686"/>
        <v>476.45593876055244</v>
      </c>
      <c r="AR283" s="47">
        <f t="shared" ref="AR283:AT284" si="687">INDEX(Alloc,$E283,AR$1)*$G283</f>
        <v>15310.391764095635</v>
      </c>
      <c r="AS283" s="47">
        <f t="shared" si="687"/>
        <v>27156.230228426139</v>
      </c>
      <c r="AT283" s="47">
        <f t="shared" si="687"/>
        <v>20.165707671472074</v>
      </c>
      <c r="AV283" s="47">
        <f t="shared" ref="AV283:AX284" si="688">INDEX(Alloc,$E283,AV$1)*$G283</f>
        <v>3185.6562408693553</v>
      </c>
      <c r="AW283" s="47">
        <f t="shared" si="688"/>
        <v>6357.0744635099809</v>
      </c>
      <c r="AX283" s="47">
        <f t="shared" si="688"/>
        <v>38462.872206266744</v>
      </c>
      <c r="AZ283" s="47">
        <f t="shared" ref="AZ283:BB284" si="689">INDEX(Alloc,$E283,AZ$1)*$G283</f>
        <v>13.34360124774417</v>
      </c>
      <c r="BA283" s="47">
        <f t="shared" si="689"/>
        <v>22.969601109369812</v>
      </c>
      <c r="BB283" s="47">
        <f t="shared" si="689"/>
        <v>0.29622214746504377</v>
      </c>
      <c r="BD283" s="47">
        <f t="shared" ref="BD283:BF284" si="690">INDEX(Alloc,$E283,BD$1)*$G283</f>
        <v>29.346029298093306</v>
      </c>
      <c r="BE283" s="47">
        <f t="shared" si="690"/>
        <v>76.568494733094099</v>
      </c>
      <c r="BF283" s="47">
        <f t="shared" si="690"/>
        <v>57.467096608218498</v>
      </c>
      <c r="BH283" s="44">
        <f t="shared" si="475"/>
        <v>0</v>
      </c>
      <c r="BI283" s="44">
        <f t="shared" si="476"/>
        <v>0</v>
      </c>
      <c r="BJ283" s="44">
        <f t="shared" si="477"/>
        <v>0</v>
      </c>
      <c r="BK283" s="44">
        <f t="shared" si="478"/>
        <v>0</v>
      </c>
    </row>
    <row r="284" spans="2:63" x14ac:dyDescent="0.25">
      <c r="B284" s="30">
        <v>935</v>
      </c>
      <c r="C284" s="30" t="s">
        <v>196</v>
      </c>
      <c r="D284" s="47" t="str">
        <f>INDEX(Alloc,$E284,D$1)</f>
        <v>PT&amp;D</v>
      </c>
      <c r="E284" s="94">
        <v>23</v>
      </c>
      <c r="F284" s="94"/>
      <c r="G284" s="105">
        <f>+'Function-Classif'!F284</f>
        <v>873720.0683666378</v>
      </c>
      <c r="H284" s="31">
        <f>+'Function-Classif'!S284</f>
        <v>294643.90854401654</v>
      </c>
      <c r="I284" s="31">
        <f>+'Function-Classif'!T284</f>
        <v>445197.28701839829</v>
      </c>
      <c r="J284" s="31">
        <f>+'Function-Classif'!U284</f>
        <v>133878.87280422301</v>
      </c>
      <c r="K284" s="65"/>
      <c r="L284" s="47">
        <f t="shared" si="679"/>
        <v>137964.17481419045</v>
      </c>
      <c r="M284" s="47">
        <f t="shared" si="679"/>
        <v>149460.75640229238</v>
      </c>
      <c r="N284" s="47">
        <f t="shared" si="679"/>
        <v>91985.829433695879</v>
      </c>
      <c r="O284" s="47"/>
      <c r="P284" s="47">
        <f t="shared" si="680"/>
        <v>33585.740677159607</v>
      </c>
      <c r="Q284" s="47">
        <f t="shared" si="680"/>
        <v>44590.783876415029</v>
      </c>
      <c r="R284" s="47">
        <f t="shared" si="680"/>
        <v>20770.776838232439</v>
      </c>
      <c r="S284" s="47"/>
      <c r="T284" s="47">
        <f t="shared" si="681"/>
        <v>2779.016299433029</v>
      </c>
      <c r="U284" s="47">
        <f t="shared" si="681"/>
        <v>3725.7662155638045</v>
      </c>
      <c r="V284" s="47">
        <f t="shared" si="681"/>
        <v>191.41242737472433</v>
      </c>
      <c r="W284" s="24"/>
      <c r="X284" s="47">
        <f t="shared" si="682"/>
        <v>29036.219203630229</v>
      </c>
      <c r="Y284" s="47">
        <f t="shared" si="682"/>
        <v>52664.659765496108</v>
      </c>
      <c r="Z284" s="47">
        <f t="shared" si="682"/>
        <v>1538.47094001148</v>
      </c>
      <c r="AB284" s="47">
        <f t="shared" si="683"/>
        <v>2063.5157549399382</v>
      </c>
      <c r="AC284" s="47">
        <f t="shared" si="683"/>
        <v>4064.1105602530829</v>
      </c>
      <c r="AD284" s="47">
        <f t="shared" si="683"/>
        <v>167.78492538018179</v>
      </c>
      <c r="AF284" s="47">
        <f t="shared" si="684"/>
        <v>21715.511516659386</v>
      </c>
      <c r="AG284" s="47">
        <f t="shared" si="684"/>
        <v>40999.618751773465</v>
      </c>
      <c r="AH284" s="47">
        <f t="shared" si="684"/>
        <v>245.85506343030573</v>
      </c>
      <c r="AJ284" s="47">
        <f t="shared" si="685"/>
        <v>45963.362799275397</v>
      </c>
      <c r="AK284" s="47">
        <f t="shared" si="685"/>
        <v>98554.681086137207</v>
      </c>
      <c r="AL284" s="47">
        <f t="shared" si="685"/>
        <v>361.77327523112638</v>
      </c>
      <c r="AN284" s="47">
        <f t="shared" si="686"/>
        <v>12690.663152467547</v>
      </c>
      <c r="AO284" s="47">
        <f t="shared" si="686"/>
        <v>35098.640942583406</v>
      </c>
      <c r="AP284" s="47">
        <f t="shared" si="686"/>
        <v>227.33955470052882</v>
      </c>
      <c r="AR284" s="47">
        <f t="shared" si="687"/>
        <v>7305.3085559069577</v>
      </c>
      <c r="AS284" s="47">
        <f t="shared" si="687"/>
        <v>12957.515659340082</v>
      </c>
      <c r="AT284" s="47">
        <f t="shared" si="687"/>
        <v>9.6220083103161098</v>
      </c>
      <c r="AV284" s="47">
        <f t="shared" si="688"/>
        <v>1520.0265382612145</v>
      </c>
      <c r="AW284" s="47">
        <f t="shared" si="688"/>
        <v>3033.2594478558253</v>
      </c>
      <c r="AX284" s="47">
        <f t="shared" si="688"/>
        <v>18352.446739614417</v>
      </c>
      <c r="AZ284" s="47">
        <f t="shared" si="689"/>
        <v>6.3668602256380087</v>
      </c>
      <c r="BA284" s="47">
        <f t="shared" si="689"/>
        <v>10.959877846075546</v>
      </c>
      <c r="BB284" s="47">
        <f t="shared" si="689"/>
        <v>0.14134152944409265</v>
      </c>
      <c r="BD284" s="47">
        <f t="shared" si="690"/>
        <v>14.002371867191769</v>
      </c>
      <c r="BE284" s="47">
        <f t="shared" si="690"/>
        <v>36.534432841773175</v>
      </c>
      <c r="BF284" s="47">
        <f t="shared" si="690"/>
        <v>27.420256712153979</v>
      </c>
      <c r="BH284" s="44">
        <f t="shared" si="475"/>
        <v>0</v>
      </c>
      <c r="BI284" s="44">
        <f t="shared" si="476"/>
        <v>0</v>
      </c>
      <c r="BJ284" s="44">
        <f t="shared" si="477"/>
        <v>0</v>
      </c>
      <c r="BK284" s="44">
        <f t="shared" si="478"/>
        <v>0</v>
      </c>
    </row>
    <row r="285" spans="2:63" x14ac:dyDescent="0.25">
      <c r="B285" s="6" t="s">
        <v>197</v>
      </c>
      <c r="C285" s="6"/>
      <c r="D285" s="6"/>
      <c r="E285" s="93"/>
      <c r="F285" s="93"/>
      <c r="G285" s="105">
        <f>+'Function-Classif'!F285</f>
        <v>113859772.5342399</v>
      </c>
      <c r="H285" s="24">
        <f>SUM(H273:H284)</f>
        <v>23020863.440941412</v>
      </c>
      <c r="I285" s="24">
        <f t="shared" ref="I285:J285" si="691">SUM(I273:I284)</f>
        <v>56205680.822983131</v>
      </c>
      <c r="J285" s="24">
        <f t="shared" si="691"/>
        <v>34633228.270315386</v>
      </c>
      <c r="K285" s="24"/>
      <c r="L285" s="24">
        <f t="shared" ref="L285:BF285" si="692">SUM(L273:L284)</f>
        <v>10818021.568275426</v>
      </c>
      <c r="M285" s="24">
        <f t="shared" si="692"/>
        <v>18869260.471395716</v>
      </c>
      <c r="N285" s="24">
        <f t="shared" si="692"/>
        <v>23221839.756348971</v>
      </c>
      <c r="O285" s="24">
        <f t="shared" si="692"/>
        <v>0</v>
      </c>
      <c r="P285" s="24">
        <f t="shared" si="692"/>
        <v>2648829.383299402</v>
      </c>
      <c r="Q285" s="24">
        <f t="shared" si="692"/>
        <v>5629538.7220111964</v>
      </c>
      <c r="R285" s="24">
        <f t="shared" si="692"/>
        <v>7645045.4210874345</v>
      </c>
      <c r="S285" s="24">
        <f t="shared" si="692"/>
        <v>0</v>
      </c>
      <c r="T285" s="24">
        <f t="shared" si="692"/>
        <v>222309.65967724271</v>
      </c>
      <c r="U285" s="24">
        <f t="shared" si="692"/>
        <v>470373.99561776512</v>
      </c>
      <c r="V285" s="24">
        <f t="shared" si="692"/>
        <v>210525.26052522985</v>
      </c>
      <c r="W285" s="24">
        <f t="shared" si="692"/>
        <v>0</v>
      </c>
      <c r="X285" s="24">
        <f t="shared" si="692"/>
        <v>2219921.0782877728</v>
      </c>
      <c r="Y285" s="24">
        <f t="shared" si="692"/>
        <v>6648856.9084836952</v>
      </c>
      <c r="Z285" s="24">
        <f t="shared" si="692"/>
        <v>1113878.3302371583</v>
      </c>
      <c r="AA285" s="24">
        <f t="shared" si="692"/>
        <v>0</v>
      </c>
      <c r="AB285" s="24">
        <f t="shared" si="692"/>
        <v>165664.04158928257</v>
      </c>
      <c r="AC285" s="24">
        <f t="shared" si="692"/>
        <v>513089.60687682714</v>
      </c>
      <c r="AD285" s="24">
        <f t="shared" si="692"/>
        <v>119369.09298364306</v>
      </c>
      <c r="AE285" s="24">
        <f t="shared" si="692"/>
        <v>0</v>
      </c>
      <c r="AF285" s="24">
        <f t="shared" si="692"/>
        <v>1668873.5204932</v>
      </c>
      <c r="AG285" s="24">
        <f t="shared" si="692"/>
        <v>5176157.9700078927</v>
      </c>
      <c r="AH285" s="24">
        <f t="shared" si="692"/>
        <v>522158.86647561728</v>
      </c>
      <c r="AI285" s="24">
        <f t="shared" si="692"/>
        <v>0</v>
      </c>
      <c r="AJ285" s="24">
        <f t="shared" si="692"/>
        <v>3697224.7123670974</v>
      </c>
      <c r="AK285" s="24">
        <f t="shared" si="692"/>
        <v>12442422.966763057</v>
      </c>
      <c r="AL285" s="24">
        <f t="shared" si="692"/>
        <v>405376.17985458992</v>
      </c>
      <c r="AM285" s="24">
        <f t="shared" si="692"/>
        <v>0</v>
      </c>
      <c r="AN285" s="24">
        <f t="shared" si="692"/>
        <v>922921.62042136269</v>
      </c>
      <c r="AO285" s="24">
        <f t="shared" si="692"/>
        <v>4431165.839646739</v>
      </c>
      <c r="AP285" s="24">
        <f t="shared" si="692"/>
        <v>158259.33675376727</v>
      </c>
      <c r="AQ285" s="24">
        <f t="shared" si="692"/>
        <v>0</v>
      </c>
      <c r="AR285" s="24">
        <f t="shared" si="692"/>
        <v>530672.65783454257</v>
      </c>
      <c r="AS285" s="24">
        <f t="shared" si="692"/>
        <v>1635872.4786604047</v>
      </c>
      <c r="AT285" s="24">
        <f t="shared" si="692"/>
        <v>7392.6769898408756</v>
      </c>
      <c r="AU285" s="24">
        <f t="shared" si="692"/>
        <v>0</v>
      </c>
      <c r="AV285" s="24">
        <f t="shared" si="692"/>
        <v>124789.46349336888</v>
      </c>
      <c r="AW285" s="24">
        <f t="shared" si="692"/>
        <v>382945.7576466251</v>
      </c>
      <c r="AX285" s="24">
        <f t="shared" si="692"/>
        <v>1217548.6670125404</v>
      </c>
      <c r="AY285" s="24">
        <f t="shared" si="692"/>
        <v>0</v>
      </c>
      <c r="AZ285" s="24">
        <f t="shared" si="692"/>
        <v>522.69947378912173</v>
      </c>
      <c r="BA285" s="24">
        <f t="shared" si="692"/>
        <v>1383.6728435632822</v>
      </c>
      <c r="BB285" s="24">
        <f t="shared" si="692"/>
        <v>45.73063603222937</v>
      </c>
      <c r="BC285" s="24">
        <f t="shared" si="692"/>
        <v>0</v>
      </c>
      <c r="BD285" s="24">
        <f t="shared" si="692"/>
        <v>1113.0357289244291</v>
      </c>
      <c r="BE285" s="24">
        <f t="shared" si="692"/>
        <v>4612.4330296481694</v>
      </c>
      <c r="BF285" s="24">
        <f t="shared" si="692"/>
        <v>11788.951410547535</v>
      </c>
      <c r="BH285" s="44">
        <f t="shared" ref="BH285:BH348" si="693">+L285+P285+T285+X285+AB285+AF285+AJ285+AN285+AR285+AV285+AZ285+BD285-H285</f>
        <v>0</v>
      </c>
      <c r="BI285" s="44">
        <f t="shared" ref="BI285:BI348" si="694">+M285+Q285+U285+Y285+AC285+AG285+AK285+AO285+AS285+AW285+BA285+BE285-I285</f>
        <v>0</v>
      </c>
      <c r="BJ285" s="44">
        <f t="shared" ref="BJ285:BJ348" si="695">+N285+R285+V285+Z285+AD285+AH285+AL285+AP285+AT285+AX285+BB285+BF285-J285</f>
        <v>0</v>
      </c>
      <c r="BK285" s="44">
        <f t="shared" ref="BK285:BK348" si="696">SUM(L285:BF285)-G285</f>
        <v>0</v>
      </c>
    </row>
    <row r="286" spans="2:63" ht="15.75" thickBot="1" x14ac:dyDescent="0.3">
      <c r="B286" s="33"/>
      <c r="C286" s="33"/>
      <c r="D286" s="33"/>
      <c r="E286" s="96"/>
      <c r="F286" s="96"/>
      <c r="G286" s="10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H286" s="44">
        <f t="shared" si="693"/>
        <v>0</v>
      </c>
      <c r="BI286" s="44">
        <f t="shared" si="694"/>
        <v>0</v>
      </c>
      <c r="BJ286" s="44">
        <f t="shared" si="695"/>
        <v>0</v>
      </c>
      <c r="BK286" s="44">
        <f t="shared" si="696"/>
        <v>0</v>
      </c>
    </row>
    <row r="287" spans="2:63" ht="15.75" thickTop="1" x14ac:dyDescent="0.25">
      <c r="B287" s="6" t="s">
        <v>198</v>
      </c>
      <c r="C287" s="6"/>
      <c r="D287" s="6"/>
      <c r="E287" s="93"/>
      <c r="F287" s="93"/>
      <c r="G287" s="105">
        <f>+'Function-Classif'!F287</f>
        <v>933774238.57748604</v>
      </c>
      <c r="H287" s="24">
        <f>H285+H270+H257+H247+H235+H220+H203</f>
        <v>99106505.363530338</v>
      </c>
      <c r="I287" s="24">
        <f t="shared" ref="I287:J287" si="697">I285+I270+I257+I247+I235+I220+I203</f>
        <v>724444583.32435262</v>
      </c>
      <c r="J287" s="24">
        <f t="shared" si="697"/>
        <v>110223149.88960302</v>
      </c>
      <c r="K287" s="24"/>
      <c r="L287" s="24">
        <f t="shared" ref="L287:BF287" si="698">L285+L270+L257+L247+L235+L220+L203</f>
        <v>46320447.871087708</v>
      </c>
      <c r="M287" s="24">
        <f t="shared" si="698"/>
        <v>243209108.75345618</v>
      </c>
      <c r="N287" s="24">
        <f t="shared" si="698"/>
        <v>75455070.005178645</v>
      </c>
      <c r="O287" s="24">
        <f t="shared" si="698"/>
        <v>0</v>
      </c>
      <c r="P287" s="24">
        <f t="shared" si="698"/>
        <v>11391293.610551335</v>
      </c>
      <c r="Q287" s="24">
        <f t="shared" si="698"/>
        <v>72560082.434017092</v>
      </c>
      <c r="R287" s="24">
        <f t="shared" si="698"/>
        <v>23913926.646738607</v>
      </c>
      <c r="S287" s="24">
        <f t="shared" si="698"/>
        <v>0</v>
      </c>
      <c r="T287" s="24">
        <f t="shared" si="698"/>
        <v>992874.41245102708</v>
      </c>
      <c r="U287" s="24">
        <f t="shared" si="698"/>
        <v>6062730.4619817389</v>
      </c>
      <c r="V287" s="24">
        <f t="shared" si="698"/>
        <v>639599.70855579921</v>
      </c>
      <c r="W287" s="24">
        <f t="shared" si="698"/>
        <v>0</v>
      </c>
      <c r="X287" s="24">
        <f t="shared" si="698"/>
        <v>9403411.8283217847</v>
      </c>
      <c r="Y287" s="24">
        <f t="shared" si="698"/>
        <v>85698247.972829491</v>
      </c>
      <c r="Z287" s="24">
        <f t="shared" si="698"/>
        <v>3276449.2186729601</v>
      </c>
      <c r="AA287" s="24">
        <f t="shared" si="698"/>
        <v>0</v>
      </c>
      <c r="AB287" s="24">
        <f t="shared" si="698"/>
        <v>700974.64386872679</v>
      </c>
      <c r="AC287" s="24">
        <f t="shared" si="698"/>
        <v>6613299.2434092993</v>
      </c>
      <c r="AD287" s="24">
        <f t="shared" si="698"/>
        <v>329751.30398518511</v>
      </c>
      <c r="AE287" s="24">
        <f t="shared" si="698"/>
        <v>0</v>
      </c>
      <c r="AF287" s="24">
        <f t="shared" si="698"/>
        <v>7037377.6491386071</v>
      </c>
      <c r="AG287" s="24">
        <f t="shared" si="698"/>
        <v>66716380.780322179</v>
      </c>
      <c r="AH287" s="24">
        <f t="shared" si="698"/>
        <v>1573279.0210076114</v>
      </c>
      <c r="AI287" s="24">
        <f t="shared" si="698"/>
        <v>0</v>
      </c>
      <c r="AJ287" s="24">
        <f t="shared" si="698"/>
        <v>15922813.538663086</v>
      </c>
      <c r="AK287" s="24">
        <f t="shared" si="698"/>
        <v>160372506.65267545</v>
      </c>
      <c r="AL287" s="24">
        <f t="shared" si="698"/>
        <v>1161224.1130572364</v>
      </c>
      <c r="AM287" s="24">
        <f t="shared" si="698"/>
        <v>0</v>
      </c>
      <c r="AN287" s="24">
        <f t="shared" si="698"/>
        <v>4299861.0248820679</v>
      </c>
      <c r="AO287" s="24">
        <f t="shared" si="698"/>
        <v>57114050.454332851</v>
      </c>
      <c r="AP287" s="24">
        <f t="shared" si="698"/>
        <v>427815.51214193052</v>
      </c>
      <c r="AQ287" s="24">
        <f t="shared" si="698"/>
        <v>0</v>
      </c>
      <c r="AR287" s="24">
        <f t="shared" si="698"/>
        <v>2479211.6916896189</v>
      </c>
      <c r="AS287" s="24">
        <f t="shared" si="698"/>
        <v>21085038.715344809</v>
      </c>
      <c r="AT287" s="24">
        <f t="shared" si="698"/>
        <v>20235.615196946666</v>
      </c>
      <c r="AU287" s="24">
        <f t="shared" si="698"/>
        <v>0</v>
      </c>
      <c r="AV287" s="24">
        <f t="shared" si="698"/>
        <v>551088.780786786</v>
      </c>
      <c r="AW287" s="24">
        <f t="shared" si="698"/>
        <v>4935853.0271676118</v>
      </c>
      <c r="AX287" s="24">
        <f t="shared" si="698"/>
        <v>3389036.6922816811</v>
      </c>
      <c r="AY287" s="24">
        <f t="shared" si="698"/>
        <v>0</v>
      </c>
      <c r="AZ287" s="24">
        <f t="shared" si="698"/>
        <v>2308.3184081775325</v>
      </c>
      <c r="BA287" s="24">
        <f t="shared" si="698"/>
        <v>17834.394707706026</v>
      </c>
      <c r="BB287" s="24">
        <f t="shared" si="698"/>
        <v>130.79709160129173</v>
      </c>
      <c r="BC287" s="24">
        <f t="shared" si="698"/>
        <v>0</v>
      </c>
      <c r="BD287" s="24">
        <f t="shared" si="698"/>
        <v>4841.9936814173707</v>
      </c>
      <c r="BE287" s="24">
        <f t="shared" si="698"/>
        <v>59450.434108229718</v>
      </c>
      <c r="BF287" s="24">
        <f t="shared" si="698"/>
        <v>36631.255694793173</v>
      </c>
      <c r="BH287" s="44">
        <f t="shared" si="693"/>
        <v>0</v>
      </c>
      <c r="BI287" s="44">
        <f t="shared" si="694"/>
        <v>0</v>
      </c>
      <c r="BJ287" s="44">
        <f t="shared" si="695"/>
        <v>0</v>
      </c>
      <c r="BK287" s="44">
        <f t="shared" si="696"/>
        <v>0</v>
      </c>
    </row>
    <row r="288" spans="2:63" x14ac:dyDescent="0.25">
      <c r="B288" s="6"/>
      <c r="C288" s="6"/>
      <c r="D288" s="6"/>
      <c r="E288" s="93"/>
      <c r="F288" s="93"/>
      <c r="G288" s="105"/>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H288" s="44">
        <f t="shared" si="693"/>
        <v>0</v>
      </c>
      <c r="BI288" s="44">
        <f t="shared" si="694"/>
        <v>0</v>
      </c>
      <c r="BJ288" s="44">
        <f t="shared" si="695"/>
        <v>0</v>
      </c>
      <c r="BK288" s="44">
        <f t="shared" si="696"/>
        <v>0</v>
      </c>
    </row>
    <row r="289" spans="1:63" x14ac:dyDescent="0.25">
      <c r="B289" s="6" t="s">
        <v>277</v>
      </c>
      <c r="C289" s="6"/>
      <c r="D289" s="6"/>
      <c r="E289" s="93"/>
      <c r="F289" s="93"/>
      <c r="G289" s="105">
        <f>+'Function-Classif'!F289</f>
        <v>883154931.91190779</v>
      </c>
      <c r="H289" s="24">
        <f>H287-SUM(H195:H198)</f>
        <v>91813589.910184219</v>
      </c>
      <c r="I289" s="24">
        <f t="shared" ref="I289:J289" si="699">I287-SUM(I195:I198)</f>
        <v>681118192.11212051</v>
      </c>
      <c r="J289" s="24">
        <f t="shared" si="699"/>
        <v>110223149.88960302</v>
      </c>
      <c r="K289" s="24"/>
      <c r="L289" s="24">
        <f t="shared" ref="L289:BF289" si="700">L287-SUM(L195:L198)</f>
        <v>43156499.106362306</v>
      </c>
      <c r="M289" s="24">
        <f t="shared" si="700"/>
        <v>228663658.02501488</v>
      </c>
      <c r="N289" s="24">
        <f t="shared" si="700"/>
        <v>75455070.005178645</v>
      </c>
      <c r="O289" s="24">
        <f t="shared" si="700"/>
        <v>0</v>
      </c>
      <c r="P289" s="24">
        <f t="shared" si="700"/>
        <v>10540782.437285079</v>
      </c>
      <c r="Q289" s="24">
        <f t="shared" si="700"/>
        <v>68220528.256523177</v>
      </c>
      <c r="R289" s="24">
        <f t="shared" si="700"/>
        <v>23913926.646738607</v>
      </c>
      <c r="S289" s="24">
        <f t="shared" si="700"/>
        <v>0</v>
      </c>
      <c r="T289" s="24">
        <f t="shared" si="700"/>
        <v>922675.85717494925</v>
      </c>
      <c r="U289" s="24">
        <f t="shared" si="700"/>
        <v>5700140.640956698</v>
      </c>
      <c r="V289" s="24">
        <f t="shared" si="700"/>
        <v>639599.70855579921</v>
      </c>
      <c r="W289" s="24">
        <f t="shared" si="700"/>
        <v>0</v>
      </c>
      <c r="X289" s="24">
        <f t="shared" si="700"/>
        <v>8605319.796161877</v>
      </c>
      <c r="Y289" s="24">
        <f t="shared" si="700"/>
        <v>80572947.979784638</v>
      </c>
      <c r="Z289" s="24">
        <f t="shared" si="700"/>
        <v>3276449.2186729601</v>
      </c>
      <c r="AA289" s="24">
        <f t="shared" si="700"/>
        <v>0</v>
      </c>
      <c r="AB289" s="24">
        <f t="shared" si="700"/>
        <v>650461.1899563761</v>
      </c>
      <c r="AC289" s="24">
        <f t="shared" si="700"/>
        <v>6217781.9094143771</v>
      </c>
      <c r="AD289" s="24">
        <f t="shared" si="700"/>
        <v>329751.30398518511</v>
      </c>
      <c r="AE289" s="24">
        <f t="shared" si="700"/>
        <v>0</v>
      </c>
      <c r="AF289" s="24">
        <f t="shared" si="700"/>
        <v>6503097.9444442717</v>
      </c>
      <c r="AG289" s="24">
        <f t="shared" si="700"/>
        <v>62726317.108801432</v>
      </c>
      <c r="AH289" s="24">
        <f t="shared" si="700"/>
        <v>1573279.0210076114</v>
      </c>
      <c r="AI289" s="24">
        <f t="shared" si="700"/>
        <v>0</v>
      </c>
      <c r="AJ289" s="24">
        <f t="shared" si="700"/>
        <v>14686185.110860765</v>
      </c>
      <c r="AK289" s="24">
        <f t="shared" si="700"/>
        <v>150781211.30329859</v>
      </c>
      <c r="AL289" s="24">
        <f t="shared" si="700"/>
        <v>1161224.1130572364</v>
      </c>
      <c r="AM289" s="24">
        <f t="shared" si="700"/>
        <v>0</v>
      </c>
      <c r="AN289" s="24">
        <f t="shared" si="700"/>
        <v>3872270.0600697007</v>
      </c>
      <c r="AO289" s="24">
        <f t="shared" si="700"/>
        <v>53698267.176136032</v>
      </c>
      <c r="AP289" s="24">
        <f t="shared" si="700"/>
        <v>427815.51214193052</v>
      </c>
      <c r="AQ289" s="24">
        <f t="shared" si="700"/>
        <v>0</v>
      </c>
      <c r="AR289" s="24">
        <f t="shared" si="700"/>
        <v>2318444.6010285346</v>
      </c>
      <c r="AS289" s="24">
        <f t="shared" si="700"/>
        <v>19824019.367372025</v>
      </c>
      <c r="AT289" s="24">
        <f t="shared" si="700"/>
        <v>20235.615196946666</v>
      </c>
      <c r="AU289" s="24">
        <f t="shared" si="700"/>
        <v>0</v>
      </c>
      <c r="AV289" s="24">
        <f t="shared" si="700"/>
        <v>551088.780786786</v>
      </c>
      <c r="AW289" s="24">
        <f t="shared" si="700"/>
        <v>4640657.6400479916</v>
      </c>
      <c r="AX289" s="24">
        <f t="shared" si="700"/>
        <v>3389036.6922816811</v>
      </c>
      <c r="AY289" s="24">
        <f t="shared" si="700"/>
        <v>0</v>
      </c>
      <c r="AZ289" s="24">
        <f t="shared" si="700"/>
        <v>2308.3184081775325</v>
      </c>
      <c r="BA289" s="24">
        <f t="shared" si="700"/>
        <v>16767.784534994615</v>
      </c>
      <c r="BB289" s="24">
        <f t="shared" si="700"/>
        <v>130.79709160129173</v>
      </c>
      <c r="BC289" s="24">
        <f t="shared" si="700"/>
        <v>0</v>
      </c>
      <c r="BD289" s="24">
        <f t="shared" si="700"/>
        <v>4456.7076453947884</v>
      </c>
      <c r="BE289" s="24">
        <f t="shared" si="700"/>
        <v>55894.920235670405</v>
      </c>
      <c r="BF289" s="24">
        <f t="shared" si="700"/>
        <v>36631.255694793173</v>
      </c>
      <c r="BH289" s="44">
        <f t="shared" si="693"/>
        <v>0</v>
      </c>
      <c r="BI289" s="44">
        <f t="shared" si="694"/>
        <v>0</v>
      </c>
      <c r="BJ289" s="44">
        <f t="shared" si="695"/>
        <v>0</v>
      </c>
      <c r="BK289" s="44">
        <f t="shared" si="696"/>
        <v>0</v>
      </c>
    </row>
    <row r="290" spans="1:63" x14ac:dyDescent="0.25">
      <c r="B290" s="6"/>
      <c r="C290" s="6"/>
      <c r="D290" s="6"/>
      <c r="E290" s="93"/>
      <c r="F290" s="93"/>
      <c r="G290" s="105"/>
      <c r="H290" s="24"/>
      <c r="I290" s="24"/>
      <c r="J290" s="24"/>
      <c r="K290" s="24"/>
      <c r="L290" s="40"/>
      <c r="M290" s="24"/>
      <c r="N290" s="24"/>
      <c r="O290" s="24"/>
      <c r="P290" s="40"/>
      <c r="Q290" s="24"/>
      <c r="R290" s="24"/>
      <c r="S290" s="24"/>
      <c r="T290" s="24"/>
      <c r="U290" s="24"/>
      <c r="V290" s="24"/>
      <c r="W290" s="24"/>
      <c r="Y290" s="44"/>
      <c r="Z290" s="44"/>
      <c r="BH290" s="44">
        <f t="shared" si="693"/>
        <v>0</v>
      </c>
      <c r="BI290" s="44">
        <f t="shared" si="694"/>
        <v>0</v>
      </c>
      <c r="BJ290" s="44">
        <f t="shared" si="695"/>
        <v>0</v>
      </c>
      <c r="BK290" s="44">
        <f t="shared" si="696"/>
        <v>0</v>
      </c>
    </row>
    <row r="291" spans="1:63" x14ac:dyDescent="0.25">
      <c r="A291" s="7" t="s">
        <v>199</v>
      </c>
      <c r="C291" s="6"/>
      <c r="D291" s="6"/>
      <c r="E291" s="93"/>
      <c r="F291" s="93"/>
      <c r="G291" s="105"/>
      <c r="H291" s="24"/>
      <c r="I291" s="24"/>
      <c r="J291" s="24"/>
      <c r="K291" s="24"/>
      <c r="L291" s="40"/>
      <c r="M291" s="24"/>
      <c r="N291" s="24"/>
      <c r="O291" s="24"/>
      <c r="P291" s="40"/>
      <c r="Q291" s="24"/>
      <c r="R291" s="24"/>
      <c r="S291" s="24"/>
      <c r="T291" s="24"/>
      <c r="U291" s="24"/>
      <c r="V291" s="24"/>
      <c r="W291" s="24"/>
      <c r="Y291" s="44"/>
      <c r="Z291" s="44"/>
      <c r="BH291" s="44">
        <f t="shared" si="693"/>
        <v>0</v>
      </c>
      <c r="BI291" s="44">
        <f t="shared" si="694"/>
        <v>0</v>
      </c>
      <c r="BJ291" s="44">
        <f t="shared" si="695"/>
        <v>0</v>
      </c>
      <c r="BK291" s="44">
        <f t="shared" si="696"/>
        <v>0</v>
      </c>
    </row>
    <row r="292" spans="1:63" x14ac:dyDescent="0.25">
      <c r="B292" s="7"/>
      <c r="C292" s="6"/>
      <c r="D292" s="6"/>
      <c r="E292" s="93"/>
      <c r="F292" s="93"/>
      <c r="G292" s="105"/>
      <c r="H292" s="24"/>
      <c r="I292" s="24"/>
      <c r="J292" s="24"/>
      <c r="K292" s="24"/>
      <c r="L292" s="40"/>
      <c r="M292" s="24"/>
      <c r="N292" s="24"/>
      <c r="O292" s="24"/>
      <c r="P292" s="40"/>
      <c r="Q292" s="24"/>
      <c r="R292" s="24"/>
      <c r="S292" s="24"/>
      <c r="T292" s="24"/>
      <c r="U292" s="24"/>
      <c r="V292" s="24"/>
      <c r="W292" s="24"/>
      <c r="Y292" s="44"/>
      <c r="Z292" s="44"/>
      <c r="BH292" s="44">
        <f t="shared" si="693"/>
        <v>0</v>
      </c>
      <c r="BI292" s="44">
        <f t="shared" si="694"/>
        <v>0</v>
      </c>
      <c r="BJ292" s="44">
        <f t="shared" si="695"/>
        <v>0</v>
      </c>
      <c r="BK292" s="44">
        <f t="shared" si="696"/>
        <v>0</v>
      </c>
    </row>
    <row r="293" spans="1:63" x14ac:dyDescent="0.25">
      <c r="B293" s="9" t="s">
        <v>241</v>
      </c>
      <c r="C293" s="6"/>
      <c r="D293" s="6"/>
      <c r="E293" s="93"/>
      <c r="F293" s="93"/>
      <c r="G293" s="105"/>
      <c r="H293" s="24"/>
      <c r="I293" s="24"/>
      <c r="J293" s="24"/>
      <c r="K293" s="24"/>
      <c r="L293" s="40"/>
      <c r="M293" s="24"/>
      <c r="N293" s="24"/>
      <c r="O293" s="24"/>
      <c r="P293" s="40"/>
      <c r="Q293" s="24"/>
      <c r="R293" s="24"/>
      <c r="S293" s="24"/>
      <c r="T293" s="24"/>
      <c r="U293" s="24"/>
      <c r="V293" s="24"/>
      <c r="W293" s="24"/>
      <c r="Y293" s="44"/>
      <c r="Z293" s="44"/>
      <c r="BH293" s="44">
        <f t="shared" si="693"/>
        <v>0</v>
      </c>
      <c r="BI293" s="44">
        <f t="shared" si="694"/>
        <v>0</v>
      </c>
      <c r="BJ293" s="44">
        <f t="shared" si="695"/>
        <v>0</v>
      </c>
      <c r="BK293" s="44">
        <f t="shared" si="696"/>
        <v>0</v>
      </c>
    </row>
    <row r="294" spans="1:63" x14ac:dyDescent="0.25">
      <c r="B294" s="6">
        <v>500</v>
      </c>
      <c r="C294" s="6" t="s">
        <v>86</v>
      </c>
      <c r="D294" s="47" t="str">
        <f>INDEX(Alloc,$E294,D$1)</f>
        <v>FO19</v>
      </c>
      <c r="E294" s="93">
        <v>42</v>
      </c>
      <c r="F294" s="93"/>
      <c r="G294" s="105">
        <f>+'Function-Classif'!F294</f>
        <v>7176310.5488311965</v>
      </c>
      <c r="H294" s="21">
        <f>+'Function-Classif'!S294</f>
        <v>1014990.4613495304</v>
      </c>
      <c r="I294" s="21">
        <f>+'Function-Classif'!T294</f>
        <v>6161320.0874816673</v>
      </c>
      <c r="J294" s="21">
        <f>+'Function-Classif'!U294</f>
        <v>0</v>
      </c>
      <c r="K294" s="47"/>
      <c r="L294" s="47">
        <f t="shared" ref="L294:N298" si="701">INDEX(Alloc,$E294,L$1)*$G294</f>
        <v>414401.06696526223</v>
      </c>
      <c r="M294" s="47">
        <f t="shared" si="701"/>
        <v>2068466.2453335926</v>
      </c>
      <c r="N294" s="47">
        <f t="shared" si="701"/>
        <v>0</v>
      </c>
      <c r="O294" s="47"/>
      <c r="P294" s="47">
        <f t="shared" ref="P294:R298" si="702">INDEX(Alloc,$E294,P$1)*$G294</f>
        <v>111595.70452007855</v>
      </c>
      <c r="Q294" s="47">
        <f t="shared" si="702"/>
        <v>617115.37878925959</v>
      </c>
      <c r="R294" s="47">
        <f t="shared" si="702"/>
        <v>0</v>
      </c>
      <c r="S294" s="47"/>
      <c r="T294" s="47">
        <f t="shared" ref="T294:V298" si="703">INDEX(Alloc,$E294,T$1)*$G294</f>
        <v>6829.7464603135668</v>
      </c>
      <c r="U294" s="47">
        <f t="shared" si="703"/>
        <v>51562.843922418499</v>
      </c>
      <c r="V294" s="47">
        <f t="shared" si="703"/>
        <v>0</v>
      </c>
      <c r="W294" s="24"/>
      <c r="X294" s="47">
        <f t="shared" ref="X294:Z298" si="704">INDEX(Alloc,$E294,X$1)*$G294</f>
        <v>115836.41158763411</v>
      </c>
      <c r="Y294" s="47">
        <f t="shared" si="704"/>
        <v>728854.00602211896</v>
      </c>
      <c r="Z294" s="47">
        <f t="shared" si="704"/>
        <v>0</v>
      </c>
      <c r="AB294" s="47">
        <f t="shared" ref="AB294:AD298" si="705">INDEX(Alloc,$E294,AB$1)*$G294</f>
        <v>8464.9739900728109</v>
      </c>
      <c r="AC294" s="47">
        <f t="shared" si="705"/>
        <v>56245.36977827287</v>
      </c>
      <c r="AD294" s="47">
        <f t="shared" si="705"/>
        <v>0</v>
      </c>
      <c r="AF294" s="47">
        <f t="shared" ref="AF294:AH298" si="706">INDEX(Alloc,$E294,AF$1)*$G294</f>
        <v>82763.658433746299</v>
      </c>
      <c r="AG294" s="47">
        <f t="shared" si="706"/>
        <v>567415.35036342754</v>
      </c>
      <c r="AH294" s="47">
        <f t="shared" si="706"/>
        <v>0</v>
      </c>
      <c r="AJ294" s="47">
        <f t="shared" ref="AJ294:AL298" si="707">INDEX(Alloc,$E294,AJ$1)*$G294</f>
        <v>180839.32781524688</v>
      </c>
      <c r="AK294" s="47">
        <f t="shared" si="707"/>
        <v>1363950.2171231166</v>
      </c>
      <c r="AL294" s="47">
        <f t="shared" si="707"/>
        <v>0</v>
      </c>
      <c r="AN294" s="47">
        <f t="shared" ref="AN294:AP298" si="708">INDEX(Alloc,$E294,AN$1)*$G294</f>
        <v>64313.847389886156</v>
      </c>
      <c r="AO294" s="47">
        <f t="shared" si="708"/>
        <v>485748.60581733222</v>
      </c>
      <c r="AP294" s="47">
        <f t="shared" si="708"/>
        <v>0</v>
      </c>
      <c r="AR294" s="47">
        <f t="shared" ref="AR294:AT298" si="709">INDEX(Alloc,$E294,AR$1)*$G294</f>
        <v>29897.537555280935</v>
      </c>
      <c r="AS294" s="47">
        <f t="shared" si="709"/>
        <v>179325.89403324691</v>
      </c>
      <c r="AT294" s="47">
        <f t="shared" si="709"/>
        <v>0</v>
      </c>
      <c r="AV294" s="47">
        <f t="shared" ref="AV294:AX298" si="710">INDEX(Alloc,$E294,AV$1)*$G294</f>
        <v>0</v>
      </c>
      <c r="AW294" s="47">
        <f t="shared" si="710"/>
        <v>41978.877480997107</v>
      </c>
      <c r="AX294" s="47">
        <f t="shared" si="710"/>
        <v>0</v>
      </c>
      <c r="AZ294" s="47">
        <f t="shared" ref="AZ294:BB298" si="711">INDEX(Alloc,$E294,AZ$1)*$G294</f>
        <v>0</v>
      </c>
      <c r="BA294" s="47">
        <f t="shared" si="711"/>
        <v>151.67953062252133</v>
      </c>
      <c r="BB294" s="47">
        <f t="shared" si="711"/>
        <v>0</v>
      </c>
      <c r="BD294" s="47">
        <f t="shared" ref="BD294:BF298" si="712">INDEX(Alloc,$E294,BD$1)*$G294</f>
        <v>48.186632008852719</v>
      </c>
      <c r="BE294" s="47">
        <f t="shared" si="712"/>
        <v>505.61928726098574</v>
      </c>
      <c r="BF294" s="47">
        <f t="shared" si="712"/>
        <v>0</v>
      </c>
      <c r="BH294" s="44">
        <f t="shared" ref="BH294" si="713">+L294+P294+T294+X294+AB294+AF294+AJ294+AN294+AR294+AV294+AZ294+BD294-H294</f>
        <v>0</v>
      </c>
      <c r="BI294" s="44">
        <f t="shared" ref="BI294" si="714">+M294+Q294+U294+Y294+AC294+AG294+AK294+AO294+AS294+AW294+BA294+BE294-I294</f>
        <v>0</v>
      </c>
      <c r="BJ294" s="44">
        <f t="shared" ref="BJ294" si="715">+N294+R294+V294+Z294+AD294+AH294+AL294+AP294+AT294+AX294+BB294+BF294-J294</f>
        <v>0</v>
      </c>
      <c r="BK294" s="44">
        <f t="shared" ref="BK294" si="716">SUM(L294:BF294)-G294</f>
        <v>0</v>
      </c>
    </row>
    <row r="295" spans="1:63" x14ac:dyDescent="0.25">
      <c r="B295" s="18">
        <v>501</v>
      </c>
      <c r="C295" s="6" t="s">
        <v>87</v>
      </c>
      <c r="D295" s="47" t="str">
        <f>INDEX(Alloc,$E295,D$1)</f>
        <v>Energy</v>
      </c>
      <c r="E295" s="93">
        <v>2</v>
      </c>
      <c r="F295" s="93"/>
      <c r="G295" s="105">
        <f>+'Function-Classif'!F295</f>
        <v>2518295.3741893796</v>
      </c>
      <c r="H295" s="21">
        <f>+'Function-Classif'!S295</f>
        <v>0</v>
      </c>
      <c r="I295" s="21">
        <f>+'Function-Classif'!T295</f>
        <v>2518295.3741893796</v>
      </c>
      <c r="J295" s="21">
        <f>+'Function-Classif'!U295</f>
        <v>0</v>
      </c>
      <c r="K295" s="24"/>
      <c r="L295" s="47">
        <f t="shared" si="701"/>
        <v>0</v>
      </c>
      <c r="M295" s="47">
        <f t="shared" si="701"/>
        <v>845437.16335626284</v>
      </c>
      <c r="N295" s="47">
        <f t="shared" si="701"/>
        <v>0</v>
      </c>
      <c r="O295" s="47"/>
      <c r="P295" s="47">
        <f t="shared" si="702"/>
        <v>0</v>
      </c>
      <c r="Q295" s="47">
        <f t="shared" si="702"/>
        <v>252231.46690652164</v>
      </c>
      <c r="R295" s="47">
        <f t="shared" si="702"/>
        <v>0</v>
      </c>
      <c r="S295" s="47"/>
      <c r="T295" s="47">
        <f t="shared" si="703"/>
        <v>0</v>
      </c>
      <c r="U295" s="47">
        <f t="shared" si="703"/>
        <v>21075.105575784099</v>
      </c>
      <c r="V295" s="47">
        <f t="shared" si="703"/>
        <v>0</v>
      </c>
      <c r="W295" s="24"/>
      <c r="X295" s="47">
        <f t="shared" si="704"/>
        <v>0</v>
      </c>
      <c r="Y295" s="47">
        <f t="shared" si="704"/>
        <v>297902.01543888898</v>
      </c>
      <c r="Z295" s="47">
        <f t="shared" si="704"/>
        <v>0</v>
      </c>
      <c r="AB295" s="47">
        <f t="shared" si="705"/>
        <v>0</v>
      </c>
      <c r="AC295" s="47">
        <f t="shared" si="705"/>
        <v>22988.978420384192</v>
      </c>
      <c r="AD295" s="47">
        <f t="shared" si="705"/>
        <v>0</v>
      </c>
      <c r="AF295" s="47">
        <f t="shared" si="706"/>
        <v>0</v>
      </c>
      <c r="AG295" s="47">
        <f t="shared" si="706"/>
        <v>231917.7435639952</v>
      </c>
      <c r="AH295" s="47">
        <f t="shared" si="706"/>
        <v>0</v>
      </c>
      <c r="AJ295" s="47">
        <f t="shared" si="707"/>
        <v>0</v>
      </c>
      <c r="AK295" s="47">
        <f t="shared" si="707"/>
        <v>557482.72669431649</v>
      </c>
      <c r="AL295" s="47">
        <f t="shared" si="707"/>
        <v>0</v>
      </c>
      <c r="AN295" s="47">
        <f t="shared" si="708"/>
        <v>0</v>
      </c>
      <c r="AO295" s="47">
        <f t="shared" si="708"/>
        <v>198538.37321876807</v>
      </c>
      <c r="AP295" s="47">
        <f t="shared" si="708"/>
        <v>0</v>
      </c>
      <c r="AR295" s="47">
        <f t="shared" si="709"/>
        <v>0</v>
      </c>
      <c r="AS295" s="47">
        <f t="shared" si="709"/>
        <v>73295.261892631606</v>
      </c>
      <c r="AT295" s="47">
        <f t="shared" si="709"/>
        <v>0</v>
      </c>
      <c r="AV295" s="47">
        <f t="shared" si="710"/>
        <v>0</v>
      </c>
      <c r="AW295" s="47">
        <f t="shared" si="710"/>
        <v>17157.883614721759</v>
      </c>
      <c r="AX295" s="47">
        <f t="shared" si="710"/>
        <v>0</v>
      </c>
      <c r="AZ295" s="47">
        <f t="shared" si="711"/>
        <v>0</v>
      </c>
      <c r="BA295" s="47">
        <f t="shared" si="711"/>
        <v>61.995457937981769</v>
      </c>
      <c r="BB295" s="47">
        <f t="shared" si="711"/>
        <v>0</v>
      </c>
      <c r="BD295" s="47">
        <f t="shared" si="712"/>
        <v>0</v>
      </c>
      <c r="BE295" s="47">
        <f t="shared" si="712"/>
        <v>206.66004916662436</v>
      </c>
      <c r="BF295" s="47">
        <f t="shared" si="712"/>
        <v>0</v>
      </c>
      <c r="BH295" s="44">
        <f t="shared" si="693"/>
        <v>0</v>
      </c>
      <c r="BI295" s="44">
        <f t="shared" si="694"/>
        <v>0</v>
      </c>
      <c r="BJ295" s="44">
        <f t="shared" si="695"/>
        <v>0</v>
      </c>
      <c r="BK295" s="44">
        <f t="shared" si="696"/>
        <v>0</v>
      </c>
    </row>
    <row r="296" spans="1:63" x14ac:dyDescent="0.25">
      <c r="B296" s="6">
        <v>502</v>
      </c>
      <c r="C296" s="6" t="s">
        <v>88</v>
      </c>
      <c r="D296" s="47" t="str">
        <f>INDEX(Alloc,$E296,D$1)</f>
        <v>Prod</v>
      </c>
      <c r="E296" s="93">
        <v>24</v>
      </c>
      <c r="F296" s="93"/>
      <c r="G296" s="105">
        <f>+'Function-Classif'!F296</f>
        <v>8257131.4473512508</v>
      </c>
      <c r="H296" s="21">
        <f>+'Function-Classif'!S296</f>
        <v>1353343.8442208704</v>
      </c>
      <c r="I296" s="21">
        <f>+'Function-Classif'!T296</f>
        <v>6903787.6031303806</v>
      </c>
      <c r="J296" s="21">
        <f>+'Function-Classif'!U296</f>
        <v>0</v>
      </c>
      <c r="K296" s="47"/>
      <c r="L296" s="47">
        <f t="shared" si="701"/>
        <v>552544.23994322377</v>
      </c>
      <c r="M296" s="47">
        <f t="shared" si="701"/>
        <v>2317725.9774316493</v>
      </c>
      <c r="N296" s="47">
        <f t="shared" si="701"/>
        <v>0</v>
      </c>
      <c r="O296" s="47"/>
      <c r="P296" s="47">
        <f t="shared" si="702"/>
        <v>148796.82667454198</v>
      </c>
      <c r="Q296" s="47">
        <f t="shared" si="702"/>
        <v>691480.63098402962</v>
      </c>
      <c r="R296" s="47">
        <f t="shared" si="702"/>
        <v>0</v>
      </c>
      <c r="S296" s="47"/>
      <c r="T296" s="47">
        <f t="shared" si="703"/>
        <v>9106.4849194397029</v>
      </c>
      <c r="U296" s="47">
        <f t="shared" si="703"/>
        <v>57776.40466642916</v>
      </c>
      <c r="V296" s="47">
        <f t="shared" si="703"/>
        <v>0</v>
      </c>
      <c r="W296" s="24"/>
      <c r="X296" s="47">
        <f t="shared" si="704"/>
        <v>154451.1998175068</v>
      </c>
      <c r="Y296" s="47">
        <f t="shared" si="704"/>
        <v>816684.27866472094</v>
      </c>
      <c r="Z296" s="47">
        <f t="shared" si="704"/>
        <v>0</v>
      </c>
      <c r="AB296" s="47">
        <f t="shared" si="705"/>
        <v>11286.825716295802</v>
      </c>
      <c r="AC296" s="47">
        <f t="shared" si="705"/>
        <v>63023.196505838045</v>
      </c>
      <c r="AD296" s="47">
        <f t="shared" si="705"/>
        <v>0</v>
      </c>
      <c r="AF296" s="47">
        <f t="shared" si="706"/>
        <v>110353.43870875789</v>
      </c>
      <c r="AG296" s="47">
        <f t="shared" si="706"/>
        <v>635791.51968162833</v>
      </c>
      <c r="AH296" s="47">
        <f t="shared" si="706"/>
        <v>0</v>
      </c>
      <c r="AJ296" s="47">
        <f t="shared" si="707"/>
        <v>241123.2424454524</v>
      </c>
      <c r="AK296" s="47">
        <f t="shared" si="707"/>
        <v>1528312.5152665721</v>
      </c>
      <c r="AL296" s="47">
        <f t="shared" si="707"/>
        <v>0</v>
      </c>
      <c r="AN296" s="47">
        <f t="shared" si="708"/>
        <v>85753.268407602853</v>
      </c>
      <c r="AO296" s="47">
        <f t="shared" si="708"/>
        <v>544283.55538500368</v>
      </c>
      <c r="AP296" s="47">
        <f t="shared" si="708"/>
        <v>0</v>
      </c>
      <c r="AR296" s="47">
        <f t="shared" si="709"/>
        <v>39864.067642570721</v>
      </c>
      <c r="AS296" s="47">
        <f t="shared" si="709"/>
        <v>200935.492162204</v>
      </c>
      <c r="AT296" s="47">
        <f t="shared" si="709"/>
        <v>0</v>
      </c>
      <c r="AV296" s="47">
        <f t="shared" si="710"/>
        <v>0</v>
      </c>
      <c r="AW296" s="47">
        <f t="shared" si="710"/>
        <v>47037.526022299724</v>
      </c>
      <c r="AX296" s="47">
        <f t="shared" si="710"/>
        <v>0</v>
      </c>
      <c r="AZ296" s="47">
        <f t="shared" si="711"/>
        <v>0</v>
      </c>
      <c r="BA296" s="47">
        <f t="shared" si="711"/>
        <v>169.95761432488857</v>
      </c>
      <c r="BB296" s="47">
        <f t="shared" si="711"/>
        <v>0</v>
      </c>
      <c r="BD296" s="47">
        <f t="shared" si="712"/>
        <v>64.249945478512117</v>
      </c>
      <c r="BE296" s="47">
        <f t="shared" si="712"/>
        <v>566.54874568004641</v>
      </c>
      <c r="BF296" s="47">
        <f t="shared" si="712"/>
        <v>0</v>
      </c>
      <c r="BH296" s="44">
        <f t="shared" si="693"/>
        <v>0</v>
      </c>
      <c r="BI296" s="44">
        <f t="shared" si="694"/>
        <v>0</v>
      </c>
      <c r="BJ296" s="44">
        <f t="shared" si="695"/>
        <v>0</v>
      </c>
      <c r="BK296" s="44">
        <f t="shared" si="696"/>
        <v>0</v>
      </c>
    </row>
    <row r="297" spans="1:63" x14ac:dyDescent="0.25">
      <c r="B297" s="6">
        <v>505</v>
      </c>
      <c r="C297" s="6" t="s">
        <v>89</v>
      </c>
      <c r="D297" s="47" t="str">
        <f>INDEX(Alloc,$E297,D$1)</f>
        <v>Prod</v>
      </c>
      <c r="E297" s="93">
        <v>24</v>
      </c>
      <c r="F297" s="93"/>
      <c r="G297" s="105">
        <f>+'Function-Classif'!F297</f>
        <v>5890263.7626936706</v>
      </c>
      <c r="H297" s="21">
        <f>+'Function-Classif'!S297</f>
        <v>965414.2307054929</v>
      </c>
      <c r="I297" s="21">
        <f>+'Function-Classif'!T297</f>
        <v>4924849.5319881774</v>
      </c>
      <c r="J297" s="21">
        <f>+'Function-Classif'!U297</f>
        <v>0</v>
      </c>
      <c r="K297" s="47"/>
      <c r="L297" s="47">
        <f t="shared" si="701"/>
        <v>394160.0463277981</v>
      </c>
      <c r="M297" s="47">
        <f t="shared" si="701"/>
        <v>1653360.7856150516</v>
      </c>
      <c r="N297" s="47">
        <f t="shared" si="701"/>
        <v>0</v>
      </c>
      <c r="O297" s="47"/>
      <c r="P297" s="47">
        <f t="shared" si="702"/>
        <v>106144.91990993032</v>
      </c>
      <c r="Q297" s="47">
        <f t="shared" si="702"/>
        <v>493270.97785228241</v>
      </c>
      <c r="R297" s="47">
        <f t="shared" si="702"/>
        <v>0</v>
      </c>
      <c r="S297" s="47"/>
      <c r="T297" s="47">
        <f t="shared" si="703"/>
        <v>6496.1540782663387</v>
      </c>
      <c r="U297" s="47">
        <f t="shared" si="703"/>
        <v>41215.071470681447</v>
      </c>
      <c r="V297" s="47">
        <f t="shared" si="703"/>
        <v>0</v>
      </c>
      <c r="W297" s="24"/>
      <c r="X297" s="47">
        <f t="shared" si="704"/>
        <v>110178.49372877004</v>
      </c>
      <c r="Y297" s="47">
        <f t="shared" si="704"/>
        <v>582585.59196408931</v>
      </c>
      <c r="Z297" s="47">
        <f t="shared" si="704"/>
        <v>0</v>
      </c>
      <c r="AB297" s="47">
        <f t="shared" si="705"/>
        <v>8051.5104956773603</v>
      </c>
      <c r="AC297" s="47">
        <f t="shared" si="705"/>
        <v>44957.895239337915</v>
      </c>
      <c r="AD297" s="47">
        <f t="shared" si="705"/>
        <v>0</v>
      </c>
      <c r="AF297" s="47">
        <f t="shared" si="706"/>
        <v>78721.147320882985</v>
      </c>
      <c r="AG297" s="47">
        <f t="shared" si="706"/>
        <v>453544.88697281934</v>
      </c>
      <c r="AH297" s="47">
        <f t="shared" si="706"/>
        <v>0</v>
      </c>
      <c r="AJ297" s="47">
        <f t="shared" si="707"/>
        <v>172006.40517540148</v>
      </c>
      <c r="AK297" s="47">
        <f t="shared" si="707"/>
        <v>1090228.9595539442</v>
      </c>
      <c r="AL297" s="47">
        <f t="shared" si="707"/>
        <v>0</v>
      </c>
      <c r="AN297" s="47">
        <f t="shared" si="708"/>
        <v>61172.499512028196</v>
      </c>
      <c r="AO297" s="47">
        <f t="shared" si="708"/>
        <v>388267.24793666485</v>
      </c>
      <c r="AP297" s="47">
        <f t="shared" si="708"/>
        <v>0</v>
      </c>
      <c r="AR297" s="47">
        <f t="shared" si="709"/>
        <v>28437.221154318271</v>
      </c>
      <c r="AS297" s="47">
        <f t="shared" si="709"/>
        <v>143338.28347878795</v>
      </c>
      <c r="AT297" s="47">
        <f t="shared" si="709"/>
        <v>0</v>
      </c>
      <c r="AV297" s="47">
        <f t="shared" si="710"/>
        <v>0</v>
      </c>
      <c r="AW297" s="47">
        <f t="shared" si="710"/>
        <v>33554.441609960071</v>
      </c>
      <c r="AX297" s="47">
        <f t="shared" si="710"/>
        <v>0</v>
      </c>
      <c r="AZ297" s="47">
        <f t="shared" si="711"/>
        <v>0</v>
      </c>
      <c r="BA297" s="47">
        <f t="shared" si="711"/>
        <v>121.24006784134366</v>
      </c>
      <c r="BB297" s="47">
        <f t="shared" si="711"/>
        <v>0</v>
      </c>
      <c r="BD297" s="47">
        <f t="shared" si="712"/>
        <v>45.833002419808167</v>
      </c>
      <c r="BE297" s="47">
        <f t="shared" si="712"/>
        <v>404.15022671695777</v>
      </c>
      <c r="BF297" s="47">
        <f t="shared" si="712"/>
        <v>0</v>
      </c>
      <c r="BH297" s="44">
        <f t="shared" si="693"/>
        <v>0</v>
      </c>
      <c r="BI297" s="44">
        <f t="shared" si="694"/>
        <v>0</v>
      </c>
      <c r="BJ297" s="44">
        <f t="shared" si="695"/>
        <v>0</v>
      </c>
      <c r="BK297" s="44">
        <f t="shared" si="696"/>
        <v>0</v>
      </c>
    </row>
    <row r="298" spans="1:63" x14ac:dyDescent="0.25">
      <c r="B298" s="6">
        <v>506</v>
      </c>
      <c r="C298" s="6" t="s">
        <v>90</v>
      </c>
      <c r="D298" s="47" t="str">
        <f>INDEX(Alloc,$E298,D$1)</f>
        <v>Prod</v>
      </c>
      <c r="E298" s="93">
        <v>24</v>
      </c>
      <c r="F298" s="93"/>
      <c r="G298" s="105">
        <f>+'Function-Classif'!F298</f>
        <v>1708295.6629641708</v>
      </c>
      <c r="H298" s="21">
        <f>+'Function-Classif'!S298</f>
        <v>279989.65915982769</v>
      </c>
      <c r="I298" s="21">
        <f>+'Function-Classif'!T298</f>
        <v>1428306.0038043431</v>
      </c>
      <c r="J298" s="21">
        <f>+'Function-Classif'!U298</f>
        <v>0</v>
      </c>
      <c r="K298" s="47"/>
      <c r="L298" s="47">
        <f t="shared" si="701"/>
        <v>114314.38807888101</v>
      </c>
      <c r="M298" s="47">
        <f t="shared" si="701"/>
        <v>479508.07861439302</v>
      </c>
      <c r="N298" s="47">
        <f t="shared" si="701"/>
        <v>0</v>
      </c>
      <c r="O298" s="47"/>
      <c r="P298" s="47">
        <f t="shared" si="702"/>
        <v>30784.174297296802</v>
      </c>
      <c r="Q298" s="47">
        <f t="shared" si="702"/>
        <v>143058.56343278539</v>
      </c>
      <c r="R298" s="47">
        <f t="shared" si="702"/>
        <v>0</v>
      </c>
      <c r="S298" s="47"/>
      <c r="T298" s="47">
        <f t="shared" si="703"/>
        <v>1884.0161128496695</v>
      </c>
      <c r="U298" s="47">
        <f t="shared" si="703"/>
        <v>11953.204589589626</v>
      </c>
      <c r="V298" s="47">
        <f t="shared" si="703"/>
        <v>0</v>
      </c>
      <c r="W298" s="24"/>
      <c r="X298" s="47">
        <f t="shared" si="704"/>
        <v>31953.99231200292</v>
      </c>
      <c r="Y298" s="47">
        <f t="shared" si="704"/>
        <v>168961.60853797503</v>
      </c>
      <c r="Z298" s="47">
        <f t="shared" si="704"/>
        <v>0</v>
      </c>
      <c r="AB298" s="47">
        <f t="shared" si="705"/>
        <v>2335.1009418610729</v>
      </c>
      <c r="AC298" s="47">
        <f t="shared" si="705"/>
        <v>13038.699207289241</v>
      </c>
      <c r="AD298" s="47">
        <f t="shared" si="705"/>
        <v>0</v>
      </c>
      <c r="AF298" s="47">
        <f t="shared" si="706"/>
        <v>22830.725408861745</v>
      </c>
      <c r="AG298" s="47">
        <f t="shared" si="706"/>
        <v>131537.19333969595</v>
      </c>
      <c r="AH298" s="47">
        <f t="shared" si="706"/>
        <v>0</v>
      </c>
      <c r="AJ298" s="47">
        <f t="shared" si="707"/>
        <v>49885.337533479418</v>
      </c>
      <c r="AK298" s="47">
        <f t="shared" si="707"/>
        <v>316188.45577676396</v>
      </c>
      <c r="AL298" s="47">
        <f t="shared" si="707"/>
        <v>0</v>
      </c>
      <c r="AN298" s="47">
        <f t="shared" si="708"/>
        <v>17741.262500151013</v>
      </c>
      <c r="AO298" s="47">
        <f t="shared" si="708"/>
        <v>112605.35732238877</v>
      </c>
      <c r="AP298" s="47">
        <f t="shared" si="708"/>
        <v>0</v>
      </c>
      <c r="AR298" s="47">
        <f t="shared" si="709"/>
        <v>8247.3694764492484</v>
      </c>
      <c r="AS298" s="47">
        <f t="shared" si="709"/>
        <v>41571.00222818608</v>
      </c>
      <c r="AT298" s="47">
        <f t="shared" si="709"/>
        <v>0</v>
      </c>
      <c r="AV298" s="47">
        <f t="shared" si="710"/>
        <v>0</v>
      </c>
      <c r="AW298" s="47">
        <f t="shared" si="710"/>
        <v>9731.4669401605752</v>
      </c>
      <c r="AX298" s="47">
        <f t="shared" si="710"/>
        <v>0</v>
      </c>
      <c r="AZ298" s="47">
        <f t="shared" si="711"/>
        <v>0</v>
      </c>
      <c r="BA298" s="47">
        <f t="shared" si="711"/>
        <v>35.162072602353916</v>
      </c>
      <c r="BB298" s="47">
        <f t="shared" si="711"/>
        <v>0</v>
      </c>
      <c r="BD298" s="47">
        <f t="shared" si="712"/>
        <v>13.29249799478912</v>
      </c>
      <c r="BE298" s="47">
        <f t="shared" si="712"/>
        <v>117.21174251301022</v>
      </c>
      <c r="BF298" s="47">
        <f t="shared" si="712"/>
        <v>0</v>
      </c>
      <c r="BH298" s="44">
        <f t="shared" si="693"/>
        <v>0</v>
      </c>
      <c r="BI298" s="44">
        <f t="shared" si="694"/>
        <v>0</v>
      </c>
      <c r="BJ298" s="44">
        <f t="shared" si="695"/>
        <v>0</v>
      </c>
      <c r="BK298" s="44">
        <f t="shared" si="696"/>
        <v>0</v>
      </c>
    </row>
    <row r="299" spans="1:63" x14ac:dyDescent="0.25">
      <c r="B299" s="30">
        <v>507</v>
      </c>
      <c r="C299" s="30" t="s">
        <v>91</v>
      </c>
      <c r="D299" s="30"/>
      <c r="E299" s="94"/>
      <c r="F299" s="94"/>
      <c r="G299" s="105">
        <f>+'Function-Classif'!F299</f>
        <v>0</v>
      </c>
      <c r="H299" s="31">
        <f>+'Function-Classif'!S299</f>
        <v>0</v>
      </c>
      <c r="I299" s="31">
        <f>+'Function-Classif'!T299</f>
        <v>0</v>
      </c>
      <c r="J299" s="31">
        <f>+'Function-Classif'!U299</f>
        <v>0</v>
      </c>
      <c r="K299" s="41"/>
      <c r="L299" s="41"/>
      <c r="M299" s="41"/>
      <c r="N299" s="41"/>
      <c r="O299" s="41"/>
      <c r="P299" s="41"/>
      <c r="Q299" s="41"/>
      <c r="R299" s="41"/>
      <c r="S299" s="41"/>
      <c r="T299" s="41"/>
      <c r="U299" s="41"/>
      <c r="V299" s="24"/>
      <c r="W299" s="41"/>
      <c r="Y299" s="44"/>
      <c r="Z299" s="44"/>
      <c r="BH299" s="44">
        <f t="shared" si="693"/>
        <v>0</v>
      </c>
      <c r="BI299" s="44">
        <f t="shared" si="694"/>
        <v>0</v>
      </c>
      <c r="BJ299" s="44">
        <f t="shared" si="695"/>
        <v>0</v>
      </c>
      <c r="BK299" s="44">
        <f t="shared" si="696"/>
        <v>0</v>
      </c>
    </row>
    <row r="300" spans="1:63" x14ac:dyDescent="0.25">
      <c r="B300" s="6"/>
      <c r="C300" s="6" t="s">
        <v>93</v>
      </c>
      <c r="D300" s="6"/>
      <c r="E300" s="93"/>
      <c r="F300" s="93"/>
      <c r="G300" s="105">
        <f>+'Function-Classif'!F300</f>
        <v>25550296.796029665</v>
      </c>
      <c r="H300" s="24">
        <f>SUM(H294:H299)</f>
        <v>3613738.195435721</v>
      </c>
      <c r="I300" s="24">
        <f t="shared" ref="I300:BF300" si="717">SUM(I294:I299)</f>
        <v>21936558.600593951</v>
      </c>
      <c r="J300" s="24">
        <f t="shared" si="717"/>
        <v>0</v>
      </c>
      <c r="K300" s="24"/>
      <c r="L300" s="24">
        <f t="shared" si="717"/>
        <v>1475419.7413151651</v>
      </c>
      <c r="M300" s="24">
        <f t="shared" si="717"/>
        <v>7364498.2503509503</v>
      </c>
      <c r="N300" s="24">
        <f t="shared" si="717"/>
        <v>0</v>
      </c>
      <c r="O300" s="24">
        <f t="shared" si="717"/>
        <v>0</v>
      </c>
      <c r="P300" s="24">
        <f t="shared" si="717"/>
        <v>397321.62540184765</v>
      </c>
      <c r="Q300" s="24">
        <f t="shared" si="717"/>
        <v>2197157.0179648786</v>
      </c>
      <c r="R300" s="24">
        <f t="shared" si="717"/>
        <v>0</v>
      </c>
      <c r="S300" s="24">
        <f t="shared" si="717"/>
        <v>0</v>
      </c>
      <c r="T300" s="24">
        <f t="shared" si="717"/>
        <v>24316.401570869279</v>
      </c>
      <c r="U300" s="24">
        <f t="shared" si="717"/>
        <v>183582.63022490282</v>
      </c>
      <c r="V300" s="24">
        <f t="shared" si="717"/>
        <v>0</v>
      </c>
      <c r="W300" s="24">
        <f t="shared" si="717"/>
        <v>0</v>
      </c>
      <c r="X300" s="24">
        <f t="shared" si="717"/>
        <v>412420.09744591388</v>
      </c>
      <c r="Y300" s="24">
        <f t="shared" si="717"/>
        <v>2594987.5006277934</v>
      </c>
      <c r="Z300" s="24">
        <f t="shared" si="717"/>
        <v>0</v>
      </c>
      <c r="AA300" s="24">
        <f t="shared" si="717"/>
        <v>0</v>
      </c>
      <c r="AB300" s="24">
        <f t="shared" si="717"/>
        <v>30138.411143907048</v>
      </c>
      <c r="AC300" s="24">
        <f t="shared" si="717"/>
        <v>200254.13915112228</v>
      </c>
      <c r="AD300" s="24">
        <f t="shared" si="717"/>
        <v>0</v>
      </c>
      <c r="AE300" s="24">
        <f t="shared" si="717"/>
        <v>0</v>
      </c>
      <c r="AF300" s="24">
        <f t="shared" si="717"/>
        <v>294668.96987224894</v>
      </c>
      <c r="AG300" s="24">
        <f t="shared" si="717"/>
        <v>2020206.6939215662</v>
      </c>
      <c r="AH300" s="24">
        <f t="shared" si="717"/>
        <v>0</v>
      </c>
      <c r="AI300" s="24">
        <f t="shared" si="717"/>
        <v>0</v>
      </c>
      <c r="AJ300" s="24">
        <f t="shared" si="717"/>
        <v>643854.31296958018</v>
      </c>
      <c r="AK300" s="24">
        <f t="shared" si="717"/>
        <v>4856162.8744147131</v>
      </c>
      <c r="AL300" s="24">
        <f t="shared" si="717"/>
        <v>0</v>
      </c>
      <c r="AM300" s="24">
        <f t="shared" si="717"/>
        <v>0</v>
      </c>
      <c r="AN300" s="24">
        <f t="shared" si="717"/>
        <v>228980.87780966819</v>
      </c>
      <c r="AO300" s="24">
        <f t="shared" si="717"/>
        <v>1729443.1396801576</v>
      </c>
      <c r="AP300" s="24">
        <f t="shared" si="717"/>
        <v>0</v>
      </c>
      <c r="AQ300" s="24">
        <f t="shared" si="717"/>
        <v>0</v>
      </c>
      <c r="AR300" s="24">
        <f t="shared" si="717"/>
        <v>106446.19582861919</v>
      </c>
      <c r="AS300" s="24">
        <f t="shared" si="717"/>
        <v>638465.93379505654</v>
      </c>
      <c r="AT300" s="24">
        <f t="shared" si="717"/>
        <v>0</v>
      </c>
      <c r="AU300" s="24">
        <f t="shared" si="717"/>
        <v>0</v>
      </c>
      <c r="AV300" s="24">
        <f t="shared" si="717"/>
        <v>0</v>
      </c>
      <c r="AW300" s="24">
        <f t="shared" si="717"/>
        <v>149460.19566813923</v>
      </c>
      <c r="AX300" s="24">
        <f t="shared" si="717"/>
        <v>0</v>
      </c>
      <c r="AY300" s="24">
        <f t="shared" si="717"/>
        <v>0</v>
      </c>
      <c r="AZ300" s="24">
        <f t="shared" si="717"/>
        <v>0</v>
      </c>
      <c r="BA300" s="24">
        <f t="shared" si="717"/>
        <v>540.03474332908922</v>
      </c>
      <c r="BB300" s="24">
        <f t="shared" si="717"/>
        <v>0</v>
      </c>
      <c r="BC300" s="24">
        <f t="shared" si="717"/>
        <v>0</v>
      </c>
      <c r="BD300" s="24">
        <f t="shared" si="717"/>
        <v>171.56207790196214</v>
      </c>
      <c r="BE300" s="24">
        <f t="shared" si="717"/>
        <v>1800.1900513376245</v>
      </c>
      <c r="BF300" s="24">
        <f t="shared" si="717"/>
        <v>0</v>
      </c>
      <c r="BH300" s="44">
        <f t="shared" si="693"/>
        <v>0</v>
      </c>
      <c r="BI300" s="44">
        <f t="shared" si="694"/>
        <v>0</v>
      </c>
      <c r="BJ300" s="44">
        <f t="shared" si="695"/>
        <v>0</v>
      </c>
      <c r="BK300" s="44">
        <f t="shared" si="696"/>
        <v>0</v>
      </c>
    </row>
    <row r="301" spans="1:63" x14ac:dyDescent="0.25">
      <c r="B301" s="6"/>
      <c r="C301" s="6"/>
      <c r="D301" s="6"/>
      <c r="E301" s="93"/>
      <c r="F301" s="93"/>
      <c r="G301" s="105"/>
      <c r="H301" s="24"/>
      <c r="I301" s="24"/>
      <c r="J301" s="24"/>
      <c r="K301" s="24"/>
      <c r="L301" s="40"/>
      <c r="M301" s="24"/>
      <c r="N301" s="24"/>
      <c r="O301" s="24"/>
      <c r="P301" s="40"/>
      <c r="Q301" s="24"/>
      <c r="R301" s="24"/>
      <c r="S301" s="24"/>
      <c r="T301" s="24"/>
      <c r="U301" s="24"/>
      <c r="V301" s="24"/>
      <c r="W301" s="24"/>
      <c r="Y301" s="44"/>
      <c r="Z301" s="44"/>
      <c r="BH301" s="44">
        <f t="shared" si="693"/>
        <v>0</v>
      </c>
      <c r="BI301" s="44">
        <f t="shared" si="694"/>
        <v>0</v>
      </c>
      <c r="BJ301" s="44">
        <f t="shared" si="695"/>
        <v>0</v>
      </c>
      <c r="BK301" s="44">
        <f t="shared" si="696"/>
        <v>0</v>
      </c>
    </row>
    <row r="302" spans="1:63" x14ac:dyDescent="0.25">
      <c r="B302" s="9" t="s">
        <v>242</v>
      </c>
      <c r="C302" s="6"/>
      <c r="D302" s="6"/>
      <c r="E302" s="93"/>
      <c r="F302" s="93"/>
      <c r="G302" s="105"/>
      <c r="H302" s="24"/>
      <c r="I302" s="24"/>
      <c r="J302" s="24"/>
      <c r="K302" s="24"/>
      <c r="L302" s="40"/>
      <c r="M302" s="24"/>
      <c r="N302" s="24"/>
      <c r="O302" s="24"/>
      <c r="P302" s="40"/>
      <c r="Q302" s="24"/>
      <c r="R302" s="24"/>
      <c r="S302" s="24"/>
      <c r="T302" s="24"/>
      <c r="U302" s="24"/>
      <c r="V302" s="24"/>
      <c r="W302" s="24"/>
      <c r="Y302" s="44"/>
      <c r="Z302" s="44"/>
      <c r="BH302" s="44">
        <f t="shared" si="693"/>
        <v>0</v>
      </c>
      <c r="BI302" s="44">
        <f t="shared" si="694"/>
        <v>0</v>
      </c>
      <c r="BJ302" s="44">
        <f t="shared" si="695"/>
        <v>0</v>
      </c>
      <c r="BK302" s="44">
        <f t="shared" si="696"/>
        <v>0</v>
      </c>
    </row>
    <row r="303" spans="1:63" x14ac:dyDescent="0.25">
      <c r="B303" s="6">
        <v>510</v>
      </c>
      <c r="C303" s="6" t="s">
        <v>95</v>
      </c>
      <c r="D303" s="47" t="str">
        <f>INDEX(Alloc,$E303,D$1)</f>
        <v>FO20</v>
      </c>
      <c r="E303" s="93">
        <v>43</v>
      </c>
      <c r="F303" s="93"/>
      <c r="G303" s="105">
        <f>+'Function-Classif'!F303</f>
        <v>8497622</v>
      </c>
      <c r="H303" s="21">
        <f>+'Function-Classif'!S303</f>
        <v>134356.10535519451</v>
      </c>
      <c r="I303" s="21">
        <f>+'Function-Classif'!T303</f>
        <v>8363265.8946448052</v>
      </c>
      <c r="J303" s="21">
        <f>+'Function-Classif'!U303</f>
        <v>0</v>
      </c>
      <c r="K303" s="47"/>
      <c r="L303" s="47">
        <f t="shared" ref="L303:N307" si="718">INDEX(Alloc,$E303,L$1)*$G303</f>
        <v>54855.011483025432</v>
      </c>
      <c r="M303" s="47">
        <f t="shared" si="718"/>
        <v>2807699.1550836875</v>
      </c>
      <c r="N303" s="47">
        <f t="shared" si="718"/>
        <v>0</v>
      </c>
      <c r="O303" s="47"/>
      <c r="P303" s="47">
        <f t="shared" ref="P303:R307" si="719">INDEX(Alloc,$E303,P$1)*$G303</f>
        <v>14772.123290450827</v>
      </c>
      <c r="Q303" s="47">
        <f t="shared" si="719"/>
        <v>837661.39840310335</v>
      </c>
      <c r="R303" s="47">
        <f t="shared" si="719"/>
        <v>0</v>
      </c>
      <c r="S303" s="47"/>
      <c r="T303" s="47">
        <f t="shared" ref="T303:V307" si="720">INDEX(Alloc,$E303,T$1)*$G303</f>
        <v>904.06577195916884</v>
      </c>
      <c r="U303" s="47">
        <f t="shared" si="720"/>
        <v>69990.483838588421</v>
      </c>
      <c r="V303" s="47">
        <f t="shared" si="720"/>
        <v>0</v>
      </c>
      <c r="W303" s="24"/>
      <c r="X303" s="47">
        <f t="shared" ref="X303:Z307" si="721">INDEX(Alloc,$E303,X$1)*$G303</f>
        <v>15333.473280667933</v>
      </c>
      <c r="Y303" s="47">
        <f t="shared" si="721"/>
        <v>989333.41624708485</v>
      </c>
      <c r="Z303" s="47">
        <f t="shared" si="721"/>
        <v>0</v>
      </c>
      <c r="AB303" s="47">
        <f t="shared" ref="AB303:AD307" si="722">INDEX(Alloc,$E303,AB$1)*$G303</f>
        <v>1120.523768988945</v>
      </c>
      <c r="AC303" s="47">
        <f t="shared" si="722"/>
        <v>76346.460842708926</v>
      </c>
      <c r="AD303" s="47">
        <f t="shared" si="722"/>
        <v>0</v>
      </c>
      <c r="AF303" s="47">
        <f t="shared" ref="AF303:AH307" si="723">INDEX(Alloc,$E303,AF$1)*$G303</f>
        <v>10955.573707875907</v>
      </c>
      <c r="AG303" s="47">
        <f t="shared" si="723"/>
        <v>770199.46706453373</v>
      </c>
      <c r="AH303" s="47">
        <f t="shared" si="723"/>
        <v>0</v>
      </c>
      <c r="AJ303" s="47">
        <f t="shared" ref="AJ303:AL307" si="724">INDEX(Alloc,$E303,AJ$1)*$G303</f>
        <v>23938.025730806148</v>
      </c>
      <c r="AK303" s="47">
        <f t="shared" si="724"/>
        <v>1851401.6754356914</v>
      </c>
      <c r="AL303" s="47">
        <f t="shared" si="724"/>
        <v>0</v>
      </c>
      <c r="AN303" s="47">
        <f t="shared" ref="AN303:AP307" si="725">INDEX(Alloc,$E303,AN$1)*$G303</f>
        <v>8513.3391738720729</v>
      </c>
      <c r="AO303" s="47">
        <f t="shared" si="725"/>
        <v>659346.48593525845</v>
      </c>
      <c r="AP303" s="47">
        <f t="shared" si="725"/>
        <v>0</v>
      </c>
      <c r="AR303" s="47">
        <f t="shared" ref="AR303:AT307" si="726">INDEX(Alloc,$E303,AR$1)*$G303</f>
        <v>3957.5905967602102</v>
      </c>
      <c r="AS303" s="47">
        <f t="shared" si="726"/>
        <v>243413.76722856471</v>
      </c>
      <c r="AT303" s="47">
        <f t="shared" si="726"/>
        <v>0</v>
      </c>
      <c r="AV303" s="47">
        <f t="shared" ref="AV303:AX307" si="727">INDEX(Alloc,$E303,AV$1)*$G303</f>
        <v>0</v>
      </c>
      <c r="AW303" s="47">
        <f t="shared" si="727"/>
        <v>56981.378884308862</v>
      </c>
      <c r="AX303" s="47">
        <f t="shared" si="727"/>
        <v>0</v>
      </c>
      <c r="AZ303" s="47">
        <f t="shared" ref="AZ303:BB307" si="728">INDEX(Alloc,$E303,AZ$1)*$G303</f>
        <v>0</v>
      </c>
      <c r="BA303" s="47">
        <f t="shared" si="728"/>
        <v>205.88708707869731</v>
      </c>
      <c r="BB303" s="47">
        <f t="shared" si="728"/>
        <v>0</v>
      </c>
      <c r="BD303" s="47">
        <f t="shared" ref="BD303:BF307" si="729">INDEX(Alloc,$E303,BD$1)*$G303</f>
        <v>6.3785507878422383</v>
      </c>
      <c r="BE303" s="47">
        <f t="shared" si="729"/>
        <v>686.3185941947703</v>
      </c>
      <c r="BF303" s="47">
        <f t="shared" si="729"/>
        <v>0</v>
      </c>
      <c r="BH303" s="44">
        <f t="shared" si="693"/>
        <v>0</v>
      </c>
      <c r="BI303" s="44">
        <f t="shared" si="694"/>
        <v>0</v>
      </c>
      <c r="BJ303" s="44">
        <f t="shared" si="695"/>
        <v>0</v>
      </c>
      <c r="BK303" s="44">
        <f t="shared" si="696"/>
        <v>0</v>
      </c>
    </row>
    <row r="304" spans="1:63" x14ac:dyDescent="0.25">
      <c r="B304" s="6">
        <v>511</v>
      </c>
      <c r="C304" s="6" t="s">
        <v>96</v>
      </c>
      <c r="D304" s="47" t="str">
        <f>INDEX(Alloc,$E304,D$1)</f>
        <v>Prod</v>
      </c>
      <c r="E304" s="93">
        <v>24</v>
      </c>
      <c r="F304" s="93"/>
      <c r="G304" s="105">
        <f>+'Function-Classif'!F304</f>
        <v>1238874.0419501355</v>
      </c>
      <c r="H304" s="21">
        <f>+'Function-Classif'!S304</f>
        <v>203051.45547562727</v>
      </c>
      <c r="I304" s="21">
        <f>+'Function-Classif'!T304</f>
        <v>1035822.5864745083</v>
      </c>
      <c r="J304" s="21">
        <f>+'Function-Classif'!U304</f>
        <v>0</v>
      </c>
      <c r="K304" s="47"/>
      <c r="L304" s="47">
        <f t="shared" si="718"/>
        <v>82902.000562715242</v>
      </c>
      <c r="M304" s="47">
        <f t="shared" si="718"/>
        <v>347744.31872640993</v>
      </c>
      <c r="N304" s="47">
        <f t="shared" si="718"/>
        <v>0</v>
      </c>
      <c r="O304" s="47"/>
      <c r="P304" s="47">
        <f t="shared" si="719"/>
        <v>22325.008057220271</v>
      </c>
      <c r="Q304" s="47">
        <f t="shared" si="719"/>
        <v>103747.57985864645</v>
      </c>
      <c r="R304" s="47">
        <f t="shared" si="719"/>
        <v>0</v>
      </c>
      <c r="S304" s="47"/>
      <c r="T304" s="47">
        <f t="shared" si="720"/>
        <v>1366.3083665360839</v>
      </c>
      <c r="U304" s="47">
        <f t="shared" si="720"/>
        <v>8668.5901072104989</v>
      </c>
      <c r="V304" s="47">
        <f t="shared" si="720"/>
        <v>0</v>
      </c>
      <c r="W304" s="24"/>
      <c r="X304" s="47">
        <f t="shared" si="721"/>
        <v>23173.372426248967</v>
      </c>
      <c r="Y304" s="47">
        <f t="shared" si="721"/>
        <v>122532.7415165532</v>
      </c>
      <c r="Z304" s="47">
        <f t="shared" si="721"/>
        <v>0</v>
      </c>
      <c r="AB304" s="47">
        <f t="shared" si="722"/>
        <v>1693.439844707766</v>
      </c>
      <c r="AC304" s="47">
        <f t="shared" si="722"/>
        <v>9455.8022588887434</v>
      </c>
      <c r="AD304" s="47">
        <f t="shared" si="722"/>
        <v>0</v>
      </c>
      <c r="AF304" s="47">
        <f t="shared" si="723"/>
        <v>16557.082992795396</v>
      </c>
      <c r="AG304" s="47">
        <f t="shared" si="723"/>
        <v>95392.160685327108</v>
      </c>
      <c r="AH304" s="47">
        <f t="shared" si="723"/>
        <v>0</v>
      </c>
      <c r="AJ304" s="47">
        <f t="shared" si="724"/>
        <v>36177.373205357515</v>
      </c>
      <c r="AK304" s="47">
        <f t="shared" si="724"/>
        <v>229303.20477805194</v>
      </c>
      <c r="AL304" s="47">
        <f t="shared" si="724"/>
        <v>0</v>
      </c>
      <c r="AN304" s="47">
        <f t="shared" si="725"/>
        <v>12866.150783713274</v>
      </c>
      <c r="AO304" s="47">
        <f t="shared" si="725"/>
        <v>81662.593423181315</v>
      </c>
      <c r="AP304" s="47">
        <f t="shared" si="725"/>
        <v>0</v>
      </c>
      <c r="AR304" s="47">
        <f t="shared" si="726"/>
        <v>5981.079376514901</v>
      </c>
      <c r="AS304" s="47">
        <f t="shared" si="726"/>
        <v>30147.729503093135</v>
      </c>
      <c r="AT304" s="47">
        <f t="shared" si="726"/>
        <v>0</v>
      </c>
      <c r="AV304" s="47">
        <f t="shared" si="727"/>
        <v>0</v>
      </c>
      <c r="AW304" s="47">
        <f t="shared" si="727"/>
        <v>7057.3625184656976</v>
      </c>
      <c r="AX304" s="47">
        <f t="shared" si="727"/>
        <v>0</v>
      </c>
      <c r="AZ304" s="47">
        <f t="shared" si="728"/>
        <v>0</v>
      </c>
      <c r="BA304" s="47">
        <f t="shared" si="728"/>
        <v>25.499906106789641</v>
      </c>
      <c r="BB304" s="47">
        <f t="shared" si="728"/>
        <v>0</v>
      </c>
      <c r="BD304" s="47">
        <f t="shared" si="729"/>
        <v>9.6398598178515993</v>
      </c>
      <c r="BE304" s="47">
        <f t="shared" si="729"/>
        <v>85.003192573320433</v>
      </c>
      <c r="BF304" s="47">
        <f t="shared" si="729"/>
        <v>0</v>
      </c>
      <c r="BH304" s="44">
        <f t="shared" ref="BH304:BH307" si="730">+L304+P304+T304+X304+AB304+AF304+AJ304+AN304+AR304+AV304+AZ304+BD304-H304</f>
        <v>0</v>
      </c>
      <c r="BI304" s="44">
        <f t="shared" ref="BI304:BI307" si="731">+M304+Q304+U304+Y304+AC304+AG304+AK304+AO304+AS304+AW304+BA304+BE304-I304</f>
        <v>0</v>
      </c>
      <c r="BJ304" s="44">
        <f t="shared" ref="BJ304:BJ307" si="732">+N304+R304+V304+Z304+AD304+AH304+AL304+AP304+AT304+AX304+BB304+BF304-J304</f>
        <v>0</v>
      </c>
      <c r="BK304" s="44">
        <f t="shared" ref="BK304:BK307" si="733">SUM(L304:BF304)-G304</f>
        <v>0</v>
      </c>
    </row>
    <row r="305" spans="2:63" x14ac:dyDescent="0.25">
      <c r="B305" s="6">
        <v>512</v>
      </c>
      <c r="C305" s="6" t="s">
        <v>97</v>
      </c>
      <c r="D305" s="47" t="str">
        <f>INDEX(Alloc,$E305,D$1)</f>
        <v>Energy</v>
      </c>
      <c r="E305" s="93">
        <v>2</v>
      </c>
      <c r="F305" s="93"/>
      <c r="G305" s="105">
        <f>+'Function-Classif'!F305</f>
        <v>9213874.4899729565</v>
      </c>
      <c r="H305" s="21">
        <f>+'Function-Classif'!S305</f>
        <v>0</v>
      </c>
      <c r="I305" s="21">
        <f>+'Function-Classif'!T305</f>
        <v>9213874.4899729565</v>
      </c>
      <c r="J305" s="21">
        <f>+'Function-Classif'!U305</f>
        <v>0</v>
      </c>
      <c r="K305" s="24"/>
      <c r="L305" s="47">
        <f t="shared" si="718"/>
        <v>0</v>
      </c>
      <c r="M305" s="47">
        <f t="shared" si="718"/>
        <v>3093263.7974728565</v>
      </c>
      <c r="N305" s="47">
        <f t="shared" si="718"/>
        <v>0</v>
      </c>
      <c r="O305" s="47"/>
      <c r="P305" s="47">
        <f t="shared" si="719"/>
        <v>0</v>
      </c>
      <c r="Q305" s="47">
        <f t="shared" si="719"/>
        <v>922858.01829205418</v>
      </c>
      <c r="R305" s="47">
        <f t="shared" si="719"/>
        <v>0</v>
      </c>
      <c r="S305" s="47"/>
      <c r="T305" s="47">
        <f t="shared" si="720"/>
        <v>0</v>
      </c>
      <c r="U305" s="47">
        <f t="shared" si="720"/>
        <v>77109.055446170649</v>
      </c>
      <c r="V305" s="47">
        <f t="shared" si="720"/>
        <v>0</v>
      </c>
      <c r="W305" s="24"/>
      <c r="X305" s="47">
        <f t="shared" si="721"/>
        <v>0</v>
      </c>
      <c r="Y305" s="47">
        <f t="shared" si="721"/>
        <v>1089956.2492535054</v>
      </c>
      <c r="Z305" s="47">
        <f t="shared" si="721"/>
        <v>0</v>
      </c>
      <c r="AB305" s="47">
        <f t="shared" si="722"/>
        <v>0</v>
      </c>
      <c r="AC305" s="47">
        <f t="shared" si="722"/>
        <v>84111.484295720948</v>
      </c>
      <c r="AD305" s="47">
        <f t="shared" si="722"/>
        <v>0</v>
      </c>
      <c r="AF305" s="47">
        <f t="shared" si="723"/>
        <v>0</v>
      </c>
      <c r="AG305" s="47">
        <f t="shared" si="723"/>
        <v>848534.68862214976</v>
      </c>
      <c r="AH305" s="47">
        <f t="shared" si="723"/>
        <v>0</v>
      </c>
      <c r="AJ305" s="47">
        <f t="shared" si="724"/>
        <v>0</v>
      </c>
      <c r="AK305" s="47">
        <f t="shared" si="724"/>
        <v>2039703.4941712325</v>
      </c>
      <c r="AL305" s="47">
        <f t="shared" si="724"/>
        <v>0</v>
      </c>
      <c r="AN305" s="47">
        <f t="shared" si="725"/>
        <v>0</v>
      </c>
      <c r="AO305" s="47">
        <f t="shared" si="725"/>
        <v>726407.10499258945</v>
      </c>
      <c r="AP305" s="47">
        <f t="shared" si="725"/>
        <v>0</v>
      </c>
      <c r="AR305" s="47">
        <f t="shared" si="726"/>
        <v>0</v>
      </c>
      <c r="AS305" s="47">
        <f t="shared" si="726"/>
        <v>268170.82329184283</v>
      </c>
      <c r="AT305" s="47">
        <f t="shared" si="726"/>
        <v>0</v>
      </c>
      <c r="AV305" s="47">
        <f t="shared" si="727"/>
        <v>0</v>
      </c>
      <c r="AW305" s="47">
        <f t="shared" si="727"/>
        <v>62776.824259742752</v>
      </c>
      <c r="AX305" s="47">
        <f t="shared" si="727"/>
        <v>0</v>
      </c>
      <c r="AZ305" s="47">
        <f t="shared" si="728"/>
        <v>0</v>
      </c>
      <c r="BA305" s="47">
        <f t="shared" si="728"/>
        <v>226.82739056089977</v>
      </c>
      <c r="BB305" s="47">
        <f t="shared" si="728"/>
        <v>0</v>
      </c>
      <c r="BD305" s="47">
        <f t="shared" si="729"/>
        <v>0</v>
      </c>
      <c r="BE305" s="47">
        <f t="shared" si="729"/>
        <v>756.12248453017367</v>
      </c>
      <c r="BF305" s="47">
        <f t="shared" si="729"/>
        <v>0</v>
      </c>
      <c r="BH305" s="44">
        <f t="shared" si="730"/>
        <v>0</v>
      </c>
      <c r="BI305" s="44">
        <f t="shared" si="731"/>
        <v>0</v>
      </c>
      <c r="BJ305" s="44">
        <f t="shared" si="732"/>
        <v>0</v>
      </c>
      <c r="BK305" s="44">
        <f t="shared" si="733"/>
        <v>0</v>
      </c>
    </row>
    <row r="306" spans="2:63" x14ac:dyDescent="0.25">
      <c r="B306" s="6">
        <v>513</v>
      </c>
      <c r="C306" s="6" t="s">
        <v>98</v>
      </c>
      <c r="D306" s="47" t="str">
        <f>INDEX(Alloc,$E306,D$1)</f>
        <v>Energy</v>
      </c>
      <c r="E306" s="93">
        <v>2</v>
      </c>
      <c r="F306" s="93"/>
      <c r="G306" s="105">
        <f>+'Function-Classif'!F306</f>
        <v>1992105.4662811111</v>
      </c>
      <c r="H306" s="21">
        <f>+'Function-Classif'!S306</f>
        <v>0</v>
      </c>
      <c r="I306" s="21">
        <f>+'Function-Classif'!T306</f>
        <v>1992105.4662811111</v>
      </c>
      <c r="J306" s="21">
        <f>+'Function-Classif'!U306</f>
        <v>0</v>
      </c>
      <c r="K306" s="24"/>
      <c r="L306" s="47">
        <f t="shared" si="718"/>
        <v>0</v>
      </c>
      <c r="M306" s="47">
        <f t="shared" si="718"/>
        <v>668785.7237800546</v>
      </c>
      <c r="N306" s="47">
        <f t="shared" si="718"/>
        <v>0</v>
      </c>
      <c r="O306" s="47"/>
      <c r="P306" s="47">
        <f t="shared" si="719"/>
        <v>0</v>
      </c>
      <c r="Q306" s="47">
        <f t="shared" si="719"/>
        <v>199528.49421181454</v>
      </c>
      <c r="R306" s="47">
        <f t="shared" si="719"/>
        <v>0</v>
      </c>
      <c r="S306" s="47"/>
      <c r="T306" s="47">
        <f t="shared" si="720"/>
        <v>0</v>
      </c>
      <c r="U306" s="47">
        <f t="shared" si="720"/>
        <v>16671.528467340853</v>
      </c>
      <c r="V306" s="47">
        <f t="shared" si="720"/>
        <v>0</v>
      </c>
      <c r="W306" s="24"/>
      <c r="X306" s="47">
        <f t="shared" si="721"/>
        <v>0</v>
      </c>
      <c r="Y306" s="47">
        <f t="shared" si="721"/>
        <v>235656.32508974391</v>
      </c>
      <c r="Z306" s="47">
        <f t="shared" si="721"/>
        <v>0</v>
      </c>
      <c r="AB306" s="47">
        <f t="shared" si="722"/>
        <v>0</v>
      </c>
      <c r="AC306" s="47">
        <f t="shared" si="722"/>
        <v>18185.503592964109</v>
      </c>
      <c r="AD306" s="47">
        <f t="shared" si="722"/>
        <v>0</v>
      </c>
      <c r="AF306" s="47">
        <f t="shared" si="723"/>
        <v>0</v>
      </c>
      <c r="AG306" s="47">
        <f t="shared" si="723"/>
        <v>183459.25955176391</v>
      </c>
      <c r="AH306" s="47">
        <f t="shared" si="723"/>
        <v>0</v>
      </c>
      <c r="AJ306" s="47">
        <f t="shared" si="724"/>
        <v>0</v>
      </c>
      <c r="AK306" s="47">
        <f t="shared" si="724"/>
        <v>440998.46212937951</v>
      </c>
      <c r="AL306" s="47">
        <f t="shared" si="724"/>
        <v>0</v>
      </c>
      <c r="AN306" s="47">
        <f t="shared" si="725"/>
        <v>0</v>
      </c>
      <c r="AO306" s="47">
        <f t="shared" si="725"/>
        <v>157054.40378810954</v>
      </c>
      <c r="AP306" s="47">
        <f t="shared" si="725"/>
        <v>0</v>
      </c>
      <c r="AR306" s="47">
        <f t="shared" si="726"/>
        <v>0</v>
      </c>
      <c r="AS306" s="47">
        <f t="shared" si="726"/>
        <v>57980.447156965129</v>
      </c>
      <c r="AT306" s="47">
        <f t="shared" si="726"/>
        <v>0</v>
      </c>
      <c r="AV306" s="47">
        <f t="shared" si="727"/>
        <v>0</v>
      </c>
      <c r="AW306" s="47">
        <f t="shared" si="727"/>
        <v>13572.797730172821</v>
      </c>
      <c r="AX306" s="47">
        <f t="shared" si="727"/>
        <v>0</v>
      </c>
      <c r="AZ306" s="47">
        <f t="shared" si="728"/>
        <v>0</v>
      </c>
      <c r="BA306" s="47">
        <f t="shared" si="728"/>
        <v>49.041701743429677</v>
      </c>
      <c r="BB306" s="47">
        <f t="shared" si="728"/>
        <v>0</v>
      </c>
      <c r="BD306" s="47">
        <f t="shared" si="729"/>
        <v>0</v>
      </c>
      <c r="BE306" s="47">
        <f t="shared" si="729"/>
        <v>163.47908105866057</v>
      </c>
      <c r="BF306" s="47">
        <f t="shared" si="729"/>
        <v>0</v>
      </c>
      <c r="BH306" s="44">
        <f t="shared" si="730"/>
        <v>0</v>
      </c>
      <c r="BI306" s="44">
        <f t="shared" si="731"/>
        <v>0</v>
      </c>
      <c r="BJ306" s="44">
        <f t="shared" si="732"/>
        <v>0</v>
      </c>
      <c r="BK306" s="44">
        <f t="shared" si="733"/>
        <v>0</v>
      </c>
    </row>
    <row r="307" spans="2:63" x14ac:dyDescent="0.25">
      <c r="B307" s="30">
        <v>514</v>
      </c>
      <c r="C307" s="30" t="s">
        <v>99</v>
      </c>
      <c r="D307" s="47" t="str">
        <f>INDEX(Alloc,$E307,D$1)</f>
        <v>Energy</v>
      </c>
      <c r="E307" s="94">
        <v>2</v>
      </c>
      <c r="F307" s="94"/>
      <c r="G307" s="105">
        <f>+'Function-Classif'!F307</f>
        <v>397543.52902510809</v>
      </c>
      <c r="H307" s="31">
        <f>+'Function-Classif'!S307</f>
        <v>0</v>
      </c>
      <c r="I307" s="31">
        <f>+'Function-Classif'!T307</f>
        <v>397543.52902510809</v>
      </c>
      <c r="J307" s="31">
        <f>+'Function-Classif'!U307</f>
        <v>0</v>
      </c>
      <c r="K307" s="41"/>
      <c r="L307" s="47">
        <f t="shared" si="718"/>
        <v>0</v>
      </c>
      <c r="M307" s="47">
        <f t="shared" si="718"/>
        <v>133462.53062066357</v>
      </c>
      <c r="N307" s="47">
        <f t="shared" si="718"/>
        <v>0</v>
      </c>
      <c r="O307" s="47"/>
      <c r="P307" s="47">
        <f t="shared" si="719"/>
        <v>0</v>
      </c>
      <c r="Q307" s="47">
        <f t="shared" si="719"/>
        <v>39817.80235667371</v>
      </c>
      <c r="R307" s="47">
        <f t="shared" si="719"/>
        <v>0</v>
      </c>
      <c r="S307" s="47"/>
      <c r="T307" s="47">
        <f t="shared" si="720"/>
        <v>0</v>
      </c>
      <c r="U307" s="47">
        <f t="shared" si="720"/>
        <v>3326.9615355866849</v>
      </c>
      <c r="V307" s="47">
        <f t="shared" si="720"/>
        <v>0</v>
      </c>
      <c r="W307" s="24"/>
      <c r="X307" s="47">
        <f t="shared" si="721"/>
        <v>0</v>
      </c>
      <c r="Y307" s="47">
        <f t="shared" si="721"/>
        <v>47027.453465179628</v>
      </c>
      <c r="Z307" s="47">
        <f t="shared" si="721"/>
        <v>0</v>
      </c>
      <c r="AB307" s="47">
        <f t="shared" si="722"/>
        <v>0</v>
      </c>
      <c r="AC307" s="47">
        <f t="shared" si="722"/>
        <v>3629.0896229213781</v>
      </c>
      <c r="AD307" s="47">
        <f t="shared" si="722"/>
        <v>0</v>
      </c>
      <c r="AF307" s="47">
        <f t="shared" si="723"/>
        <v>0</v>
      </c>
      <c r="AG307" s="47">
        <f t="shared" si="723"/>
        <v>36611.03425949323</v>
      </c>
      <c r="AH307" s="47">
        <f t="shared" si="723"/>
        <v>0</v>
      </c>
      <c r="AJ307" s="47">
        <f t="shared" si="724"/>
        <v>0</v>
      </c>
      <c r="AK307" s="47">
        <f t="shared" si="724"/>
        <v>88005.423355843406</v>
      </c>
      <c r="AL307" s="47">
        <f t="shared" si="724"/>
        <v>0</v>
      </c>
      <c r="AN307" s="47">
        <f t="shared" si="725"/>
        <v>0</v>
      </c>
      <c r="AO307" s="47">
        <f t="shared" si="725"/>
        <v>31341.694999419709</v>
      </c>
      <c r="AP307" s="47">
        <f t="shared" si="725"/>
        <v>0</v>
      </c>
      <c r="AR307" s="47">
        <f t="shared" si="726"/>
        <v>0</v>
      </c>
      <c r="AS307" s="47">
        <f t="shared" si="726"/>
        <v>11570.54782860633</v>
      </c>
      <c r="AT307" s="47">
        <f t="shared" si="726"/>
        <v>0</v>
      </c>
      <c r="AV307" s="47">
        <f t="shared" si="727"/>
        <v>0</v>
      </c>
      <c r="AW307" s="47">
        <f t="shared" si="727"/>
        <v>2708.5804440212646</v>
      </c>
      <c r="AX307" s="47">
        <f t="shared" si="727"/>
        <v>0</v>
      </c>
      <c r="AZ307" s="47">
        <f t="shared" si="728"/>
        <v>0</v>
      </c>
      <c r="BA307" s="47">
        <f t="shared" si="728"/>
        <v>9.786736450693855</v>
      </c>
      <c r="BB307" s="47">
        <f t="shared" si="728"/>
        <v>0</v>
      </c>
      <c r="BD307" s="47">
        <f t="shared" si="729"/>
        <v>0</v>
      </c>
      <c r="BE307" s="47">
        <f t="shared" si="729"/>
        <v>32.623800248470737</v>
      </c>
      <c r="BF307" s="47">
        <f t="shared" si="729"/>
        <v>0</v>
      </c>
      <c r="BH307" s="44">
        <f t="shared" si="730"/>
        <v>0</v>
      </c>
      <c r="BI307" s="44">
        <f t="shared" si="731"/>
        <v>0</v>
      </c>
      <c r="BJ307" s="44">
        <f t="shared" si="732"/>
        <v>0</v>
      </c>
      <c r="BK307" s="44">
        <f t="shared" si="733"/>
        <v>0</v>
      </c>
    </row>
    <row r="308" spans="2:63" x14ac:dyDescent="0.25">
      <c r="B308" s="6"/>
      <c r="C308" s="6" t="s">
        <v>100</v>
      </c>
      <c r="D308" s="6"/>
      <c r="E308" s="93"/>
      <c r="F308" s="93"/>
      <c r="G308" s="105">
        <f>+'Function-Classif'!F308</f>
        <v>21340019.527229313</v>
      </c>
      <c r="H308" s="24">
        <f>SUM(H303:H307)</f>
        <v>337407.56083082175</v>
      </c>
      <c r="I308" s="24">
        <f t="shared" ref="I308:J308" si="734">SUM(I303:I307)</f>
        <v>21002611.966398489</v>
      </c>
      <c r="J308" s="24">
        <f t="shared" si="734"/>
        <v>0</v>
      </c>
      <c r="K308" s="24"/>
      <c r="L308" s="24">
        <f t="shared" ref="L308:BF308" si="735">SUM(L303:L307)</f>
        <v>137757.01204574067</v>
      </c>
      <c r="M308" s="24">
        <f t="shared" si="735"/>
        <v>7050955.5256836722</v>
      </c>
      <c r="N308" s="24">
        <f t="shared" si="735"/>
        <v>0</v>
      </c>
      <c r="O308" s="24">
        <f t="shared" si="735"/>
        <v>0</v>
      </c>
      <c r="P308" s="24">
        <f t="shared" si="735"/>
        <v>37097.1313476711</v>
      </c>
      <c r="Q308" s="24">
        <f t="shared" si="735"/>
        <v>2103613.2931222925</v>
      </c>
      <c r="R308" s="24">
        <f t="shared" si="735"/>
        <v>0</v>
      </c>
      <c r="S308" s="24">
        <f t="shared" si="735"/>
        <v>0</v>
      </c>
      <c r="T308" s="24">
        <f t="shared" si="735"/>
        <v>2270.3741384952527</v>
      </c>
      <c r="U308" s="24">
        <f t="shared" si="735"/>
        <v>175766.61939489713</v>
      </c>
      <c r="V308" s="24">
        <f t="shared" si="735"/>
        <v>0</v>
      </c>
      <c r="W308" s="24">
        <f t="shared" si="735"/>
        <v>0</v>
      </c>
      <c r="X308" s="24">
        <f t="shared" si="735"/>
        <v>38506.845706916902</v>
      </c>
      <c r="Y308" s="24">
        <f t="shared" si="735"/>
        <v>2484506.1855720668</v>
      </c>
      <c r="Z308" s="24">
        <f t="shared" si="735"/>
        <v>0</v>
      </c>
      <c r="AA308" s="24">
        <f t="shared" si="735"/>
        <v>0</v>
      </c>
      <c r="AB308" s="24">
        <f t="shared" si="735"/>
        <v>2813.963613696711</v>
      </c>
      <c r="AC308" s="24">
        <f t="shared" si="735"/>
        <v>191728.34061320408</v>
      </c>
      <c r="AD308" s="24">
        <f t="shared" si="735"/>
        <v>0</v>
      </c>
      <c r="AE308" s="24">
        <f t="shared" si="735"/>
        <v>0</v>
      </c>
      <c r="AF308" s="24">
        <f t="shared" si="735"/>
        <v>27512.656700671301</v>
      </c>
      <c r="AG308" s="24">
        <f t="shared" si="735"/>
        <v>1934196.6101832679</v>
      </c>
      <c r="AH308" s="24">
        <f t="shared" si="735"/>
        <v>0</v>
      </c>
      <c r="AI308" s="24">
        <f t="shared" si="735"/>
        <v>0</v>
      </c>
      <c r="AJ308" s="24">
        <f t="shared" si="735"/>
        <v>60115.398936163663</v>
      </c>
      <c r="AK308" s="24">
        <f t="shared" si="735"/>
        <v>4649412.2598701995</v>
      </c>
      <c r="AL308" s="24">
        <f t="shared" si="735"/>
        <v>0</v>
      </c>
      <c r="AM308" s="24">
        <f t="shared" si="735"/>
        <v>0</v>
      </c>
      <c r="AN308" s="24">
        <f t="shared" si="735"/>
        <v>21379.489957585349</v>
      </c>
      <c r="AO308" s="24">
        <f t="shared" si="735"/>
        <v>1655812.2831385585</v>
      </c>
      <c r="AP308" s="24">
        <f t="shared" si="735"/>
        <v>0</v>
      </c>
      <c r="AQ308" s="24">
        <f t="shared" si="735"/>
        <v>0</v>
      </c>
      <c r="AR308" s="24">
        <f t="shared" si="735"/>
        <v>9938.6699732751113</v>
      </c>
      <c r="AS308" s="24">
        <f t="shared" si="735"/>
        <v>611283.31500907207</v>
      </c>
      <c r="AT308" s="24">
        <f t="shared" si="735"/>
        <v>0</v>
      </c>
      <c r="AU308" s="24">
        <f t="shared" si="735"/>
        <v>0</v>
      </c>
      <c r="AV308" s="24">
        <f t="shared" si="735"/>
        <v>0</v>
      </c>
      <c r="AW308" s="24">
        <f t="shared" si="735"/>
        <v>143096.94383671141</v>
      </c>
      <c r="AX308" s="24">
        <f t="shared" si="735"/>
        <v>0</v>
      </c>
      <c r="AY308" s="24">
        <f t="shared" si="735"/>
        <v>0</v>
      </c>
      <c r="AZ308" s="24">
        <f t="shared" si="735"/>
        <v>0</v>
      </c>
      <c r="BA308" s="24">
        <f t="shared" si="735"/>
        <v>517.04282194051018</v>
      </c>
      <c r="BB308" s="24">
        <f t="shared" si="735"/>
        <v>0</v>
      </c>
      <c r="BC308" s="24">
        <f t="shared" si="735"/>
        <v>0</v>
      </c>
      <c r="BD308" s="24">
        <f t="shared" si="735"/>
        <v>16.018410605693838</v>
      </c>
      <c r="BE308" s="24">
        <f t="shared" si="735"/>
        <v>1723.5471526053959</v>
      </c>
      <c r="BF308" s="24">
        <f t="shared" si="735"/>
        <v>0</v>
      </c>
      <c r="BH308" s="44">
        <f t="shared" si="693"/>
        <v>0</v>
      </c>
      <c r="BI308" s="44">
        <f t="shared" si="694"/>
        <v>0</v>
      </c>
      <c r="BJ308" s="44">
        <f t="shared" si="695"/>
        <v>0</v>
      </c>
      <c r="BK308" s="44">
        <f t="shared" si="696"/>
        <v>0</v>
      </c>
    </row>
    <row r="309" spans="2:63" x14ac:dyDescent="0.25">
      <c r="B309" s="30"/>
      <c r="C309" s="30"/>
      <c r="D309" s="30"/>
      <c r="E309" s="94"/>
      <c r="F309" s="94"/>
      <c r="G309" s="105"/>
      <c r="H309" s="31"/>
      <c r="I309" s="31"/>
      <c r="J309" s="31"/>
      <c r="K309" s="4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H309" s="44">
        <f t="shared" si="693"/>
        <v>0</v>
      </c>
      <c r="BI309" s="44">
        <f t="shared" si="694"/>
        <v>0</v>
      </c>
      <c r="BJ309" s="44">
        <f t="shared" si="695"/>
        <v>0</v>
      </c>
      <c r="BK309" s="44">
        <f t="shared" si="696"/>
        <v>0</v>
      </c>
    </row>
    <row r="310" spans="2:63" x14ac:dyDescent="0.25">
      <c r="B310" s="6"/>
      <c r="C310" s="6" t="s">
        <v>101</v>
      </c>
      <c r="D310" s="6"/>
      <c r="E310" s="93"/>
      <c r="F310" s="93"/>
      <c r="G310" s="105">
        <f>+'Function-Classif'!F310</f>
        <v>46890316.323258981</v>
      </c>
      <c r="H310" s="24">
        <f>H308+H300</f>
        <v>3951145.7562665427</v>
      </c>
      <c r="I310" s="24">
        <f t="shared" ref="I310:J310" si="736">I308+I300</f>
        <v>42939170.566992439</v>
      </c>
      <c r="J310" s="24">
        <f t="shared" si="736"/>
        <v>0</v>
      </c>
      <c r="K310" s="24"/>
      <c r="L310" s="24">
        <f t="shared" ref="L310:BF310" si="737">L308+L300</f>
        <v>1613176.7533609057</v>
      </c>
      <c r="M310" s="24">
        <f t="shared" si="737"/>
        <v>14415453.776034623</v>
      </c>
      <c r="N310" s="24">
        <f t="shared" si="737"/>
        <v>0</v>
      </c>
      <c r="O310" s="24">
        <f t="shared" si="737"/>
        <v>0</v>
      </c>
      <c r="P310" s="24">
        <f t="shared" si="737"/>
        <v>434418.75674951874</v>
      </c>
      <c r="Q310" s="24">
        <f t="shared" si="737"/>
        <v>4300770.3110871706</v>
      </c>
      <c r="R310" s="24">
        <f t="shared" si="737"/>
        <v>0</v>
      </c>
      <c r="S310" s="24">
        <f t="shared" si="737"/>
        <v>0</v>
      </c>
      <c r="T310" s="24">
        <f t="shared" si="737"/>
        <v>26586.77570936453</v>
      </c>
      <c r="U310" s="24">
        <f t="shared" si="737"/>
        <v>359349.24961979996</v>
      </c>
      <c r="V310" s="24">
        <f t="shared" si="737"/>
        <v>0</v>
      </c>
      <c r="W310" s="24">
        <f t="shared" si="737"/>
        <v>0</v>
      </c>
      <c r="X310" s="24">
        <f t="shared" si="737"/>
        <v>450926.94315283076</v>
      </c>
      <c r="Y310" s="24">
        <f t="shared" si="737"/>
        <v>5079493.6861998606</v>
      </c>
      <c r="Z310" s="24">
        <f t="shared" si="737"/>
        <v>0</v>
      </c>
      <c r="AA310" s="24">
        <f t="shared" si="737"/>
        <v>0</v>
      </c>
      <c r="AB310" s="24">
        <f t="shared" si="737"/>
        <v>32952.374757603757</v>
      </c>
      <c r="AC310" s="24">
        <f t="shared" si="737"/>
        <v>391982.47976432636</v>
      </c>
      <c r="AD310" s="24">
        <f t="shared" si="737"/>
        <v>0</v>
      </c>
      <c r="AE310" s="24">
        <f t="shared" si="737"/>
        <v>0</v>
      </c>
      <c r="AF310" s="24">
        <f t="shared" si="737"/>
        <v>322181.62657292024</v>
      </c>
      <c r="AG310" s="24">
        <f t="shared" si="737"/>
        <v>3954403.3041048339</v>
      </c>
      <c r="AH310" s="24">
        <f t="shared" si="737"/>
        <v>0</v>
      </c>
      <c r="AI310" s="24">
        <f t="shared" si="737"/>
        <v>0</v>
      </c>
      <c r="AJ310" s="24">
        <f t="shared" si="737"/>
        <v>703969.71190574381</v>
      </c>
      <c r="AK310" s="24">
        <f t="shared" si="737"/>
        <v>9505575.1342849135</v>
      </c>
      <c r="AL310" s="24">
        <f t="shared" si="737"/>
        <v>0</v>
      </c>
      <c r="AM310" s="24">
        <f t="shared" si="737"/>
        <v>0</v>
      </c>
      <c r="AN310" s="24">
        <f t="shared" si="737"/>
        <v>250360.36776725354</v>
      </c>
      <c r="AO310" s="24">
        <f t="shared" si="737"/>
        <v>3385255.4228187161</v>
      </c>
      <c r="AP310" s="24">
        <f t="shared" si="737"/>
        <v>0</v>
      </c>
      <c r="AQ310" s="24">
        <f t="shared" si="737"/>
        <v>0</v>
      </c>
      <c r="AR310" s="24">
        <f t="shared" si="737"/>
        <v>116384.86580189431</v>
      </c>
      <c r="AS310" s="24">
        <f t="shared" si="737"/>
        <v>1249749.2488041287</v>
      </c>
      <c r="AT310" s="24">
        <f t="shared" si="737"/>
        <v>0</v>
      </c>
      <c r="AU310" s="24">
        <f t="shared" si="737"/>
        <v>0</v>
      </c>
      <c r="AV310" s="24">
        <f t="shared" si="737"/>
        <v>0</v>
      </c>
      <c r="AW310" s="24">
        <f t="shared" si="737"/>
        <v>292557.13950485061</v>
      </c>
      <c r="AX310" s="24">
        <f t="shared" si="737"/>
        <v>0</v>
      </c>
      <c r="AY310" s="24">
        <f t="shared" si="737"/>
        <v>0</v>
      </c>
      <c r="AZ310" s="24">
        <f t="shared" si="737"/>
        <v>0</v>
      </c>
      <c r="BA310" s="24">
        <f t="shared" si="737"/>
        <v>1057.0775652695993</v>
      </c>
      <c r="BB310" s="24">
        <f t="shared" si="737"/>
        <v>0</v>
      </c>
      <c r="BC310" s="24">
        <f t="shared" si="737"/>
        <v>0</v>
      </c>
      <c r="BD310" s="24">
        <f t="shared" si="737"/>
        <v>187.58048850765599</v>
      </c>
      <c r="BE310" s="24">
        <f t="shared" si="737"/>
        <v>3523.7372039430202</v>
      </c>
      <c r="BF310" s="24">
        <f t="shared" si="737"/>
        <v>0</v>
      </c>
      <c r="BH310" s="44">
        <f t="shared" si="693"/>
        <v>0</v>
      </c>
      <c r="BI310" s="44">
        <f t="shared" si="694"/>
        <v>0</v>
      </c>
      <c r="BJ310" s="44">
        <f t="shared" si="695"/>
        <v>0</v>
      </c>
      <c r="BK310" s="44">
        <f t="shared" si="696"/>
        <v>0</v>
      </c>
    </row>
    <row r="311" spans="2:63" x14ac:dyDescent="0.25">
      <c r="B311" s="6"/>
      <c r="C311" s="6"/>
      <c r="D311" s="6"/>
      <c r="E311" s="93"/>
      <c r="F311" s="93"/>
      <c r="G311" s="105"/>
      <c r="H311" s="24"/>
      <c r="I311" s="24"/>
      <c r="J311" s="24"/>
      <c r="K311" s="24"/>
      <c r="L311" s="40"/>
      <c r="M311" s="24"/>
      <c r="N311" s="24"/>
      <c r="O311" s="24"/>
      <c r="P311" s="40"/>
      <c r="Q311" s="24"/>
      <c r="R311" s="24"/>
      <c r="S311" s="24"/>
      <c r="T311" s="24"/>
      <c r="U311" s="24"/>
      <c r="V311" s="24"/>
      <c r="W311" s="24"/>
      <c r="Y311" s="44"/>
      <c r="Z311" s="44"/>
      <c r="BH311" s="44">
        <f t="shared" si="693"/>
        <v>0</v>
      </c>
      <c r="BI311" s="44">
        <f t="shared" si="694"/>
        <v>0</v>
      </c>
      <c r="BJ311" s="44">
        <f t="shared" si="695"/>
        <v>0</v>
      </c>
      <c r="BK311" s="44">
        <f t="shared" si="696"/>
        <v>0</v>
      </c>
    </row>
    <row r="312" spans="2:63" x14ac:dyDescent="0.25">
      <c r="B312" s="9" t="s">
        <v>243</v>
      </c>
      <c r="C312" s="6"/>
      <c r="D312" s="6"/>
      <c r="E312" s="93"/>
      <c r="F312" s="93"/>
      <c r="G312" s="105"/>
      <c r="H312" s="24"/>
      <c r="I312" s="24"/>
      <c r="J312" s="24"/>
      <c r="K312" s="24"/>
      <c r="L312" s="40"/>
      <c r="M312" s="24"/>
      <c r="N312" s="24"/>
      <c r="O312" s="24"/>
      <c r="P312" s="40"/>
      <c r="Q312" s="24"/>
      <c r="R312" s="24"/>
      <c r="S312" s="24"/>
      <c r="T312" s="24"/>
      <c r="U312" s="24"/>
      <c r="V312" s="24"/>
      <c r="W312" s="24"/>
      <c r="Y312" s="44"/>
      <c r="Z312" s="44"/>
      <c r="BH312" s="44">
        <f t="shared" si="693"/>
        <v>0</v>
      </c>
      <c r="BI312" s="44">
        <f t="shared" si="694"/>
        <v>0</v>
      </c>
      <c r="BJ312" s="44">
        <f t="shared" si="695"/>
        <v>0</v>
      </c>
      <c r="BK312" s="44">
        <f t="shared" si="696"/>
        <v>0</v>
      </c>
    </row>
    <row r="313" spans="2:63" x14ac:dyDescent="0.25">
      <c r="B313" s="19">
        <v>535</v>
      </c>
      <c r="C313" s="6" t="s">
        <v>86</v>
      </c>
      <c r="D313" s="6"/>
      <c r="E313" s="93"/>
      <c r="F313" s="93"/>
      <c r="G313" s="105">
        <f>+'Function-Classif'!F313</f>
        <v>0</v>
      </c>
      <c r="H313" s="21">
        <f>+'Function-Classif'!S313</f>
        <v>0</v>
      </c>
      <c r="I313" s="21">
        <f>+'Function-Classif'!T313</f>
        <v>0</v>
      </c>
      <c r="J313" s="21">
        <f>+'Function-Classif'!U313</f>
        <v>0</v>
      </c>
      <c r="K313" s="24"/>
      <c r="L313" s="40"/>
      <c r="M313" s="24"/>
      <c r="N313" s="24"/>
      <c r="O313" s="24"/>
      <c r="P313" s="40"/>
      <c r="Q313" s="24"/>
      <c r="R313" s="24"/>
      <c r="S313" s="24"/>
      <c r="T313" s="24"/>
      <c r="U313" s="24"/>
      <c r="V313" s="24"/>
      <c r="W313" s="24"/>
      <c r="Y313" s="44"/>
      <c r="Z313" s="44"/>
      <c r="BH313" s="44">
        <f t="shared" si="693"/>
        <v>0</v>
      </c>
      <c r="BI313" s="44">
        <f t="shared" si="694"/>
        <v>0</v>
      </c>
      <c r="BJ313" s="44">
        <f t="shared" si="695"/>
        <v>0</v>
      </c>
      <c r="BK313" s="44">
        <f t="shared" si="696"/>
        <v>0</v>
      </c>
    </row>
    <row r="314" spans="2:63" x14ac:dyDescent="0.25">
      <c r="B314" s="20">
        <v>536</v>
      </c>
      <c r="C314" s="6" t="s">
        <v>103</v>
      </c>
      <c r="D314" s="6"/>
      <c r="E314" s="93"/>
      <c r="F314" s="93"/>
      <c r="G314" s="105">
        <f>+'Function-Classif'!F314</f>
        <v>0</v>
      </c>
      <c r="H314" s="21">
        <f>+'Function-Classif'!S314</f>
        <v>0</v>
      </c>
      <c r="I314" s="21">
        <f>+'Function-Classif'!T314</f>
        <v>0</v>
      </c>
      <c r="J314" s="21">
        <f>+'Function-Classif'!U314</f>
        <v>0</v>
      </c>
      <c r="K314" s="24"/>
      <c r="L314" s="40"/>
      <c r="M314" s="24"/>
      <c r="N314" s="24"/>
      <c r="O314" s="24"/>
      <c r="P314" s="40"/>
      <c r="Q314" s="24"/>
      <c r="R314" s="24"/>
      <c r="S314" s="24"/>
      <c r="T314" s="24"/>
      <c r="U314" s="24"/>
      <c r="V314" s="24"/>
      <c r="W314" s="24"/>
      <c r="Y314" s="44"/>
      <c r="Z314" s="44"/>
      <c r="BH314" s="44">
        <f t="shared" si="693"/>
        <v>0</v>
      </c>
      <c r="BI314" s="44">
        <f t="shared" si="694"/>
        <v>0</v>
      </c>
      <c r="BJ314" s="44">
        <f t="shared" si="695"/>
        <v>0</v>
      </c>
      <c r="BK314" s="44">
        <f t="shared" si="696"/>
        <v>0</v>
      </c>
    </row>
    <row r="315" spans="2:63" x14ac:dyDescent="0.25">
      <c r="B315" s="6">
        <v>537</v>
      </c>
      <c r="C315" s="6" t="s">
        <v>104</v>
      </c>
      <c r="D315" s="6"/>
      <c r="E315" s="93"/>
      <c r="F315" s="93"/>
      <c r="G315" s="105">
        <f>+'Function-Classif'!F315</f>
        <v>0</v>
      </c>
      <c r="H315" s="21">
        <f>+'Function-Classif'!S315</f>
        <v>0</v>
      </c>
      <c r="I315" s="21">
        <f>+'Function-Classif'!T315</f>
        <v>0</v>
      </c>
      <c r="J315" s="21">
        <f>+'Function-Classif'!U315</f>
        <v>0</v>
      </c>
      <c r="K315" s="24"/>
      <c r="L315" s="40"/>
      <c r="M315" s="24"/>
      <c r="N315" s="24"/>
      <c r="O315" s="24"/>
      <c r="P315" s="40"/>
      <c r="Q315" s="24"/>
      <c r="R315" s="24"/>
      <c r="S315" s="24"/>
      <c r="T315" s="24"/>
      <c r="U315" s="24"/>
      <c r="V315" s="24"/>
      <c r="W315" s="24"/>
      <c r="Y315" s="44"/>
      <c r="Z315" s="44"/>
      <c r="BH315" s="44">
        <f t="shared" si="693"/>
        <v>0</v>
      </c>
      <c r="BI315" s="44">
        <f t="shared" si="694"/>
        <v>0</v>
      </c>
      <c r="BJ315" s="44">
        <f t="shared" si="695"/>
        <v>0</v>
      </c>
      <c r="BK315" s="44">
        <f t="shared" si="696"/>
        <v>0</v>
      </c>
    </row>
    <row r="316" spans="2:63" x14ac:dyDescent="0.25">
      <c r="B316" s="18">
        <v>538</v>
      </c>
      <c r="C316" s="6" t="s">
        <v>89</v>
      </c>
      <c r="D316" s="6"/>
      <c r="E316" s="93"/>
      <c r="F316" s="93"/>
      <c r="G316" s="105">
        <f>+'Function-Classif'!F316</f>
        <v>0</v>
      </c>
      <c r="H316" s="21">
        <f>+'Function-Classif'!S316</f>
        <v>0</v>
      </c>
      <c r="I316" s="21">
        <f>+'Function-Classif'!T316</f>
        <v>0</v>
      </c>
      <c r="J316" s="21">
        <f>+'Function-Classif'!U316</f>
        <v>0</v>
      </c>
      <c r="K316" s="24"/>
      <c r="L316" s="40"/>
      <c r="M316" s="24"/>
      <c r="N316" s="24"/>
      <c r="O316" s="24"/>
      <c r="P316" s="40"/>
      <c r="Q316" s="24"/>
      <c r="R316" s="24"/>
      <c r="S316" s="24"/>
      <c r="T316" s="24"/>
      <c r="U316" s="24"/>
      <c r="V316" s="24"/>
      <c r="W316" s="24"/>
      <c r="Y316" s="44"/>
      <c r="Z316" s="44"/>
      <c r="BH316" s="44">
        <f t="shared" si="693"/>
        <v>0</v>
      </c>
      <c r="BI316" s="44">
        <f t="shared" si="694"/>
        <v>0</v>
      </c>
      <c r="BJ316" s="44">
        <f t="shared" si="695"/>
        <v>0</v>
      </c>
      <c r="BK316" s="44">
        <f t="shared" si="696"/>
        <v>0</v>
      </c>
    </row>
    <row r="317" spans="2:63" x14ac:dyDescent="0.25">
      <c r="B317" s="6">
        <v>539</v>
      </c>
      <c r="C317" s="6" t="s">
        <v>105</v>
      </c>
      <c r="D317" s="6"/>
      <c r="E317" s="93"/>
      <c r="F317" s="93"/>
      <c r="G317" s="105">
        <f>+'Function-Classif'!F317</f>
        <v>0</v>
      </c>
      <c r="H317" s="21">
        <f>+'Function-Classif'!S317</f>
        <v>0</v>
      </c>
      <c r="I317" s="21">
        <f>+'Function-Classif'!T317</f>
        <v>0</v>
      </c>
      <c r="J317" s="21">
        <f>+'Function-Classif'!U317</f>
        <v>0</v>
      </c>
      <c r="K317" s="24"/>
      <c r="L317" s="40"/>
      <c r="M317" s="24"/>
      <c r="N317" s="24"/>
      <c r="O317" s="24"/>
      <c r="P317" s="40"/>
      <c r="Q317" s="24"/>
      <c r="R317" s="24"/>
      <c r="S317" s="24"/>
      <c r="T317" s="24"/>
      <c r="U317" s="24"/>
      <c r="V317" s="24"/>
      <c r="W317" s="24"/>
      <c r="Y317" s="44"/>
      <c r="Z317" s="44"/>
      <c r="BH317" s="44">
        <f t="shared" si="693"/>
        <v>0</v>
      </c>
      <c r="BI317" s="44">
        <f t="shared" si="694"/>
        <v>0</v>
      </c>
      <c r="BJ317" s="44">
        <f t="shared" si="695"/>
        <v>0</v>
      </c>
      <c r="BK317" s="44">
        <f t="shared" si="696"/>
        <v>0</v>
      </c>
    </row>
    <row r="318" spans="2:63" x14ac:dyDescent="0.25">
      <c r="B318" s="68">
        <v>540</v>
      </c>
      <c r="C318" s="30" t="s">
        <v>91</v>
      </c>
      <c r="D318" s="30"/>
      <c r="E318" s="94"/>
      <c r="F318" s="94"/>
      <c r="G318" s="105">
        <f>+'Function-Classif'!F318</f>
        <v>0</v>
      </c>
      <c r="H318" s="31">
        <f>+'Function-Classif'!S318</f>
        <v>0</v>
      </c>
      <c r="I318" s="31">
        <f>+'Function-Classif'!T318</f>
        <v>0</v>
      </c>
      <c r="J318" s="31">
        <f>+'Function-Classif'!U318</f>
        <v>0</v>
      </c>
      <c r="K318" s="41"/>
      <c r="L318" s="41"/>
      <c r="M318" s="41"/>
      <c r="N318" s="41"/>
      <c r="O318" s="41"/>
      <c r="P318" s="41"/>
      <c r="Q318" s="41"/>
      <c r="R318" s="41"/>
      <c r="S318" s="41"/>
      <c r="T318" s="41"/>
      <c r="U318" s="41"/>
      <c r="V318" s="24"/>
      <c r="W318" s="41"/>
      <c r="Y318" s="44"/>
      <c r="Z318" s="44"/>
      <c r="BH318" s="44">
        <f t="shared" si="693"/>
        <v>0</v>
      </c>
      <c r="BI318" s="44">
        <f t="shared" si="694"/>
        <v>0</v>
      </c>
      <c r="BJ318" s="44">
        <f t="shared" si="695"/>
        <v>0</v>
      </c>
      <c r="BK318" s="44">
        <f t="shared" si="696"/>
        <v>0</v>
      </c>
    </row>
    <row r="319" spans="2:63" x14ac:dyDescent="0.25">
      <c r="B319" s="6"/>
      <c r="C319" s="6" t="s">
        <v>106</v>
      </c>
      <c r="D319" s="6"/>
      <c r="E319" s="93"/>
      <c r="F319" s="93"/>
      <c r="G319" s="105">
        <f>+'Function-Classif'!F319</f>
        <v>0</v>
      </c>
      <c r="H319" s="24">
        <f>SUM(H313:H318)</f>
        <v>0</v>
      </c>
      <c r="I319" s="24">
        <f t="shared" ref="I319:BF319" si="738">SUM(I313:I318)</f>
        <v>0</v>
      </c>
      <c r="J319" s="24">
        <f t="shared" si="738"/>
        <v>0</v>
      </c>
      <c r="K319" s="24"/>
      <c r="L319" s="24">
        <f t="shared" si="738"/>
        <v>0</v>
      </c>
      <c r="M319" s="24">
        <f t="shared" si="738"/>
        <v>0</v>
      </c>
      <c r="N319" s="24">
        <f t="shared" si="738"/>
        <v>0</v>
      </c>
      <c r="O319" s="24">
        <f t="shared" si="738"/>
        <v>0</v>
      </c>
      <c r="P319" s="24">
        <f t="shared" si="738"/>
        <v>0</v>
      </c>
      <c r="Q319" s="24">
        <f t="shared" si="738"/>
        <v>0</v>
      </c>
      <c r="R319" s="24">
        <f t="shared" si="738"/>
        <v>0</v>
      </c>
      <c r="S319" s="24">
        <f t="shared" si="738"/>
        <v>0</v>
      </c>
      <c r="T319" s="24">
        <f t="shared" si="738"/>
        <v>0</v>
      </c>
      <c r="U319" s="24">
        <f t="shared" si="738"/>
        <v>0</v>
      </c>
      <c r="V319" s="24">
        <f t="shared" si="738"/>
        <v>0</v>
      </c>
      <c r="W319" s="24">
        <f t="shared" si="738"/>
        <v>0</v>
      </c>
      <c r="X319" s="24">
        <f t="shared" si="738"/>
        <v>0</v>
      </c>
      <c r="Y319" s="24">
        <f t="shared" si="738"/>
        <v>0</v>
      </c>
      <c r="Z319" s="24">
        <f t="shared" si="738"/>
        <v>0</v>
      </c>
      <c r="AA319" s="24">
        <f t="shared" si="738"/>
        <v>0</v>
      </c>
      <c r="AB319" s="24">
        <f t="shared" si="738"/>
        <v>0</v>
      </c>
      <c r="AC319" s="24">
        <f t="shared" si="738"/>
        <v>0</v>
      </c>
      <c r="AD319" s="24">
        <f t="shared" si="738"/>
        <v>0</v>
      </c>
      <c r="AE319" s="24">
        <f t="shared" si="738"/>
        <v>0</v>
      </c>
      <c r="AF319" s="24">
        <f t="shared" si="738"/>
        <v>0</v>
      </c>
      <c r="AG319" s="24">
        <f t="shared" si="738"/>
        <v>0</v>
      </c>
      <c r="AH319" s="24">
        <f t="shared" si="738"/>
        <v>0</v>
      </c>
      <c r="AI319" s="24">
        <f t="shared" si="738"/>
        <v>0</v>
      </c>
      <c r="AJ319" s="24">
        <f t="shared" si="738"/>
        <v>0</v>
      </c>
      <c r="AK319" s="24">
        <f t="shared" si="738"/>
        <v>0</v>
      </c>
      <c r="AL319" s="24">
        <f t="shared" si="738"/>
        <v>0</v>
      </c>
      <c r="AM319" s="24">
        <f t="shared" si="738"/>
        <v>0</v>
      </c>
      <c r="AN319" s="24">
        <f t="shared" si="738"/>
        <v>0</v>
      </c>
      <c r="AO319" s="24">
        <f t="shared" si="738"/>
        <v>0</v>
      </c>
      <c r="AP319" s="24">
        <f t="shared" si="738"/>
        <v>0</v>
      </c>
      <c r="AQ319" s="24">
        <f t="shared" si="738"/>
        <v>0</v>
      </c>
      <c r="AR319" s="24">
        <f t="shared" si="738"/>
        <v>0</v>
      </c>
      <c r="AS319" s="24">
        <f t="shared" si="738"/>
        <v>0</v>
      </c>
      <c r="AT319" s="24">
        <f t="shared" si="738"/>
        <v>0</v>
      </c>
      <c r="AU319" s="24">
        <f t="shared" si="738"/>
        <v>0</v>
      </c>
      <c r="AV319" s="24">
        <f t="shared" si="738"/>
        <v>0</v>
      </c>
      <c r="AW319" s="24">
        <f t="shared" si="738"/>
        <v>0</v>
      </c>
      <c r="AX319" s="24">
        <f t="shared" si="738"/>
        <v>0</v>
      </c>
      <c r="AY319" s="24">
        <f t="shared" si="738"/>
        <v>0</v>
      </c>
      <c r="AZ319" s="24">
        <f t="shared" si="738"/>
        <v>0</v>
      </c>
      <c r="BA319" s="24">
        <f t="shared" si="738"/>
        <v>0</v>
      </c>
      <c r="BB319" s="24">
        <f t="shared" si="738"/>
        <v>0</v>
      </c>
      <c r="BC319" s="24">
        <f t="shared" si="738"/>
        <v>0</v>
      </c>
      <c r="BD319" s="24">
        <f t="shared" si="738"/>
        <v>0</v>
      </c>
      <c r="BE319" s="24">
        <f t="shared" si="738"/>
        <v>0</v>
      </c>
      <c r="BF319" s="24">
        <f t="shared" si="738"/>
        <v>0</v>
      </c>
      <c r="BH319" s="44">
        <f t="shared" si="693"/>
        <v>0</v>
      </c>
      <c r="BI319" s="44">
        <f t="shared" si="694"/>
        <v>0</v>
      </c>
      <c r="BJ319" s="44">
        <f t="shared" si="695"/>
        <v>0</v>
      </c>
      <c r="BK319" s="44">
        <f t="shared" si="696"/>
        <v>0</v>
      </c>
    </row>
    <row r="320" spans="2:63" x14ac:dyDescent="0.25">
      <c r="B320" s="6"/>
      <c r="C320" s="6"/>
      <c r="D320" s="6"/>
      <c r="E320" s="93"/>
      <c r="F320" s="93"/>
      <c r="G320" s="105"/>
      <c r="H320" s="24"/>
      <c r="I320" s="24"/>
      <c r="J320" s="24"/>
      <c r="K320" s="24"/>
      <c r="L320" s="40"/>
      <c r="M320" s="24"/>
      <c r="N320" s="24"/>
      <c r="O320" s="24"/>
      <c r="P320" s="40"/>
      <c r="Q320" s="24"/>
      <c r="R320" s="24"/>
      <c r="S320" s="24"/>
      <c r="T320" s="24"/>
      <c r="U320" s="24"/>
      <c r="V320" s="24"/>
      <c r="W320" s="24"/>
      <c r="Y320" s="44"/>
      <c r="Z320" s="44"/>
      <c r="BH320" s="44">
        <f t="shared" si="693"/>
        <v>0</v>
      </c>
      <c r="BI320" s="44">
        <f t="shared" si="694"/>
        <v>0</v>
      </c>
      <c r="BJ320" s="44">
        <f t="shared" si="695"/>
        <v>0</v>
      </c>
      <c r="BK320" s="44">
        <f t="shared" si="696"/>
        <v>0</v>
      </c>
    </row>
    <row r="321" spans="2:63" x14ac:dyDescent="0.25">
      <c r="B321" s="9" t="s">
        <v>244</v>
      </c>
      <c r="C321" s="6"/>
      <c r="D321" s="6"/>
      <c r="E321" s="93"/>
      <c r="F321" s="93"/>
      <c r="G321" s="105"/>
      <c r="H321" s="24"/>
      <c r="I321" s="24"/>
      <c r="J321" s="24"/>
      <c r="K321" s="24"/>
      <c r="L321" s="40"/>
      <c r="M321" s="24"/>
      <c r="N321" s="24"/>
      <c r="O321" s="24"/>
      <c r="P321" s="40"/>
      <c r="Q321" s="24"/>
      <c r="R321" s="24"/>
      <c r="S321" s="24"/>
      <c r="T321" s="24"/>
      <c r="U321" s="24"/>
      <c r="V321" s="24"/>
      <c r="W321" s="24"/>
      <c r="Y321" s="44"/>
      <c r="Z321" s="44"/>
      <c r="BH321" s="44">
        <f t="shared" si="693"/>
        <v>0</v>
      </c>
      <c r="BI321" s="44">
        <f t="shared" si="694"/>
        <v>0</v>
      </c>
      <c r="BJ321" s="44">
        <f t="shared" si="695"/>
        <v>0</v>
      </c>
      <c r="BK321" s="44">
        <f t="shared" si="696"/>
        <v>0</v>
      </c>
    </row>
    <row r="322" spans="2:63" x14ac:dyDescent="0.25">
      <c r="B322" s="19">
        <v>541</v>
      </c>
      <c r="C322" s="6" t="s">
        <v>95</v>
      </c>
      <c r="D322" s="47" t="str">
        <f>INDEX(Alloc,$E322,D$1)</f>
        <v>Prod</v>
      </c>
      <c r="E322" s="93">
        <v>24</v>
      </c>
      <c r="F322" s="93"/>
      <c r="G322" s="105">
        <f>+'Function-Classif'!F322</f>
        <v>166691.70550431299</v>
      </c>
      <c r="H322" s="21">
        <f>+'Function-Classif'!S322</f>
        <v>27320.770532156908</v>
      </c>
      <c r="I322" s="21">
        <f>+'Function-Classif'!T322</f>
        <v>139370.9349721561</v>
      </c>
      <c r="J322" s="21">
        <f>+'Function-Classif'!U322</f>
        <v>0</v>
      </c>
      <c r="K322" s="47"/>
      <c r="L322" s="47">
        <f t="shared" ref="L322:N323" si="739">INDEX(Alloc,$E322,L$1)*$G322</f>
        <v>11154.544687824475</v>
      </c>
      <c r="M322" s="47">
        <f t="shared" si="739"/>
        <v>46789.3358042236</v>
      </c>
      <c r="N322" s="47">
        <f t="shared" si="739"/>
        <v>0</v>
      </c>
      <c r="O322" s="47"/>
      <c r="P322" s="47">
        <f t="shared" ref="P322:R323" si="740">INDEX(Alloc,$E322,P$1)*$G322</f>
        <v>3003.8515155242571</v>
      </c>
      <c r="Q322" s="47">
        <f t="shared" si="740"/>
        <v>13959.33762673733</v>
      </c>
      <c r="R322" s="47">
        <f t="shared" si="740"/>
        <v>0</v>
      </c>
      <c r="S322" s="47"/>
      <c r="T322" s="47">
        <f t="shared" ref="T322:V323" si="741">INDEX(Alloc,$E322,T$1)*$G322</f>
        <v>183.83811763801475</v>
      </c>
      <c r="U322" s="47">
        <f t="shared" si="741"/>
        <v>1166.3672176181522</v>
      </c>
      <c r="V322" s="47">
        <f t="shared" si="741"/>
        <v>0</v>
      </c>
      <c r="W322" s="24"/>
      <c r="X322" s="47">
        <f t="shared" ref="X322:Z323" si="742">INDEX(Alloc,$E322,X$1)*$G322</f>
        <v>3117.9997652848856</v>
      </c>
      <c r="Y322" s="47">
        <f t="shared" si="742"/>
        <v>16486.899371433843</v>
      </c>
      <c r="Z322" s="47">
        <f t="shared" si="742"/>
        <v>0</v>
      </c>
      <c r="AB322" s="47">
        <f t="shared" ref="AB322:AD323" si="743">INDEX(Alloc,$E322,AB$1)*$G322</f>
        <v>227.85397572698378</v>
      </c>
      <c r="AC322" s="47">
        <f t="shared" si="743"/>
        <v>1272.2873771449495</v>
      </c>
      <c r="AD322" s="47">
        <f t="shared" si="743"/>
        <v>0</v>
      </c>
      <c r="AF322" s="47">
        <f t="shared" ref="AF322:AH323" si="744">INDEX(Alloc,$E322,AF$1)*$G322</f>
        <v>2227.771596457912</v>
      </c>
      <c r="AG322" s="47">
        <f t="shared" si="744"/>
        <v>12835.107862417111</v>
      </c>
      <c r="AH322" s="47">
        <f t="shared" si="744"/>
        <v>0</v>
      </c>
      <c r="AJ322" s="47">
        <f t="shared" ref="AJ322:AL323" si="745">INDEX(Alloc,$E322,AJ$1)*$G322</f>
        <v>4867.7006992368679</v>
      </c>
      <c r="AK322" s="47">
        <f t="shared" si="745"/>
        <v>30852.968895765014</v>
      </c>
      <c r="AL322" s="47">
        <f t="shared" si="745"/>
        <v>0</v>
      </c>
      <c r="AN322" s="47">
        <f t="shared" ref="AN322:AP323" si="746">INDEX(Alloc,$E322,AN$1)*$G322</f>
        <v>1731.1530831954763</v>
      </c>
      <c r="AO322" s="47">
        <f t="shared" si="746"/>
        <v>10987.781253522533</v>
      </c>
      <c r="AP322" s="47">
        <f t="shared" si="746"/>
        <v>0</v>
      </c>
      <c r="AR322" s="47">
        <f t="shared" ref="AR322:AT323" si="747">INDEX(Alloc,$E322,AR$1)*$G322</f>
        <v>804.76003876758182</v>
      </c>
      <c r="AS322" s="47">
        <f t="shared" si="747"/>
        <v>4056.4062832753743</v>
      </c>
      <c r="AT322" s="47">
        <f t="shared" si="747"/>
        <v>0</v>
      </c>
      <c r="AV322" s="47">
        <f t="shared" ref="AV322:AX323" si="748">INDEX(Alloc,$E322,AV$1)*$G322</f>
        <v>0</v>
      </c>
      <c r="AW322" s="47">
        <f t="shared" si="748"/>
        <v>949.57498077323578</v>
      </c>
      <c r="AX322" s="47">
        <f t="shared" si="748"/>
        <v>0</v>
      </c>
      <c r="AZ322" s="47">
        <f t="shared" ref="AZ322:BB323" si="749">INDEX(Alloc,$E322,AZ$1)*$G322</f>
        <v>0</v>
      </c>
      <c r="BA322" s="47">
        <f t="shared" si="749"/>
        <v>3.4310371314662662</v>
      </c>
      <c r="BB322" s="47">
        <f t="shared" si="749"/>
        <v>0</v>
      </c>
      <c r="BD322" s="47">
        <f t="shared" ref="BD322:BF323" si="750">INDEX(Alloc,$E322,BD$1)*$G322</f>
        <v>1.2970525004549702</v>
      </c>
      <c r="BE322" s="47">
        <f t="shared" si="750"/>
        <v>11.43726211347049</v>
      </c>
      <c r="BF322" s="47">
        <f t="shared" si="750"/>
        <v>0</v>
      </c>
      <c r="BH322" s="44">
        <f t="shared" ref="BH322" si="751">+L322+P322+T322+X322+AB322+AF322+AJ322+AN322+AR322+AV322+AZ322+BD322-H322</f>
        <v>0</v>
      </c>
      <c r="BI322" s="44">
        <f t="shared" ref="BI322" si="752">+M322+Q322+U322+Y322+AC322+AG322+AK322+AO322+AS322+AW322+BA322+BE322-I322</f>
        <v>0</v>
      </c>
      <c r="BJ322" s="44">
        <f t="shared" ref="BJ322" si="753">+N322+R322+V322+Z322+AD322+AH322+AL322+AP322+AT322+AX322+BB322+BF322-J322</f>
        <v>0</v>
      </c>
      <c r="BK322" s="44">
        <f t="shared" ref="BK322" si="754">SUM(L322:BF322)-G322</f>
        <v>0</v>
      </c>
    </row>
    <row r="323" spans="2:63" x14ac:dyDescent="0.25">
      <c r="B323" s="19">
        <v>542</v>
      </c>
      <c r="C323" s="6" t="s">
        <v>96</v>
      </c>
      <c r="D323" s="47" t="str">
        <f>INDEX(Alloc,$E323,D$1)</f>
        <v>Prod</v>
      </c>
      <c r="E323" s="93">
        <v>24</v>
      </c>
      <c r="F323" s="93"/>
      <c r="G323" s="105">
        <f>+'Function-Classif'!F323</f>
        <v>47184.925882498494</v>
      </c>
      <c r="H323" s="21">
        <f>+'Function-Classif'!S323</f>
        <v>7733.609352141505</v>
      </c>
      <c r="I323" s="21">
        <f>+'Function-Classif'!T323</f>
        <v>39451.316530356991</v>
      </c>
      <c r="J323" s="21">
        <f>+'Function-Classif'!U323</f>
        <v>0</v>
      </c>
      <c r="K323" s="47"/>
      <c r="L323" s="47">
        <f t="shared" si="739"/>
        <v>3157.4838277384888</v>
      </c>
      <c r="M323" s="47">
        <f t="shared" si="739"/>
        <v>13244.518288023035</v>
      </c>
      <c r="N323" s="47">
        <f t="shared" si="739"/>
        <v>0</v>
      </c>
      <c r="O323" s="47"/>
      <c r="P323" s="47">
        <f t="shared" si="740"/>
        <v>850.29132489364054</v>
      </c>
      <c r="Q323" s="47">
        <f t="shared" si="740"/>
        <v>3951.4282326983021</v>
      </c>
      <c r="R323" s="47">
        <f t="shared" si="740"/>
        <v>0</v>
      </c>
      <c r="S323" s="47"/>
      <c r="T323" s="47">
        <f t="shared" si="741"/>
        <v>52.038509827972952</v>
      </c>
      <c r="U323" s="47">
        <f t="shared" si="741"/>
        <v>330.16010333918217</v>
      </c>
      <c r="V323" s="47">
        <f t="shared" si="741"/>
        <v>0</v>
      </c>
      <c r="W323" s="24"/>
      <c r="X323" s="47">
        <f t="shared" si="742"/>
        <v>882.60293085073965</v>
      </c>
      <c r="Y323" s="47">
        <f t="shared" si="742"/>
        <v>4666.8976270879211</v>
      </c>
      <c r="Z323" s="47">
        <f t="shared" si="742"/>
        <v>0</v>
      </c>
      <c r="AB323" s="47">
        <f t="shared" si="743"/>
        <v>64.497948018368319</v>
      </c>
      <c r="AC323" s="47">
        <f t="shared" si="743"/>
        <v>360.14260823715404</v>
      </c>
      <c r="AD323" s="47">
        <f t="shared" si="743"/>
        <v>0</v>
      </c>
      <c r="AF323" s="47">
        <f t="shared" si="744"/>
        <v>630.60868772071024</v>
      </c>
      <c r="AG323" s="47">
        <f t="shared" si="744"/>
        <v>3633.1958530855341</v>
      </c>
      <c r="AH323" s="47">
        <f t="shared" si="744"/>
        <v>0</v>
      </c>
      <c r="AJ323" s="47">
        <f t="shared" si="745"/>
        <v>1377.8855763506174</v>
      </c>
      <c r="AK323" s="47">
        <f t="shared" si="745"/>
        <v>8733.4582497509818</v>
      </c>
      <c r="AL323" s="47">
        <f t="shared" si="745"/>
        <v>0</v>
      </c>
      <c r="AN323" s="47">
        <f t="shared" si="746"/>
        <v>490.03236048672971</v>
      </c>
      <c r="AO323" s="47">
        <f t="shared" si="746"/>
        <v>3110.2785977983322</v>
      </c>
      <c r="AP323" s="47">
        <f t="shared" si="746"/>
        <v>0</v>
      </c>
      <c r="AR323" s="47">
        <f t="shared" si="747"/>
        <v>227.80103345611553</v>
      </c>
      <c r="AS323" s="47">
        <f t="shared" si="747"/>
        <v>1148.2348761540352</v>
      </c>
      <c r="AT323" s="47">
        <f t="shared" si="747"/>
        <v>0</v>
      </c>
      <c r="AV323" s="47">
        <f t="shared" si="748"/>
        <v>0</v>
      </c>
      <c r="AW323" s="47">
        <f t="shared" si="748"/>
        <v>268.79336888481686</v>
      </c>
      <c r="AX323" s="47">
        <f t="shared" si="748"/>
        <v>0</v>
      </c>
      <c r="AZ323" s="47">
        <f t="shared" si="749"/>
        <v>0</v>
      </c>
      <c r="BA323" s="47">
        <f t="shared" si="749"/>
        <v>0.97121348814891795</v>
      </c>
      <c r="BB323" s="47">
        <f t="shared" si="749"/>
        <v>0</v>
      </c>
      <c r="BD323" s="47">
        <f t="shared" si="750"/>
        <v>0.36715279812224122</v>
      </c>
      <c r="BE323" s="47">
        <f t="shared" si="750"/>
        <v>3.2375118095414157</v>
      </c>
      <c r="BF323" s="47">
        <f t="shared" si="750"/>
        <v>0</v>
      </c>
      <c r="BH323" s="44">
        <f t="shared" si="693"/>
        <v>0</v>
      </c>
      <c r="BI323" s="44">
        <f t="shared" si="694"/>
        <v>0</v>
      </c>
      <c r="BJ323" s="44">
        <f t="shared" si="695"/>
        <v>0</v>
      </c>
      <c r="BK323" s="44">
        <f t="shared" si="696"/>
        <v>0</v>
      </c>
    </row>
    <row r="324" spans="2:63" x14ac:dyDescent="0.25">
      <c r="B324" s="19">
        <v>543</v>
      </c>
      <c r="C324" s="6" t="s">
        <v>108</v>
      </c>
      <c r="D324" s="6"/>
      <c r="E324" s="93"/>
      <c r="F324" s="93"/>
      <c r="G324" s="105">
        <f>+'Function-Classif'!F324</f>
        <v>0</v>
      </c>
      <c r="H324" s="21">
        <f>+'Function-Classif'!S324</f>
        <v>0</v>
      </c>
      <c r="I324" s="21">
        <f>+'Function-Classif'!T324</f>
        <v>0</v>
      </c>
      <c r="J324" s="21">
        <f>+'Function-Classif'!U324</f>
        <v>0</v>
      </c>
      <c r="K324" s="24"/>
      <c r="L324" s="40"/>
      <c r="M324" s="24"/>
      <c r="N324" s="24"/>
      <c r="O324" s="24"/>
      <c r="P324" s="40"/>
      <c r="Q324" s="24"/>
      <c r="R324" s="24"/>
      <c r="S324" s="24"/>
      <c r="T324" s="24"/>
      <c r="U324" s="24"/>
      <c r="V324" s="24"/>
      <c r="W324" s="24"/>
      <c r="Y324" s="44"/>
      <c r="Z324" s="44"/>
      <c r="BH324" s="44">
        <f t="shared" si="693"/>
        <v>0</v>
      </c>
      <c r="BI324" s="44">
        <f t="shared" si="694"/>
        <v>0</v>
      </c>
      <c r="BJ324" s="44">
        <f t="shared" si="695"/>
        <v>0</v>
      </c>
      <c r="BK324" s="44">
        <f t="shared" si="696"/>
        <v>0</v>
      </c>
    </row>
    <row r="325" spans="2:63" x14ac:dyDescent="0.25">
      <c r="B325" s="6">
        <v>544</v>
      </c>
      <c r="C325" s="6" t="s">
        <v>98</v>
      </c>
      <c r="D325" s="6"/>
      <c r="E325" s="93"/>
      <c r="F325" s="93"/>
      <c r="G325" s="105">
        <f>+'Function-Classif'!F325</f>
        <v>0</v>
      </c>
      <c r="H325" s="21">
        <f>+'Function-Classif'!S325</f>
        <v>0</v>
      </c>
      <c r="I325" s="21">
        <f>+'Function-Classif'!T325</f>
        <v>0</v>
      </c>
      <c r="J325" s="21">
        <f>+'Function-Classif'!U325</f>
        <v>0</v>
      </c>
      <c r="K325" s="24"/>
      <c r="L325" s="40"/>
      <c r="M325" s="24"/>
      <c r="N325" s="24"/>
      <c r="O325" s="24"/>
      <c r="P325" s="40"/>
      <c r="Q325" s="24"/>
      <c r="R325" s="24"/>
      <c r="S325" s="24"/>
      <c r="T325" s="24"/>
      <c r="U325" s="24"/>
      <c r="V325" s="24"/>
      <c r="W325" s="24"/>
      <c r="Y325" s="44"/>
      <c r="Z325" s="44"/>
      <c r="BH325" s="44">
        <f t="shared" si="693"/>
        <v>0</v>
      </c>
      <c r="BI325" s="44">
        <f t="shared" si="694"/>
        <v>0</v>
      </c>
      <c r="BJ325" s="44">
        <f t="shared" si="695"/>
        <v>0</v>
      </c>
      <c r="BK325" s="44">
        <f t="shared" si="696"/>
        <v>0</v>
      </c>
    </row>
    <row r="326" spans="2:63" x14ac:dyDescent="0.25">
      <c r="B326" s="30">
        <v>545</v>
      </c>
      <c r="C326" s="30" t="s">
        <v>109</v>
      </c>
      <c r="D326" s="30"/>
      <c r="E326" s="94"/>
      <c r="F326" s="94"/>
      <c r="G326" s="105">
        <f>+'Function-Classif'!F326</f>
        <v>0</v>
      </c>
      <c r="H326" s="31">
        <f>+'Function-Classif'!S326</f>
        <v>0</v>
      </c>
      <c r="I326" s="31">
        <f>+'Function-Classif'!T326</f>
        <v>0</v>
      </c>
      <c r="J326" s="31">
        <f>+'Function-Classif'!U326</f>
        <v>0</v>
      </c>
      <c r="K326" s="41"/>
      <c r="L326" s="41"/>
      <c r="M326" s="41"/>
      <c r="N326" s="41"/>
      <c r="O326" s="41"/>
      <c r="P326" s="41"/>
      <c r="Q326" s="41"/>
      <c r="R326" s="41"/>
      <c r="S326" s="41"/>
      <c r="T326" s="41"/>
      <c r="U326" s="41"/>
      <c r="V326" s="24"/>
      <c r="W326" s="41"/>
      <c r="Y326" s="44"/>
      <c r="Z326" s="44"/>
      <c r="BH326" s="44">
        <f t="shared" si="693"/>
        <v>0</v>
      </c>
      <c r="BI326" s="44">
        <f t="shared" si="694"/>
        <v>0</v>
      </c>
      <c r="BJ326" s="44">
        <f t="shared" si="695"/>
        <v>0</v>
      </c>
      <c r="BK326" s="44">
        <f t="shared" si="696"/>
        <v>0</v>
      </c>
    </row>
    <row r="327" spans="2:63" x14ac:dyDescent="0.25">
      <c r="B327" s="6"/>
      <c r="C327" s="6" t="s">
        <v>110</v>
      </c>
      <c r="D327" s="6"/>
      <c r="E327" s="93"/>
      <c r="F327" s="93"/>
      <c r="G327" s="105">
        <f>+'Function-Classif'!F327</f>
        <v>213876.6313868115</v>
      </c>
      <c r="H327" s="24">
        <f>SUM(H322:H326)</f>
        <v>35054.379884298411</v>
      </c>
      <c r="I327" s="24">
        <f t="shared" ref="I327:J327" si="755">SUM(I322:I326)</f>
        <v>178822.2515025131</v>
      </c>
      <c r="J327" s="24">
        <f t="shared" si="755"/>
        <v>0</v>
      </c>
      <c r="K327" s="24"/>
      <c r="L327" s="24">
        <f t="shared" ref="L327:BF327" si="756">SUM(L322:L326)</f>
        <v>14312.028515562964</v>
      </c>
      <c r="M327" s="24">
        <f t="shared" si="756"/>
        <v>60033.854092246635</v>
      </c>
      <c r="N327" s="24">
        <f t="shared" si="756"/>
        <v>0</v>
      </c>
      <c r="O327" s="24">
        <f t="shared" si="756"/>
        <v>0</v>
      </c>
      <c r="P327" s="24">
        <f t="shared" si="756"/>
        <v>3854.1428404178978</v>
      </c>
      <c r="Q327" s="24">
        <f t="shared" si="756"/>
        <v>17910.765859435633</v>
      </c>
      <c r="R327" s="24">
        <f t="shared" si="756"/>
        <v>0</v>
      </c>
      <c r="S327" s="24">
        <f t="shared" si="756"/>
        <v>0</v>
      </c>
      <c r="T327" s="24">
        <f t="shared" si="756"/>
        <v>235.8766274659877</v>
      </c>
      <c r="U327" s="24">
        <f t="shared" si="756"/>
        <v>1496.5273209573343</v>
      </c>
      <c r="V327" s="24">
        <f t="shared" si="756"/>
        <v>0</v>
      </c>
      <c r="W327" s="24">
        <f t="shared" si="756"/>
        <v>0</v>
      </c>
      <c r="X327" s="24">
        <f t="shared" si="756"/>
        <v>4000.6026961356251</v>
      </c>
      <c r="Y327" s="24">
        <f t="shared" si="756"/>
        <v>21153.796998521764</v>
      </c>
      <c r="Z327" s="24">
        <f t="shared" si="756"/>
        <v>0</v>
      </c>
      <c r="AA327" s="24">
        <f t="shared" si="756"/>
        <v>0</v>
      </c>
      <c r="AB327" s="24">
        <f t="shared" si="756"/>
        <v>292.35192374535211</v>
      </c>
      <c r="AC327" s="24">
        <f t="shared" si="756"/>
        <v>1632.4299853821035</v>
      </c>
      <c r="AD327" s="24">
        <f t="shared" si="756"/>
        <v>0</v>
      </c>
      <c r="AE327" s="24">
        <f t="shared" si="756"/>
        <v>0</v>
      </c>
      <c r="AF327" s="24">
        <f t="shared" si="756"/>
        <v>2858.3802841786223</v>
      </c>
      <c r="AG327" s="24">
        <f t="shared" si="756"/>
        <v>16468.303715502647</v>
      </c>
      <c r="AH327" s="24">
        <f t="shared" si="756"/>
        <v>0</v>
      </c>
      <c r="AI327" s="24">
        <f t="shared" si="756"/>
        <v>0</v>
      </c>
      <c r="AJ327" s="24">
        <f t="shared" si="756"/>
        <v>6245.586275587485</v>
      </c>
      <c r="AK327" s="24">
        <f t="shared" si="756"/>
        <v>39586.427145515998</v>
      </c>
      <c r="AL327" s="24">
        <f t="shared" si="756"/>
        <v>0</v>
      </c>
      <c r="AM327" s="24">
        <f t="shared" si="756"/>
        <v>0</v>
      </c>
      <c r="AN327" s="24">
        <f t="shared" si="756"/>
        <v>2221.1854436822059</v>
      </c>
      <c r="AO327" s="24">
        <f t="shared" si="756"/>
        <v>14098.059851320864</v>
      </c>
      <c r="AP327" s="24">
        <f t="shared" si="756"/>
        <v>0</v>
      </c>
      <c r="AQ327" s="24">
        <f t="shared" si="756"/>
        <v>0</v>
      </c>
      <c r="AR327" s="24">
        <f t="shared" si="756"/>
        <v>1032.5610722236975</v>
      </c>
      <c r="AS327" s="24">
        <f t="shared" si="756"/>
        <v>5204.6411594294095</v>
      </c>
      <c r="AT327" s="24">
        <f t="shared" si="756"/>
        <v>0</v>
      </c>
      <c r="AU327" s="24">
        <f t="shared" si="756"/>
        <v>0</v>
      </c>
      <c r="AV327" s="24">
        <f t="shared" si="756"/>
        <v>0</v>
      </c>
      <c r="AW327" s="24">
        <f t="shared" si="756"/>
        <v>1218.3683496580527</v>
      </c>
      <c r="AX327" s="24">
        <f t="shared" si="756"/>
        <v>0</v>
      </c>
      <c r="AY327" s="24">
        <f t="shared" si="756"/>
        <v>0</v>
      </c>
      <c r="AZ327" s="24">
        <f t="shared" si="756"/>
        <v>0</v>
      </c>
      <c r="BA327" s="24">
        <f t="shared" si="756"/>
        <v>4.4022506196151845</v>
      </c>
      <c r="BB327" s="24">
        <f t="shared" si="756"/>
        <v>0</v>
      </c>
      <c r="BC327" s="24">
        <f t="shared" si="756"/>
        <v>0</v>
      </c>
      <c r="BD327" s="24">
        <f t="shared" si="756"/>
        <v>1.6642052985772113</v>
      </c>
      <c r="BE327" s="24">
        <f t="shared" si="756"/>
        <v>14.674773923011905</v>
      </c>
      <c r="BF327" s="24">
        <f t="shared" si="756"/>
        <v>0</v>
      </c>
      <c r="BH327" s="44">
        <f t="shared" si="693"/>
        <v>0</v>
      </c>
      <c r="BI327" s="44">
        <f t="shared" si="694"/>
        <v>0</v>
      </c>
      <c r="BJ327" s="44">
        <f t="shared" si="695"/>
        <v>0</v>
      </c>
      <c r="BK327" s="44">
        <f t="shared" si="696"/>
        <v>0</v>
      </c>
    </row>
    <row r="328" spans="2:63" x14ac:dyDescent="0.25">
      <c r="B328" s="30"/>
      <c r="C328" s="30"/>
      <c r="D328" s="30"/>
      <c r="E328" s="94"/>
      <c r="F328" s="94"/>
      <c r="G328" s="105"/>
      <c r="H328" s="31"/>
      <c r="I328" s="31"/>
      <c r="J328" s="31"/>
      <c r="K328" s="4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H328" s="44">
        <f t="shared" si="693"/>
        <v>0</v>
      </c>
      <c r="BI328" s="44">
        <f t="shared" si="694"/>
        <v>0</v>
      </c>
      <c r="BJ328" s="44">
        <f t="shared" si="695"/>
        <v>0</v>
      </c>
      <c r="BK328" s="44">
        <f t="shared" si="696"/>
        <v>0</v>
      </c>
    </row>
    <row r="329" spans="2:63" x14ac:dyDescent="0.25">
      <c r="B329" s="6"/>
      <c r="C329" s="6" t="s">
        <v>111</v>
      </c>
      <c r="D329" s="6"/>
      <c r="E329" s="93"/>
      <c r="F329" s="93"/>
      <c r="G329" s="105">
        <f>+'Function-Classif'!F329</f>
        <v>213876.6313868115</v>
      </c>
      <c r="H329" s="24">
        <f>H327+H319</f>
        <v>35054.379884298411</v>
      </c>
      <c r="I329" s="24">
        <f t="shared" ref="I329:J329" si="757">I327+I319</f>
        <v>178822.2515025131</v>
      </c>
      <c r="J329" s="24">
        <f t="shared" si="757"/>
        <v>0</v>
      </c>
      <c r="K329" s="24"/>
      <c r="L329" s="24">
        <f t="shared" ref="L329:BF329" si="758">L327+L319</f>
        <v>14312.028515562964</v>
      </c>
      <c r="M329" s="24">
        <f t="shared" si="758"/>
        <v>60033.854092246635</v>
      </c>
      <c r="N329" s="24">
        <f t="shared" si="758"/>
        <v>0</v>
      </c>
      <c r="O329" s="24">
        <f t="shared" si="758"/>
        <v>0</v>
      </c>
      <c r="P329" s="24">
        <f t="shared" si="758"/>
        <v>3854.1428404178978</v>
      </c>
      <c r="Q329" s="24">
        <f t="shared" si="758"/>
        <v>17910.765859435633</v>
      </c>
      <c r="R329" s="24">
        <f t="shared" si="758"/>
        <v>0</v>
      </c>
      <c r="S329" s="24">
        <f t="shared" si="758"/>
        <v>0</v>
      </c>
      <c r="T329" s="24">
        <f t="shared" si="758"/>
        <v>235.8766274659877</v>
      </c>
      <c r="U329" s="24">
        <f t="shared" si="758"/>
        <v>1496.5273209573343</v>
      </c>
      <c r="V329" s="24">
        <f t="shared" si="758"/>
        <v>0</v>
      </c>
      <c r="W329" s="24">
        <f t="shared" si="758"/>
        <v>0</v>
      </c>
      <c r="X329" s="24">
        <f t="shared" si="758"/>
        <v>4000.6026961356251</v>
      </c>
      <c r="Y329" s="24">
        <f t="shared" si="758"/>
        <v>21153.796998521764</v>
      </c>
      <c r="Z329" s="24">
        <f t="shared" si="758"/>
        <v>0</v>
      </c>
      <c r="AA329" s="24">
        <f t="shared" si="758"/>
        <v>0</v>
      </c>
      <c r="AB329" s="24">
        <f t="shared" si="758"/>
        <v>292.35192374535211</v>
      </c>
      <c r="AC329" s="24">
        <f t="shared" si="758"/>
        <v>1632.4299853821035</v>
      </c>
      <c r="AD329" s="24">
        <f t="shared" si="758"/>
        <v>0</v>
      </c>
      <c r="AE329" s="24">
        <f t="shared" si="758"/>
        <v>0</v>
      </c>
      <c r="AF329" s="24">
        <f t="shared" si="758"/>
        <v>2858.3802841786223</v>
      </c>
      <c r="AG329" s="24">
        <f t="shared" si="758"/>
        <v>16468.303715502647</v>
      </c>
      <c r="AH329" s="24">
        <f t="shared" si="758"/>
        <v>0</v>
      </c>
      <c r="AI329" s="24">
        <f t="shared" si="758"/>
        <v>0</v>
      </c>
      <c r="AJ329" s="24">
        <f t="shared" si="758"/>
        <v>6245.586275587485</v>
      </c>
      <c r="AK329" s="24">
        <f t="shared" si="758"/>
        <v>39586.427145515998</v>
      </c>
      <c r="AL329" s="24">
        <f t="shared" si="758"/>
        <v>0</v>
      </c>
      <c r="AM329" s="24">
        <f t="shared" si="758"/>
        <v>0</v>
      </c>
      <c r="AN329" s="24">
        <f t="shared" si="758"/>
        <v>2221.1854436822059</v>
      </c>
      <c r="AO329" s="24">
        <f t="shared" si="758"/>
        <v>14098.059851320864</v>
      </c>
      <c r="AP329" s="24">
        <f t="shared" si="758"/>
        <v>0</v>
      </c>
      <c r="AQ329" s="24">
        <f t="shared" si="758"/>
        <v>0</v>
      </c>
      <c r="AR329" s="24">
        <f t="shared" si="758"/>
        <v>1032.5610722236975</v>
      </c>
      <c r="AS329" s="24">
        <f t="shared" si="758"/>
        <v>5204.6411594294095</v>
      </c>
      <c r="AT329" s="24">
        <f t="shared" si="758"/>
        <v>0</v>
      </c>
      <c r="AU329" s="24">
        <f t="shared" si="758"/>
        <v>0</v>
      </c>
      <c r="AV329" s="24">
        <f t="shared" si="758"/>
        <v>0</v>
      </c>
      <c r="AW329" s="24">
        <f t="shared" si="758"/>
        <v>1218.3683496580527</v>
      </c>
      <c r="AX329" s="24">
        <f t="shared" si="758"/>
        <v>0</v>
      </c>
      <c r="AY329" s="24">
        <f t="shared" si="758"/>
        <v>0</v>
      </c>
      <c r="AZ329" s="24">
        <f t="shared" si="758"/>
        <v>0</v>
      </c>
      <c r="BA329" s="24">
        <f t="shared" si="758"/>
        <v>4.4022506196151845</v>
      </c>
      <c r="BB329" s="24">
        <f t="shared" si="758"/>
        <v>0</v>
      </c>
      <c r="BC329" s="24">
        <f t="shared" si="758"/>
        <v>0</v>
      </c>
      <c r="BD329" s="24">
        <f t="shared" si="758"/>
        <v>1.6642052985772113</v>
      </c>
      <c r="BE329" s="24">
        <f t="shared" si="758"/>
        <v>14.674773923011905</v>
      </c>
      <c r="BF329" s="24">
        <f t="shared" si="758"/>
        <v>0</v>
      </c>
      <c r="BH329" s="44">
        <f t="shared" si="693"/>
        <v>0</v>
      </c>
      <c r="BI329" s="44">
        <f t="shared" si="694"/>
        <v>0</v>
      </c>
      <c r="BJ329" s="44">
        <f t="shared" si="695"/>
        <v>0</v>
      </c>
      <c r="BK329" s="44">
        <f t="shared" si="696"/>
        <v>0</v>
      </c>
    </row>
    <row r="330" spans="2:63" x14ac:dyDescent="0.25">
      <c r="B330" s="6"/>
      <c r="C330" s="6"/>
      <c r="D330" s="6"/>
      <c r="E330" s="93"/>
      <c r="F330" s="93"/>
      <c r="G330" s="105"/>
      <c r="H330" s="24"/>
      <c r="I330" s="24"/>
      <c r="J330" s="24"/>
      <c r="K330" s="24"/>
      <c r="L330" s="40"/>
      <c r="M330" s="24"/>
      <c r="N330" s="24"/>
      <c r="O330" s="24"/>
      <c r="P330" s="40"/>
      <c r="Q330" s="24"/>
      <c r="R330" s="24"/>
      <c r="S330" s="24"/>
      <c r="T330" s="24"/>
      <c r="U330" s="24"/>
      <c r="V330" s="24"/>
      <c r="W330" s="24"/>
      <c r="Y330" s="44"/>
      <c r="Z330" s="44"/>
      <c r="BH330" s="44">
        <f t="shared" si="693"/>
        <v>0</v>
      </c>
      <c r="BI330" s="44">
        <f t="shared" si="694"/>
        <v>0</v>
      </c>
      <c r="BJ330" s="44">
        <f t="shared" si="695"/>
        <v>0</v>
      </c>
      <c r="BK330" s="44">
        <f t="shared" si="696"/>
        <v>0</v>
      </c>
    </row>
    <row r="331" spans="2:63" x14ac:dyDescent="0.25">
      <c r="B331" s="9" t="s">
        <v>245</v>
      </c>
      <c r="C331" s="6"/>
      <c r="D331" s="6"/>
      <c r="E331" s="93"/>
      <c r="F331" s="93"/>
      <c r="G331" s="105"/>
      <c r="H331" s="24"/>
      <c r="I331" s="24"/>
      <c r="J331" s="24"/>
      <c r="K331" s="24"/>
      <c r="L331" s="40"/>
      <c r="M331" s="24"/>
      <c r="N331" s="24"/>
      <c r="O331" s="24"/>
      <c r="P331" s="40"/>
      <c r="Q331" s="24"/>
      <c r="R331" s="24"/>
      <c r="S331" s="24"/>
      <c r="T331" s="24"/>
      <c r="U331" s="24"/>
      <c r="V331" s="24"/>
      <c r="W331" s="24"/>
      <c r="Y331" s="44"/>
      <c r="Z331" s="44"/>
      <c r="BH331" s="44">
        <f t="shared" si="693"/>
        <v>0</v>
      </c>
      <c r="BI331" s="44">
        <f t="shared" si="694"/>
        <v>0</v>
      </c>
      <c r="BJ331" s="44">
        <f t="shared" si="695"/>
        <v>0</v>
      </c>
      <c r="BK331" s="44">
        <f t="shared" si="696"/>
        <v>0</v>
      </c>
    </row>
    <row r="332" spans="2:63" x14ac:dyDescent="0.25">
      <c r="B332" s="6">
        <v>546</v>
      </c>
      <c r="C332" s="6" t="s">
        <v>86</v>
      </c>
      <c r="D332" s="47" t="str">
        <f>INDEX(Alloc,$E332,D$1)</f>
        <v>Prod</v>
      </c>
      <c r="E332" s="93">
        <v>24</v>
      </c>
      <c r="F332" s="93"/>
      <c r="G332" s="105">
        <f>+'Function-Classif'!F332</f>
        <v>848267.98828943621</v>
      </c>
      <c r="H332" s="21">
        <f>+'Function-Classif'!S332</f>
        <v>139031.12328063863</v>
      </c>
      <c r="I332" s="21">
        <f>+'Function-Classif'!T332</f>
        <v>709236.86500879761</v>
      </c>
      <c r="J332" s="21">
        <f>+'Function-Classif'!U332</f>
        <v>0</v>
      </c>
      <c r="K332" s="47"/>
      <c r="L332" s="47">
        <f t="shared" ref="L332:N332" si="759">INDEX(Alloc,$E332,L$1)*$G332</f>
        <v>56763.731308638286</v>
      </c>
      <c r="M332" s="47">
        <f t="shared" si="759"/>
        <v>238103.60351145788</v>
      </c>
      <c r="N332" s="47">
        <f t="shared" si="759"/>
        <v>0</v>
      </c>
      <c r="O332" s="47"/>
      <c r="P332" s="47">
        <f t="shared" ref="P332:R332" si="760">INDEX(Alloc,$E332,P$1)*$G332</f>
        <v>15286.130011598008</v>
      </c>
      <c r="Q332" s="47">
        <f t="shared" si="760"/>
        <v>71036.883392971984</v>
      </c>
      <c r="R332" s="47">
        <f t="shared" si="760"/>
        <v>0</v>
      </c>
      <c r="S332" s="47"/>
      <c r="T332" s="47">
        <f t="shared" ref="T332:V332" si="761">INDEX(Alloc,$E332,T$1)*$G332</f>
        <v>935.52339480791136</v>
      </c>
      <c r="U332" s="47">
        <f t="shared" si="761"/>
        <v>5935.4601376377268</v>
      </c>
      <c r="V332" s="47">
        <f t="shared" si="761"/>
        <v>0</v>
      </c>
      <c r="W332" s="24"/>
      <c r="X332" s="47">
        <f t="shared" ref="X332:Z332" si="762">INDEX(Alloc,$E332,X$1)*$G332</f>
        <v>15867.012580999177</v>
      </c>
      <c r="Y332" s="47">
        <f t="shared" si="762"/>
        <v>83899.249339522168</v>
      </c>
      <c r="Z332" s="47">
        <f t="shared" si="762"/>
        <v>0</v>
      </c>
      <c r="AB332" s="47">
        <f t="shared" ref="AB332:AD332" si="763">INDEX(Alloc,$E332,AB$1)*$G332</f>
        <v>1159.5132045048131</v>
      </c>
      <c r="AC332" s="47">
        <f t="shared" si="763"/>
        <v>6474.4712442147593</v>
      </c>
      <c r="AD332" s="47">
        <f t="shared" si="763"/>
        <v>0</v>
      </c>
      <c r="AF332" s="47">
        <f t="shared" ref="AF332:AH332" si="764">INDEX(Alloc,$E332,AF$1)*$G332</f>
        <v>11336.780824087273</v>
      </c>
      <c r="AG332" s="47">
        <f t="shared" si="764"/>
        <v>65315.85415717509</v>
      </c>
      <c r="AH332" s="47">
        <f t="shared" si="764"/>
        <v>0</v>
      </c>
      <c r="AJ332" s="47">
        <f t="shared" ref="AJ332:AL332" si="765">INDEX(Alloc,$E332,AJ$1)*$G332</f>
        <v>24770.966661145012</v>
      </c>
      <c r="AK332" s="47">
        <f t="shared" si="765"/>
        <v>157005.92767220785</v>
      </c>
      <c r="AL332" s="47">
        <f t="shared" si="765"/>
        <v>0</v>
      </c>
      <c r="AN332" s="47">
        <f t="shared" ref="AN332:AP332" si="766">INDEX(Alloc,$E332,AN$1)*$G332</f>
        <v>8809.5669719168236</v>
      </c>
      <c r="AO332" s="47">
        <f t="shared" si="766"/>
        <v>55915.098303729203</v>
      </c>
      <c r="AP332" s="47">
        <f t="shared" si="766"/>
        <v>0</v>
      </c>
      <c r="AR332" s="47">
        <f t="shared" ref="AR332:AT332" si="767">INDEX(Alloc,$E332,AR$1)*$G332</f>
        <v>4095.2978258623812</v>
      </c>
      <c r="AS332" s="47">
        <f t="shared" si="767"/>
        <v>20642.41641291264</v>
      </c>
      <c r="AT332" s="47">
        <f t="shared" si="767"/>
        <v>0</v>
      </c>
      <c r="AV332" s="47">
        <f t="shared" ref="AV332:AX332" si="768">INDEX(Alloc,$E332,AV$1)*$G332</f>
        <v>0</v>
      </c>
      <c r="AW332" s="47">
        <f t="shared" si="768"/>
        <v>4832.2383902278289</v>
      </c>
      <c r="AX332" s="47">
        <f t="shared" si="768"/>
        <v>0</v>
      </c>
      <c r="AZ332" s="47">
        <f t="shared" ref="AZ332:BB332" si="769">INDEX(Alloc,$E332,AZ$1)*$G332</f>
        <v>0</v>
      </c>
      <c r="BA332" s="47">
        <f t="shared" si="769"/>
        <v>17.460010721288963</v>
      </c>
      <c r="BB332" s="47">
        <f t="shared" si="769"/>
        <v>0</v>
      </c>
      <c r="BD332" s="47">
        <f t="shared" ref="BD332:BF332" si="770">INDEX(Alloc,$E332,BD$1)*$G332</f>
        <v>6.6004970789518547</v>
      </c>
      <c r="BE332" s="47">
        <f t="shared" si="770"/>
        <v>58.20243601911897</v>
      </c>
      <c r="BF332" s="47">
        <f t="shared" si="770"/>
        <v>0</v>
      </c>
      <c r="BH332" s="44">
        <f t="shared" ref="BH332" si="771">+L332+P332+T332+X332+AB332+AF332+AJ332+AN332+AR332+AV332+AZ332+BD332-H332</f>
        <v>0</v>
      </c>
      <c r="BI332" s="44">
        <f t="shared" ref="BI332" si="772">+M332+Q332+U332+Y332+AC332+AG332+AK332+AO332+AS332+AW332+BA332+BE332-I332</f>
        <v>0</v>
      </c>
      <c r="BJ332" s="44">
        <f t="shared" ref="BJ332" si="773">+N332+R332+V332+Z332+AD332+AH332+AL332+AP332+AT332+AX332+BB332+BF332-J332</f>
        <v>0</v>
      </c>
      <c r="BK332" s="44">
        <f t="shared" ref="BK332" si="774">SUM(L332:BF332)-G332</f>
        <v>0</v>
      </c>
    </row>
    <row r="333" spans="2:63" x14ac:dyDescent="0.25">
      <c r="B333" s="6">
        <v>547</v>
      </c>
      <c r="C333" s="6" t="s">
        <v>87</v>
      </c>
      <c r="D333" s="6"/>
      <c r="E333" s="93"/>
      <c r="F333" s="93"/>
      <c r="G333" s="105">
        <f>+'Function-Classif'!F333</f>
        <v>0</v>
      </c>
      <c r="H333" s="21">
        <f>+'Function-Classif'!S333</f>
        <v>0</v>
      </c>
      <c r="I333" s="21">
        <f>+'Function-Classif'!T333</f>
        <v>0</v>
      </c>
      <c r="J333" s="21">
        <f>+'Function-Classif'!U333</f>
        <v>0</v>
      </c>
      <c r="K333" s="24"/>
      <c r="L333" s="40"/>
      <c r="M333" s="24"/>
      <c r="N333" s="24"/>
      <c r="O333" s="24"/>
      <c r="P333" s="40"/>
      <c r="Q333" s="24"/>
      <c r="R333" s="24"/>
      <c r="S333" s="24"/>
      <c r="T333" s="24"/>
      <c r="U333" s="24"/>
      <c r="V333" s="24"/>
      <c r="W333" s="24"/>
      <c r="Y333" s="44"/>
      <c r="Z333" s="44"/>
      <c r="BH333" s="44">
        <f t="shared" si="693"/>
        <v>0</v>
      </c>
      <c r="BI333" s="44">
        <f t="shared" si="694"/>
        <v>0</v>
      </c>
      <c r="BJ333" s="44">
        <f t="shared" si="695"/>
        <v>0</v>
      </c>
      <c r="BK333" s="44">
        <f t="shared" si="696"/>
        <v>0</v>
      </c>
    </row>
    <row r="334" spans="2:63" x14ac:dyDescent="0.25">
      <c r="B334" s="6">
        <v>548</v>
      </c>
      <c r="C334" s="6" t="s">
        <v>113</v>
      </c>
      <c r="D334" s="47" t="str">
        <f>INDEX(Alloc,$E334,D$1)</f>
        <v>Prod</v>
      </c>
      <c r="E334" s="93">
        <v>24</v>
      </c>
      <c r="F334" s="93"/>
      <c r="G334" s="105">
        <f>+'Function-Classif'!F334</f>
        <v>327050.66979425657</v>
      </c>
      <c r="H334" s="21">
        <f>+'Function-Classif'!S334</f>
        <v>53603.604779278663</v>
      </c>
      <c r="I334" s="21">
        <f>+'Function-Classif'!T334</f>
        <v>273447.06501497788</v>
      </c>
      <c r="J334" s="21">
        <f>+'Function-Classif'!U334</f>
        <v>0</v>
      </c>
      <c r="K334" s="47"/>
      <c r="L334" s="47">
        <f t="shared" ref="L334:N335" si="775">INDEX(Alloc,$E334,L$1)*$G334</f>
        <v>21885.319970576278</v>
      </c>
      <c r="M334" s="47">
        <f t="shared" si="775"/>
        <v>91801.110125445208</v>
      </c>
      <c r="N334" s="47">
        <f t="shared" si="775"/>
        <v>0</v>
      </c>
      <c r="O334" s="47"/>
      <c r="P334" s="47">
        <f t="shared" ref="P334:R335" si="776">INDEX(Alloc,$E334,P$1)*$G334</f>
        <v>5893.584489657057</v>
      </c>
      <c r="Q334" s="47">
        <f t="shared" si="776"/>
        <v>27388.349689603998</v>
      </c>
      <c r="R334" s="47">
        <f t="shared" si="776"/>
        <v>0</v>
      </c>
      <c r="S334" s="47"/>
      <c r="T334" s="47">
        <f t="shared" ref="T334:V335" si="777">INDEX(Alloc,$E334,T$1)*$G334</f>
        <v>360.69208917940068</v>
      </c>
      <c r="U334" s="47">
        <f t="shared" si="777"/>
        <v>2288.4232817343759</v>
      </c>
      <c r="V334" s="47">
        <f t="shared" si="777"/>
        <v>0</v>
      </c>
      <c r="W334" s="24"/>
      <c r="X334" s="47">
        <f t="shared" ref="X334:Z335" si="778">INDEX(Alloc,$E334,X$1)*$G334</f>
        <v>6117.5444127204737</v>
      </c>
      <c r="Y334" s="47">
        <f t="shared" si="778"/>
        <v>32347.449238369161</v>
      </c>
      <c r="Z334" s="47">
        <f t="shared" si="778"/>
        <v>0</v>
      </c>
      <c r="AB334" s="47">
        <f t="shared" ref="AB334:AD335" si="779">INDEX(Alloc,$E334,AB$1)*$G334</f>
        <v>447.05161034462026</v>
      </c>
      <c r="AC334" s="47">
        <f t="shared" si="779"/>
        <v>2496.2396155654392</v>
      </c>
      <c r="AD334" s="47">
        <f t="shared" si="779"/>
        <v>0</v>
      </c>
      <c r="AF334" s="47">
        <f t="shared" ref="AF334:AH335" si="780">INDEX(Alloc,$E334,AF$1)*$G334</f>
        <v>4370.9085018110191</v>
      </c>
      <c r="AG334" s="47">
        <f t="shared" si="780"/>
        <v>25182.600481440466</v>
      </c>
      <c r="AH334" s="47">
        <f t="shared" si="780"/>
        <v>0</v>
      </c>
      <c r="AJ334" s="47">
        <f t="shared" ref="AJ334:AL335" si="781">INDEX(Alloc,$E334,AJ$1)*$G334</f>
        <v>9550.4738476756265</v>
      </c>
      <c r="AK334" s="47">
        <f t="shared" si="781"/>
        <v>60533.810677461872</v>
      </c>
      <c r="AL334" s="47">
        <f t="shared" si="781"/>
        <v>0</v>
      </c>
      <c r="AN334" s="47">
        <f t="shared" ref="AN334:AP335" si="782">INDEX(Alloc,$E334,AN$1)*$G334</f>
        <v>3396.5383800144969</v>
      </c>
      <c r="AO334" s="47">
        <f t="shared" si="782"/>
        <v>21558.128568216853</v>
      </c>
      <c r="AP334" s="47">
        <f t="shared" si="782"/>
        <v>0</v>
      </c>
      <c r="AR334" s="47">
        <f t="shared" ref="AR334:AT335" si="783">INDEX(Alloc,$E334,AR$1)*$G334</f>
        <v>1578.9466482828657</v>
      </c>
      <c r="AS334" s="47">
        <f t="shared" si="783"/>
        <v>7958.7066908288134</v>
      </c>
      <c r="AT334" s="47">
        <f t="shared" si="783"/>
        <v>0</v>
      </c>
      <c r="AV334" s="47">
        <f t="shared" ref="AV334:AX335" si="784">INDEX(Alloc,$E334,AV$1)*$G334</f>
        <v>0</v>
      </c>
      <c r="AW334" s="47">
        <f t="shared" si="784"/>
        <v>1863.0749055100382</v>
      </c>
      <c r="AX334" s="47">
        <f t="shared" si="784"/>
        <v>0</v>
      </c>
      <c r="AZ334" s="47">
        <f t="shared" ref="AZ334:BB335" si="785">INDEX(Alloc,$E334,AZ$1)*$G334</f>
        <v>0</v>
      </c>
      <c r="BA334" s="47">
        <f t="shared" si="785"/>
        <v>6.7317266239499425</v>
      </c>
      <c r="BB334" s="47">
        <f t="shared" si="785"/>
        <v>0</v>
      </c>
      <c r="BD334" s="47">
        <f t="shared" ref="BD334:BF335" si="786">INDEX(Alloc,$E334,BD$1)*$G334</f>
        <v>2.5448290168291394</v>
      </c>
      <c r="BE334" s="47">
        <f t="shared" si="786"/>
        <v>22.440014177707329</v>
      </c>
      <c r="BF334" s="47">
        <f t="shared" si="786"/>
        <v>0</v>
      </c>
      <c r="BH334" s="44">
        <f t="shared" ref="BH334:BH335" si="787">+L334+P334+T334+X334+AB334+AF334+AJ334+AN334+AR334+AV334+AZ334+BD334-H334</f>
        <v>0</v>
      </c>
      <c r="BI334" s="44">
        <f t="shared" ref="BI334:BI335" si="788">+M334+Q334+U334+Y334+AC334+AG334+AK334+AO334+AS334+AW334+BA334+BE334-I334</f>
        <v>0</v>
      </c>
      <c r="BJ334" s="44">
        <f t="shared" ref="BJ334:BJ335" si="789">+N334+R334+V334+Z334+AD334+AH334+AL334+AP334+AT334+AX334+BB334+BF334-J334</f>
        <v>0</v>
      </c>
      <c r="BK334" s="44">
        <f t="shared" ref="BK334:BK335" si="790">SUM(L334:BF334)-G334</f>
        <v>0</v>
      </c>
    </row>
    <row r="335" spans="2:63" x14ac:dyDescent="0.25">
      <c r="B335" s="6">
        <v>549</v>
      </c>
      <c r="C335" s="6" t="s">
        <v>114</v>
      </c>
      <c r="D335" s="47" t="str">
        <f>INDEX(Alloc,$E335,D$1)</f>
        <v>Prod</v>
      </c>
      <c r="E335" s="93">
        <v>24</v>
      </c>
      <c r="F335" s="93"/>
      <c r="G335" s="105">
        <f>+'Function-Classif'!F335</f>
        <v>1662761.3567689022</v>
      </c>
      <c r="H335" s="21">
        <f>+'Function-Classif'!S335</f>
        <v>272526.58637442312</v>
      </c>
      <c r="I335" s="21">
        <f>+'Function-Classif'!T335</f>
        <v>1390234.7703944789</v>
      </c>
      <c r="J335" s="21">
        <f>+'Function-Classif'!U335</f>
        <v>0</v>
      </c>
      <c r="K335" s="47"/>
      <c r="L335" s="47">
        <f t="shared" si="775"/>
        <v>111267.35912355565</v>
      </c>
      <c r="M335" s="47">
        <f t="shared" si="775"/>
        <v>466726.87911357178</v>
      </c>
      <c r="N335" s="47">
        <f t="shared" si="775"/>
        <v>0</v>
      </c>
      <c r="O335" s="47"/>
      <c r="P335" s="47">
        <f t="shared" si="776"/>
        <v>29963.627802441577</v>
      </c>
      <c r="Q335" s="47">
        <f t="shared" si="776"/>
        <v>139245.36377863376</v>
      </c>
      <c r="R335" s="47">
        <f t="shared" si="776"/>
        <v>0</v>
      </c>
      <c r="S335" s="47"/>
      <c r="T335" s="47">
        <f t="shared" si="777"/>
        <v>1833.7980104338023</v>
      </c>
      <c r="U335" s="47">
        <f t="shared" si="777"/>
        <v>11634.594123265168</v>
      </c>
      <c r="V335" s="47">
        <f t="shared" si="777"/>
        <v>0</v>
      </c>
      <c r="W335" s="24"/>
      <c r="X335" s="47">
        <f t="shared" si="778"/>
        <v>31102.26453346877</v>
      </c>
      <c r="Y335" s="47">
        <f t="shared" si="778"/>
        <v>164457.96798838556</v>
      </c>
      <c r="Z335" s="47">
        <f t="shared" si="778"/>
        <v>0</v>
      </c>
      <c r="AB335" s="47">
        <f t="shared" si="779"/>
        <v>2272.8592564264404</v>
      </c>
      <c r="AC335" s="47">
        <f t="shared" si="779"/>
        <v>12691.155081899065</v>
      </c>
      <c r="AD335" s="47">
        <f t="shared" si="779"/>
        <v>0</v>
      </c>
      <c r="AF335" s="47">
        <f t="shared" si="780"/>
        <v>22222.176628948921</v>
      </c>
      <c r="AG335" s="47">
        <f t="shared" si="780"/>
        <v>128031.09368291682</v>
      </c>
      <c r="AH335" s="47">
        <f t="shared" si="780"/>
        <v>0</v>
      </c>
      <c r="AJ335" s="47">
        <f t="shared" si="781"/>
        <v>48555.653051366782</v>
      </c>
      <c r="AK335" s="47">
        <f t="shared" si="781"/>
        <v>307760.51073605218</v>
      </c>
      <c r="AL335" s="47">
        <f t="shared" si="781"/>
        <v>0</v>
      </c>
      <c r="AN335" s="47">
        <f t="shared" si="782"/>
        <v>17268.372416492552</v>
      </c>
      <c r="AO335" s="47">
        <f t="shared" si="782"/>
        <v>109603.88226704126</v>
      </c>
      <c r="AP335" s="47">
        <f t="shared" si="782"/>
        <v>0</v>
      </c>
      <c r="AR335" s="47">
        <f t="shared" si="783"/>
        <v>8027.5373623791738</v>
      </c>
      <c r="AS335" s="47">
        <f t="shared" si="783"/>
        <v>40462.934821974959</v>
      </c>
      <c r="AT335" s="47">
        <f t="shared" si="783"/>
        <v>0</v>
      </c>
      <c r="AV335" s="47">
        <f t="shared" si="784"/>
        <v>0</v>
      </c>
      <c r="AW335" s="47">
        <f t="shared" si="784"/>
        <v>9472.0764815946804</v>
      </c>
      <c r="AX335" s="47">
        <f t="shared" si="784"/>
        <v>0</v>
      </c>
      <c r="AZ335" s="47">
        <f t="shared" si="785"/>
        <v>0</v>
      </c>
      <c r="BA335" s="47">
        <f t="shared" si="785"/>
        <v>34.224834034670785</v>
      </c>
      <c r="BB335" s="47">
        <f t="shared" si="785"/>
        <v>0</v>
      </c>
      <c r="BD335" s="47">
        <f t="shared" si="786"/>
        <v>12.938188909472771</v>
      </c>
      <c r="BE335" s="47">
        <f t="shared" si="786"/>
        <v>114.08748510899179</v>
      </c>
      <c r="BF335" s="47">
        <f t="shared" si="786"/>
        <v>0</v>
      </c>
      <c r="BH335" s="44">
        <f t="shared" si="787"/>
        <v>0</v>
      </c>
      <c r="BI335" s="44">
        <f t="shared" si="788"/>
        <v>0</v>
      </c>
      <c r="BJ335" s="44">
        <f t="shared" si="789"/>
        <v>0</v>
      </c>
      <c r="BK335" s="44">
        <f t="shared" si="790"/>
        <v>0</v>
      </c>
    </row>
    <row r="336" spans="2:63" x14ac:dyDescent="0.25">
      <c r="B336" s="30">
        <v>550</v>
      </c>
      <c r="C336" s="30" t="s">
        <v>91</v>
      </c>
      <c r="D336" s="30"/>
      <c r="E336" s="94"/>
      <c r="F336" s="94"/>
      <c r="G336" s="105">
        <f>+'Function-Classif'!F336</f>
        <v>0</v>
      </c>
      <c r="H336" s="31">
        <f>+'Function-Classif'!S336</f>
        <v>0</v>
      </c>
      <c r="I336" s="31">
        <f>+'Function-Classif'!T336</f>
        <v>0</v>
      </c>
      <c r="J336" s="31">
        <f>+'Function-Classif'!U336</f>
        <v>0</v>
      </c>
      <c r="K336" s="41"/>
      <c r="L336" s="41"/>
      <c r="M336" s="41"/>
      <c r="N336" s="41"/>
      <c r="O336" s="41"/>
      <c r="P336" s="41"/>
      <c r="Q336" s="41"/>
      <c r="R336" s="41"/>
      <c r="S336" s="41"/>
      <c r="T336" s="41"/>
      <c r="U336" s="41"/>
      <c r="V336" s="24"/>
      <c r="W336" s="41"/>
      <c r="Y336" s="44"/>
      <c r="Z336" s="44"/>
      <c r="BH336" s="44">
        <f t="shared" si="693"/>
        <v>0</v>
      </c>
      <c r="BI336" s="44">
        <f t="shared" si="694"/>
        <v>0</v>
      </c>
      <c r="BJ336" s="44">
        <f t="shared" si="695"/>
        <v>0</v>
      </c>
      <c r="BK336" s="44">
        <f t="shared" si="696"/>
        <v>0</v>
      </c>
    </row>
    <row r="337" spans="2:63" x14ac:dyDescent="0.25">
      <c r="B337" s="6"/>
      <c r="C337" s="6" t="s">
        <v>115</v>
      </c>
      <c r="D337" s="6"/>
      <c r="E337" s="93"/>
      <c r="F337" s="93"/>
      <c r="G337" s="105">
        <f>+'Function-Classif'!F337</f>
        <v>2838080.0148525946</v>
      </c>
      <c r="H337" s="24">
        <f>SUM(H332:H336)</f>
        <v>465161.3144343404</v>
      </c>
      <c r="I337" s="24">
        <f t="shared" ref="I337:BF337" si="791">SUM(I332:I336)</f>
        <v>2372918.7004182544</v>
      </c>
      <c r="J337" s="24">
        <f t="shared" si="791"/>
        <v>0</v>
      </c>
      <c r="K337" s="24"/>
      <c r="L337" s="24">
        <f t="shared" si="791"/>
        <v>189916.41040277021</v>
      </c>
      <c r="M337" s="24">
        <f t="shared" si="791"/>
        <v>796631.59275047481</v>
      </c>
      <c r="N337" s="24">
        <f t="shared" si="791"/>
        <v>0</v>
      </c>
      <c r="O337" s="24">
        <f t="shared" si="791"/>
        <v>0</v>
      </c>
      <c r="P337" s="24">
        <f t="shared" si="791"/>
        <v>51143.342303696641</v>
      </c>
      <c r="Q337" s="24">
        <f t="shared" si="791"/>
        <v>237670.59686120975</v>
      </c>
      <c r="R337" s="24">
        <f t="shared" si="791"/>
        <v>0</v>
      </c>
      <c r="S337" s="24">
        <f t="shared" si="791"/>
        <v>0</v>
      </c>
      <c r="T337" s="24">
        <f t="shared" si="791"/>
        <v>3130.013494421114</v>
      </c>
      <c r="U337" s="24">
        <f t="shared" si="791"/>
        <v>19858.477542637273</v>
      </c>
      <c r="V337" s="24">
        <f t="shared" si="791"/>
        <v>0</v>
      </c>
      <c r="W337" s="24">
        <f t="shared" si="791"/>
        <v>0</v>
      </c>
      <c r="X337" s="24">
        <f t="shared" si="791"/>
        <v>53086.821527188418</v>
      </c>
      <c r="Y337" s="24">
        <f t="shared" si="791"/>
        <v>280704.66656627692</v>
      </c>
      <c r="Z337" s="24">
        <f t="shared" si="791"/>
        <v>0</v>
      </c>
      <c r="AA337" s="24">
        <f t="shared" si="791"/>
        <v>0</v>
      </c>
      <c r="AB337" s="24">
        <f t="shared" si="791"/>
        <v>3879.4240712758738</v>
      </c>
      <c r="AC337" s="24">
        <f t="shared" si="791"/>
        <v>21661.865941679265</v>
      </c>
      <c r="AD337" s="24">
        <f t="shared" si="791"/>
        <v>0</v>
      </c>
      <c r="AE337" s="24">
        <f t="shared" si="791"/>
        <v>0</v>
      </c>
      <c r="AF337" s="24">
        <f t="shared" si="791"/>
        <v>37929.865954847213</v>
      </c>
      <c r="AG337" s="24">
        <f t="shared" si="791"/>
        <v>218529.54832153238</v>
      </c>
      <c r="AH337" s="24">
        <f t="shared" si="791"/>
        <v>0</v>
      </c>
      <c r="AI337" s="24">
        <f t="shared" si="791"/>
        <v>0</v>
      </c>
      <c r="AJ337" s="24">
        <f t="shared" si="791"/>
        <v>82877.093560187423</v>
      </c>
      <c r="AK337" s="24">
        <f t="shared" si="791"/>
        <v>525300.24908572191</v>
      </c>
      <c r="AL337" s="24">
        <f t="shared" si="791"/>
        <v>0</v>
      </c>
      <c r="AM337" s="24">
        <f t="shared" si="791"/>
        <v>0</v>
      </c>
      <c r="AN337" s="24">
        <f t="shared" si="791"/>
        <v>29474.477768423872</v>
      </c>
      <c r="AO337" s="24">
        <f t="shared" si="791"/>
        <v>187077.10913898732</v>
      </c>
      <c r="AP337" s="24">
        <f t="shared" si="791"/>
        <v>0</v>
      </c>
      <c r="AQ337" s="24">
        <f t="shared" si="791"/>
        <v>0</v>
      </c>
      <c r="AR337" s="24">
        <f t="shared" si="791"/>
        <v>13701.78183652442</v>
      </c>
      <c r="AS337" s="24">
        <f t="shared" si="791"/>
        <v>69064.057925716421</v>
      </c>
      <c r="AT337" s="24">
        <f t="shared" si="791"/>
        <v>0</v>
      </c>
      <c r="AU337" s="24">
        <f t="shared" si="791"/>
        <v>0</v>
      </c>
      <c r="AV337" s="24">
        <f t="shared" si="791"/>
        <v>0</v>
      </c>
      <c r="AW337" s="24">
        <f t="shared" si="791"/>
        <v>16167.389777332548</v>
      </c>
      <c r="AX337" s="24">
        <f t="shared" si="791"/>
        <v>0</v>
      </c>
      <c r="AY337" s="24">
        <f t="shared" si="791"/>
        <v>0</v>
      </c>
      <c r="AZ337" s="24">
        <f t="shared" si="791"/>
        <v>0</v>
      </c>
      <c r="BA337" s="24">
        <f t="shared" si="791"/>
        <v>58.416571379909691</v>
      </c>
      <c r="BB337" s="24">
        <f t="shared" si="791"/>
        <v>0</v>
      </c>
      <c r="BC337" s="24">
        <f t="shared" si="791"/>
        <v>0</v>
      </c>
      <c r="BD337" s="24">
        <f t="shared" si="791"/>
        <v>22.083515005253766</v>
      </c>
      <c r="BE337" s="24">
        <f t="shared" si="791"/>
        <v>194.72993530581809</v>
      </c>
      <c r="BF337" s="24">
        <f t="shared" si="791"/>
        <v>0</v>
      </c>
      <c r="BH337" s="44">
        <f t="shared" si="693"/>
        <v>0</v>
      </c>
      <c r="BI337" s="44">
        <f t="shared" si="694"/>
        <v>0</v>
      </c>
      <c r="BJ337" s="44">
        <f t="shared" si="695"/>
        <v>0</v>
      </c>
      <c r="BK337" s="44">
        <f t="shared" si="696"/>
        <v>0</v>
      </c>
    </row>
    <row r="338" spans="2:63" x14ac:dyDescent="0.25">
      <c r="B338" s="6"/>
      <c r="C338" s="6"/>
      <c r="D338" s="6"/>
      <c r="E338" s="93"/>
      <c r="F338" s="93"/>
      <c r="G338" s="105"/>
      <c r="H338" s="24"/>
      <c r="I338" s="24"/>
      <c r="J338" s="24"/>
      <c r="K338" s="24"/>
      <c r="L338" s="40"/>
      <c r="M338" s="24"/>
      <c r="N338" s="24"/>
      <c r="O338" s="24"/>
      <c r="P338" s="40"/>
      <c r="Q338" s="24"/>
      <c r="R338" s="24"/>
      <c r="S338" s="24"/>
      <c r="T338" s="24"/>
      <c r="U338" s="24"/>
      <c r="V338" s="24"/>
      <c r="W338" s="24"/>
      <c r="Y338" s="44"/>
      <c r="Z338" s="44"/>
      <c r="BH338" s="44">
        <f t="shared" si="693"/>
        <v>0</v>
      </c>
      <c r="BI338" s="44">
        <f t="shared" si="694"/>
        <v>0</v>
      </c>
      <c r="BJ338" s="44">
        <f t="shared" si="695"/>
        <v>0</v>
      </c>
      <c r="BK338" s="44">
        <f t="shared" si="696"/>
        <v>0</v>
      </c>
    </row>
    <row r="339" spans="2:63" x14ac:dyDescent="0.25">
      <c r="B339" s="9" t="s">
        <v>246</v>
      </c>
      <c r="C339" s="6"/>
      <c r="D339" s="6"/>
      <c r="E339" s="93"/>
      <c r="F339" s="93"/>
      <c r="G339" s="105"/>
      <c r="H339" s="24"/>
      <c r="I339" s="24"/>
      <c r="J339" s="24"/>
      <c r="K339" s="24"/>
      <c r="L339" s="40"/>
      <c r="M339" s="24"/>
      <c r="N339" s="24"/>
      <c r="O339" s="24"/>
      <c r="P339" s="40"/>
      <c r="Q339" s="24"/>
      <c r="R339" s="24"/>
      <c r="S339" s="24"/>
      <c r="T339" s="24"/>
      <c r="U339" s="24"/>
      <c r="V339" s="24"/>
      <c r="W339" s="24"/>
      <c r="Y339" s="44"/>
      <c r="Z339" s="44"/>
      <c r="BH339" s="44">
        <f t="shared" si="693"/>
        <v>0</v>
      </c>
      <c r="BI339" s="44">
        <f t="shared" si="694"/>
        <v>0</v>
      </c>
      <c r="BJ339" s="44">
        <f t="shared" si="695"/>
        <v>0</v>
      </c>
      <c r="BK339" s="44">
        <f t="shared" si="696"/>
        <v>0</v>
      </c>
    </row>
    <row r="340" spans="2:63" x14ac:dyDescent="0.25">
      <c r="B340" s="6">
        <v>551</v>
      </c>
      <c r="C340" s="6" t="s">
        <v>95</v>
      </c>
      <c r="D340" s="47" t="str">
        <f>INDEX(Alloc,$E340,D$1)</f>
        <v>Prod</v>
      </c>
      <c r="E340" s="93">
        <v>24</v>
      </c>
      <c r="F340" s="93"/>
      <c r="G340" s="105">
        <f>+'Function-Classif'!F340</f>
        <v>201321.65433513024</v>
      </c>
      <c r="H340" s="21">
        <f>+'Function-Classif'!S340</f>
        <v>32996.619145527853</v>
      </c>
      <c r="I340" s="21">
        <f>+'Function-Classif'!T340</f>
        <v>168325.03518960238</v>
      </c>
      <c r="J340" s="21">
        <f>+'Function-Classif'!U340</f>
        <v>0</v>
      </c>
      <c r="K340" s="47"/>
      <c r="L340" s="47">
        <f t="shared" ref="L340:N343" si="792">INDEX(Alloc,$E340,L$1)*$G340</f>
        <v>13471.884417487456</v>
      </c>
      <c r="M340" s="47">
        <f t="shared" si="792"/>
        <v>56509.749305459649</v>
      </c>
      <c r="N340" s="47">
        <f t="shared" si="792"/>
        <v>0</v>
      </c>
      <c r="O340" s="47"/>
      <c r="P340" s="47">
        <f t="shared" ref="P340:R343" si="793">INDEX(Alloc,$E340,P$1)*$G340</f>
        <v>3627.8971089343404</v>
      </c>
      <c r="Q340" s="47">
        <f t="shared" si="793"/>
        <v>16859.368832630222</v>
      </c>
      <c r="R340" s="47">
        <f t="shared" si="793"/>
        <v>0</v>
      </c>
      <c r="S340" s="47"/>
      <c r="T340" s="47">
        <f t="shared" ref="T340:V343" si="794">INDEX(Alloc,$E340,T$1)*$G340</f>
        <v>222.03020756652947</v>
      </c>
      <c r="U340" s="47">
        <f t="shared" si="794"/>
        <v>1408.6782368848799</v>
      </c>
      <c r="V340" s="47">
        <f t="shared" si="794"/>
        <v>0</v>
      </c>
      <c r="W340" s="24"/>
      <c r="X340" s="47">
        <f t="shared" ref="X340:Z343" si="795">INDEX(Alloc,$E340,X$1)*$G340</f>
        <v>3765.7594843401444</v>
      </c>
      <c r="Y340" s="47">
        <f t="shared" si="795"/>
        <v>19912.02769371149</v>
      </c>
      <c r="Z340" s="47">
        <f t="shared" si="795"/>
        <v>0</v>
      </c>
      <c r="AB340" s="47">
        <f t="shared" ref="AB340:AD343" si="796">INDEX(Alloc,$E340,AB$1)*$G340</f>
        <v>275.19029337069259</v>
      </c>
      <c r="AC340" s="47">
        <f t="shared" si="796"/>
        <v>1536.6031487985324</v>
      </c>
      <c r="AD340" s="47">
        <f t="shared" si="796"/>
        <v>0</v>
      </c>
      <c r="AF340" s="47">
        <f t="shared" ref="AF340:AH343" si="797">INDEX(Alloc,$E340,AF$1)*$G340</f>
        <v>2690.5877645370692</v>
      </c>
      <c r="AG340" s="47">
        <f t="shared" si="797"/>
        <v>15501.582041013982</v>
      </c>
      <c r="AH340" s="47">
        <f t="shared" si="797"/>
        <v>0</v>
      </c>
      <c r="AJ340" s="47">
        <f t="shared" ref="AJ340:AL343" si="798">INDEX(Alloc,$E340,AJ$1)*$G340</f>
        <v>5878.9581318026685</v>
      </c>
      <c r="AK340" s="47">
        <f t="shared" si="798"/>
        <v>37262.626358364396</v>
      </c>
      <c r="AL340" s="47">
        <f t="shared" si="798"/>
        <v>0</v>
      </c>
      <c r="AN340" s="47">
        <f t="shared" ref="AN340:AP343" si="799">INDEX(Alloc,$E340,AN$1)*$G340</f>
        <v>2090.7975088613935</v>
      </c>
      <c r="AO340" s="47">
        <f t="shared" si="799"/>
        <v>13270.476132805852</v>
      </c>
      <c r="AP340" s="47">
        <f t="shared" si="799"/>
        <v>0</v>
      </c>
      <c r="AR340" s="47">
        <f t="shared" ref="AR340:AT343" si="800">INDEX(Alloc,$E340,AR$1)*$G340</f>
        <v>971.94771543867319</v>
      </c>
      <c r="AS340" s="47">
        <f t="shared" si="800"/>
        <v>4899.1185322252604</v>
      </c>
      <c r="AT340" s="47">
        <f t="shared" si="800"/>
        <v>0</v>
      </c>
      <c r="AV340" s="47">
        <f t="shared" ref="AV340:AX343" si="801">INDEX(Alloc,$E340,AV$1)*$G340</f>
        <v>0</v>
      </c>
      <c r="AW340" s="47">
        <f t="shared" si="801"/>
        <v>1146.8477418606228</v>
      </c>
      <c r="AX340" s="47">
        <f t="shared" si="801"/>
        <v>0</v>
      </c>
      <c r="AZ340" s="47">
        <f t="shared" ref="AZ340:BB343" si="802">INDEX(Alloc,$E340,AZ$1)*$G340</f>
        <v>0</v>
      </c>
      <c r="BA340" s="47">
        <f t="shared" si="802"/>
        <v>4.1438298882494555</v>
      </c>
      <c r="BB340" s="47">
        <f t="shared" si="802"/>
        <v>0</v>
      </c>
      <c r="BD340" s="47">
        <f t="shared" ref="BD340:BF343" si="803">INDEX(Alloc,$E340,BD$1)*$G340</f>
        <v>1.5665131888902266</v>
      </c>
      <c r="BE340" s="47">
        <f t="shared" si="803"/>
        <v>13.813335959231699</v>
      </c>
      <c r="BF340" s="47">
        <f t="shared" si="803"/>
        <v>0</v>
      </c>
      <c r="BH340" s="44">
        <f t="shared" si="693"/>
        <v>0</v>
      </c>
      <c r="BI340" s="44">
        <f t="shared" si="694"/>
        <v>0</v>
      </c>
      <c r="BJ340" s="44">
        <f t="shared" si="695"/>
        <v>0</v>
      </c>
      <c r="BK340" s="44">
        <f t="shared" si="696"/>
        <v>0</v>
      </c>
    </row>
    <row r="341" spans="2:63" x14ac:dyDescent="0.25">
      <c r="B341" s="6">
        <v>552</v>
      </c>
      <c r="C341" s="6" t="s">
        <v>96</v>
      </c>
      <c r="D341" s="6"/>
      <c r="E341" s="93"/>
      <c r="F341" s="93"/>
      <c r="G341" s="105">
        <f>+'Function-Classif'!F341</f>
        <v>0</v>
      </c>
      <c r="H341" s="21">
        <f>+'Function-Classif'!S341</f>
        <v>0</v>
      </c>
      <c r="I341" s="21">
        <f>+'Function-Classif'!T341</f>
        <v>0</v>
      </c>
      <c r="J341" s="21">
        <f>+'Function-Classif'!U341</f>
        <v>0</v>
      </c>
      <c r="K341" s="24"/>
      <c r="L341" s="40"/>
      <c r="M341" s="24"/>
      <c r="N341" s="24"/>
      <c r="O341" s="24"/>
      <c r="P341" s="40"/>
      <c r="Q341" s="24"/>
      <c r="R341" s="24"/>
      <c r="S341" s="24"/>
      <c r="T341" s="24"/>
      <c r="U341" s="24"/>
      <c r="V341" s="24"/>
      <c r="W341" s="24"/>
      <c r="Y341" s="44"/>
      <c r="Z341" s="44"/>
      <c r="BH341" s="44">
        <f t="shared" si="693"/>
        <v>0</v>
      </c>
      <c r="BI341" s="44">
        <f t="shared" si="694"/>
        <v>0</v>
      </c>
      <c r="BJ341" s="44">
        <f t="shared" si="695"/>
        <v>0</v>
      </c>
      <c r="BK341" s="44">
        <f t="shared" si="696"/>
        <v>0</v>
      </c>
    </row>
    <row r="342" spans="2:63" x14ac:dyDescent="0.25">
      <c r="B342" s="6">
        <v>553</v>
      </c>
      <c r="C342" s="6" t="s">
        <v>117</v>
      </c>
      <c r="D342" s="47" t="str">
        <f>INDEX(Alloc,$E342,D$1)</f>
        <v>Prod</v>
      </c>
      <c r="E342" s="93">
        <v>24</v>
      </c>
      <c r="F342" s="93"/>
      <c r="G342" s="105">
        <f>+'Function-Classif'!F342</f>
        <v>1017670.1209554366</v>
      </c>
      <c r="H342" s="21">
        <f>+'Function-Classif'!S342</f>
        <v>166796.1328245961</v>
      </c>
      <c r="I342" s="21">
        <f>+'Function-Classif'!T342</f>
        <v>850873.98813084047</v>
      </c>
      <c r="J342" s="21">
        <f>+'Function-Classif'!U342</f>
        <v>0</v>
      </c>
      <c r="K342" s="47"/>
      <c r="L342" s="47">
        <f t="shared" si="792"/>
        <v>68099.650233451131</v>
      </c>
      <c r="M342" s="47">
        <f t="shared" si="792"/>
        <v>285653.73953820841</v>
      </c>
      <c r="N342" s="47">
        <f t="shared" si="792"/>
        <v>0</v>
      </c>
      <c r="O342" s="47"/>
      <c r="P342" s="47">
        <f t="shared" si="793"/>
        <v>18338.824513716714</v>
      </c>
      <c r="Q342" s="47">
        <f t="shared" si="793"/>
        <v>85223.201526916935</v>
      </c>
      <c r="R342" s="47">
        <f t="shared" si="793"/>
        <v>0</v>
      </c>
      <c r="S342" s="47"/>
      <c r="T342" s="47">
        <f t="shared" si="794"/>
        <v>1122.3507423292731</v>
      </c>
      <c r="U342" s="47">
        <f t="shared" si="794"/>
        <v>7120.7926263686168</v>
      </c>
      <c r="V342" s="47">
        <f t="shared" si="794"/>
        <v>0</v>
      </c>
      <c r="W342" s="24"/>
      <c r="X342" s="47">
        <f t="shared" si="795"/>
        <v>19035.711397136023</v>
      </c>
      <c r="Y342" s="47">
        <f t="shared" si="795"/>
        <v>100654.22767585199</v>
      </c>
      <c r="Z342" s="47">
        <f t="shared" si="795"/>
        <v>0</v>
      </c>
      <c r="AB342" s="47">
        <f t="shared" si="796"/>
        <v>1391.0721132567512</v>
      </c>
      <c r="AC342" s="47">
        <f t="shared" si="796"/>
        <v>7767.4461669940438</v>
      </c>
      <c r="AD342" s="47">
        <f t="shared" si="796"/>
        <v>0</v>
      </c>
      <c r="AF342" s="47">
        <f t="shared" si="797"/>
        <v>13600.776254399469</v>
      </c>
      <c r="AG342" s="47">
        <f t="shared" si="797"/>
        <v>78359.662415741084</v>
      </c>
      <c r="AH342" s="47">
        <f t="shared" si="797"/>
        <v>0</v>
      </c>
      <c r="AJ342" s="47">
        <f t="shared" si="798"/>
        <v>29717.816758669338</v>
      </c>
      <c r="AK342" s="47">
        <f t="shared" si="798"/>
        <v>188360.56954960548</v>
      </c>
      <c r="AL342" s="47">
        <f t="shared" si="798"/>
        <v>0</v>
      </c>
      <c r="AN342" s="47">
        <f t="shared" si="799"/>
        <v>10568.86881226573</v>
      </c>
      <c r="AO342" s="47">
        <f t="shared" si="799"/>
        <v>67081.542200759548</v>
      </c>
      <c r="AP342" s="47">
        <f t="shared" si="799"/>
        <v>0</v>
      </c>
      <c r="AR342" s="47">
        <f t="shared" si="800"/>
        <v>4913.1433595627623</v>
      </c>
      <c r="AS342" s="47">
        <f t="shared" si="800"/>
        <v>24764.780349784309</v>
      </c>
      <c r="AT342" s="47">
        <f t="shared" si="800"/>
        <v>0</v>
      </c>
      <c r="AV342" s="47">
        <f t="shared" si="801"/>
        <v>0</v>
      </c>
      <c r="AW342" s="47">
        <f t="shared" si="801"/>
        <v>5797.2535742922837</v>
      </c>
      <c r="AX342" s="47">
        <f t="shared" si="801"/>
        <v>0</v>
      </c>
      <c r="AZ342" s="47">
        <f t="shared" si="802"/>
        <v>0</v>
      </c>
      <c r="BA342" s="47">
        <f t="shared" si="802"/>
        <v>20.946836928796831</v>
      </c>
      <c r="BB342" s="47">
        <f t="shared" si="802"/>
        <v>0</v>
      </c>
      <c r="BD342" s="47">
        <f t="shared" si="803"/>
        <v>7.9186398089220349</v>
      </c>
      <c r="BE342" s="47">
        <f t="shared" si="803"/>
        <v>69.825669388891029</v>
      </c>
      <c r="BF342" s="47">
        <f t="shared" si="803"/>
        <v>0</v>
      </c>
      <c r="BH342" s="44">
        <f t="shared" ref="BH342:BH343" si="804">+L342+P342+T342+X342+AB342+AF342+AJ342+AN342+AR342+AV342+AZ342+BD342-H342</f>
        <v>0</v>
      </c>
      <c r="BI342" s="44">
        <f t="shared" ref="BI342:BI343" si="805">+M342+Q342+U342+Y342+AC342+AG342+AK342+AO342+AS342+AW342+BA342+BE342-I342</f>
        <v>0</v>
      </c>
      <c r="BJ342" s="44">
        <f t="shared" ref="BJ342:BJ343" si="806">+N342+R342+V342+Z342+AD342+AH342+AL342+AP342+AT342+AX342+BB342+BF342-J342</f>
        <v>0</v>
      </c>
      <c r="BK342" s="44">
        <f t="shared" ref="BK342:BK343" si="807">SUM(L342:BF342)-G342</f>
        <v>0</v>
      </c>
    </row>
    <row r="343" spans="2:63" x14ac:dyDescent="0.25">
      <c r="B343" s="30">
        <v>554</v>
      </c>
      <c r="C343" s="30" t="s">
        <v>118</v>
      </c>
      <c r="D343" s="47" t="str">
        <f>INDEX(Alloc,$E343,D$1)</f>
        <v>Prod</v>
      </c>
      <c r="E343" s="94">
        <v>24</v>
      </c>
      <c r="F343" s="94"/>
      <c r="G343" s="105">
        <f>+'Function-Classif'!F343</f>
        <v>1600551.1800908926</v>
      </c>
      <c r="H343" s="31">
        <f>+'Function-Classif'!S343</f>
        <v>262330.33841689734</v>
      </c>
      <c r="I343" s="31">
        <f>+'Function-Classif'!T343</f>
        <v>1338220.8416739951</v>
      </c>
      <c r="J343" s="31">
        <f>+'Function-Classif'!U343</f>
        <v>0</v>
      </c>
      <c r="K343" s="65"/>
      <c r="L343" s="47">
        <f t="shared" si="792"/>
        <v>107104.42735863735</v>
      </c>
      <c r="M343" s="47">
        <f t="shared" si="792"/>
        <v>449264.8654025647</v>
      </c>
      <c r="N343" s="47">
        <f t="shared" si="792"/>
        <v>0</v>
      </c>
      <c r="O343" s="47"/>
      <c r="P343" s="47">
        <f t="shared" si="793"/>
        <v>28842.57542056145</v>
      </c>
      <c r="Q343" s="47">
        <f t="shared" si="793"/>
        <v>134035.66928639731</v>
      </c>
      <c r="R343" s="47">
        <f t="shared" si="793"/>
        <v>0</v>
      </c>
      <c r="S343" s="47"/>
      <c r="T343" s="47">
        <f t="shared" si="794"/>
        <v>1765.1887071465569</v>
      </c>
      <c r="U343" s="47">
        <f t="shared" si="794"/>
        <v>11199.300054733449</v>
      </c>
      <c r="V343" s="47">
        <f t="shared" si="794"/>
        <v>0</v>
      </c>
      <c r="W343" s="24"/>
      <c r="X343" s="47">
        <f t="shared" si="795"/>
        <v>29938.611454909642</v>
      </c>
      <c r="Y343" s="47">
        <f t="shared" si="795"/>
        <v>158304.97483454845</v>
      </c>
      <c r="Z343" s="47">
        <f t="shared" si="795"/>
        <v>0</v>
      </c>
      <c r="AB343" s="47">
        <f t="shared" si="796"/>
        <v>2187.8230151577004</v>
      </c>
      <c r="AC343" s="47">
        <f t="shared" si="796"/>
        <v>12216.33108104114</v>
      </c>
      <c r="AD343" s="47">
        <f t="shared" si="796"/>
        <v>0</v>
      </c>
      <c r="AF343" s="47">
        <f t="shared" si="797"/>
        <v>21390.7611473291</v>
      </c>
      <c r="AG343" s="47">
        <f t="shared" si="797"/>
        <v>123240.9673512763</v>
      </c>
      <c r="AH343" s="47">
        <f t="shared" si="797"/>
        <v>0</v>
      </c>
      <c r="AJ343" s="47">
        <f t="shared" si="798"/>
        <v>46739.002849132448</v>
      </c>
      <c r="AK343" s="47">
        <f t="shared" si="798"/>
        <v>296246.02871524758</v>
      </c>
      <c r="AL343" s="47">
        <f t="shared" si="798"/>
        <v>0</v>
      </c>
      <c r="AN343" s="47">
        <f t="shared" si="799"/>
        <v>16622.297443317086</v>
      </c>
      <c r="AO343" s="47">
        <f t="shared" si="799"/>
        <v>105503.18744834633</v>
      </c>
      <c r="AP343" s="47">
        <f t="shared" si="799"/>
        <v>0</v>
      </c>
      <c r="AR343" s="47">
        <f t="shared" si="800"/>
        <v>7727.1968982650924</v>
      </c>
      <c r="AS343" s="47">
        <f t="shared" si="800"/>
        <v>38949.063746045387</v>
      </c>
      <c r="AT343" s="47">
        <f t="shared" si="800"/>
        <v>0</v>
      </c>
      <c r="AV343" s="47">
        <f t="shared" si="801"/>
        <v>0</v>
      </c>
      <c r="AW343" s="47">
        <f t="shared" si="801"/>
        <v>9117.6903581568113</v>
      </c>
      <c r="AX343" s="47">
        <f t="shared" si="801"/>
        <v>0</v>
      </c>
      <c r="AZ343" s="47">
        <f t="shared" si="802"/>
        <v>0</v>
      </c>
      <c r="BA343" s="47">
        <f t="shared" si="802"/>
        <v>32.944353848259802</v>
      </c>
      <c r="BB343" s="47">
        <f t="shared" si="802"/>
        <v>0</v>
      </c>
      <c r="BD343" s="47">
        <f t="shared" si="803"/>
        <v>12.454122440959315</v>
      </c>
      <c r="BE343" s="47">
        <f t="shared" si="803"/>
        <v>109.81904178939726</v>
      </c>
      <c r="BF343" s="47">
        <f t="shared" si="803"/>
        <v>0</v>
      </c>
      <c r="BH343" s="44">
        <f t="shared" si="804"/>
        <v>0</v>
      </c>
      <c r="BI343" s="44">
        <f t="shared" si="805"/>
        <v>0</v>
      </c>
      <c r="BJ343" s="44">
        <f t="shared" si="806"/>
        <v>0</v>
      </c>
      <c r="BK343" s="44">
        <f t="shared" si="807"/>
        <v>0</v>
      </c>
    </row>
    <row r="344" spans="2:63" x14ac:dyDescent="0.25">
      <c r="B344" s="6"/>
      <c r="C344" s="6" t="s">
        <v>119</v>
      </c>
      <c r="D344" s="6"/>
      <c r="E344" s="93"/>
      <c r="F344" s="93"/>
      <c r="G344" s="105">
        <f>+'Function-Classif'!F344</f>
        <v>2819542.9553814596</v>
      </c>
      <c r="H344" s="24">
        <f>SUM(H340:H343)</f>
        <v>462123.09038702131</v>
      </c>
      <c r="I344" s="24">
        <f t="shared" ref="I344:J344" si="808">SUM(I340:I343)</f>
        <v>2357419.8649944379</v>
      </c>
      <c r="J344" s="24">
        <f t="shared" si="808"/>
        <v>0</v>
      </c>
      <c r="K344" s="24"/>
      <c r="L344" s="24">
        <f t="shared" ref="L344:BF344" si="809">SUM(L340:L343)</f>
        <v>188675.96200957592</v>
      </c>
      <c r="M344" s="24">
        <f t="shared" si="809"/>
        <v>791428.35424623278</v>
      </c>
      <c r="N344" s="24">
        <f t="shared" si="809"/>
        <v>0</v>
      </c>
      <c r="O344" s="24">
        <f t="shared" si="809"/>
        <v>0</v>
      </c>
      <c r="P344" s="24">
        <f t="shared" si="809"/>
        <v>50809.2970432125</v>
      </c>
      <c r="Q344" s="24">
        <f t="shared" si="809"/>
        <v>236118.23964594447</v>
      </c>
      <c r="R344" s="24">
        <f t="shared" si="809"/>
        <v>0</v>
      </c>
      <c r="S344" s="24">
        <f t="shared" si="809"/>
        <v>0</v>
      </c>
      <c r="T344" s="24">
        <f t="shared" si="809"/>
        <v>3109.5696570423597</v>
      </c>
      <c r="U344" s="24">
        <f t="shared" si="809"/>
        <v>19728.770917986945</v>
      </c>
      <c r="V344" s="24">
        <f t="shared" si="809"/>
        <v>0</v>
      </c>
      <c r="W344" s="24">
        <f t="shared" si="809"/>
        <v>0</v>
      </c>
      <c r="X344" s="24">
        <f t="shared" si="809"/>
        <v>52740.082336385807</v>
      </c>
      <c r="Y344" s="24">
        <f t="shared" si="809"/>
        <v>278871.2302041119</v>
      </c>
      <c r="Z344" s="24">
        <f t="shared" si="809"/>
        <v>0</v>
      </c>
      <c r="AA344" s="24">
        <f t="shared" si="809"/>
        <v>0</v>
      </c>
      <c r="AB344" s="24">
        <f t="shared" si="809"/>
        <v>3854.0854217851443</v>
      </c>
      <c r="AC344" s="24">
        <f t="shared" si="809"/>
        <v>21520.380396833716</v>
      </c>
      <c r="AD344" s="24">
        <f t="shared" si="809"/>
        <v>0</v>
      </c>
      <c r="AE344" s="24">
        <f t="shared" si="809"/>
        <v>0</v>
      </c>
      <c r="AF344" s="24">
        <f t="shared" si="809"/>
        <v>37682.125166265636</v>
      </c>
      <c r="AG344" s="24">
        <f t="shared" si="809"/>
        <v>217102.21180803137</v>
      </c>
      <c r="AH344" s="24">
        <f t="shared" si="809"/>
        <v>0</v>
      </c>
      <c r="AI344" s="24">
        <f t="shared" si="809"/>
        <v>0</v>
      </c>
      <c r="AJ344" s="24">
        <f t="shared" si="809"/>
        <v>82335.777739604455</v>
      </c>
      <c r="AK344" s="24">
        <f t="shared" si="809"/>
        <v>521869.22462321748</v>
      </c>
      <c r="AL344" s="24">
        <f t="shared" si="809"/>
        <v>0</v>
      </c>
      <c r="AM344" s="24">
        <f t="shared" si="809"/>
        <v>0</v>
      </c>
      <c r="AN344" s="24">
        <f t="shared" si="809"/>
        <v>29281.963764444208</v>
      </c>
      <c r="AO344" s="24">
        <f t="shared" si="809"/>
        <v>185855.20578191173</v>
      </c>
      <c r="AP344" s="24">
        <f t="shared" si="809"/>
        <v>0</v>
      </c>
      <c r="AQ344" s="24">
        <f t="shared" si="809"/>
        <v>0</v>
      </c>
      <c r="AR344" s="24">
        <f t="shared" si="809"/>
        <v>13612.287973266528</v>
      </c>
      <c r="AS344" s="24">
        <f t="shared" si="809"/>
        <v>68612.962628054956</v>
      </c>
      <c r="AT344" s="24">
        <f t="shared" si="809"/>
        <v>0</v>
      </c>
      <c r="AU344" s="24">
        <f t="shared" si="809"/>
        <v>0</v>
      </c>
      <c r="AV344" s="24">
        <f t="shared" si="809"/>
        <v>0</v>
      </c>
      <c r="AW344" s="24">
        <f t="shared" si="809"/>
        <v>16061.791674309718</v>
      </c>
      <c r="AX344" s="24">
        <f t="shared" si="809"/>
        <v>0</v>
      </c>
      <c r="AY344" s="24">
        <f t="shared" si="809"/>
        <v>0</v>
      </c>
      <c r="AZ344" s="24">
        <f t="shared" si="809"/>
        <v>0</v>
      </c>
      <c r="BA344" s="24">
        <f t="shared" si="809"/>
        <v>58.035020665306092</v>
      </c>
      <c r="BB344" s="24">
        <f t="shared" si="809"/>
        <v>0</v>
      </c>
      <c r="BC344" s="24">
        <f t="shared" si="809"/>
        <v>0</v>
      </c>
      <c r="BD344" s="24">
        <f t="shared" si="809"/>
        <v>21.939275438771574</v>
      </c>
      <c r="BE344" s="24">
        <f t="shared" si="809"/>
        <v>193.45804713752</v>
      </c>
      <c r="BF344" s="24">
        <f t="shared" si="809"/>
        <v>0</v>
      </c>
      <c r="BH344" s="44">
        <f t="shared" si="693"/>
        <v>0</v>
      </c>
      <c r="BI344" s="44">
        <f t="shared" si="694"/>
        <v>0</v>
      </c>
      <c r="BJ344" s="44">
        <f t="shared" si="695"/>
        <v>0</v>
      </c>
      <c r="BK344" s="44">
        <f t="shared" si="696"/>
        <v>0</v>
      </c>
    </row>
    <row r="345" spans="2:63" x14ac:dyDescent="0.25">
      <c r="B345" s="30"/>
      <c r="C345" s="30"/>
      <c r="D345" s="30"/>
      <c r="E345" s="94"/>
      <c r="F345" s="94"/>
      <c r="G345" s="105"/>
      <c r="H345" s="31"/>
      <c r="I345" s="31"/>
      <c r="J345" s="31"/>
      <c r="K345" s="4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H345" s="44">
        <f t="shared" si="693"/>
        <v>0</v>
      </c>
      <c r="BI345" s="44">
        <f t="shared" si="694"/>
        <v>0</v>
      </c>
      <c r="BJ345" s="44">
        <f t="shared" si="695"/>
        <v>0</v>
      </c>
      <c r="BK345" s="44">
        <f t="shared" si="696"/>
        <v>0</v>
      </c>
    </row>
    <row r="346" spans="2:63" x14ac:dyDescent="0.25">
      <c r="B346" s="6"/>
      <c r="C346" s="6" t="s">
        <v>120</v>
      </c>
      <c r="D346" s="6"/>
      <c r="E346" s="93"/>
      <c r="F346" s="93"/>
      <c r="G346" s="105">
        <f>+'Function-Classif'!F346</f>
        <v>5657622.9702340541</v>
      </c>
      <c r="H346" s="24">
        <f>H344+H337</f>
        <v>927284.40482136165</v>
      </c>
      <c r="I346" s="24">
        <f t="shared" ref="I346:J346" si="810">I344+I337</f>
        <v>4730338.5654126927</v>
      </c>
      <c r="J346" s="24">
        <f t="shared" si="810"/>
        <v>0</v>
      </c>
      <c r="K346" s="24"/>
      <c r="L346" s="24">
        <f t="shared" ref="L346:BF346" si="811">L344+L337</f>
        <v>378592.37241234613</v>
      </c>
      <c r="M346" s="24">
        <f t="shared" si="811"/>
        <v>1588059.9469967075</v>
      </c>
      <c r="N346" s="24">
        <f t="shared" si="811"/>
        <v>0</v>
      </c>
      <c r="O346" s="24">
        <f t="shared" si="811"/>
        <v>0</v>
      </c>
      <c r="P346" s="24">
        <f t="shared" si="811"/>
        <v>101952.63934690914</v>
      </c>
      <c r="Q346" s="24">
        <f t="shared" si="811"/>
        <v>473788.83650715422</v>
      </c>
      <c r="R346" s="24">
        <f t="shared" si="811"/>
        <v>0</v>
      </c>
      <c r="S346" s="24">
        <f t="shared" si="811"/>
        <v>0</v>
      </c>
      <c r="T346" s="24">
        <f t="shared" si="811"/>
        <v>6239.5831514634738</v>
      </c>
      <c r="U346" s="24">
        <f t="shared" si="811"/>
        <v>39587.248460624221</v>
      </c>
      <c r="V346" s="24">
        <f t="shared" si="811"/>
        <v>0</v>
      </c>
      <c r="W346" s="24">
        <f t="shared" si="811"/>
        <v>0</v>
      </c>
      <c r="X346" s="24">
        <f t="shared" si="811"/>
        <v>105826.90386357423</v>
      </c>
      <c r="Y346" s="24">
        <f t="shared" si="811"/>
        <v>559575.89677038882</v>
      </c>
      <c r="Z346" s="24">
        <f t="shared" si="811"/>
        <v>0</v>
      </c>
      <c r="AA346" s="24">
        <f t="shared" si="811"/>
        <v>0</v>
      </c>
      <c r="AB346" s="24">
        <f t="shared" si="811"/>
        <v>7733.5094930610176</v>
      </c>
      <c r="AC346" s="24">
        <f t="shared" si="811"/>
        <v>43182.246338512981</v>
      </c>
      <c r="AD346" s="24">
        <f t="shared" si="811"/>
        <v>0</v>
      </c>
      <c r="AE346" s="24">
        <f t="shared" si="811"/>
        <v>0</v>
      </c>
      <c r="AF346" s="24">
        <f t="shared" si="811"/>
        <v>75611.991121112849</v>
      </c>
      <c r="AG346" s="24">
        <f t="shared" si="811"/>
        <v>435631.76012956374</v>
      </c>
      <c r="AH346" s="24">
        <f t="shared" si="811"/>
        <v>0</v>
      </c>
      <c r="AI346" s="24">
        <f t="shared" si="811"/>
        <v>0</v>
      </c>
      <c r="AJ346" s="24">
        <f t="shared" si="811"/>
        <v>165212.87129979188</v>
      </c>
      <c r="AK346" s="24">
        <f t="shared" si="811"/>
        <v>1047169.4737089394</v>
      </c>
      <c r="AL346" s="24">
        <f t="shared" si="811"/>
        <v>0</v>
      </c>
      <c r="AM346" s="24">
        <f t="shared" si="811"/>
        <v>0</v>
      </c>
      <c r="AN346" s="24">
        <f t="shared" si="811"/>
        <v>58756.441532868077</v>
      </c>
      <c r="AO346" s="24">
        <f t="shared" si="811"/>
        <v>372932.31492089905</v>
      </c>
      <c r="AP346" s="24">
        <f t="shared" si="811"/>
        <v>0</v>
      </c>
      <c r="AQ346" s="24">
        <f t="shared" si="811"/>
        <v>0</v>
      </c>
      <c r="AR346" s="24">
        <f t="shared" si="811"/>
        <v>27314.069809790948</v>
      </c>
      <c r="AS346" s="24">
        <f t="shared" si="811"/>
        <v>137677.02055377138</v>
      </c>
      <c r="AT346" s="24">
        <f t="shared" si="811"/>
        <v>0</v>
      </c>
      <c r="AU346" s="24">
        <f t="shared" si="811"/>
        <v>0</v>
      </c>
      <c r="AV346" s="24">
        <f t="shared" si="811"/>
        <v>0</v>
      </c>
      <c r="AW346" s="24">
        <f t="shared" si="811"/>
        <v>32229.181451642267</v>
      </c>
      <c r="AX346" s="24">
        <f t="shared" si="811"/>
        <v>0</v>
      </c>
      <c r="AY346" s="24">
        <f t="shared" si="811"/>
        <v>0</v>
      </c>
      <c r="AZ346" s="24">
        <f t="shared" si="811"/>
        <v>0</v>
      </c>
      <c r="BA346" s="24">
        <f t="shared" si="811"/>
        <v>116.45159204521579</v>
      </c>
      <c r="BB346" s="24">
        <f t="shared" si="811"/>
        <v>0</v>
      </c>
      <c r="BC346" s="24">
        <f t="shared" si="811"/>
        <v>0</v>
      </c>
      <c r="BD346" s="24">
        <f t="shared" si="811"/>
        <v>44.02279044402534</v>
      </c>
      <c r="BE346" s="24">
        <f t="shared" si="811"/>
        <v>388.18798244333811</v>
      </c>
      <c r="BF346" s="24">
        <f t="shared" si="811"/>
        <v>0</v>
      </c>
      <c r="BH346" s="44">
        <f t="shared" si="693"/>
        <v>0</v>
      </c>
      <c r="BI346" s="44">
        <f t="shared" si="694"/>
        <v>0</v>
      </c>
      <c r="BJ346" s="44">
        <f t="shared" si="695"/>
        <v>0</v>
      </c>
      <c r="BK346" s="44">
        <f t="shared" si="696"/>
        <v>0</v>
      </c>
    </row>
    <row r="347" spans="2:63" x14ac:dyDescent="0.25">
      <c r="B347" s="30"/>
      <c r="C347" s="30"/>
      <c r="D347" s="30"/>
      <c r="E347" s="94"/>
      <c r="F347" s="94"/>
      <c r="G347" s="105"/>
      <c r="H347" s="31"/>
      <c r="I347" s="31"/>
      <c r="J347" s="31"/>
      <c r="K347" s="4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H347" s="44">
        <f t="shared" si="693"/>
        <v>0</v>
      </c>
      <c r="BI347" s="44">
        <f t="shared" si="694"/>
        <v>0</v>
      </c>
      <c r="BJ347" s="44">
        <f t="shared" si="695"/>
        <v>0</v>
      </c>
      <c r="BK347" s="44">
        <f t="shared" si="696"/>
        <v>0</v>
      </c>
    </row>
    <row r="348" spans="2:63" x14ac:dyDescent="0.25">
      <c r="B348" s="6"/>
      <c r="C348" s="6" t="s">
        <v>200</v>
      </c>
      <c r="D348" s="6"/>
      <c r="E348" s="93"/>
      <c r="F348" s="93"/>
      <c r="G348" s="105">
        <f>+'Function-Classif'!F348</f>
        <v>52761815.924879849</v>
      </c>
      <c r="H348" s="24">
        <f>H346+H329+H310</f>
        <v>4913484.540972203</v>
      </c>
      <c r="I348" s="24">
        <f t="shared" ref="I348:J348" si="812">I346+I329+I310</f>
        <v>47848331.383907646</v>
      </c>
      <c r="J348" s="24">
        <f t="shared" si="812"/>
        <v>0</v>
      </c>
      <c r="K348" s="24"/>
      <c r="L348" s="24">
        <f t="shared" ref="L348:BF348" si="813">L346+L329+L310</f>
        <v>2006081.1542888149</v>
      </c>
      <c r="M348" s="24">
        <f t="shared" si="813"/>
        <v>16063547.577123577</v>
      </c>
      <c r="N348" s="24">
        <f t="shared" si="813"/>
        <v>0</v>
      </c>
      <c r="O348" s="24">
        <f t="shared" si="813"/>
        <v>0</v>
      </c>
      <c r="P348" s="24">
        <f t="shared" si="813"/>
        <v>540225.53893684573</v>
      </c>
      <c r="Q348" s="24">
        <f t="shared" si="813"/>
        <v>4792469.9134537606</v>
      </c>
      <c r="R348" s="24">
        <f t="shared" si="813"/>
        <v>0</v>
      </c>
      <c r="S348" s="24">
        <f t="shared" si="813"/>
        <v>0</v>
      </c>
      <c r="T348" s="24">
        <f t="shared" si="813"/>
        <v>33062.235488293991</v>
      </c>
      <c r="U348" s="24">
        <f t="shared" si="813"/>
        <v>400433.02540138154</v>
      </c>
      <c r="V348" s="24">
        <f t="shared" si="813"/>
        <v>0</v>
      </c>
      <c r="W348" s="24">
        <f t="shared" si="813"/>
        <v>0</v>
      </c>
      <c r="X348" s="24">
        <f t="shared" si="813"/>
        <v>560754.44971254061</v>
      </c>
      <c r="Y348" s="24">
        <f t="shared" si="813"/>
        <v>5660223.3799687717</v>
      </c>
      <c r="Z348" s="24">
        <f t="shared" si="813"/>
        <v>0</v>
      </c>
      <c r="AA348" s="24">
        <f t="shared" si="813"/>
        <v>0</v>
      </c>
      <c r="AB348" s="24">
        <f t="shared" si="813"/>
        <v>40978.236174410129</v>
      </c>
      <c r="AC348" s="24">
        <f t="shared" si="813"/>
        <v>436797.15608822147</v>
      </c>
      <c r="AD348" s="24">
        <f t="shared" si="813"/>
        <v>0</v>
      </c>
      <c r="AE348" s="24">
        <f t="shared" si="813"/>
        <v>0</v>
      </c>
      <c r="AF348" s="24">
        <f t="shared" si="813"/>
        <v>400651.99797821173</v>
      </c>
      <c r="AG348" s="24">
        <f t="shared" si="813"/>
        <v>4406503.3679499002</v>
      </c>
      <c r="AH348" s="24">
        <f t="shared" si="813"/>
        <v>0</v>
      </c>
      <c r="AI348" s="24">
        <f t="shared" si="813"/>
        <v>0</v>
      </c>
      <c r="AJ348" s="24">
        <f t="shared" si="813"/>
        <v>875428.16948112322</v>
      </c>
      <c r="AK348" s="24">
        <f t="shared" si="813"/>
        <v>10592331.035139369</v>
      </c>
      <c r="AL348" s="24">
        <f t="shared" si="813"/>
        <v>0</v>
      </c>
      <c r="AM348" s="24">
        <f t="shared" si="813"/>
        <v>0</v>
      </c>
      <c r="AN348" s="24">
        <f t="shared" si="813"/>
        <v>311337.99474380381</v>
      </c>
      <c r="AO348" s="24">
        <f t="shared" si="813"/>
        <v>3772285.7975909361</v>
      </c>
      <c r="AP348" s="24">
        <f t="shared" si="813"/>
        <v>0</v>
      </c>
      <c r="AQ348" s="24">
        <f t="shared" si="813"/>
        <v>0</v>
      </c>
      <c r="AR348" s="24">
        <f t="shared" si="813"/>
        <v>144731.49668390895</v>
      </c>
      <c r="AS348" s="24">
        <f t="shared" si="813"/>
        <v>1392630.9105173296</v>
      </c>
      <c r="AT348" s="24">
        <f t="shared" si="813"/>
        <v>0</v>
      </c>
      <c r="AU348" s="24">
        <f t="shared" si="813"/>
        <v>0</v>
      </c>
      <c r="AV348" s="24">
        <f t="shared" si="813"/>
        <v>0</v>
      </c>
      <c r="AW348" s="24">
        <f t="shared" si="813"/>
        <v>326004.68930615095</v>
      </c>
      <c r="AX348" s="24">
        <f t="shared" si="813"/>
        <v>0</v>
      </c>
      <c r="AY348" s="24">
        <f t="shared" si="813"/>
        <v>0</v>
      </c>
      <c r="AZ348" s="24">
        <f t="shared" si="813"/>
        <v>0</v>
      </c>
      <c r="BA348" s="24">
        <f t="shared" si="813"/>
        <v>1177.9314079344304</v>
      </c>
      <c r="BB348" s="24">
        <f t="shared" si="813"/>
        <v>0</v>
      </c>
      <c r="BC348" s="24">
        <f t="shared" si="813"/>
        <v>0</v>
      </c>
      <c r="BD348" s="24">
        <f t="shared" si="813"/>
        <v>233.26748425025852</v>
      </c>
      <c r="BE348" s="24">
        <f t="shared" si="813"/>
        <v>3926.5999603093701</v>
      </c>
      <c r="BF348" s="24">
        <f t="shared" si="813"/>
        <v>0</v>
      </c>
      <c r="BH348" s="44">
        <f t="shared" si="693"/>
        <v>0</v>
      </c>
      <c r="BI348" s="44">
        <f t="shared" si="694"/>
        <v>0</v>
      </c>
      <c r="BJ348" s="44">
        <f t="shared" si="695"/>
        <v>0</v>
      </c>
      <c r="BK348" s="44">
        <f t="shared" si="696"/>
        <v>0</v>
      </c>
    </row>
    <row r="349" spans="2:63" x14ac:dyDescent="0.25">
      <c r="B349" s="7"/>
      <c r="C349" s="6"/>
      <c r="D349" s="6"/>
      <c r="E349" s="93"/>
      <c r="F349" s="93"/>
      <c r="G349" s="105"/>
      <c r="H349" s="24"/>
      <c r="I349" s="24"/>
      <c r="J349" s="24"/>
      <c r="K349" s="24"/>
      <c r="L349" s="40"/>
      <c r="M349" s="24"/>
      <c r="N349" s="24"/>
      <c r="O349" s="24"/>
      <c r="P349" s="40"/>
      <c r="Q349" s="24"/>
      <c r="R349" s="24"/>
      <c r="S349" s="24"/>
      <c r="T349" s="24"/>
      <c r="U349" s="24"/>
      <c r="V349" s="24"/>
      <c r="W349" s="24"/>
      <c r="Y349" s="44"/>
      <c r="Z349" s="44"/>
      <c r="BH349" s="44">
        <f t="shared" ref="BH349:BH412" si="814">+L349+P349+T349+X349+AB349+AF349+AJ349+AN349+AR349+AV349+AZ349+BD349-H349</f>
        <v>0</v>
      </c>
      <c r="BI349" s="44">
        <f t="shared" ref="BI349:BI412" si="815">+M349+Q349+U349+Y349+AC349+AG349+AK349+AO349+AS349+AW349+BA349+BE349-I349</f>
        <v>0</v>
      </c>
      <c r="BJ349" s="44">
        <f t="shared" ref="BJ349:BJ412" si="816">+N349+R349+V349+Z349+AD349+AH349+AL349+AP349+AT349+AX349+BB349+BF349-J349</f>
        <v>0</v>
      </c>
      <c r="BK349" s="44">
        <f t="shared" ref="BK349:BK412" si="817">SUM(L349:BF349)-G349</f>
        <v>0</v>
      </c>
    </row>
    <row r="350" spans="2:63" x14ac:dyDescent="0.25">
      <c r="B350" s="9" t="s">
        <v>247</v>
      </c>
      <c r="C350" s="6"/>
      <c r="D350" s="6"/>
      <c r="E350" s="93"/>
      <c r="F350" s="93"/>
      <c r="G350" s="105"/>
      <c r="H350" s="24"/>
      <c r="I350" s="24"/>
      <c r="J350" s="24"/>
      <c r="K350" s="24"/>
      <c r="L350" s="40"/>
      <c r="M350" s="24"/>
      <c r="N350" s="24"/>
      <c r="O350" s="24"/>
      <c r="P350" s="40"/>
      <c r="Q350" s="24"/>
      <c r="R350" s="24"/>
      <c r="S350" s="24"/>
      <c r="T350" s="24"/>
      <c r="U350" s="24"/>
      <c r="V350" s="24"/>
      <c r="W350" s="24"/>
      <c r="Y350" s="44"/>
      <c r="Z350" s="44"/>
      <c r="BH350" s="44">
        <f t="shared" si="814"/>
        <v>0</v>
      </c>
      <c r="BI350" s="44">
        <f t="shared" si="815"/>
        <v>0</v>
      </c>
      <c r="BJ350" s="44">
        <f t="shared" si="816"/>
        <v>0</v>
      </c>
      <c r="BK350" s="44">
        <f t="shared" si="817"/>
        <v>0</v>
      </c>
    </row>
    <row r="351" spans="2:63" x14ac:dyDescent="0.25">
      <c r="B351" s="6">
        <v>555</v>
      </c>
      <c r="C351" s="6" t="s">
        <v>123</v>
      </c>
      <c r="D351" s="6"/>
      <c r="E351" s="93"/>
      <c r="F351" s="93"/>
      <c r="G351" s="105">
        <f>+'Function-Classif'!F351</f>
        <v>0</v>
      </c>
      <c r="H351" s="21">
        <f>+'Function-Classif'!S351</f>
        <v>0</v>
      </c>
      <c r="I351" s="21">
        <f>+'Function-Classif'!T351</f>
        <v>0</v>
      </c>
      <c r="J351" s="21">
        <f>+'Function-Classif'!U351</f>
        <v>0</v>
      </c>
      <c r="K351" s="24"/>
      <c r="L351" s="40"/>
      <c r="M351" s="24"/>
      <c r="N351" s="24"/>
      <c r="O351" s="24"/>
      <c r="P351" s="40"/>
      <c r="Q351" s="24"/>
      <c r="R351" s="24"/>
      <c r="S351" s="24"/>
      <c r="T351" s="24"/>
      <c r="U351" s="24"/>
      <c r="V351" s="24"/>
      <c r="W351" s="24"/>
      <c r="Y351" s="44"/>
      <c r="Z351" s="44"/>
      <c r="BH351" s="44">
        <f t="shared" si="814"/>
        <v>0</v>
      </c>
      <c r="BI351" s="44">
        <f t="shared" si="815"/>
        <v>0</v>
      </c>
      <c r="BJ351" s="44">
        <f t="shared" si="816"/>
        <v>0</v>
      </c>
      <c r="BK351" s="44">
        <f t="shared" si="817"/>
        <v>0</v>
      </c>
    </row>
    <row r="352" spans="2:63" x14ac:dyDescent="0.25">
      <c r="B352" s="6">
        <v>556</v>
      </c>
      <c r="C352" s="6" t="s">
        <v>127</v>
      </c>
      <c r="D352" s="47" t="str">
        <f>INDEX(Alloc,$E352,D$1)</f>
        <v>Prod</v>
      </c>
      <c r="E352" s="93">
        <v>24</v>
      </c>
      <c r="F352" s="93"/>
      <c r="G352" s="105">
        <f>+'Function-Classif'!F352</f>
        <v>1829188.5454651404</v>
      </c>
      <c r="H352" s="21">
        <f>+'Function-Classif'!S352</f>
        <v>299804.00260173657</v>
      </c>
      <c r="I352" s="21">
        <f>+'Function-Classif'!T352</f>
        <v>1529384.5428634037</v>
      </c>
      <c r="J352" s="21">
        <f>+'Function-Classif'!U352</f>
        <v>0</v>
      </c>
      <c r="K352" s="47"/>
      <c r="L352" s="47">
        <f t="shared" ref="L352:N352" si="818">INDEX(Alloc,$E352,L$1)*$G352</f>
        <v>122404.20308327596</v>
      </c>
      <c r="M352" s="47">
        <f t="shared" si="818"/>
        <v>513441.96667777991</v>
      </c>
      <c r="N352" s="47">
        <f t="shared" si="818"/>
        <v>0</v>
      </c>
      <c r="O352" s="47"/>
      <c r="P352" s="47">
        <f t="shared" ref="P352:R352" si="819">INDEX(Alloc,$E352,P$1)*$G352</f>
        <v>32962.712618792575</v>
      </c>
      <c r="Q352" s="47">
        <f t="shared" si="819"/>
        <v>153182.5498566741</v>
      </c>
      <c r="R352" s="47">
        <f t="shared" si="819"/>
        <v>0</v>
      </c>
      <c r="S352" s="47"/>
      <c r="T352" s="47">
        <f t="shared" ref="T352:V352" si="820">INDEX(Alloc,$E352,T$1)*$G352</f>
        <v>2017.344402266187</v>
      </c>
      <c r="U352" s="47">
        <f t="shared" si="820"/>
        <v>12799.110476543587</v>
      </c>
      <c r="V352" s="47">
        <f t="shared" si="820"/>
        <v>0</v>
      </c>
      <c r="W352" s="24"/>
      <c r="X352" s="47">
        <f t="shared" ref="X352:Z352" si="821">INDEX(Alloc,$E352,X$1)*$G352</f>
        <v>34215.316462009192</v>
      </c>
      <c r="Y352" s="47">
        <f t="shared" si="821"/>
        <v>180918.70491830146</v>
      </c>
      <c r="Z352" s="47">
        <f t="shared" si="821"/>
        <v>0</v>
      </c>
      <c r="AB352" s="47">
        <f t="shared" ref="AB352:AD352" si="822">INDEX(Alloc,$E352,AB$1)*$G352</f>
        <v>2500.351659235419</v>
      </c>
      <c r="AC352" s="47">
        <f t="shared" si="822"/>
        <v>13961.423513980502</v>
      </c>
      <c r="AD352" s="47">
        <f t="shared" si="822"/>
        <v>0</v>
      </c>
      <c r="AF352" s="47">
        <f t="shared" ref="AF352:AH352" si="823">INDEX(Alloc,$E352,AF$1)*$G352</f>
        <v>24446.413058314796</v>
      </c>
      <c r="AG352" s="47">
        <f t="shared" si="823"/>
        <v>140845.83399463433</v>
      </c>
      <c r="AH352" s="47">
        <f t="shared" si="823"/>
        <v>0</v>
      </c>
      <c r="AJ352" s="47">
        <f t="shared" ref="AJ352:AL352" si="824">INDEX(Alloc,$E352,AJ$1)*$G352</f>
        <v>53415.629379149592</v>
      </c>
      <c r="AK352" s="47">
        <f t="shared" si="824"/>
        <v>338564.52021402708</v>
      </c>
      <c r="AL352" s="47">
        <f t="shared" si="824"/>
        <v>0</v>
      </c>
      <c r="AN352" s="47">
        <f t="shared" ref="AN352:AP352" si="825">INDEX(Alloc,$E352,AN$1)*$G352</f>
        <v>18996.778397866314</v>
      </c>
      <c r="AO352" s="47">
        <f t="shared" si="825"/>
        <v>120574.22742309145</v>
      </c>
      <c r="AP352" s="47">
        <f t="shared" si="825"/>
        <v>0</v>
      </c>
      <c r="AR352" s="47">
        <f t="shared" ref="AR352:AT352" si="826">INDEX(Alloc,$E352,AR$1)*$G352</f>
        <v>8831.0203576605363</v>
      </c>
      <c r="AS352" s="47">
        <f t="shared" si="826"/>
        <v>44512.904146440291</v>
      </c>
      <c r="AT352" s="47">
        <f t="shared" si="826"/>
        <v>0</v>
      </c>
      <c r="AV352" s="47">
        <f t="shared" ref="AV352:AX352" si="827">INDEX(Alloc,$E352,AV$1)*$G352</f>
        <v>0</v>
      </c>
      <c r="AW352" s="47">
        <f t="shared" si="827"/>
        <v>10420.144617488131</v>
      </c>
      <c r="AX352" s="47">
        <f t="shared" si="827"/>
        <v>0</v>
      </c>
      <c r="AZ352" s="47">
        <f t="shared" ref="AZ352:BB352" si="828">INDEX(Alloc,$E352,AZ$1)*$G352</f>
        <v>0</v>
      </c>
      <c r="BA352" s="47">
        <f t="shared" si="828"/>
        <v>37.65042658215097</v>
      </c>
      <c r="BB352" s="47">
        <f t="shared" si="828"/>
        <v>0</v>
      </c>
      <c r="BD352" s="47">
        <f t="shared" ref="BD352:BF352" si="829">INDEX(Alloc,$E352,BD$1)*$G352</f>
        <v>14.233183166019996</v>
      </c>
      <c r="BE352" s="47">
        <f t="shared" si="829"/>
        <v>125.5065978606916</v>
      </c>
      <c r="BF352" s="47">
        <f t="shared" si="829"/>
        <v>0</v>
      </c>
      <c r="BH352" s="44">
        <f t="shared" si="814"/>
        <v>0</v>
      </c>
      <c r="BI352" s="44">
        <f t="shared" si="815"/>
        <v>0</v>
      </c>
      <c r="BJ352" s="44">
        <f t="shared" si="816"/>
        <v>0</v>
      </c>
      <c r="BK352" s="44">
        <f t="shared" si="817"/>
        <v>0</v>
      </c>
    </row>
    <row r="353" spans="2:63" x14ac:dyDescent="0.25">
      <c r="B353" s="30">
        <v>557</v>
      </c>
      <c r="C353" s="30" t="s">
        <v>128</v>
      </c>
      <c r="D353" s="30"/>
      <c r="E353" s="94"/>
      <c r="F353" s="94"/>
      <c r="G353" s="105">
        <f>+'Function-Classif'!F353</f>
        <v>0</v>
      </c>
      <c r="H353" s="31">
        <f>+'Function-Classif'!S353</f>
        <v>0</v>
      </c>
      <c r="I353" s="31">
        <f>+'Function-Classif'!T353</f>
        <v>0</v>
      </c>
      <c r="J353" s="31">
        <f>+'Function-Classif'!U353</f>
        <v>0</v>
      </c>
      <c r="K353" s="41"/>
      <c r="L353" s="41"/>
      <c r="M353" s="41"/>
      <c r="N353" s="41"/>
      <c r="O353" s="41"/>
      <c r="P353" s="41"/>
      <c r="Q353" s="41"/>
      <c r="R353" s="41"/>
      <c r="S353" s="41"/>
      <c r="T353" s="41"/>
      <c r="U353" s="41"/>
      <c r="V353" s="24"/>
      <c r="W353" s="41"/>
      <c r="Y353" s="44"/>
      <c r="Z353" s="44"/>
      <c r="BH353" s="44">
        <f t="shared" si="814"/>
        <v>0</v>
      </c>
      <c r="BI353" s="44">
        <f t="shared" si="815"/>
        <v>0</v>
      </c>
      <c r="BJ353" s="44">
        <f t="shared" si="816"/>
        <v>0</v>
      </c>
      <c r="BK353" s="44">
        <f t="shared" si="817"/>
        <v>0</v>
      </c>
    </row>
    <row r="354" spans="2:63" x14ac:dyDescent="0.25">
      <c r="B354" s="6"/>
      <c r="C354" s="6" t="s">
        <v>201</v>
      </c>
      <c r="D354" s="6"/>
      <c r="E354" s="93"/>
      <c r="F354" s="93"/>
      <c r="G354" s="105">
        <f>+'Function-Classif'!F354</f>
        <v>1829188.5454651404</v>
      </c>
      <c r="H354" s="24">
        <f>SUM(H351:H353)</f>
        <v>299804.00260173657</v>
      </c>
      <c r="I354" s="24">
        <f t="shared" ref="I354:BF354" si="830">SUM(I351:I353)</f>
        <v>1529384.5428634037</v>
      </c>
      <c r="J354" s="24">
        <f t="shared" si="830"/>
        <v>0</v>
      </c>
      <c r="K354" s="24"/>
      <c r="L354" s="24">
        <f t="shared" si="830"/>
        <v>122404.20308327596</v>
      </c>
      <c r="M354" s="24">
        <f t="shared" si="830"/>
        <v>513441.96667777991</v>
      </c>
      <c r="N354" s="24">
        <f t="shared" si="830"/>
        <v>0</v>
      </c>
      <c r="O354" s="24">
        <f t="shared" si="830"/>
        <v>0</v>
      </c>
      <c r="P354" s="24">
        <f t="shared" si="830"/>
        <v>32962.712618792575</v>
      </c>
      <c r="Q354" s="24">
        <f t="shared" si="830"/>
        <v>153182.5498566741</v>
      </c>
      <c r="R354" s="24">
        <f t="shared" si="830"/>
        <v>0</v>
      </c>
      <c r="S354" s="24">
        <f t="shared" si="830"/>
        <v>0</v>
      </c>
      <c r="T354" s="24">
        <f t="shared" si="830"/>
        <v>2017.344402266187</v>
      </c>
      <c r="U354" s="24">
        <f t="shared" si="830"/>
        <v>12799.110476543587</v>
      </c>
      <c r="V354" s="24">
        <f t="shared" si="830"/>
        <v>0</v>
      </c>
      <c r="W354" s="24">
        <f t="shared" si="830"/>
        <v>0</v>
      </c>
      <c r="X354" s="24">
        <f t="shared" si="830"/>
        <v>34215.316462009192</v>
      </c>
      <c r="Y354" s="24">
        <f t="shared" si="830"/>
        <v>180918.70491830146</v>
      </c>
      <c r="Z354" s="24">
        <f t="shared" si="830"/>
        <v>0</v>
      </c>
      <c r="AA354" s="24">
        <f t="shared" si="830"/>
        <v>0</v>
      </c>
      <c r="AB354" s="24">
        <f t="shared" si="830"/>
        <v>2500.351659235419</v>
      </c>
      <c r="AC354" s="24">
        <f t="shared" si="830"/>
        <v>13961.423513980502</v>
      </c>
      <c r="AD354" s="24">
        <f t="shared" si="830"/>
        <v>0</v>
      </c>
      <c r="AE354" s="24">
        <f t="shared" si="830"/>
        <v>0</v>
      </c>
      <c r="AF354" s="24">
        <f t="shared" si="830"/>
        <v>24446.413058314796</v>
      </c>
      <c r="AG354" s="24">
        <f t="shared" si="830"/>
        <v>140845.83399463433</v>
      </c>
      <c r="AH354" s="24">
        <f t="shared" si="830"/>
        <v>0</v>
      </c>
      <c r="AI354" s="24">
        <f t="shared" si="830"/>
        <v>0</v>
      </c>
      <c r="AJ354" s="24">
        <f t="shared" si="830"/>
        <v>53415.629379149592</v>
      </c>
      <c r="AK354" s="24">
        <f t="shared" si="830"/>
        <v>338564.52021402708</v>
      </c>
      <c r="AL354" s="24">
        <f t="shared" si="830"/>
        <v>0</v>
      </c>
      <c r="AM354" s="24">
        <f t="shared" si="830"/>
        <v>0</v>
      </c>
      <c r="AN354" s="24">
        <f t="shared" si="830"/>
        <v>18996.778397866314</v>
      </c>
      <c r="AO354" s="24">
        <f t="shared" si="830"/>
        <v>120574.22742309145</v>
      </c>
      <c r="AP354" s="24">
        <f t="shared" si="830"/>
        <v>0</v>
      </c>
      <c r="AQ354" s="24">
        <f t="shared" si="830"/>
        <v>0</v>
      </c>
      <c r="AR354" s="24">
        <f t="shared" si="830"/>
        <v>8831.0203576605363</v>
      </c>
      <c r="AS354" s="24">
        <f t="shared" si="830"/>
        <v>44512.904146440291</v>
      </c>
      <c r="AT354" s="24">
        <f t="shared" si="830"/>
        <v>0</v>
      </c>
      <c r="AU354" s="24">
        <f t="shared" si="830"/>
        <v>0</v>
      </c>
      <c r="AV354" s="24">
        <f t="shared" si="830"/>
        <v>0</v>
      </c>
      <c r="AW354" s="24">
        <f t="shared" si="830"/>
        <v>10420.144617488131</v>
      </c>
      <c r="AX354" s="24">
        <f t="shared" si="830"/>
        <v>0</v>
      </c>
      <c r="AY354" s="24">
        <f t="shared" si="830"/>
        <v>0</v>
      </c>
      <c r="AZ354" s="24">
        <f t="shared" si="830"/>
        <v>0</v>
      </c>
      <c r="BA354" s="24">
        <f t="shared" si="830"/>
        <v>37.65042658215097</v>
      </c>
      <c r="BB354" s="24">
        <f t="shared" si="830"/>
        <v>0</v>
      </c>
      <c r="BC354" s="24">
        <f t="shared" si="830"/>
        <v>0</v>
      </c>
      <c r="BD354" s="24">
        <f t="shared" si="830"/>
        <v>14.233183166019996</v>
      </c>
      <c r="BE354" s="24">
        <f t="shared" si="830"/>
        <v>125.5065978606916</v>
      </c>
      <c r="BF354" s="24">
        <f t="shared" si="830"/>
        <v>0</v>
      </c>
      <c r="BH354" s="44">
        <f t="shared" si="814"/>
        <v>0</v>
      </c>
      <c r="BI354" s="44">
        <f t="shared" si="815"/>
        <v>0</v>
      </c>
      <c r="BJ354" s="44">
        <f t="shared" si="816"/>
        <v>0</v>
      </c>
      <c r="BK354" s="44">
        <f t="shared" si="817"/>
        <v>0</v>
      </c>
    </row>
    <row r="355" spans="2:63" x14ac:dyDescent="0.25">
      <c r="B355" s="6"/>
      <c r="C355" s="6"/>
      <c r="D355" s="6"/>
      <c r="E355" s="93"/>
      <c r="F355" s="93"/>
      <c r="G355" s="105"/>
      <c r="H355" s="24"/>
      <c r="I355" s="24"/>
      <c r="J355" s="24"/>
      <c r="K355" s="24"/>
      <c r="L355" s="40"/>
      <c r="M355" s="24"/>
      <c r="N355" s="24"/>
      <c r="O355" s="24"/>
      <c r="P355" s="40"/>
      <c r="Q355" s="24"/>
      <c r="R355" s="24"/>
      <c r="S355" s="24"/>
      <c r="T355" s="24"/>
      <c r="U355" s="24"/>
      <c r="V355" s="24"/>
      <c r="W355" s="24"/>
      <c r="Y355" s="44"/>
      <c r="Z355" s="44"/>
      <c r="BH355" s="44">
        <f t="shared" si="814"/>
        <v>0</v>
      </c>
      <c r="BI355" s="44">
        <f t="shared" si="815"/>
        <v>0</v>
      </c>
      <c r="BJ355" s="44">
        <f t="shared" si="816"/>
        <v>0</v>
      </c>
      <c r="BK355" s="44">
        <f t="shared" si="817"/>
        <v>0</v>
      </c>
    </row>
    <row r="356" spans="2:63" x14ac:dyDescent="0.25">
      <c r="B356" s="9" t="s">
        <v>202</v>
      </c>
      <c r="C356" s="6"/>
      <c r="D356" s="6"/>
      <c r="E356" s="93"/>
      <c r="F356" s="93"/>
      <c r="G356" s="105"/>
      <c r="H356" s="24"/>
      <c r="I356" s="24"/>
      <c r="J356" s="24"/>
      <c r="K356" s="24"/>
      <c r="L356" s="40"/>
      <c r="M356" s="24"/>
      <c r="N356" s="24"/>
      <c r="O356" s="24"/>
      <c r="P356" s="40"/>
      <c r="Q356" s="24"/>
      <c r="R356" s="24"/>
      <c r="S356" s="24"/>
      <c r="T356" s="24"/>
      <c r="U356" s="24"/>
      <c r="V356" s="24"/>
      <c r="W356" s="24"/>
      <c r="Y356" s="44"/>
      <c r="Z356" s="44"/>
      <c r="BH356" s="44">
        <f t="shared" si="814"/>
        <v>0</v>
      </c>
      <c r="BI356" s="44">
        <f t="shared" si="815"/>
        <v>0</v>
      </c>
      <c r="BJ356" s="44">
        <f t="shared" si="816"/>
        <v>0</v>
      </c>
      <c r="BK356" s="44">
        <f t="shared" si="817"/>
        <v>0</v>
      </c>
    </row>
    <row r="357" spans="2:63" x14ac:dyDescent="0.25">
      <c r="B357" s="6">
        <v>560</v>
      </c>
      <c r="C357" s="6" t="s">
        <v>132</v>
      </c>
      <c r="D357" s="47" t="str">
        <f>INDEX(Alloc,$E357,D$1)</f>
        <v>Trans</v>
      </c>
      <c r="E357" s="93">
        <v>25</v>
      </c>
      <c r="F357" s="93"/>
      <c r="G357" s="105">
        <f>+'Function-Classif'!F357</f>
        <v>1648654.4511149053</v>
      </c>
      <c r="H357" s="21">
        <f>+'Function-Classif'!S357</f>
        <v>1648654.4511149053</v>
      </c>
      <c r="I357" s="21">
        <f>+'Function-Classif'!T357</f>
        <v>0</v>
      </c>
      <c r="J357" s="21">
        <f>+'Function-Classif'!U357</f>
        <v>0</v>
      </c>
      <c r="K357" s="24"/>
      <c r="L357" s="47">
        <f t="shared" ref="L357:N359" si="831">INDEX(Alloc,$E357,L$1)*$G357</f>
        <v>701238.07920762245</v>
      </c>
      <c r="M357" s="47">
        <f t="shared" si="831"/>
        <v>0</v>
      </c>
      <c r="N357" s="47">
        <f t="shared" si="831"/>
        <v>0</v>
      </c>
      <c r="O357" s="47"/>
      <c r="P357" s="47">
        <f t="shared" ref="P357:R359" si="832">INDEX(Alloc,$E357,P$1)*$G357</f>
        <v>177532.52377773108</v>
      </c>
      <c r="Q357" s="47">
        <f t="shared" si="832"/>
        <v>0</v>
      </c>
      <c r="R357" s="47">
        <f t="shared" si="832"/>
        <v>0</v>
      </c>
      <c r="S357" s="47"/>
      <c r="T357" s="47">
        <f t="shared" ref="T357:V359" si="833">INDEX(Alloc,$E357,T$1)*$G357</f>
        <v>17138.926503230432</v>
      </c>
      <c r="U357" s="47">
        <f t="shared" si="833"/>
        <v>0</v>
      </c>
      <c r="V357" s="47">
        <f t="shared" si="833"/>
        <v>0</v>
      </c>
      <c r="W357" s="24"/>
      <c r="X357" s="47">
        <f t="shared" ref="X357:Z359" si="834">INDEX(Alloc,$E357,X$1)*$G357</f>
        <v>156512.02044967079</v>
      </c>
      <c r="Y357" s="47">
        <f t="shared" si="834"/>
        <v>0</v>
      </c>
      <c r="Z357" s="47">
        <f t="shared" si="834"/>
        <v>0</v>
      </c>
      <c r="AB357" s="47">
        <f t="shared" ref="AB357:AD359" si="835">INDEX(Alloc,$E357,AB$1)*$G357</f>
        <v>12308.293732299971</v>
      </c>
      <c r="AC357" s="47">
        <f t="shared" si="835"/>
        <v>0</v>
      </c>
      <c r="AD357" s="47">
        <f t="shared" si="835"/>
        <v>0</v>
      </c>
      <c r="AF357" s="47">
        <f t="shared" ref="AF357:AH359" si="836">INDEX(Alloc,$E357,AF$1)*$G357</f>
        <v>120968.12469517584</v>
      </c>
      <c r="AG357" s="47">
        <f t="shared" si="836"/>
        <v>0</v>
      </c>
      <c r="AH357" s="47">
        <f t="shared" si="836"/>
        <v>0</v>
      </c>
      <c r="AJ357" s="47">
        <f t="shared" ref="AJ357:AL359" si="837">INDEX(Alloc,$E357,AJ$1)*$G357</f>
        <v>280269.0881570403</v>
      </c>
      <c r="AK357" s="47">
        <f t="shared" si="837"/>
        <v>0</v>
      </c>
      <c r="AL357" s="47">
        <f t="shared" si="837"/>
        <v>0</v>
      </c>
      <c r="AN357" s="47">
        <f t="shared" ref="AN357:AP359" si="838">INDEX(Alloc,$E357,AN$1)*$G357</f>
        <v>102573.39188075454</v>
      </c>
      <c r="AO357" s="47">
        <f t="shared" si="838"/>
        <v>0</v>
      </c>
      <c r="AP357" s="47">
        <f t="shared" si="838"/>
        <v>0</v>
      </c>
      <c r="AR357" s="47">
        <f t="shared" ref="AR357:AT359" si="839">INDEX(Alloc,$E357,AR$1)*$G357</f>
        <v>67820.482080454894</v>
      </c>
      <c r="AS357" s="47">
        <f t="shared" si="839"/>
        <v>0</v>
      </c>
      <c r="AT357" s="47">
        <f t="shared" si="839"/>
        <v>0</v>
      </c>
      <c r="AV357" s="47">
        <f t="shared" ref="AV357:AX359" si="840">INDEX(Alloc,$E357,AV$1)*$G357</f>
        <v>12163.664066516427</v>
      </c>
      <c r="AW357" s="47">
        <f t="shared" si="840"/>
        <v>0</v>
      </c>
      <c r="AX357" s="47">
        <f t="shared" si="840"/>
        <v>0</v>
      </c>
      <c r="AZ357" s="47">
        <f t="shared" ref="AZ357:BB359" si="841">INDEX(Alloc,$E357,AZ$1)*$G357</f>
        <v>50.949340023836491</v>
      </c>
      <c r="BA357" s="47">
        <f t="shared" si="841"/>
        <v>0</v>
      </c>
      <c r="BB357" s="47">
        <f t="shared" si="841"/>
        <v>0</v>
      </c>
      <c r="BD357" s="47">
        <f t="shared" ref="BD357:BF359" si="842">INDEX(Alloc,$E357,BD$1)*$G357</f>
        <v>78.907224384749043</v>
      </c>
      <c r="BE357" s="47">
        <f t="shared" si="842"/>
        <v>0</v>
      </c>
      <c r="BF357" s="47">
        <f t="shared" si="842"/>
        <v>0</v>
      </c>
      <c r="BH357" s="44">
        <f t="shared" ref="BH357:BH359" si="843">+L357+P357+T357+X357+AB357+AF357+AJ357+AN357+AR357+AV357+AZ357+BD357-H357</f>
        <v>0</v>
      </c>
      <c r="BI357" s="44">
        <f t="shared" ref="BI357:BI359" si="844">+M357+Q357+U357+Y357+AC357+AG357+AK357+AO357+AS357+AW357+BA357+BE357-I357</f>
        <v>0</v>
      </c>
      <c r="BJ357" s="44">
        <f t="shared" ref="BJ357:BJ359" si="845">+N357+R357+V357+Z357+AD357+AH357+AL357+AP357+AT357+AX357+BB357+BF357-J357</f>
        <v>0</v>
      </c>
      <c r="BK357" s="44">
        <f t="shared" ref="BK357:BK359" si="846">SUM(L357:BF357)-G357</f>
        <v>0</v>
      </c>
    </row>
    <row r="358" spans="2:63" x14ac:dyDescent="0.25">
      <c r="B358" s="6">
        <v>561</v>
      </c>
      <c r="C358" s="6" t="s">
        <v>133</v>
      </c>
      <c r="D358" s="47" t="str">
        <f>INDEX(Alloc,$E358,D$1)</f>
        <v>Trans</v>
      </c>
      <c r="E358" s="93">
        <v>25</v>
      </c>
      <c r="F358" s="93"/>
      <c r="G358" s="105">
        <f>+'Function-Classif'!F358</f>
        <v>3065460.3901622416</v>
      </c>
      <c r="H358" s="21">
        <f>+'Function-Classif'!S358</f>
        <v>3065460.3901622416</v>
      </c>
      <c r="I358" s="21">
        <f>+'Function-Classif'!T358</f>
        <v>0</v>
      </c>
      <c r="J358" s="21">
        <f>+'Function-Classif'!U358</f>
        <v>0</v>
      </c>
      <c r="K358" s="24"/>
      <c r="L358" s="47">
        <f t="shared" si="831"/>
        <v>1303861.7973770895</v>
      </c>
      <c r="M358" s="47">
        <f t="shared" si="831"/>
        <v>0</v>
      </c>
      <c r="N358" s="47">
        <f t="shared" si="831"/>
        <v>0</v>
      </c>
      <c r="O358" s="47"/>
      <c r="P358" s="47">
        <f t="shared" si="832"/>
        <v>330098.83862451708</v>
      </c>
      <c r="Q358" s="47">
        <f t="shared" si="832"/>
        <v>0</v>
      </c>
      <c r="R358" s="47">
        <f t="shared" si="832"/>
        <v>0</v>
      </c>
      <c r="S358" s="47"/>
      <c r="T358" s="47">
        <f t="shared" si="833"/>
        <v>31867.624104023351</v>
      </c>
      <c r="U358" s="47">
        <f t="shared" si="833"/>
        <v>0</v>
      </c>
      <c r="V358" s="47">
        <f t="shared" si="833"/>
        <v>0</v>
      </c>
      <c r="W358" s="24"/>
      <c r="X358" s="47">
        <f t="shared" si="834"/>
        <v>291013.92286799429</v>
      </c>
      <c r="Y358" s="47">
        <f t="shared" si="834"/>
        <v>0</v>
      </c>
      <c r="Z358" s="47">
        <f t="shared" si="834"/>
        <v>0</v>
      </c>
      <c r="AB358" s="47">
        <f t="shared" si="835"/>
        <v>22885.685281917245</v>
      </c>
      <c r="AC358" s="47">
        <f t="shared" si="835"/>
        <v>0</v>
      </c>
      <c r="AD358" s="47">
        <f t="shared" si="835"/>
        <v>0</v>
      </c>
      <c r="AF358" s="47">
        <f t="shared" si="836"/>
        <v>224924.63140138236</v>
      </c>
      <c r="AG358" s="47">
        <f t="shared" si="836"/>
        <v>0</v>
      </c>
      <c r="AH358" s="47">
        <f t="shared" si="836"/>
        <v>0</v>
      </c>
      <c r="AJ358" s="47">
        <f t="shared" si="837"/>
        <v>521124.23422099906</v>
      </c>
      <c r="AK358" s="47">
        <f t="shared" si="837"/>
        <v>0</v>
      </c>
      <c r="AL358" s="47">
        <f t="shared" si="837"/>
        <v>0</v>
      </c>
      <c r="AN358" s="47">
        <f t="shared" si="838"/>
        <v>190721.99737331577</v>
      </c>
      <c r="AO358" s="47">
        <f t="shared" si="838"/>
        <v>0</v>
      </c>
      <c r="AP358" s="47">
        <f t="shared" si="838"/>
        <v>0</v>
      </c>
      <c r="AR358" s="47">
        <f t="shared" si="839"/>
        <v>126103.44230639063</v>
      </c>
      <c r="AS358" s="47">
        <f t="shared" si="839"/>
        <v>0</v>
      </c>
      <c r="AT358" s="47">
        <f t="shared" si="839"/>
        <v>0</v>
      </c>
      <c r="AV358" s="47">
        <f t="shared" si="840"/>
        <v>22616.765065554115</v>
      </c>
      <c r="AW358" s="47">
        <f t="shared" si="840"/>
        <v>0</v>
      </c>
      <c r="AX358" s="47">
        <f t="shared" si="840"/>
        <v>0</v>
      </c>
      <c r="AZ358" s="47">
        <f t="shared" si="841"/>
        <v>94.733728855285221</v>
      </c>
      <c r="BA358" s="47">
        <f t="shared" si="841"/>
        <v>0</v>
      </c>
      <c r="BB358" s="47">
        <f t="shared" si="841"/>
        <v>0</v>
      </c>
      <c r="BD358" s="47">
        <f t="shared" si="842"/>
        <v>146.71781020305127</v>
      </c>
      <c r="BE358" s="47">
        <f t="shared" si="842"/>
        <v>0</v>
      </c>
      <c r="BF358" s="47">
        <f t="shared" si="842"/>
        <v>0</v>
      </c>
      <c r="BH358" s="44">
        <f t="shared" si="843"/>
        <v>0</v>
      </c>
      <c r="BI358" s="44">
        <f t="shared" si="844"/>
        <v>0</v>
      </c>
      <c r="BJ358" s="44">
        <f t="shared" si="845"/>
        <v>0</v>
      </c>
      <c r="BK358" s="44">
        <f t="shared" si="846"/>
        <v>0</v>
      </c>
    </row>
    <row r="359" spans="2:63" x14ac:dyDescent="0.25">
      <c r="B359" s="6">
        <v>562</v>
      </c>
      <c r="C359" s="6" t="s">
        <v>134</v>
      </c>
      <c r="D359" s="47" t="str">
        <f>INDEX(Alloc,$E359,D$1)</f>
        <v>Trans</v>
      </c>
      <c r="E359" s="93">
        <v>25</v>
      </c>
      <c r="F359" s="93"/>
      <c r="G359" s="105">
        <f>+'Function-Classif'!F359</f>
        <v>505134.89586892055</v>
      </c>
      <c r="H359" s="21">
        <f>+'Function-Classif'!S359</f>
        <v>505134.89586892055</v>
      </c>
      <c r="I359" s="21">
        <f>+'Function-Classif'!T359</f>
        <v>0</v>
      </c>
      <c r="J359" s="21">
        <f>+'Function-Classif'!U359</f>
        <v>0</v>
      </c>
      <c r="K359" s="24"/>
      <c r="L359" s="47">
        <f t="shared" si="831"/>
        <v>214853.89123252753</v>
      </c>
      <c r="M359" s="47">
        <f t="shared" si="831"/>
        <v>0</v>
      </c>
      <c r="N359" s="47">
        <f t="shared" si="831"/>
        <v>0</v>
      </c>
      <c r="O359" s="47"/>
      <c r="P359" s="47">
        <f t="shared" si="832"/>
        <v>54394.583929437751</v>
      </c>
      <c r="Q359" s="47">
        <f t="shared" si="832"/>
        <v>0</v>
      </c>
      <c r="R359" s="47">
        <f t="shared" si="832"/>
        <v>0</v>
      </c>
      <c r="S359" s="47"/>
      <c r="T359" s="47">
        <f t="shared" si="833"/>
        <v>5251.2337249687207</v>
      </c>
      <c r="U359" s="47">
        <f t="shared" si="833"/>
        <v>0</v>
      </c>
      <c r="V359" s="47">
        <f t="shared" si="833"/>
        <v>0</v>
      </c>
      <c r="W359" s="24"/>
      <c r="X359" s="47">
        <f t="shared" si="834"/>
        <v>47954.065267354585</v>
      </c>
      <c r="Y359" s="47">
        <f t="shared" si="834"/>
        <v>0</v>
      </c>
      <c r="Z359" s="47">
        <f t="shared" si="834"/>
        <v>0</v>
      </c>
      <c r="AB359" s="47">
        <f t="shared" si="835"/>
        <v>3771.1654304423473</v>
      </c>
      <c r="AC359" s="47">
        <f t="shared" si="835"/>
        <v>0</v>
      </c>
      <c r="AD359" s="47">
        <f t="shared" si="835"/>
        <v>0</v>
      </c>
      <c r="AF359" s="47">
        <f t="shared" si="836"/>
        <v>37063.692170323346</v>
      </c>
      <c r="AG359" s="47">
        <f t="shared" si="836"/>
        <v>0</v>
      </c>
      <c r="AH359" s="47">
        <f t="shared" si="836"/>
        <v>0</v>
      </c>
      <c r="AJ359" s="47">
        <f t="shared" si="837"/>
        <v>85872.267876233513</v>
      </c>
      <c r="AK359" s="47">
        <f t="shared" si="837"/>
        <v>0</v>
      </c>
      <c r="AL359" s="47">
        <f t="shared" si="837"/>
        <v>0</v>
      </c>
      <c r="AN359" s="47">
        <f t="shared" si="838"/>
        <v>31427.689162861283</v>
      </c>
      <c r="AO359" s="47">
        <f t="shared" si="838"/>
        <v>0</v>
      </c>
      <c r="AP359" s="47">
        <f t="shared" si="838"/>
        <v>0</v>
      </c>
      <c r="AR359" s="47">
        <f t="shared" si="839"/>
        <v>20779.668007642966</v>
      </c>
      <c r="AS359" s="47">
        <f t="shared" si="839"/>
        <v>0</v>
      </c>
      <c r="AT359" s="47">
        <f t="shared" si="839"/>
        <v>0</v>
      </c>
      <c r="AV359" s="47">
        <f t="shared" si="840"/>
        <v>3726.8520261897324</v>
      </c>
      <c r="AW359" s="47">
        <f t="shared" si="840"/>
        <v>0</v>
      </c>
      <c r="AX359" s="47">
        <f t="shared" si="840"/>
        <v>0</v>
      </c>
      <c r="AZ359" s="47">
        <f t="shared" si="841"/>
        <v>15.610481353522362</v>
      </c>
      <c r="BA359" s="47">
        <f t="shared" si="841"/>
        <v>0</v>
      </c>
      <c r="BB359" s="47">
        <f t="shared" si="841"/>
        <v>0</v>
      </c>
      <c r="BD359" s="47">
        <f t="shared" si="842"/>
        <v>24.176559585267359</v>
      </c>
      <c r="BE359" s="47">
        <f t="shared" si="842"/>
        <v>0</v>
      </c>
      <c r="BF359" s="47">
        <f t="shared" si="842"/>
        <v>0</v>
      </c>
      <c r="BH359" s="44">
        <f t="shared" si="843"/>
        <v>0</v>
      </c>
      <c r="BI359" s="44">
        <f t="shared" si="844"/>
        <v>0</v>
      </c>
      <c r="BJ359" s="44">
        <f t="shared" si="845"/>
        <v>0</v>
      </c>
      <c r="BK359" s="44">
        <f t="shared" si="846"/>
        <v>0</v>
      </c>
    </row>
    <row r="360" spans="2:63" x14ac:dyDescent="0.25">
      <c r="B360" s="6">
        <v>563</v>
      </c>
      <c r="C360" s="6" t="s">
        <v>135</v>
      </c>
      <c r="D360" s="6"/>
      <c r="E360" s="93"/>
      <c r="F360" s="93"/>
      <c r="G360" s="105">
        <f>+'Function-Classif'!F360</f>
        <v>0</v>
      </c>
      <c r="H360" s="21">
        <f>+'Function-Classif'!S360</f>
        <v>0</v>
      </c>
      <c r="I360" s="21">
        <f>+'Function-Classif'!T360</f>
        <v>0</v>
      </c>
      <c r="J360" s="21">
        <f>+'Function-Classif'!U360</f>
        <v>0</v>
      </c>
      <c r="K360" s="24"/>
      <c r="L360" s="40"/>
      <c r="M360" s="24"/>
      <c r="N360" s="24"/>
      <c r="O360" s="24"/>
      <c r="P360" s="40"/>
      <c r="Q360" s="24"/>
      <c r="R360" s="24"/>
      <c r="S360" s="24"/>
      <c r="T360" s="24"/>
      <c r="U360" s="24"/>
      <c r="V360" s="24"/>
      <c r="W360" s="24"/>
      <c r="Y360" s="44"/>
      <c r="Z360" s="44"/>
      <c r="BH360" s="44">
        <f t="shared" si="814"/>
        <v>0</v>
      </c>
      <c r="BI360" s="44">
        <f t="shared" si="815"/>
        <v>0</v>
      </c>
      <c r="BJ360" s="44">
        <f t="shared" si="816"/>
        <v>0</v>
      </c>
      <c r="BK360" s="44">
        <f t="shared" si="817"/>
        <v>0</v>
      </c>
    </row>
    <row r="361" spans="2:63" x14ac:dyDescent="0.25">
      <c r="B361" s="6">
        <v>566</v>
      </c>
      <c r="C361" s="6" t="s">
        <v>137</v>
      </c>
      <c r="D361" s="47" t="str">
        <f>INDEX(Alloc,$E361,D$1)</f>
        <v>Trans</v>
      </c>
      <c r="E361" s="93">
        <v>25</v>
      </c>
      <c r="F361" s="93"/>
      <c r="G361" s="105">
        <f>+'Function-Classif'!F361</f>
        <v>118041.54258528871</v>
      </c>
      <c r="H361" s="21">
        <f>+'Function-Classif'!S361</f>
        <v>118041.54258528871</v>
      </c>
      <c r="I361" s="21">
        <f>+'Function-Classif'!T361</f>
        <v>0</v>
      </c>
      <c r="J361" s="21">
        <f>+'Function-Classif'!U361</f>
        <v>0</v>
      </c>
      <c r="K361" s="24"/>
      <c r="L361" s="47">
        <f t="shared" ref="L361:N361" si="847">INDEX(Alloc,$E361,L$1)*$G361</f>
        <v>50207.746403884543</v>
      </c>
      <c r="M361" s="47">
        <f t="shared" si="847"/>
        <v>0</v>
      </c>
      <c r="N361" s="47">
        <f t="shared" si="847"/>
        <v>0</v>
      </c>
      <c r="O361" s="47"/>
      <c r="P361" s="47">
        <f t="shared" ref="P361:R361" si="848">INDEX(Alloc,$E361,P$1)*$G361</f>
        <v>12711.100832324899</v>
      </c>
      <c r="Q361" s="47">
        <f t="shared" si="848"/>
        <v>0</v>
      </c>
      <c r="R361" s="47">
        <f t="shared" si="848"/>
        <v>0</v>
      </c>
      <c r="S361" s="47"/>
      <c r="T361" s="47">
        <f t="shared" ref="T361:V361" si="849">INDEX(Alloc,$E361,T$1)*$G361</f>
        <v>1227.1251391272926</v>
      </c>
      <c r="U361" s="47">
        <f t="shared" si="849"/>
        <v>0</v>
      </c>
      <c r="V361" s="47">
        <f t="shared" si="849"/>
        <v>0</v>
      </c>
      <c r="W361" s="24"/>
      <c r="X361" s="47">
        <f t="shared" ref="X361:Z361" si="850">INDEX(Alloc,$E361,X$1)*$G361</f>
        <v>11206.05977470033</v>
      </c>
      <c r="Y361" s="47">
        <f t="shared" si="850"/>
        <v>0</v>
      </c>
      <c r="Z361" s="47">
        <f t="shared" si="850"/>
        <v>0</v>
      </c>
      <c r="AB361" s="47">
        <f t="shared" ref="AB361:AD361" si="851">INDEX(Alloc,$E361,AB$1)*$G361</f>
        <v>881.2580330408291</v>
      </c>
      <c r="AC361" s="47">
        <f t="shared" si="851"/>
        <v>0</v>
      </c>
      <c r="AD361" s="47">
        <f t="shared" si="851"/>
        <v>0</v>
      </c>
      <c r="AF361" s="47">
        <f t="shared" ref="AF361:AH361" si="852">INDEX(Alloc,$E361,AF$1)*$G361</f>
        <v>8661.1624607034773</v>
      </c>
      <c r="AG361" s="47">
        <f t="shared" si="852"/>
        <v>0</v>
      </c>
      <c r="AH361" s="47">
        <f t="shared" si="852"/>
        <v>0</v>
      </c>
      <c r="AJ361" s="47">
        <f t="shared" ref="AJ361:AL361" si="853">INDEX(Alloc,$E361,AJ$1)*$G361</f>
        <v>20066.906975355942</v>
      </c>
      <c r="AK361" s="47">
        <f t="shared" si="853"/>
        <v>0</v>
      </c>
      <c r="AL361" s="47">
        <f t="shared" si="853"/>
        <v>0</v>
      </c>
      <c r="AN361" s="47">
        <f t="shared" ref="AN361:AP361" si="854">INDEX(Alloc,$E361,AN$1)*$G361</f>
        <v>7344.123201573012</v>
      </c>
      <c r="AO361" s="47">
        <f t="shared" si="854"/>
        <v>0</v>
      </c>
      <c r="AP361" s="47">
        <f t="shared" si="854"/>
        <v>0</v>
      </c>
      <c r="AR361" s="47">
        <f t="shared" ref="AR361:AT361" si="855">INDEX(Alloc,$E361,AR$1)*$G361</f>
        <v>4855.8594666341405</v>
      </c>
      <c r="AS361" s="47">
        <f t="shared" si="855"/>
        <v>0</v>
      </c>
      <c r="AT361" s="47">
        <f t="shared" si="855"/>
        <v>0</v>
      </c>
      <c r="AV361" s="47">
        <f t="shared" ref="AV361:AX361" si="856">INDEX(Alloc,$E361,AV$1)*$G361</f>
        <v>870.90273460874164</v>
      </c>
      <c r="AW361" s="47">
        <f t="shared" si="856"/>
        <v>0</v>
      </c>
      <c r="AX361" s="47">
        <f t="shared" si="856"/>
        <v>0</v>
      </c>
      <c r="AZ361" s="47">
        <f t="shared" ref="AZ361:BB361" si="857">INDEX(Alloc,$E361,AZ$1)*$G361</f>
        <v>3.6479073501721229</v>
      </c>
      <c r="BA361" s="47">
        <f t="shared" si="857"/>
        <v>0</v>
      </c>
      <c r="BB361" s="47">
        <f t="shared" si="857"/>
        <v>0</v>
      </c>
      <c r="BD361" s="47">
        <f t="shared" ref="BD361:BF361" si="858">INDEX(Alloc,$E361,BD$1)*$G361</f>
        <v>5.6496559853403214</v>
      </c>
      <c r="BE361" s="47">
        <f t="shared" si="858"/>
        <v>0</v>
      </c>
      <c r="BF361" s="47">
        <f t="shared" si="858"/>
        <v>0</v>
      </c>
      <c r="BH361" s="44">
        <f t="shared" ref="BH361" si="859">+L361+P361+T361+X361+AB361+AF361+AJ361+AN361+AR361+AV361+AZ361+BD361-H361</f>
        <v>0</v>
      </c>
      <c r="BI361" s="44">
        <f t="shared" ref="BI361" si="860">+M361+Q361+U361+Y361+AC361+AG361+AK361+AO361+AS361+AW361+BA361+BE361-I361</f>
        <v>0</v>
      </c>
      <c r="BJ361" s="44">
        <f t="shared" ref="BJ361" si="861">+N361+R361+V361+Z361+AD361+AH361+AL361+AP361+AT361+AX361+BB361+BF361-J361</f>
        <v>0</v>
      </c>
      <c r="BK361" s="44">
        <f t="shared" ref="BK361" si="862">SUM(L361:BF361)-G361</f>
        <v>0</v>
      </c>
    </row>
    <row r="362" spans="2:63" x14ac:dyDescent="0.25">
      <c r="B362" s="6">
        <v>568</v>
      </c>
      <c r="C362" s="6" t="s">
        <v>138</v>
      </c>
      <c r="D362" s="6"/>
      <c r="E362" s="93"/>
      <c r="F362" s="93"/>
      <c r="G362" s="105">
        <f>+'Function-Classif'!F362</f>
        <v>0</v>
      </c>
      <c r="H362" s="21">
        <f>+'Function-Classif'!S362</f>
        <v>0</v>
      </c>
      <c r="I362" s="21">
        <f>+'Function-Classif'!T362</f>
        <v>0</v>
      </c>
      <c r="J362" s="21">
        <f>+'Function-Classif'!U362</f>
        <v>0</v>
      </c>
      <c r="K362" s="24"/>
      <c r="L362" s="40"/>
      <c r="M362" s="24"/>
      <c r="N362" s="24"/>
      <c r="O362" s="24"/>
      <c r="P362" s="40"/>
      <c r="Q362" s="24"/>
      <c r="R362" s="24"/>
      <c r="S362" s="24"/>
      <c r="T362" s="24"/>
      <c r="U362" s="24"/>
      <c r="V362" s="24"/>
      <c r="W362" s="24"/>
      <c r="Y362" s="44"/>
      <c r="Z362" s="44"/>
      <c r="BH362" s="44">
        <f t="shared" si="814"/>
        <v>0</v>
      </c>
      <c r="BI362" s="44">
        <f t="shared" si="815"/>
        <v>0</v>
      </c>
      <c r="BJ362" s="44">
        <f t="shared" si="816"/>
        <v>0</v>
      </c>
      <c r="BK362" s="44">
        <f t="shared" si="817"/>
        <v>0</v>
      </c>
    </row>
    <row r="363" spans="2:63" x14ac:dyDescent="0.25">
      <c r="B363" s="6">
        <v>570</v>
      </c>
      <c r="C363" s="6" t="s">
        <v>140</v>
      </c>
      <c r="D363" s="47" t="str">
        <f>INDEX(Alloc,$E363,D$1)</f>
        <v>Trans</v>
      </c>
      <c r="E363" s="93">
        <v>25</v>
      </c>
      <c r="F363" s="93"/>
      <c r="G363" s="105">
        <f>+'Function-Classif'!F363</f>
        <v>937915.11876465706</v>
      </c>
      <c r="H363" s="21">
        <f>+'Function-Classif'!S363</f>
        <v>937915.11876465706</v>
      </c>
      <c r="I363" s="21">
        <f>+'Function-Classif'!T363</f>
        <v>0</v>
      </c>
      <c r="J363" s="21">
        <f>+'Function-Classif'!U363</f>
        <v>0</v>
      </c>
      <c r="K363" s="24"/>
      <c r="L363" s="47">
        <f t="shared" ref="L363:N364" si="863">INDEX(Alloc,$E363,L$1)*$G363</f>
        <v>398932.47241563891</v>
      </c>
      <c r="M363" s="47">
        <f t="shared" si="863"/>
        <v>0</v>
      </c>
      <c r="N363" s="47">
        <f t="shared" si="863"/>
        <v>0</v>
      </c>
      <c r="O363" s="47"/>
      <c r="P363" s="47">
        <f t="shared" ref="P363:R364" si="864">INDEX(Alloc,$E363,P$1)*$G363</f>
        <v>100997.77913496488</v>
      </c>
      <c r="Q363" s="47">
        <f t="shared" si="864"/>
        <v>0</v>
      </c>
      <c r="R363" s="47">
        <f t="shared" si="864"/>
        <v>0</v>
      </c>
      <c r="S363" s="47"/>
      <c r="T363" s="47">
        <f t="shared" ref="T363:V364" si="865">INDEX(Alloc,$E363,T$1)*$G363</f>
        <v>9750.2895624401153</v>
      </c>
      <c r="U363" s="47">
        <f t="shared" si="865"/>
        <v>0</v>
      </c>
      <c r="V363" s="47">
        <f t="shared" si="865"/>
        <v>0</v>
      </c>
      <c r="W363" s="24"/>
      <c r="X363" s="47">
        <f t="shared" ref="X363:Z364" si="866">INDEX(Alloc,$E363,X$1)*$G363</f>
        <v>89039.270872607085</v>
      </c>
      <c r="Y363" s="47">
        <f t="shared" si="866"/>
        <v>0</v>
      </c>
      <c r="Z363" s="47">
        <f t="shared" si="866"/>
        <v>0</v>
      </c>
      <c r="AB363" s="47">
        <f t="shared" ref="AB363:AD364" si="867">INDEX(Alloc,$E363,AB$1)*$G363</f>
        <v>7002.1554667890969</v>
      </c>
      <c r="AC363" s="47">
        <f t="shared" si="867"/>
        <v>0</v>
      </c>
      <c r="AD363" s="47">
        <f t="shared" si="867"/>
        <v>0</v>
      </c>
      <c r="AF363" s="47">
        <f t="shared" ref="AF363:AH364" si="868">INDEX(Alloc,$E363,AF$1)*$G363</f>
        <v>68818.443406068283</v>
      </c>
      <c r="AG363" s="47">
        <f t="shared" si="868"/>
        <v>0</v>
      </c>
      <c r="AH363" s="47">
        <f t="shared" si="868"/>
        <v>0</v>
      </c>
      <c r="AJ363" s="47">
        <f t="shared" ref="AJ363:AL364" si="869">INDEX(Alloc,$E363,AJ$1)*$G363</f>
        <v>159444.33651764158</v>
      </c>
      <c r="AK363" s="47">
        <f t="shared" si="869"/>
        <v>0</v>
      </c>
      <c r="AL363" s="47">
        <f t="shared" si="869"/>
        <v>0</v>
      </c>
      <c r="AN363" s="47">
        <f t="shared" ref="AN363:AP364" si="870">INDEX(Alloc,$E363,AN$1)*$G363</f>
        <v>58353.728983579742</v>
      </c>
      <c r="AO363" s="47">
        <f t="shared" si="870"/>
        <v>0</v>
      </c>
      <c r="AP363" s="47">
        <f t="shared" si="870"/>
        <v>0</v>
      </c>
      <c r="AR363" s="47">
        <f t="shared" ref="AR363:AT364" si="871">INDEX(Alloc,$E363,AR$1)*$G363</f>
        <v>38582.891316097121</v>
      </c>
      <c r="AS363" s="47">
        <f t="shared" si="871"/>
        <v>0</v>
      </c>
      <c r="AT363" s="47">
        <f t="shared" si="871"/>
        <v>0</v>
      </c>
      <c r="AV363" s="47">
        <f t="shared" ref="AV363:AX364" si="872">INDEX(Alloc,$E363,AV$1)*$G363</f>
        <v>6919.8760357849033</v>
      </c>
      <c r="AW363" s="47">
        <f t="shared" si="872"/>
        <v>0</v>
      </c>
      <c r="AX363" s="47">
        <f t="shared" si="872"/>
        <v>0</v>
      </c>
      <c r="AZ363" s="47">
        <f t="shared" ref="AZ363:BB364" si="873">INDEX(Alloc,$E363,AZ$1)*$G363</f>
        <v>28.984943610907688</v>
      </c>
      <c r="BA363" s="47">
        <f t="shared" si="873"/>
        <v>0</v>
      </c>
      <c r="BB363" s="47">
        <f t="shared" si="873"/>
        <v>0</v>
      </c>
      <c r="BD363" s="47">
        <f t="shared" ref="BD363:BF364" si="874">INDEX(Alloc,$E363,BD$1)*$G363</f>
        <v>44.890109434492551</v>
      </c>
      <c r="BE363" s="47">
        <f t="shared" si="874"/>
        <v>0</v>
      </c>
      <c r="BF363" s="47">
        <f t="shared" si="874"/>
        <v>0</v>
      </c>
      <c r="BH363" s="44">
        <f t="shared" ref="BH363:BH364" si="875">+L363+P363+T363+X363+AB363+AF363+AJ363+AN363+AR363+AV363+AZ363+BD363-H363</f>
        <v>0</v>
      </c>
      <c r="BI363" s="44">
        <f t="shared" ref="BI363:BI364" si="876">+M363+Q363+U363+Y363+AC363+AG363+AK363+AO363+AS363+AW363+BA363+BE363-I363</f>
        <v>0</v>
      </c>
      <c r="BJ363" s="44">
        <f t="shared" ref="BJ363:BJ364" si="877">+N363+R363+V363+Z363+AD363+AH363+AL363+AP363+AT363+AX363+BB363+BF363-J363</f>
        <v>0</v>
      </c>
      <c r="BK363" s="44">
        <f t="shared" ref="BK363:BK364" si="878">SUM(L363:BF363)-G363</f>
        <v>0</v>
      </c>
    </row>
    <row r="364" spans="2:63" x14ac:dyDescent="0.25">
      <c r="B364" s="6">
        <v>571</v>
      </c>
      <c r="C364" s="6" t="s">
        <v>141</v>
      </c>
      <c r="D364" s="47" t="str">
        <f>INDEX(Alloc,$E364,D$1)</f>
        <v>Trans</v>
      </c>
      <c r="E364" s="93">
        <v>25</v>
      </c>
      <c r="F364" s="93"/>
      <c r="G364" s="105">
        <f>+'Function-Classif'!F364</f>
        <v>466792.94153682649</v>
      </c>
      <c r="H364" s="21">
        <f>+'Function-Classif'!S364</f>
        <v>466792.94153682649</v>
      </c>
      <c r="I364" s="21">
        <f>+'Function-Classif'!T364</f>
        <v>0</v>
      </c>
      <c r="J364" s="21">
        <f>+'Function-Classif'!U364</f>
        <v>0</v>
      </c>
      <c r="K364" s="24"/>
      <c r="L364" s="47">
        <f t="shared" si="863"/>
        <v>198545.53844779343</v>
      </c>
      <c r="M364" s="47">
        <f t="shared" si="863"/>
        <v>0</v>
      </c>
      <c r="N364" s="47">
        <f t="shared" si="863"/>
        <v>0</v>
      </c>
      <c r="O364" s="47"/>
      <c r="P364" s="47">
        <f t="shared" si="864"/>
        <v>50265.796411505195</v>
      </c>
      <c r="Q364" s="47">
        <f t="shared" si="864"/>
        <v>0</v>
      </c>
      <c r="R364" s="47">
        <f t="shared" si="864"/>
        <v>0</v>
      </c>
      <c r="S364" s="47"/>
      <c r="T364" s="47">
        <f t="shared" si="865"/>
        <v>4852.6420511079032</v>
      </c>
      <c r="U364" s="47">
        <f t="shared" si="865"/>
        <v>0</v>
      </c>
      <c r="V364" s="47">
        <f t="shared" si="865"/>
        <v>0</v>
      </c>
      <c r="W364" s="24"/>
      <c r="X364" s="47">
        <f t="shared" si="866"/>
        <v>44314.141366717384</v>
      </c>
      <c r="Y364" s="47">
        <f t="shared" si="866"/>
        <v>0</v>
      </c>
      <c r="Z364" s="47">
        <f t="shared" si="866"/>
        <v>0</v>
      </c>
      <c r="AB364" s="47">
        <f t="shared" si="867"/>
        <v>3484.9174323426209</v>
      </c>
      <c r="AC364" s="47">
        <f t="shared" si="867"/>
        <v>0</v>
      </c>
      <c r="AD364" s="47">
        <f t="shared" si="867"/>
        <v>0</v>
      </c>
      <c r="AF364" s="47">
        <f t="shared" si="868"/>
        <v>34250.395357540692</v>
      </c>
      <c r="AG364" s="47">
        <f t="shared" si="868"/>
        <v>0</v>
      </c>
      <c r="AH364" s="47">
        <f t="shared" si="868"/>
        <v>0</v>
      </c>
      <c r="AJ364" s="47">
        <f t="shared" si="869"/>
        <v>79354.186072282508</v>
      </c>
      <c r="AK364" s="47">
        <f t="shared" si="869"/>
        <v>0</v>
      </c>
      <c r="AL364" s="47">
        <f t="shared" si="869"/>
        <v>0</v>
      </c>
      <c r="AN364" s="47">
        <f t="shared" si="870"/>
        <v>29042.189700241768</v>
      </c>
      <c r="AO364" s="47">
        <f t="shared" si="870"/>
        <v>0</v>
      </c>
      <c r="AP364" s="47">
        <f t="shared" si="870"/>
        <v>0</v>
      </c>
      <c r="AR364" s="47">
        <f t="shared" si="871"/>
        <v>19202.400057436116</v>
      </c>
      <c r="AS364" s="47">
        <f t="shared" si="871"/>
        <v>0</v>
      </c>
      <c r="AT364" s="47">
        <f t="shared" si="871"/>
        <v>0</v>
      </c>
      <c r="AV364" s="47">
        <f t="shared" si="872"/>
        <v>3443.9676098501432</v>
      </c>
      <c r="AW364" s="47">
        <f t="shared" si="872"/>
        <v>0</v>
      </c>
      <c r="AX364" s="47">
        <f t="shared" si="872"/>
        <v>0</v>
      </c>
      <c r="AZ364" s="47">
        <f t="shared" si="873"/>
        <v>14.425577344605747</v>
      </c>
      <c r="BA364" s="47">
        <f t="shared" si="873"/>
        <v>0</v>
      </c>
      <c r="BB364" s="47">
        <f t="shared" si="873"/>
        <v>0</v>
      </c>
      <c r="BD364" s="47">
        <f t="shared" si="874"/>
        <v>22.341452664113337</v>
      </c>
      <c r="BE364" s="47">
        <f t="shared" si="874"/>
        <v>0</v>
      </c>
      <c r="BF364" s="47">
        <f t="shared" si="874"/>
        <v>0</v>
      </c>
      <c r="BH364" s="44">
        <f t="shared" si="875"/>
        <v>0</v>
      </c>
      <c r="BI364" s="44">
        <f t="shared" si="876"/>
        <v>0</v>
      </c>
      <c r="BJ364" s="44">
        <f t="shared" si="877"/>
        <v>0</v>
      </c>
      <c r="BK364" s="44">
        <f t="shared" si="878"/>
        <v>0</v>
      </c>
    </row>
    <row r="365" spans="2:63" x14ac:dyDescent="0.25">
      <c r="B365" s="6">
        <v>572</v>
      </c>
      <c r="C365" s="6" t="s">
        <v>142</v>
      </c>
      <c r="D365" s="6"/>
      <c r="E365" s="93"/>
      <c r="F365" s="93"/>
      <c r="G365" s="105">
        <f>+'Function-Classif'!F365</f>
        <v>0</v>
      </c>
      <c r="H365" s="21">
        <f>+'Function-Classif'!S365</f>
        <v>0</v>
      </c>
      <c r="I365" s="21">
        <f>+'Function-Classif'!T365</f>
        <v>0</v>
      </c>
      <c r="J365" s="21">
        <f>+'Function-Classif'!U365</f>
        <v>0</v>
      </c>
      <c r="K365" s="24"/>
      <c r="L365" s="40"/>
      <c r="M365" s="24"/>
      <c r="N365" s="24"/>
      <c r="O365" s="24"/>
      <c r="P365" s="40"/>
      <c r="Q365" s="24"/>
      <c r="R365" s="24"/>
      <c r="S365" s="24"/>
      <c r="T365" s="24"/>
      <c r="U365" s="24"/>
      <c r="V365" s="24"/>
      <c r="W365" s="24"/>
      <c r="Y365" s="44"/>
      <c r="Z365" s="44"/>
      <c r="BH365" s="44">
        <f t="shared" si="814"/>
        <v>0</v>
      </c>
      <c r="BI365" s="44">
        <f t="shared" si="815"/>
        <v>0</v>
      </c>
      <c r="BJ365" s="44">
        <f t="shared" si="816"/>
        <v>0</v>
      </c>
      <c r="BK365" s="44">
        <f t="shared" si="817"/>
        <v>0</v>
      </c>
    </row>
    <row r="366" spans="2:63" x14ac:dyDescent="0.25">
      <c r="B366" s="30">
        <v>573</v>
      </c>
      <c r="C366" s="30" t="s">
        <v>143</v>
      </c>
      <c r="D366" s="30"/>
      <c r="E366" s="94"/>
      <c r="F366" s="94"/>
      <c r="G366" s="105">
        <f>+'Function-Classif'!F366</f>
        <v>0</v>
      </c>
      <c r="H366" s="31">
        <f>+'Function-Classif'!S366</f>
        <v>0</v>
      </c>
      <c r="I366" s="31">
        <f>+'Function-Classif'!T366</f>
        <v>0</v>
      </c>
      <c r="J366" s="31">
        <f>+'Function-Classif'!U366</f>
        <v>0</v>
      </c>
      <c r="K366" s="41"/>
      <c r="L366" s="41"/>
      <c r="M366" s="41"/>
      <c r="N366" s="41"/>
      <c r="O366" s="41"/>
      <c r="P366" s="41"/>
      <c r="Q366" s="41"/>
      <c r="R366" s="41"/>
      <c r="S366" s="41"/>
      <c r="T366" s="41"/>
      <c r="U366" s="41"/>
      <c r="V366" s="24"/>
      <c r="W366" s="41"/>
      <c r="Y366" s="44"/>
      <c r="Z366" s="44"/>
      <c r="BH366" s="44">
        <f t="shared" si="814"/>
        <v>0</v>
      </c>
      <c r="BI366" s="44">
        <f t="shared" si="815"/>
        <v>0</v>
      </c>
      <c r="BJ366" s="44">
        <f t="shared" si="816"/>
        <v>0</v>
      </c>
      <c r="BK366" s="44">
        <f t="shared" si="817"/>
        <v>0</v>
      </c>
    </row>
    <row r="367" spans="2:63" x14ac:dyDescent="0.25">
      <c r="B367" s="6" t="s">
        <v>203</v>
      </c>
      <c r="C367" s="6"/>
      <c r="D367" s="6"/>
      <c r="E367" s="93"/>
      <c r="F367" s="93"/>
      <c r="G367" s="105">
        <f>+'Function-Classif'!F367</f>
        <v>6741999.3400328392</v>
      </c>
      <c r="H367" s="24">
        <f>SUM(H357:H366)</f>
        <v>6741999.3400328392</v>
      </c>
      <c r="I367" s="24">
        <f t="shared" ref="I367:BF367" si="879">SUM(I357:I366)</f>
        <v>0</v>
      </c>
      <c r="J367" s="24">
        <f t="shared" si="879"/>
        <v>0</v>
      </c>
      <c r="K367" s="24"/>
      <c r="L367" s="24">
        <f t="shared" si="879"/>
        <v>2867639.5250845565</v>
      </c>
      <c r="M367" s="24">
        <f t="shared" si="879"/>
        <v>0</v>
      </c>
      <c r="N367" s="24">
        <f t="shared" si="879"/>
        <v>0</v>
      </c>
      <c r="O367" s="24">
        <f t="shared" si="879"/>
        <v>0</v>
      </c>
      <c r="P367" s="24">
        <f t="shared" si="879"/>
        <v>726000.62271048105</v>
      </c>
      <c r="Q367" s="24">
        <f t="shared" si="879"/>
        <v>0</v>
      </c>
      <c r="R367" s="24">
        <f t="shared" si="879"/>
        <v>0</v>
      </c>
      <c r="S367" s="24">
        <f t="shared" si="879"/>
        <v>0</v>
      </c>
      <c r="T367" s="24">
        <f t="shared" si="879"/>
        <v>70087.841084897809</v>
      </c>
      <c r="U367" s="24">
        <f t="shared" si="879"/>
        <v>0</v>
      </c>
      <c r="V367" s="24">
        <f t="shared" si="879"/>
        <v>0</v>
      </c>
      <c r="W367" s="24">
        <f t="shared" si="879"/>
        <v>0</v>
      </c>
      <c r="X367" s="24">
        <f t="shared" si="879"/>
        <v>640039.48059904447</v>
      </c>
      <c r="Y367" s="24">
        <f t="shared" si="879"/>
        <v>0</v>
      </c>
      <c r="Z367" s="24">
        <f t="shared" si="879"/>
        <v>0</v>
      </c>
      <c r="AA367" s="24">
        <f t="shared" si="879"/>
        <v>0</v>
      </c>
      <c r="AB367" s="24">
        <f t="shared" si="879"/>
        <v>50333.47537683211</v>
      </c>
      <c r="AC367" s="24">
        <f t="shared" si="879"/>
        <v>0</v>
      </c>
      <c r="AD367" s="24">
        <f t="shared" si="879"/>
        <v>0</v>
      </c>
      <c r="AE367" s="24">
        <f t="shared" si="879"/>
        <v>0</v>
      </c>
      <c r="AF367" s="24">
        <f t="shared" si="879"/>
        <v>494686.44949119398</v>
      </c>
      <c r="AG367" s="24">
        <f t="shared" si="879"/>
        <v>0</v>
      </c>
      <c r="AH367" s="24">
        <f t="shared" si="879"/>
        <v>0</v>
      </c>
      <c r="AI367" s="24">
        <f t="shared" si="879"/>
        <v>0</v>
      </c>
      <c r="AJ367" s="24">
        <f t="shared" si="879"/>
        <v>1146131.019819553</v>
      </c>
      <c r="AK367" s="24">
        <f t="shared" si="879"/>
        <v>0</v>
      </c>
      <c r="AL367" s="24">
        <f t="shared" si="879"/>
        <v>0</v>
      </c>
      <c r="AM367" s="24">
        <f t="shared" si="879"/>
        <v>0</v>
      </c>
      <c r="AN367" s="24">
        <f t="shared" si="879"/>
        <v>419463.1203023261</v>
      </c>
      <c r="AO367" s="24">
        <f t="shared" si="879"/>
        <v>0</v>
      </c>
      <c r="AP367" s="24">
        <f t="shared" si="879"/>
        <v>0</v>
      </c>
      <c r="AQ367" s="24">
        <f t="shared" si="879"/>
        <v>0</v>
      </c>
      <c r="AR367" s="24">
        <f t="shared" si="879"/>
        <v>277344.74323465588</v>
      </c>
      <c r="AS367" s="24">
        <f t="shared" si="879"/>
        <v>0</v>
      </c>
      <c r="AT367" s="24">
        <f t="shared" si="879"/>
        <v>0</v>
      </c>
      <c r="AU367" s="24">
        <f t="shared" si="879"/>
        <v>0</v>
      </c>
      <c r="AV367" s="24">
        <f t="shared" si="879"/>
        <v>49742.027538504059</v>
      </c>
      <c r="AW367" s="24">
        <f t="shared" si="879"/>
        <v>0</v>
      </c>
      <c r="AX367" s="24">
        <f t="shared" si="879"/>
        <v>0</v>
      </c>
      <c r="AY367" s="24">
        <f t="shared" si="879"/>
        <v>0</v>
      </c>
      <c r="AZ367" s="24">
        <f t="shared" si="879"/>
        <v>208.35197853832966</v>
      </c>
      <c r="BA367" s="24">
        <f t="shared" si="879"/>
        <v>0</v>
      </c>
      <c r="BB367" s="24">
        <f t="shared" si="879"/>
        <v>0</v>
      </c>
      <c r="BC367" s="24">
        <f t="shared" si="879"/>
        <v>0</v>
      </c>
      <c r="BD367" s="24">
        <f t="shared" si="879"/>
        <v>322.68281225701389</v>
      </c>
      <c r="BE367" s="24">
        <f t="shared" si="879"/>
        <v>0</v>
      </c>
      <c r="BF367" s="24">
        <f t="shared" si="879"/>
        <v>0</v>
      </c>
      <c r="BH367" s="44">
        <f t="shared" si="814"/>
        <v>0</v>
      </c>
      <c r="BI367" s="44">
        <f t="shared" si="815"/>
        <v>0</v>
      </c>
      <c r="BJ367" s="44">
        <f t="shared" si="816"/>
        <v>0</v>
      </c>
      <c r="BK367" s="44">
        <f t="shared" si="817"/>
        <v>0</v>
      </c>
    </row>
    <row r="368" spans="2:63" x14ac:dyDescent="0.25">
      <c r="B368" s="6"/>
      <c r="C368" s="6"/>
      <c r="D368" s="6"/>
      <c r="E368" s="93"/>
      <c r="F368" s="93"/>
      <c r="G368" s="105"/>
      <c r="H368" s="24"/>
      <c r="I368" s="24"/>
      <c r="J368" s="24"/>
      <c r="K368" s="24"/>
      <c r="L368" s="40"/>
      <c r="M368" s="24"/>
      <c r="N368" s="24"/>
      <c r="O368" s="24"/>
      <c r="P368" s="40"/>
      <c r="Q368" s="24"/>
      <c r="R368" s="24"/>
      <c r="S368" s="24"/>
      <c r="T368" s="24"/>
      <c r="U368" s="24"/>
      <c r="V368" s="24"/>
      <c r="W368" s="24"/>
      <c r="Y368" s="44"/>
      <c r="Z368" s="44"/>
      <c r="BH368" s="44">
        <f t="shared" si="814"/>
        <v>0</v>
      </c>
      <c r="BI368" s="44">
        <f t="shared" si="815"/>
        <v>0</v>
      </c>
      <c r="BJ368" s="44">
        <f t="shared" si="816"/>
        <v>0</v>
      </c>
      <c r="BK368" s="44">
        <f t="shared" si="817"/>
        <v>0</v>
      </c>
    </row>
    <row r="369" spans="2:63" x14ac:dyDescent="0.25">
      <c r="B369" s="9" t="s">
        <v>204</v>
      </c>
      <c r="C369" s="6"/>
      <c r="D369" s="6"/>
      <c r="E369" s="93"/>
      <c r="F369" s="93"/>
      <c r="G369" s="105"/>
      <c r="H369" s="24"/>
      <c r="I369" s="24"/>
      <c r="J369" s="24"/>
      <c r="K369" s="24"/>
      <c r="L369" s="40"/>
      <c r="M369" s="24"/>
      <c r="N369" s="24"/>
      <c r="O369" s="24"/>
      <c r="P369" s="40"/>
      <c r="Q369" s="24"/>
      <c r="R369" s="24"/>
      <c r="S369" s="24"/>
      <c r="T369" s="24"/>
      <c r="U369" s="24"/>
      <c r="V369" s="24"/>
      <c r="W369" s="24"/>
      <c r="Y369" s="44"/>
      <c r="Z369" s="44"/>
      <c r="BH369" s="44">
        <f t="shared" si="814"/>
        <v>0</v>
      </c>
      <c r="BI369" s="44">
        <f t="shared" si="815"/>
        <v>0</v>
      </c>
      <c r="BJ369" s="44">
        <f t="shared" si="816"/>
        <v>0</v>
      </c>
      <c r="BK369" s="44">
        <f t="shared" si="817"/>
        <v>0</v>
      </c>
    </row>
    <row r="370" spans="2:63" x14ac:dyDescent="0.25">
      <c r="B370" s="6">
        <v>580</v>
      </c>
      <c r="C370" s="6" t="s">
        <v>147</v>
      </c>
      <c r="D370" s="47" t="str">
        <f>INDEX(Alloc,$E370,D$1)</f>
        <v>FO23</v>
      </c>
      <c r="E370" s="93">
        <v>45</v>
      </c>
      <c r="F370" s="93"/>
      <c r="G370" s="105">
        <f>+'Function-Classif'!F370</f>
        <v>1081710.9570623545</v>
      </c>
      <c r="H370" s="21">
        <f>+'Function-Classif'!S370</f>
        <v>301034.15909519797</v>
      </c>
      <c r="I370" s="21">
        <f>+'Function-Classif'!T370</f>
        <v>0</v>
      </c>
      <c r="J370" s="21">
        <f>+'Function-Classif'!U370</f>
        <v>780676.79796715651</v>
      </c>
      <c r="K370" s="47"/>
      <c r="L370" s="47">
        <f t="shared" ref="L370:N373" si="880">INDEX(Alloc,$E370,L$1)*$G370</f>
        <v>164748.24279811064</v>
      </c>
      <c r="M370" s="47">
        <f t="shared" si="880"/>
        <v>0</v>
      </c>
      <c r="N370" s="47">
        <f t="shared" si="880"/>
        <v>516604.36101401056</v>
      </c>
      <c r="O370" s="47"/>
      <c r="P370" s="47">
        <f t="shared" ref="P370:R373" si="881">INDEX(Alloc,$E370,P$1)*$G370</f>
        <v>37615.546424246844</v>
      </c>
      <c r="Q370" s="47">
        <f t="shared" si="881"/>
        <v>0</v>
      </c>
      <c r="R370" s="47">
        <f t="shared" si="881"/>
        <v>159127.38700250219</v>
      </c>
      <c r="S370" s="47"/>
      <c r="T370" s="47">
        <f t="shared" ref="T370:V373" si="882">INDEX(Alloc,$E370,T$1)*$G370</f>
        <v>3366.0737095690279</v>
      </c>
      <c r="U370" s="47">
        <f t="shared" si="882"/>
        <v>0</v>
      </c>
      <c r="V370" s="47">
        <f t="shared" si="882"/>
        <v>2810.9769017405256</v>
      </c>
      <c r="W370" s="24"/>
      <c r="X370" s="47">
        <f t="shared" ref="X370:Z373" si="883">INDEX(Alloc,$E370,X$1)*$G370</f>
        <v>26955.004235122022</v>
      </c>
      <c r="Y370" s="47">
        <f t="shared" si="883"/>
        <v>0</v>
      </c>
      <c r="Z370" s="47">
        <f t="shared" si="883"/>
        <v>33786.473937868948</v>
      </c>
      <c r="AB370" s="47">
        <f t="shared" ref="AB370:AD373" si="884">INDEX(Alloc,$E370,AB$1)*$G370</f>
        <v>1908.3955176849895</v>
      </c>
      <c r="AC370" s="47">
        <f t="shared" si="884"/>
        <v>0</v>
      </c>
      <c r="AD370" s="47">
        <f t="shared" si="884"/>
        <v>7118.2009816266673</v>
      </c>
      <c r="AF370" s="47">
        <f t="shared" ref="AF370:AH373" si="885">INDEX(Alloc,$E370,AF$1)*$G370</f>
        <v>20647.471151687045</v>
      </c>
      <c r="AG370" s="47">
        <f t="shared" si="885"/>
        <v>0</v>
      </c>
      <c r="AH370" s="47">
        <f t="shared" si="885"/>
        <v>6185.7681962158613</v>
      </c>
      <c r="AJ370" s="47">
        <f t="shared" ref="AJ370:AL373" si="886">INDEX(Alloc,$E370,AJ$1)*$G370</f>
        <v>43455.598575856238</v>
      </c>
      <c r="AK370" s="47">
        <f t="shared" si="886"/>
        <v>0</v>
      </c>
      <c r="AL370" s="47">
        <f t="shared" si="886"/>
        <v>15787.084930342897</v>
      </c>
      <c r="AN370" s="47">
        <f t="shared" ref="AN370:AP373" si="887">INDEX(Alloc,$E370,AN$1)*$G370</f>
        <v>0</v>
      </c>
      <c r="AO370" s="47">
        <f t="shared" si="887"/>
        <v>0</v>
      </c>
      <c r="AP370" s="47">
        <f t="shared" si="887"/>
        <v>10716.532805807543</v>
      </c>
      <c r="AR370" s="47">
        <f t="shared" ref="AR370:AT373" si="888">INDEX(Alloc,$E370,AR$1)*$G370</f>
        <v>0</v>
      </c>
      <c r="AS370" s="47">
        <f t="shared" si="888"/>
        <v>0</v>
      </c>
      <c r="AT370" s="47">
        <f t="shared" si="888"/>
        <v>453.57072970027912</v>
      </c>
      <c r="AV370" s="47">
        <f t="shared" ref="AV370:AX373" si="889">INDEX(Alloc,$E370,AV$1)*$G370</f>
        <v>2313.1352647313174</v>
      </c>
      <c r="AW370" s="47">
        <f t="shared" si="889"/>
        <v>0</v>
      </c>
      <c r="AX370" s="47">
        <f t="shared" si="889"/>
        <v>27473.624329532577</v>
      </c>
      <c r="AZ370" s="47">
        <f t="shared" ref="AZ370:BB373" si="890">INDEX(Alloc,$E370,AZ$1)*$G370</f>
        <v>9.6889156490553265</v>
      </c>
      <c r="BA370" s="47">
        <f t="shared" si="890"/>
        <v>0</v>
      </c>
      <c r="BB370" s="47">
        <f t="shared" si="890"/>
        <v>3.142651988762041</v>
      </c>
      <c r="BD370" s="47">
        <f t="shared" ref="BD370:BF373" si="891">INDEX(Alloc,$E370,BD$1)*$G370</f>
        <v>15.002502540842579</v>
      </c>
      <c r="BE370" s="47">
        <f t="shared" si="891"/>
        <v>0</v>
      </c>
      <c r="BF370" s="47">
        <f t="shared" si="891"/>
        <v>609.67448581983604</v>
      </c>
      <c r="BH370" s="44">
        <f t="shared" ref="BH370" si="892">+L370+P370+T370+X370+AB370+AF370+AJ370+AN370+AR370+AV370+AZ370+BD370-H370</f>
        <v>0</v>
      </c>
      <c r="BI370" s="44">
        <f t="shared" ref="BI370" si="893">+M370+Q370+U370+Y370+AC370+AG370+AK370+AO370+AS370+AW370+BA370+BE370-I370</f>
        <v>0</v>
      </c>
      <c r="BJ370" s="44">
        <f t="shared" ref="BJ370" si="894">+N370+R370+V370+Z370+AD370+AH370+AL370+AP370+AT370+AX370+BB370+BF370-J370</f>
        <v>0</v>
      </c>
      <c r="BK370" s="44">
        <f t="shared" ref="BK370" si="895">SUM(L370:BF370)-G370</f>
        <v>0</v>
      </c>
    </row>
    <row r="371" spans="2:63" x14ac:dyDescent="0.25">
      <c r="B371" s="6">
        <v>581</v>
      </c>
      <c r="C371" s="6" t="s">
        <v>133</v>
      </c>
      <c r="D371" s="47" t="str">
        <f>INDEX(Alloc,$E371,D$1)</f>
        <v>Acct362</v>
      </c>
      <c r="E371" s="93">
        <v>29</v>
      </c>
      <c r="F371" s="93"/>
      <c r="G371" s="105">
        <f>+'Function-Classif'!F371</f>
        <v>342506.27938109287</v>
      </c>
      <c r="H371" s="21">
        <f>+'Function-Classif'!S371</f>
        <v>342506.27938109287</v>
      </c>
      <c r="I371" s="21">
        <f>+'Function-Classif'!T371</f>
        <v>0</v>
      </c>
      <c r="J371" s="21">
        <f>+'Function-Classif'!U371</f>
        <v>0</v>
      </c>
      <c r="K371" s="24"/>
      <c r="L371" s="47">
        <f t="shared" si="880"/>
        <v>162473.68642691965</v>
      </c>
      <c r="M371" s="47">
        <f t="shared" si="880"/>
        <v>0</v>
      </c>
      <c r="N371" s="47">
        <f t="shared" si="880"/>
        <v>0</v>
      </c>
      <c r="O371" s="47"/>
      <c r="P371" s="47">
        <f t="shared" si="881"/>
        <v>41133.481557983818</v>
      </c>
      <c r="Q371" s="47">
        <f t="shared" si="881"/>
        <v>0</v>
      </c>
      <c r="R371" s="47">
        <f t="shared" si="881"/>
        <v>0</v>
      </c>
      <c r="S371" s="47"/>
      <c r="T371" s="47">
        <f t="shared" si="882"/>
        <v>3971.0116334903319</v>
      </c>
      <c r="U371" s="47">
        <f t="shared" si="882"/>
        <v>0</v>
      </c>
      <c r="V371" s="47">
        <f t="shared" si="882"/>
        <v>0</v>
      </c>
      <c r="W371" s="24"/>
      <c r="X371" s="47">
        <f t="shared" si="883"/>
        <v>36263.126157263934</v>
      </c>
      <c r="Y371" s="47">
        <f t="shared" si="883"/>
        <v>0</v>
      </c>
      <c r="Z371" s="47">
        <f t="shared" si="883"/>
        <v>0</v>
      </c>
      <c r="AB371" s="47">
        <f t="shared" si="884"/>
        <v>2851.775902660348</v>
      </c>
      <c r="AC371" s="47">
        <f t="shared" si="884"/>
        <v>0</v>
      </c>
      <c r="AD371" s="47">
        <f t="shared" si="884"/>
        <v>0</v>
      </c>
      <c r="AF371" s="47">
        <f t="shared" si="885"/>
        <v>28027.766520587538</v>
      </c>
      <c r="AG371" s="47">
        <f t="shared" si="885"/>
        <v>0</v>
      </c>
      <c r="AH371" s="47">
        <f t="shared" si="885"/>
        <v>0</v>
      </c>
      <c r="AJ371" s="47">
        <f t="shared" si="886"/>
        <v>64937.078140195052</v>
      </c>
      <c r="AK371" s="47">
        <f t="shared" si="886"/>
        <v>0</v>
      </c>
      <c r="AL371" s="47">
        <f t="shared" si="886"/>
        <v>0</v>
      </c>
      <c r="AN371" s="47">
        <f t="shared" si="887"/>
        <v>0</v>
      </c>
      <c r="AO371" s="47">
        <f t="shared" si="887"/>
        <v>0</v>
      </c>
      <c r="AP371" s="47">
        <f t="shared" si="887"/>
        <v>0</v>
      </c>
      <c r="AR371" s="47">
        <f t="shared" si="888"/>
        <v>0</v>
      </c>
      <c r="AS371" s="47">
        <f t="shared" si="888"/>
        <v>0</v>
      </c>
      <c r="AT371" s="47">
        <f t="shared" si="888"/>
        <v>0</v>
      </c>
      <c r="AV371" s="47">
        <f t="shared" si="889"/>
        <v>2818.2658642535662</v>
      </c>
      <c r="AW371" s="47">
        <f t="shared" si="889"/>
        <v>0</v>
      </c>
      <c r="AX371" s="47">
        <f t="shared" si="889"/>
        <v>0</v>
      </c>
      <c r="AZ371" s="47">
        <f t="shared" si="890"/>
        <v>11.804731289043977</v>
      </c>
      <c r="BA371" s="47">
        <f t="shared" si="890"/>
        <v>0</v>
      </c>
      <c r="BB371" s="47">
        <f t="shared" si="890"/>
        <v>0</v>
      </c>
      <c r="BD371" s="47">
        <f t="shared" si="891"/>
        <v>18.282446449560904</v>
      </c>
      <c r="BE371" s="47">
        <f t="shared" si="891"/>
        <v>0</v>
      </c>
      <c r="BF371" s="47">
        <f t="shared" si="891"/>
        <v>0</v>
      </c>
      <c r="BH371" s="44">
        <f t="shared" si="814"/>
        <v>0</v>
      </c>
      <c r="BI371" s="44">
        <f t="shared" si="815"/>
        <v>0</v>
      </c>
      <c r="BJ371" s="44">
        <f t="shared" si="816"/>
        <v>0</v>
      </c>
      <c r="BK371" s="44">
        <f t="shared" si="817"/>
        <v>0</v>
      </c>
    </row>
    <row r="372" spans="2:63" x14ac:dyDescent="0.25">
      <c r="B372" s="6">
        <v>582</v>
      </c>
      <c r="C372" s="6" t="s">
        <v>134</v>
      </c>
      <c r="D372" s="47" t="str">
        <f>INDEX(Alloc,$E372,D$1)</f>
        <v>Acct362</v>
      </c>
      <c r="E372" s="93">
        <v>29</v>
      </c>
      <c r="F372" s="93"/>
      <c r="G372" s="105">
        <f>+'Function-Classif'!F372</f>
        <v>870966.55608474847</v>
      </c>
      <c r="H372" s="21">
        <f>+'Function-Classif'!S372</f>
        <v>870966.55608474847</v>
      </c>
      <c r="I372" s="21">
        <f>+'Function-Classif'!T372</f>
        <v>0</v>
      </c>
      <c r="J372" s="21">
        <f>+'Function-Classif'!U372</f>
        <v>0</v>
      </c>
      <c r="K372" s="24"/>
      <c r="L372" s="47">
        <f t="shared" si="880"/>
        <v>413157.81823724188</v>
      </c>
      <c r="M372" s="47">
        <f t="shared" si="880"/>
        <v>0</v>
      </c>
      <c r="N372" s="47">
        <f t="shared" si="880"/>
        <v>0</v>
      </c>
      <c r="O372" s="47"/>
      <c r="P372" s="47">
        <f t="shared" si="881"/>
        <v>104599.21154458796</v>
      </c>
      <c r="Q372" s="47">
        <f t="shared" si="881"/>
        <v>0</v>
      </c>
      <c r="R372" s="47">
        <f t="shared" si="881"/>
        <v>0</v>
      </c>
      <c r="S372" s="47"/>
      <c r="T372" s="47">
        <f t="shared" si="882"/>
        <v>10097.970562301081</v>
      </c>
      <c r="U372" s="47">
        <f t="shared" si="882"/>
        <v>0</v>
      </c>
      <c r="V372" s="47">
        <f t="shared" si="882"/>
        <v>0</v>
      </c>
      <c r="W372" s="24"/>
      <c r="X372" s="47">
        <f t="shared" si="883"/>
        <v>92214.28044802857</v>
      </c>
      <c r="Y372" s="47">
        <f t="shared" si="883"/>
        <v>0</v>
      </c>
      <c r="Z372" s="47">
        <f t="shared" si="883"/>
        <v>0</v>
      </c>
      <c r="AB372" s="47">
        <f t="shared" si="884"/>
        <v>7251.8420425861232</v>
      </c>
      <c r="AC372" s="47">
        <f t="shared" si="884"/>
        <v>0</v>
      </c>
      <c r="AD372" s="47">
        <f t="shared" si="884"/>
        <v>0</v>
      </c>
      <c r="AF372" s="47">
        <f t="shared" si="885"/>
        <v>71272.407984153004</v>
      </c>
      <c r="AG372" s="47">
        <f t="shared" si="885"/>
        <v>0</v>
      </c>
      <c r="AH372" s="47">
        <f t="shared" si="885"/>
        <v>0</v>
      </c>
      <c r="AJ372" s="47">
        <f t="shared" si="886"/>
        <v>165129.88728899206</v>
      </c>
      <c r="AK372" s="47">
        <f t="shared" si="886"/>
        <v>0</v>
      </c>
      <c r="AL372" s="47">
        <f t="shared" si="886"/>
        <v>0</v>
      </c>
      <c r="AN372" s="47">
        <f t="shared" si="887"/>
        <v>0</v>
      </c>
      <c r="AO372" s="47">
        <f t="shared" si="887"/>
        <v>0</v>
      </c>
      <c r="AP372" s="47">
        <f t="shared" si="887"/>
        <v>0</v>
      </c>
      <c r="AR372" s="47">
        <f t="shared" si="888"/>
        <v>0</v>
      </c>
      <c r="AS372" s="47">
        <f t="shared" si="888"/>
        <v>0</v>
      </c>
      <c r="AT372" s="47">
        <f t="shared" si="888"/>
        <v>0</v>
      </c>
      <c r="AV372" s="47">
        <f t="shared" si="889"/>
        <v>7166.6286479640994</v>
      </c>
      <c r="AW372" s="47">
        <f t="shared" si="889"/>
        <v>0</v>
      </c>
      <c r="AX372" s="47">
        <f t="shared" si="889"/>
        <v>0</v>
      </c>
      <c r="AZ372" s="47">
        <f t="shared" si="890"/>
        <v>30.018504112984942</v>
      </c>
      <c r="BA372" s="47">
        <f t="shared" si="890"/>
        <v>0</v>
      </c>
      <c r="BB372" s="47">
        <f t="shared" si="890"/>
        <v>0</v>
      </c>
      <c r="BD372" s="47">
        <f t="shared" si="891"/>
        <v>46.490824780647529</v>
      </c>
      <c r="BE372" s="47">
        <f t="shared" si="891"/>
        <v>0</v>
      </c>
      <c r="BF372" s="47">
        <f t="shared" si="891"/>
        <v>0</v>
      </c>
      <c r="BH372" s="44">
        <f t="shared" si="814"/>
        <v>0</v>
      </c>
      <c r="BI372" s="44">
        <f t="shared" si="815"/>
        <v>0</v>
      </c>
      <c r="BJ372" s="44">
        <f t="shared" si="816"/>
        <v>0</v>
      </c>
      <c r="BK372" s="44">
        <f t="shared" si="817"/>
        <v>0</v>
      </c>
    </row>
    <row r="373" spans="2:63" x14ac:dyDescent="0.25">
      <c r="B373" s="6">
        <v>583</v>
      </c>
      <c r="C373" s="6" t="s">
        <v>135</v>
      </c>
      <c r="D373" s="47" t="str">
        <f>INDEX(Alloc,$E373,D$1)</f>
        <v>Acct365</v>
      </c>
      <c r="E373" s="93">
        <v>30</v>
      </c>
      <c r="F373" s="93"/>
      <c r="G373" s="105">
        <f>+'Function-Classif'!F373</f>
        <v>2170209.0319895069</v>
      </c>
      <c r="H373" s="21">
        <f>+'Function-Classif'!S373</f>
        <v>885662.3059549178</v>
      </c>
      <c r="I373" s="21">
        <f>+'Function-Classif'!T373</f>
        <v>0</v>
      </c>
      <c r="J373" s="21">
        <f>+'Function-Classif'!U373</f>
        <v>1284546.7260345891</v>
      </c>
      <c r="K373" s="24"/>
      <c r="L373" s="47">
        <f t="shared" si="880"/>
        <v>530637.77945772593</v>
      </c>
      <c r="M373" s="47">
        <f t="shared" si="880"/>
        <v>0</v>
      </c>
      <c r="N373" s="47">
        <f t="shared" si="880"/>
        <v>1030164.6150672422</v>
      </c>
      <c r="O373" s="47"/>
      <c r="P373" s="47">
        <f t="shared" si="881"/>
        <v>115585.31156924309</v>
      </c>
      <c r="Q373" s="47">
        <f t="shared" si="881"/>
        <v>0</v>
      </c>
      <c r="R373" s="47">
        <f t="shared" si="881"/>
        <v>199319.6476461259</v>
      </c>
      <c r="S373" s="47"/>
      <c r="T373" s="47">
        <f t="shared" si="882"/>
        <v>9942.9701302282774</v>
      </c>
      <c r="U373" s="47">
        <f t="shared" si="882"/>
        <v>0</v>
      </c>
      <c r="V373" s="47">
        <f t="shared" si="882"/>
        <v>1418.4323711331308</v>
      </c>
      <c r="W373" s="24"/>
      <c r="X373" s="47">
        <f t="shared" si="883"/>
        <v>61147.550494343879</v>
      </c>
      <c r="Y373" s="47">
        <f t="shared" si="883"/>
        <v>0</v>
      </c>
      <c r="Z373" s="47">
        <f t="shared" si="883"/>
        <v>6998.3381907595649</v>
      </c>
      <c r="AB373" s="47">
        <f t="shared" si="884"/>
        <v>4808.7169939579662</v>
      </c>
      <c r="AC373" s="47">
        <f t="shared" si="884"/>
        <v>0</v>
      </c>
      <c r="AD373" s="47">
        <f t="shared" si="884"/>
        <v>268.86797845911718</v>
      </c>
      <c r="AF373" s="47">
        <f t="shared" si="885"/>
        <v>47260.935561067374</v>
      </c>
      <c r="AG373" s="47">
        <f t="shared" si="885"/>
        <v>0</v>
      </c>
      <c r="AH373" s="47">
        <f t="shared" si="885"/>
        <v>960.46480166320475</v>
      </c>
      <c r="AJ373" s="47">
        <f t="shared" si="886"/>
        <v>109498.09587051679</v>
      </c>
      <c r="AK373" s="47">
        <f t="shared" si="886"/>
        <v>0</v>
      </c>
      <c r="AL373" s="47">
        <f t="shared" si="886"/>
        <v>430.4995955674882</v>
      </c>
      <c r="AN373" s="47">
        <f t="shared" si="887"/>
        <v>0</v>
      </c>
      <c r="AO373" s="47">
        <f t="shared" si="887"/>
        <v>0</v>
      </c>
      <c r="AP373" s="47">
        <f t="shared" si="887"/>
        <v>0</v>
      </c>
      <c r="AR373" s="47">
        <f t="shared" si="888"/>
        <v>0</v>
      </c>
      <c r="AS373" s="47">
        <f t="shared" si="888"/>
        <v>0</v>
      </c>
      <c r="AT373" s="47">
        <f t="shared" si="888"/>
        <v>0</v>
      </c>
      <c r="AV373" s="47">
        <f t="shared" si="889"/>
        <v>6709.3327318364209</v>
      </c>
      <c r="AW373" s="47">
        <f t="shared" si="889"/>
        <v>0</v>
      </c>
      <c r="AX373" s="47">
        <f t="shared" si="889"/>
        <v>44778.557170319364</v>
      </c>
      <c r="AZ373" s="47">
        <f t="shared" si="890"/>
        <v>28.103051253148319</v>
      </c>
      <c r="BA373" s="47">
        <f t="shared" si="890"/>
        <v>0</v>
      </c>
      <c r="BB373" s="47">
        <f t="shared" si="890"/>
        <v>1.0630934016362232</v>
      </c>
      <c r="BD373" s="47">
        <f t="shared" si="891"/>
        <v>43.510094745297629</v>
      </c>
      <c r="BE373" s="47">
        <f t="shared" si="891"/>
        <v>0</v>
      </c>
      <c r="BF373" s="47">
        <f t="shared" si="891"/>
        <v>206.24011991742734</v>
      </c>
      <c r="BH373" s="44">
        <f t="shared" si="814"/>
        <v>0</v>
      </c>
      <c r="BI373" s="44">
        <f t="shared" si="815"/>
        <v>0</v>
      </c>
      <c r="BJ373" s="44">
        <f t="shared" si="816"/>
        <v>0</v>
      </c>
      <c r="BK373" s="44">
        <f t="shared" si="817"/>
        <v>0</v>
      </c>
    </row>
    <row r="374" spans="2:63" x14ac:dyDescent="0.25">
      <c r="B374" s="6">
        <v>584</v>
      </c>
      <c r="C374" s="6" t="s">
        <v>148</v>
      </c>
      <c r="D374" s="6"/>
      <c r="E374" s="93"/>
      <c r="F374" s="93"/>
      <c r="G374" s="105">
        <f>+'Function-Classif'!F374</f>
        <v>0</v>
      </c>
      <c r="H374" s="21">
        <f>+'Function-Classif'!S374</f>
        <v>0</v>
      </c>
      <c r="I374" s="21">
        <f>+'Function-Classif'!T374</f>
        <v>0</v>
      </c>
      <c r="J374" s="21">
        <f>+'Function-Classif'!U374</f>
        <v>0</v>
      </c>
      <c r="K374" s="24"/>
      <c r="L374" s="24"/>
      <c r="M374" s="24"/>
      <c r="N374" s="24"/>
      <c r="O374" s="24"/>
      <c r="P374" s="24"/>
      <c r="Q374" s="24"/>
      <c r="R374" s="24"/>
      <c r="S374" s="24"/>
      <c r="T374" s="24"/>
      <c r="U374" s="24"/>
      <c r="V374" s="24"/>
      <c r="W374" s="24"/>
      <c r="Y374" s="44"/>
      <c r="Z374" s="44"/>
      <c r="BH374" s="44">
        <f t="shared" si="814"/>
        <v>0</v>
      </c>
      <c r="BI374" s="44">
        <f t="shared" si="815"/>
        <v>0</v>
      </c>
      <c r="BJ374" s="44">
        <f t="shared" si="816"/>
        <v>0</v>
      </c>
      <c r="BK374" s="44">
        <f t="shared" si="817"/>
        <v>0</v>
      </c>
    </row>
    <row r="375" spans="2:63" x14ac:dyDescent="0.25">
      <c r="B375" s="6">
        <v>585</v>
      </c>
      <c r="C375" s="6" t="s">
        <v>149</v>
      </c>
      <c r="D375" s="6"/>
      <c r="E375" s="93"/>
      <c r="F375" s="93"/>
      <c r="G375" s="105">
        <f>+'Function-Classif'!F375</f>
        <v>0</v>
      </c>
      <c r="H375" s="21">
        <f>+'Function-Classif'!S375</f>
        <v>0</v>
      </c>
      <c r="I375" s="21">
        <f>+'Function-Classif'!T375</f>
        <v>0</v>
      </c>
      <c r="J375" s="21">
        <f>+'Function-Classif'!U375</f>
        <v>0</v>
      </c>
      <c r="K375" s="24"/>
      <c r="L375" s="24"/>
      <c r="M375" s="24"/>
      <c r="N375" s="24"/>
      <c r="O375" s="24"/>
      <c r="P375" s="24"/>
      <c r="Q375" s="24"/>
      <c r="R375" s="24"/>
      <c r="S375" s="24"/>
      <c r="T375" s="24"/>
      <c r="U375" s="24"/>
      <c r="V375" s="24"/>
      <c r="W375" s="24"/>
      <c r="Y375" s="44"/>
      <c r="Z375" s="44"/>
      <c r="BH375" s="44">
        <f t="shared" si="814"/>
        <v>0</v>
      </c>
      <c r="BI375" s="44">
        <f t="shared" si="815"/>
        <v>0</v>
      </c>
      <c r="BJ375" s="44">
        <f t="shared" si="816"/>
        <v>0</v>
      </c>
      <c r="BK375" s="44">
        <f t="shared" si="817"/>
        <v>0</v>
      </c>
    </row>
    <row r="376" spans="2:63" s="149" customFormat="1" x14ac:dyDescent="0.25">
      <c r="B376" s="6">
        <v>586</v>
      </c>
      <c r="C376" s="6" t="s">
        <v>150</v>
      </c>
      <c r="D376" s="47" t="str">
        <f>INDEX(Alloc,$E376,D$1)</f>
        <v>C03</v>
      </c>
      <c r="E376" s="93">
        <v>21</v>
      </c>
      <c r="F376" s="93"/>
      <c r="G376" s="148">
        <f>+'Function-Classif'!F376</f>
        <v>5717579.7126991935</v>
      </c>
      <c r="H376" s="21">
        <f>+'Function-Classif'!S376</f>
        <v>0</v>
      </c>
      <c r="I376" s="21">
        <f>+'Function-Classif'!T376</f>
        <v>0</v>
      </c>
      <c r="J376" s="21">
        <f>+'Function-Classif'!U376</f>
        <v>5717579.7126991935</v>
      </c>
      <c r="K376" s="57"/>
      <c r="L376" s="47">
        <f t="shared" ref="L376:N376" si="896">INDEX(Alloc,$E376,L$1)*$G376</f>
        <v>0</v>
      </c>
      <c r="M376" s="47">
        <f t="shared" si="896"/>
        <v>0</v>
      </c>
      <c r="N376" s="47">
        <f t="shared" si="896"/>
        <v>3553261.7613458089</v>
      </c>
      <c r="O376" s="47"/>
      <c r="P376" s="47">
        <f t="shared" ref="P376:R376" si="897">INDEX(Alloc,$E376,P$1)*$G376</f>
        <v>0</v>
      </c>
      <c r="Q376" s="47">
        <f t="shared" si="897"/>
        <v>0</v>
      </c>
      <c r="R376" s="47">
        <f t="shared" si="897"/>
        <v>1324292.5509490306</v>
      </c>
      <c r="S376" s="47"/>
      <c r="T376" s="47">
        <f t="shared" ref="T376:V376" si="898">INDEX(Alloc,$E376,T$1)*$G376</f>
        <v>0</v>
      </c>
      <c r="U376" s="47">
        <f t="shared" si="898"/>
        <v>0</v>
      </c>
      <c r="V376" s="47">
        <f t="shared" si="898"/>
        <v>28090.368777350592</v>
      </c>
      <c r="W376" s="57"/>
      <c r="X376" s="47">
        <f t="shared" ref="X376:Z376" si="899">INDEX(Alloc,$E376,X$1)*$G376</f>
        <v>0</v>
      </c>
      <c r="Y376" s="47">
        <f t="shared" si="899"/>
        <v>0</v>
      </c>
      <c r="Z376" s="47">
        <f t="shared" si="899"/>
        <v>358948.96235975157</v>
      </c>
      <c r="AB376" s="47">
        <f t="shared" ref="AB376:AD376" si="900">INDEX(Alloc,$E376,AB$1)*$G376</f>
        <v>0</v>
      </c>
      <c r="AC376" s="47">
        <f t="shared" si="900"/>
        <v>0</v>
      </c>
      <c r="AD376" s="47">
        <f t="shared" si="900"/>
        <v>79140.693897193909</v>
      </c>
      <c r="AF376" s="47">
        <f t="shared" ref="AF376:AH376" si="901">INDEX(Alloc,$E376,AF$1)*$G376</f>
        <v>0</v>
      </c>
      <c r="AG376" s="47">
        <f t="shared" si="901"/>
        <v>0</v>
      </c>
      <c r="AH376" s="47">
        <f t="shared" si="901"/>
        <v>66568.100175415122</v>
      </c>
      <c r="AJ376" s="47">
        <f t="shared" ref="AJ376:AL376" si="902">INDEX(Alloc,$E376,AJ$1)*$G376</f>
        <v>0</v>
      </c>
      <c r="AK376" s="47">
        <f t="shared" si="902"/>
        <v>0</v>
      </c>
      <c r="AL376" s="47">
        <f t="shared" si="902"/>
        <v>175840.77200540694</v>
      </c>
      <c r="AN376" s="47">
        <f t="shared" ref="AN376:AP376" si="903">INDEX(Alloc,$E376,AN$1)*$G376</f>
        <v>0</v>
      </c>
      <c r="AO376" s="47">
        <f t="shared" si="903"/>
        <v>0</v>
      </c>
      <c r="AP376" s="47">
        <f t="shared" si="903"/>
        <v>119925.43248042236</v>
      </c>
      <c r="AR376" s="47">
        <f t="shared" ref="AR376:AT376" si="904">INDEX(Alloc,$E376,AR$1)*$G376</f>
        <v>0</v>
      </c>
      <c r="AS376" s="47">
        <f t="shared" si="904"/>
        <v>0</v>
      </c>
      <c r="AT376" s="47">
        <f t="shared" si="904"/>
        <v>5075.7709518034571</v>
      </c>
      <c r="AV376" s="47">
        <f t="shared" ref="AV376:AX376" si="905">INDEX(Alloc,$E376,AV$1)*$G376</f>
        <v>0</v>
      </c>
      <c r="AW376" s="47">
        <f t="shared" si="905"/>
        <v>0</v>
      </c>
      <c r="AX376" s="47">
        <f t="shared" si="905"/>
        <v>0</v>
      </c>
      <c r="AZ376" s="47">
        <f t="shared" ref="AZ376:BB376" si="906">INDEX(Alloc,$E376,AZ$1)*$G376</f>
        <v>0</v>
      </c>
      <c r="BA376" s="47">
        <f t="shared" si="906"/>
        <v>0</v>
      </c>
      <c r="BB376" s="47">
        <f t="shared" si="906"/>
        <v>33.001537215438979</v>
      </c>
      <c r="BD376" s="47">
        <f t="shared" ref="BD376:BF376" si="907">INDEX(Alloc,$E376,BD$1)*$G376</f>
        <v>0</v>
      </c>
      <c r="BE376" s="47">
        <f t="shared" si="907"/>
        <v>0</v>
      </c>
      <c r="BF376" s="47">
        <f t="shared" si="907"/>
        <v>6402.2982197951633</v>
      </c>
      <c r="BH376" s="139">
        <f t="shared" ref="BH376" si="908">+L376+P376+T376+X376+AB376+AF376+AJ376+AN376+AR376+AV376+AZ376+BD376-H376</f>
        <v>0</v>
      </c>
      <c r="BI376" s="139">
        <f t="shared" ref="BI376" si="909">+M376+Q376+U376+Y376+AC376+AG376+AK376+AO376+AS376+AW376+BA376+BE376-I376</f>
        <v>0</v>
      </c>
      <c r="BJ376" s="139">
        <f t="shared" ref="BJ376" si="910">+N376+R376+V376+Z376+AD376+AH376+AL376+AP376+AT376+AX376+BB376+BF376-J376</f>
        <v>0</v>
      </c>
      <c r="BK376" s="139">
        <f t="shared" ref="BK376" si="911">SUM(L376:BF376)-G376</f>
        <v>0</v>
      </c>
    </row>
    <row r="377" spans="2:63" x14ac:dyDescent="0.25">
      <c r="B377" s="6">
        <v>586</v>
      </c>
      <c r="C377" s="6" t="s">
        <v>151</v>
      </c>
      <c r="D377" s="6"/>
      <c r="E377" s="93"/>
      <c r="F377" s="93"/>
      <c r="G377" s="105">
        <f>+'Function-Classif'!F377</f>
        <v>0</v>
      </c>
      <c r="H377" s="21">
        <f>+'Function-Classif'!S377</f>
        <v>0</v>
      </c>
      <c r="I377" s="21">
        <f>+'Function-Classif'!T377</f>
        <v>0</v>
      </c>
      <c r="J377" s="21">
        <f>+'Function-Classif'!U377</f>
        <v>0</v>
      </c>
      <c r="K377" s="24"/>
      <c r="L377" s="40"/>
      <c r="M377" s="24"/>
      <c r="N377" s="24"/>
      <c r="O377" s="24"/>
      <c r="P377" s="40"/>
      <c r="Q377" s="24"/>
      <c r="R377" s="24"/>
      <c r="S377" s="24"/>
      <c r="T377" s="24"/>
      <c r="U377" s="24"/>
      <c r="V377" s="24"/>
      <c r="W377" s="24"/>
      <c r="Y377" s="44"/>
      <c r="Z377" s="44"/>
      <c r="BH377" s="44">
        <f t="shared" si="814"/>
        <v>0</v>
      </c>
      <c r="BI377" s="44">
        <f t="shared" si="815"/>
        <v>0</v>
      </c>
      <c r="BJ377" s="44">
        <f t="shared" si="816"/>
        <v>0</v>
      </c>
      <c r="BK377" s="44">
        <f t="shared" si="817"/>
        <v>0</v>
      </c>
    </row>
    <row r="378" spans="2:63" x14ac:dyDescent="0.25">
      <c r="B378" s="6">
        <v>587</v>
      </c>
      <c r="C378" s="6" t="s">
        <v>152</v>
      </c>
      <c r="D378" s="6"/>
      <c r="E378" s="93"/>
      <c r="F378" s="93"/>
      <c r="G378" s="105">
        <f>+'Function-Classif'!F378</f>
        <v>0</v>
      </c>
      <c r="H378" s="21">
        <f>+'Function-Classif'!S378</f>
        <v>0</v>
      </c>
      <c r="I378" s="21">
        <f>+'Function-Classif'!T378</f>
        <v>0</v>
      </c>
      <c r="J378" s="21">
        <f>+'Function-Classif'!U378</f>
        <v>0</v>
      </c>
      <c r="K378" s="24"/>
      <c r="L378" s="40"/>
      <c r="M378" s="24"/>
      <c r="N378" s="24"/>
      <c r="O378" s="24"/>
      <c r="P378" s="40"/>
      <c r="Q378" s="24"/>
      <c r="R378" s="24"/>
      <c r="S378" s="24"/>
      <c r="T378" s="24"/>
      <c r="U378" s="24"/>
      <c r="V378" s="24"/>
      <c r="W378" s="24"/>
      <c r="Y378" s="44"/>
      <c r="Z378" s="44"/>
      <c r="BH378" s="44">
        <f t="shared" si="814"/>
        <v>0</v>
      </c>
      <c r="BI378" s="44">
        <f t="shared" si="815"/>
        <v>0</v>
      </c>
      <c r="BJ378" s="44">
        <f t="shared" si="816"/>
        <v>0</v>
      </c>
      <c r="BK378" s="44">
        <f t="shared" si="817"/>
        <v>0</v>
      </c>
    </row>
    <row r="379" spans="2:63" x14ac:dyDescent="0.25">
      <c r="B379" s="6">
        <v>588</v>
      </c>
      <c r="C379" s="6" t="s">
        <v>153</v>
      </c>
      <c r="D379" s="47" t="str">
        <f>INDEX(Alloc,$E379,D$1)</f>
        <v>Dist</v>
      </c>
      <c r="E379" s="93">
        <v>26</v>
      </c>
      <c r="F379" s="93"/>
      <c r="G379" s="105">
        <f>+'Function-Classif'!F379</f>
        <v>3343041</v>
      </c>
      <c r="H379" s="21">
        <f>+'Function-Classif'!S379</f>
        <v>1364045.2380371888</v>
      </c>
      <c r="I379" s="21">
        <f>+'Function-Classif'!T379</f>
        <v>0</v>
      </c>
      <c r="J379" s="21">
        <f>+'Function-Classif'!U379</f>
        <v>1978995.761962811</v>
      </c>
      <c r="K379" s="47"/>
      <c r="L379" s="47">
        <f t="shared" ref="L379:N379" si="912">INDEX(Alloc,$E379,L$1)*$G379</f>
        <v>789040.15093847492</v>
      </c>
      <c r="M379" s="47">
        <f t="shared" si="912"/>
        <v>0</v>
      </c>
      <c r="N379" s="47">
        <f t="shared" si="912"/>
        <v>1359733.3380310321</v>
      </c>
      <c r="O379" s="47"/>
      <c r="P379" s="47">
        <f t="shared" ref="P379:R379" si="913">INDEX(Alloc,$E379,P$1)*$G379</f>
        <v>171421.66424345027</v>
      </c>
      <c r="Q379" s="47">
        <f t="shared" si="913"/>
        <v>0</v>
      </c>
      <c r="R379" s="47">
        <f t="shared" si="913"/>
        <v>307033.35391572479</v>
      </c>
      <c r="S379" s="47"/>
      <c r="T379" s="47">
        <f t="shared" ref="T379:V379" si="914">INDEX(Alloc,$E379,T$1)*$G379</f>
        <v>14712.292330555039</v>
      </c>
      <c r="U379" s="47">
        <f t="shared" si="914"/>
        <v>0</v>
      </c>
      <c r="V379" s="47">
        <f t="shared" si="914"/>
        <v>2829.4560196629091</v>
      </c>
      <c r="W379" s="24"/>
      <c r="X379" s="47">
        <f t="shared" ref="X379:Z379" si="915">INDEX(Alloc,$E379,X$1)*$G379</f>
        <v>120472.88055392966</v>
      </c>
      <c r="Y379" s="47">
        <f t="shared" si="915"/>
        <v>0</v>
      </c>
      <c r="Z379" s="47">
        <f t="shared" si="915"/>
        <v>22741.657487943998</v>
      </c>
      <c r="AB379" s="47">
        <f t="shared" ref="AB379:AD379" si="916">INDEX(Alloc,$E379,AB$1)*$G379</f>
        <v>7042.3758914760901</v>
      </c>
      <c r="AC379" s="47">
        <f t="shared" si="916"/>
        <v>0</v>
      </c>
      <c r="AD379" s="47">
        <f t="shared" si="916"/>
        <v>2480.1945915259626</v>
      </c>
      <c r="AF379" s="47">
        <f t="shared" ref="AF379:AH379" si="917">INDEX(Alloc,$E379,AF$1)*$G379</f>
        <v>90973.119248460003</v>
      </c>
      <c r="AG379" s="47">
        <f t="shared" si="917"/>
        <v>0</v>
      </c>
      <c r="AH379" s="47">
        <f t="shared" si="917"/>
        <v>3634.2263599512894</v>
      </c>
      <c r="AJ379" s="47">
        <f t="shared" ref="AJ379:AL379" si="918">INDEX(Alloc,$E379,AJ$1)*$G379</f>
        <v>160360.18578135635</v>
      </c>
      <c r="AK379" s="47">
        <f t="shared" si="918"/>
        <v>0</v>
      </c>
      <c r="AL379" s="47">
        <f t="shared" si="918"/>
        <v>5347.7278638338003</v>
      </c>
      <c r="AN379" s="47">
        <f t="shared" ref="AN379:AP379" si="919">INDEX(Alloc,$E379,AN$1)*$G379</f>
        <v>0</v>
      </c>
      <c r="AO379" s="47">
        <f t="shared" si="919"/>
        <v>0</v>
      </c>
      <c r="AP379" s="47">
        <f t="shared" si="919"/>
        <v>3360.5303499736933</v>
      </c>
      <c r="AR379" s="47">
        <f t="shared" ref="AR379:AT379" si="920">INDEX(Alloc,$E379,AR$1)*$G379</f>
        <v>0</v>
      </c>
      <c r="AS379" s="47">
        <f t="shared" si="920"/>
        <v>0</v>
      </c>
      <c r="AT379" s="47">
        <f t="shared" si="920"/>
        <v>142.23240208731335</v>
      </c>
      <c r="AV379" s="47">
        <f t="shared" ref="AV379:AX379" si="921">INDEX(Alloc,$E379,AV$1)*$G379</f>
        <v>9916.7217855424387</v>
      </c>
      <c r="AW379" s="47">
        <f t="shared" si="921"/>
        <v>0</v>
      </c>
      <c r="AX379" s="47">
        <f t="shared" si="921"/>
        <v>271285.62975322193</v>
      </c>
      <c r="AZ379" s="47">
        <f t="shared" ref="AZ379:BB379" si="922">INDEX(Alloc,$E379,AZ$1)*$G379</f>
        <v>41.537683662624211</v>
      </c>
      <c r="BA379" s="47">
        <f t="shared" si="922"/>
        <v>0</v>
      </c>
      <c r="BB379" s="47">
        <f t="shared" si="922"/>
        <v>2.0893086556550244</v>
      </c>
      <c r="BD379" s="47">
        <f t="shared" ref="BD379:BF379" si="923">INDEX(Alloc,$E379,BD$1)*$G379</f>
        <v>64.309580281411996</v>
      </c>
      <c r="BE379" s="47">
        <f t="shared" si="923"/>
        <v>0</v>
      </c>
      <c r="BF379" s="47">
        <f t="shared" si="923"/>
        <v>405.32587919707481</v>
      </c>
      <c r="BH379" s="44">
        <f t="shared" si="814"/>
        <v>0</v>
      </c>
      <c r="BI379" s="44">
        <f t="shared" si="815"/>
        <v>0</v>
      </c>
      <c r="BJ379" s="44">
        <f t="shared" si="816"/>
        <v>0</v>
      </c>
      <c r="BK379" s="44">
        <f t="shared" si="817"/>
        <v>0</v>
      </c>
    </row>
    <row r="380" spans="2:63" x14ac:dyDescent="0.25">
      <c r="B380" s="30">
        <v>589</v>
      </c>
      <c r="C380" s="30" t="s">
        <v>91</v>
      </c>
      <c r="D380" s="30"/>
      <c r="E380" s="94"/>
      <c r="F380" s="94"/>
      <c r="G380" s="105">
        <f>+'Function-Classif'!F380</f>
        <v>0</v>
      </c>
      <c r="H380" s="31">
        <f>+'Function-Classif'!S380</f>
        <v>0</v>
      </c>
      <c r="I380" s="31">
        <f>+'Function-Classif'!T380</f>
        <v>0</v>
      </c>
      <c r="J380" s="31">
        <f>+'Function-Classif'!U380</f>
        <v>0</v>
      </c>
      <c r="K380" s="41"/>
      <c r="L380" s="41"/>
      <c r="M380" s="41"/>
      <c r="N380" s="41"/>
      <c r="O380" s="41"/>
      <c r="P380" s="41"/>
      <c r="Q380" s="41"/>
      <c r="R380" s="41"/>
      <c r="S380" s="41"/>
      <c r="T380" s="41"/>
      <c r="U380" s="41"/>
      <c r="V380" s="24"/>
      <c r="W380" s="41"/>
      <c r="Y380" s="44"/>
      <c r="Z380" s="44"/>
      <c r="BH380" s="44">
        <f t="shared" si="814"/>
        <v>0</v>
      </c>
      <c r="BI380" s="44">
        <f t="shared" si="815"/>
        <v>0</v>
      </c>
      <c r="BJ380" s="44">
        <f t="shared" si="816"/>
        <v>0</v>
      </c>
      <c r="BK380" s="44">
        <f t="shared" si="817"/>
        <v>0</v>
      </c>
    </row>
    <row r="381" spans="2:63" x14ac:dyDescent="0.25">
      <c r="B381" s="6" t="s">
        <v>205</v>
      </c>
      <c r="C381" s="6"/>
      <c r="D381" s="6"/>
      <c r="E381" s="93"/>
      <c r="F381" s="93"/>
      <c r="G381" s="105">
        <f>+'Function-Classif'!F381</f>
        <v>13526013.537216896</v>
      </c>
      <c r="H381" s="24">
        <f>SUM(H370:H380)</f>
        <v>3764214.5385531457</v>
      </c>
      <c r="I381" s="24">
        <f t="shared" ref="I381:BF381" si="924">SUM(I370:I380)</f>
        <v>0</v>
      </c>
      <c r="J381" s="24">
        <f t="shared" si="924"/>
        <v>9761798.9986637495</v>
      </c>
      <c r="K381" s="24"/>
      <c r="L381" s="24">
        <f t="shared" si="924"/>
        <v>2060057.6778584733</v>
      </c>
      <c r="M381" s="24">
        <f t="shared" si="924"/>
        <v>0</v>
      </c>
      <c r="N381" s="24">
        <f t="shared" si="924"/>
        <v>6459764.0754580935</v>
      </c>
      <c r="O381" s="24">
        <f t="shared" si="924"/>
        <v>0</v>
      </c>
      <c r="P381" s="24">
        <f t="shared" si="924"/>
        <v>470355.21533951198</v>
      </c>
      <c r="Q381" s="24">
        <f t="shared" si="924"/>
        <v>0</v>
      </c>
      <c r="R381" s="24">
        <f t="shared" si="924"/>
        <v>1989772.9395133834</v>
      </c>
      <c r="S381" s="24">
        <f t="shared" si="924"/>
        <v>0</v>
      </c>
      <c r="T381" s="24">
        <f t="shared" si="924"/>
        <v>42090.318366143758</v>
      </c>
      <c r="U381" s="24">
        <f t="shared" si="924"/>
        <v>0</v>
      </c>
      <c r="V381" s="24">
        <f t="shared" si="924"/>
        <v>35149.234069887156</v>
      </c>
      <c r="W381" s="24">
        <f t="shared" si="924"/>
        <v>0</v>
      </c>
      <c r="X381" s="24">
        <f t="shared" si="924"/>
        <v>337052.84188868804</v>
      </c>
      <c r="Y381" s="24">
        <f t="shared" si="924"/>
        <v>0</v>
      </c>
      <c r="Z381" s="24">
        <f t="shared" si="924"/>
        <v>422475.43197632406</v>
      </c>
      <c r="AA381" s="24">
        <f t="shared" si="924"/>
        <v>0</v>
      </c>
      <c r="AB381" s="24">
        <f t="shared" si="924"/>
        <v>23863.106348365516</v>
      </c>
      <c r="AC381" s="24">
        <f t="shared" si="924"/>
        <v>0</v>
      </c>
      <c r="AD381" s="24">
        <f t="shared" si="924"/>
        <v>89007.957448805653</v>
      </c>
      <c r="AE381" s="24">
        <f t="shared" si="924"/>
        <v>0</v>
      </c>
      <c r="AF381" s="24">
        <f t="shared" si="924"/>
        <v>258181.70046595496</v>
      </c>
      <c r="AG381" s="24">
        <f t="shared" si="924"/>
        <v>0</v>
      </c>
      <c r="AH381" s="24">
        <f t="shared" si="924"/>
        <v>77348.559533245483</v>
      </c>
      <c r="AI381" s="24">
        <f t="shared" si="924"/>
        <v>0</v>
      </c>
      <c r="AJ381" s="24">
        <f t="shared" si="924"/>
        <v>543380.8456569165</v>
      </c>
      <c r="AK381" s="24">
        <f t="shared" si="924"/>
        <v>0</v>
      </c>
      <c r="AL381" s="24">
        <f t="shared" si="924"/>
        <v>197406.08439515112</v>
      </c>
      <c r="AM381" s="24">
        <f t="shared" si="924"/>
        <v>0</v>
      </c>
      <c r="AN381" s="24">
        <f t="shared" si="924"/>
        <v>0</v>
      </c>
      <c r="AO381" s="24">
        <f t="shared" si="924"/>
        <v>0</v>
      </c>
      <c r="AP381" s="24">
        <f t="shared" si="924"/>
        <v>134002.49563620359</v>
      </c>
      <c r="AQ381" s="24">
        <f t="shared" si="924"/>
        <v>0</v>
      </c>
      <c r="AR381" s="24">
        <f t="shared" si="924"/>
        <v>0</v>
      </c>
      <c r="AS381" s="24">
        <f t="shared" si="924"/>
        <v>0</v>
      </c>
      <c r="AT381" s="24">
        <f t="shared" si="924"/>
        <v>5671.5740835910492</v>
      </c>
      <c r="AU381" s="24">
        <f t="shared" si="924"/>
        <v>0</v>
      </c>
      <c r="AV381" s="24">
        <f t="shared" si="924"/>
        <v>28924.084294327844</v>
      </c>
      <c r="AW381" s="24">
        <f t="shared" si="924"/>
        <v>0</v>
      </c>
      <c r="AX381" s="24">
        <f t="shared" si="924"/>
        <v>343537.81125307386</v>
      </c>
      <c r="AY381" s="24">
        <f t="shared" si="924"/>
        <v>0</v>
      </c>
      <c r="AZ381" s="24">
        <f t="shared" si="924"/>
        <v>121.15288596685679</v>
      </c>
      <c r="BA381" s="24">
        <f t="shared" si="924"/>
        <v>0</v>
      </c>
      <c r="BB381" s="24">
        <f t="shared" si="924"/>
        <v>39.296591261492267</v>
      </c>
      <c r="BC381" s="24">
        <f t="shared" si="924"/>
        <v>0</v>
      </c>
      <c r="BD381" s="24">
        <f t="shared" si="924"/>
        <v>187.59544879776064</v>
      </c>
      <c r="BE381" s="24">
        <f t="shared" si="924"/>
        <v>0</v>
      </c>
      <c r="BF381" s="24">
        <f t="shared" si="924"/>
        <v>7623.5387047295017</v>
      </c>
      <c r="BH381" s="44">
        <f t="shared" si="814"/>
        <v>0</v>
      </c>
      <c r="BI381" s="44">
        <f t="shared" si="815"/>
        <v>0</v>
      </c>
      <c r="BJ381" s="44">
        <f t="shared" si="816"/>
        <v>0</v>
      </c>
      <c r="BK381" s="44">
        <f t="shared" si="817"/>
        <v>0</v>
      </c>
    </row>
    <row r="382" spans="2:63" x14ac:dyDescent="0.25">
      <c r="B382" s="6"/>
      <c r="C382" s="6"/>
      <c r="D382" s="6"/>
      <c r="E382" s="93"/>
      <c r="F382" s="93"/>
      <c r="G382" s="105"/>
      <c r="H382" s="24"/>
      <c r="I382" s="24"/>
      <c r="J382" s="24"/>
      <c r="K382" s="24"/>
      <c r="L382" s="40"/>
      <c r="M382" s="24"/>
      <c r="N382" s="24"/>
      <c r="O382" s="24"/>
      <c r="P382" s="40"/>
      <c r="Q382" s="24"/>
      <c r="R382" s="24"/>
      <c r="S382" s="24"/>
      <c r="T382" s="24"/>
      <c r="U382" s="24"/>
      <c r="V382" s="24"/>
      <c r="W382" s="24"/>
      <c r="Y382" s="44"/>
      <c r="Z382" s="44"/>
      <c r="BH382" s="44">
        <f t="shared" si="814"/>
        <v>0</v>
      </c>
      <c r="BI382" s="44">
        <f t="shared" si="815"/>
        <v>0</v>
      </c>
      <c r="BJ382" s="44">
        <f t="shared" si="816"/>
        <v>0</v>
      </c>
      <c r="BK382" s="44">
        <f t="shared" si="817"/>
        <v>0</v>
      </c>
    </row>
    <row r="383" spans="2:63" x14ac:dyDescent="0.25">
      <c r="B383" s="9" t="s">
        <v>206</v>
      </c>
      <c r="C383" s="6"/>
      <c r="D383" s="6"/>
      <c r="E383" s="93"/>
      <c r="F383" s="93"/>
      <c r="G383" s="105"/>
      <c r="H383" s="24"/>
      <c r="I383" s="24"/>
      <c r="J383" s="24"/>
      <c r="K383" s="24"/>
      <c r="L383" s="40"/>
      <c r="M383" s="24"/>
      <c r="N383" s="24"/>
      <c r="O383" s="24"/>
      <c r="P383" s="40"/>
      <c r="Q383" s="24"/>
      <c r="R383" s="24"/>
      <c r="S383" s="24"/>
      <c r="T383" s="24"/>
      <c r="U383" s="24"/>
      <c r="V383" s="24"/>
      <c r="W383" s="24"/>
      <c r="Y383" s="44"/>
      <c r="Z383" s="44"/>
      <c r="BH383" s="44">
        <f t="shared" si="814"/>
        <v>0</v>
      </c>
      <c r="BI383" s="44">
        <f t="shared" si="815"/>
        <v>0</v>
      </c>
      <c r="BJ383" s="44">
        <f t="shared" si="816"/>
        <v>0</v>
      </c>
      <c r="BK383" s="44">
        <f t="shared" si="817"/>
        <v>0</v>
      </c>
    </row>
    <row r="384" spans="2:63" x14ac:dyDescent="0.25">
      <c r="B384" s="6">
        <v>590</v>
      </c>
      <c r="C384" s="6" t="s">
        <v>157</v>
      </c>
      <c r="D384" s="6"/>
      <c r="E384" s="93"/>
      <c r="F384" s="93"/>
      <c r="G384" s="105">
        <f>+'Function-Classif'!F384</f>
        <v>0</v>
      </c>
      <c r="H384" s="21">
        <f>+'Function-Classif'!S384</f>
        <v>0</v>
      </c>
      <c r="I384" s="21">
        <f>+'Function-Classif'!T384</f>
        <v>0</v>
      </c>
      <c r="J384" s="21">
        <f>+'Function-Classif'!U384</f>
        <v>0</v>
      </c>
      <c r="K384" s="24"/>
      <c r="L384" s="40"/>
      <c r="M384" s="24"/>
      <c r="N384" s="24"/>
      <c r="O384" s="24"/>
      <c r="P384" s="40"/>
      <c r="Q384" s="24"/>
      <c r="R384" s="24"/>
      <c r="S384" s="24"/>
      <c r="T384" s="24"/>
      <c r="U384" s="24"/>
      <c r="V384" s="24"/>
      <c r="W384" s="24"/>
      <c r="Y384" s="44"/>
      <c r="Z384" s="44"/>
      <c r="BH384" s="44">
        <f t="shared" si="814"/>
        <v>0</v>
      </c>
      <c r="BI384" s="44">
        <f t="shared" si="815"/>
        <v>0</v>
      </c>
      <c r="BJ384" s="44">
        <f t="shared" si="816"/>
        <v>0</v>
      </c>
      <c r="BK384" s="44">
        <f t="shared" si="817"/>
        <v>0</v>
      </c>
    </row>
    <row r="385" spans="2:63" x14ac:dyDescent="0.25">
      <c r="B385" s="6">
        <v>591</v>
      </c>
      <c r="C385" s="6" t="s">
        <v>96</v>
      </c>
      <c r="D385" s="6"/>
      <c r="E385" s="93"/>
      <c r="F385" s="93"/>
      <c r="G385" s="105">
        <f>+'Function-Classif'!F385</f>
        <v>0</v>
      </c>
      <c r="H385" s="21">
        <f>+'Function-Classif'!S385</f>
        <v>0</v>
      </c>
      <c r="I385" s="21">
        <f>+'Function-Classif'!T385</f>
        <v>0</v>
      </c>
      <c r="J385" s="21">
        <f>+'Function-Classif'!U385</f>
        <v>0</v>
      </c>
      <c r="K385" s="24"/>
      <c r="L385" s="40"/>
      <c r="M385" s="24"/>
      <c r="N385" s="24"/>
      <c r="O385" s="24"/>
      <c r="P385" s="40"/>
      <c r="Q385" s="24"/>
      <c r="R385" s="24"/>
      <c r="S385" s="24"/>
      <c r="T385" s="24"/>
      <c r="U385" s="24"/>
      <c r="V385" s="24"/>
      <c r="W385" s="24"/>
      <c r="Y385" s="44"/>
      <c r="Z385" s="44"/>
      <c r="BH385" s="44">
        <f t="shared" si="814"/>
        <v>0</v>
      </c>
      <c r="BI385" s="44">
        <f t="shared" si="815"/>
        <v>0</v>
      </c>
      <c r="BJ385" s="44">
        <f t="shared" si="816"/>
        <v>0</v>
      </c>
      <c r="BK385" s="44">
        <f t="shared" si="817"/>
        <v>0</v>
      </c>
    </row>
    <row r="386" spans="2:63" x14ac:dyDescent="0.25">
      <c r="B386" s="6">
        <v>592</v>
      </c>
      <c r="C386" s="6" t="s">
        <v>158</v>
      </c>
      <c r="D386" s="47" t="str">
        <f>INDEX(Alloc,$E386,D$1)</f>
        <v>Acct362</v>
      </c>
      <c r="E386" s="93">
        <v>29</v>
      </c>
      <c r="F386" s="93"/>
      <c r="G386" s="105">
        <f>+'Function-Classif'!F386</f>
        <v>605268.88174267509</v>
      </c>
      <c r="H386" s="21">
        <f>+'Function-Classif'!S386</f>
        <v>605268.88174267509</v>
      </c>
      <c r="I386" s="21">
        <f>+'Function-Classif'!T386</f>
        <v>0</v>
      </c>
      <c r="J386" s="21">
        <f>+'Function-Classif'!U386</f>
        <v>0</v>
      </c>
      <c r="K386" s="24"/>
      <c r="L386" s="47">
        <f t="shared" ref="L386:N389" si="925">INDEX(Alloc,$E386,L$1)*$G386</f>
        <v>287119.60164331022</v>
      </c>
      <c r="M386" s="47">
        <f t="shared" si="925"/>
        <v>0</v>
      </c>
      <c r="N386" s="47">
        <f t="shared" si="925"/>
        <v>0</v>
      </c>
      <c r="O386" s="47"/>
      <c r="P386" s="47">
        <f t="shared" ref="P386:R389" si="926">INDEX(Alloc,$E386,P$1)*$G386</f>
        <v>72690.102002720174</v>
      </c>
      <c r="Q386" s="47">
        <f t="shared" si="926"/>
        <v>0</v>
      </c>
      <c r="R386" s="47">
        <f t="shared" si="926"/>
        <v>0</v>
      </c>
      <c r="S386" s="47"/>
      <c r="T386" s="47">
        <f t="shared" ref="T386:V389" si="927">INDEX(Alloc,$E386,T$1)*$G386</f>
        <v>7017.4765120599041</v>
      </c>
      <c r="U386" s="47">
        <f t="shared" si="927"/>
        <v>0</v>
      </c>
      <c r="V386" s="47">
        <f t="shared" si="927"/>
        <v>0</v>
      </c>
      <c r="W386" s="24"/>
      <c r="X386" s="47">
        <f t="shared" ref="X386:Z389" si="928">INDEX(Alloc,$E386,X$1)*$G386</f>
        <v>64083.326756409602</v>
      </c>
      <c r="Y386" s="47">
        <f t="shared" si="928"/>
        <v>0</v>
      </c>
      <c r="Z386" s="47">
        <f t="shared" si="928"/>
        <v>0</v>
      </c>
      <c r="AB386" s="47">
        <f t="shared" ref="AB386:AD389" si="929">INDEX(Alloc,$E386,AB$1)*$G386</f>
        <v>5039.5899739501847</v>
      </c>
      <c r="AC386" s="47">
        <f t="shared" si="929"/>
        <v>0</v>
      </c>
      <c r="AD386" s="47">
        <f t="shared" si="929"/>
        <v>0</v>
      </c>
      <c r="AF386" s="47">
        <f t="shared" ref="AF386:AH389" si="930">INDEX(Alloc,$E386,AF$1)*$G386</f>
        <v>49529.996735578905</v>
      </c>
      <c r="AG386" s="47">
        <f t="shared" si="930"/>
        <v>0</v>
      </c>
      <c r="AH386" s="47">
        <f t="shared" si="930"/>
        <v>0</v>
      </c>
      <c r="AJ386" s="47">
        <f t="shared" ref="AJ386:AL389" si="931">INDEX(Alloc,$E386,AJ$1)*$G386</f>
        <v>114755.24694196969</v>
      </c>
      <c r="AK386" s="47">
        <f t="shared" si="931"/>
        <v>0</v>
      </c>
      <c r="AL386" s="47">
        <f t="shared" si="931"/>
        <v>0</v>
      </c>
      <c r="AN386" s="47">
        <f t="shared" ref="AN386:AP389" si="932">INDEX(Alloc,$E386,AN$1)*$G386</f>
        <v>0</v>
      </c>
      <c r="AO386" s="47">
        <f t="shared" si="932"/>
        <v>0</v>
      </c>
      <c r="AP386" s="47">
        <f t="shared" si="932"/>
        <v>0</v>
      </c>
      <c r="AR386" s="47">
        <f t="shared" ref="AR386:AT389" si="933">INDEX(Alloc,$E386,AR$1)*$G386</f>
        <v>0</v>
      </c>
      <c r="AS386" s="47">
        <f t="shared" si="933"/>
        <v>0</v>
      </c>
      <c r="AT386" s="47">
        <f t="shared" si="933"/>
        <v>0</v>
      </c>
      <c r="AV386" s="47">
        <f t="shared" ref="AV386:AX389" si="934">INDEX(Alloc,$E386,AV$1)*$G386</f>
        <v>4980.3718378322792</v>
      </c>
      <c r="AW386" s="47">
        <f t="shared" si="934"/>
        <v>0</v>
      </c>
      <c r="AX386" s="47">
        <f t="shared" si="934"/>
        <v>0</v>
      </c>
      <c r="AZ386" s="47">
        <f t="shared" ref="AZ386:BB389" si="935">INDEX(Alloc,$E386,AZ$1)*$G386</f>
        <v>20.861037991780648</v>
      </c>
      <c r="BA386" s="47">
        <f t="shared" si="935"/>
        <v>0</v>
      </c>
      <c r="BB386" s="47">
        <f t="shared" si="935"/>
        <v>0</v>
      </c>
      <c r="BD386" s="47">
        <f t="shared" ref="BD386:BF389" si="936">INDEX(Alloc,$E386,BD$1)*$G386</f>
        <v>32.308300852299432</v>
      </c>
      <c r="BE386" s="47">
        <f t="shared" si="936"/>
        <v>0</v>
      </c>
      <c r="BF386" s="47">
        <f t="shared" si="936"/>
        <v>0</v>
      </c>
      <c r="BH386" s="44">
        <f t="shared" ref="BH386:BH389" si="937">+L386+P386+T386+X386+AB386+AF386+AJ386+AN386+AR386+AV386+AZ386+BD386-H386</f>
        <v>0</v>
      </c>
      <c r="BI386" s="44">
        <f t="shared" ref="BI386:BI389" si="938">+M386+Q386+U386+Y386+AC386+AG386+AK386+AO386+AS386+AW386+BA386+BE386-I386</f>
        <v>0</v>
      </c>
      <c r="BJ386" s="44">
        <f t="shared" ref="BJ386:BJ389" si="939">+N386+R386+V386+Z386+AD386+AH386+AL386+AP386+AT386+AX386+BB386+BF386-J386</f>
        <v>0</v>
      </c>
      <c r="BK386" s="44">
        <f t="shared" ref="BK386:BK389" si="940">SUM(L386:BF386)-G386</f>
        <v>0</v>
      </c>
    </row>
    <row r="387" spans="2:63" x14ac:dyDescent="0.25">
      <c r="B387" s="6">
        <v>593</v>
      </c>
      <c r="C387" s="6" t="s">
        <v>159</v>
      </c>
      <c r="D387" s="47" t="str">
        <f>INDEX(Alloc,$E387,D$1)</f>
        <v>Acct365</v>
      </c>
      <c r="E387" s="93">
        <v>30</v>
      </c>
      <c r="F387" s="93"/>
      <c r="G387" s="105">
        <f>+'Function-Classif'!F387</f>
        <v>6158358.9636072675</v>
      </c>
      <c r="H387" s="21">
        <f>+'Function-Classif'!S387</f>
        <v>2513226.2930481262</v>
      </c>
      <c r="I387" s="21">
        <f>+'Function-Classif'!T387</f>
        <v>0</v>
      </c>
      <c r="J387" s="21">
        <f>+'Function-Classif'!U387</f>
        <v>3645132.6705591413</v>
      </c>
      <c r="K387" s="24"/>
      <c r="L387" s="47">
        <f t="shared" si="925"/>
        <v>1505780.2623539828</v>
      </c>
      <c r="M387" s="47">
        <f t="shared" si="925"/>
        <v>0</v>
      </c>
      <c r="N387" s="47">
        <f t="shared" si="925"/>
        <v>2923277.6187344962</v>
      </c>
      <c r="O387" s="47"/>
      <c r="P387" s="47">
        <f t="shared" si="926"/>
        <v>327994.13746391074</v>
      </c>
      <c r="Q387" s="47">
        <f t="shared" si="926"/>
        <v>0</v>
      </c>
      <c r="R387" s="47">
        <f t="shared" si="926"/>
        <v>565605.39589095977</v>
      </c>
      <c r="S387" s="47"/>
      <c r="T387" s="47">
        <f t="shared" si="927"/>
        <v>28214.968384974767</v>
      </c>
      <c r="U387" s="47">
        <f t="shared" si="927"/>
        <v>0</v>
      </c>
      <c r="V387" s="47">
        <f t="shared" si="927"/>
        <v>4025.0573001396774</v>
      </c>
      <c r="W387" s="24"/>
      <c r="X387" s="47">
        <f t="shared" si="928"/>
        <v>173517.18665747927</v>
      </c>
      <c r="Y387" s="47">
        <f t="shared" si="928"/>
        <v>0</v>
      </c>
      <c r="Z387" s="47">
        <f t="shared" si="928"/>
        <v>19859.04495472011</v>
      </c>
      <c r="AB387" s="47">
        <f t="shared" si="929"/>
        <v>13645.600477500373</v>
      </c>
      <c r="AC387" s="47">
        <f t="shared" si="929"/>
        <v>0</v>
      </c>
      <c r="AD387" s="47">
        <f t="shared" si="929"/>
        <v>762.9613096083898</v>
      </c>
      <c r="AF387" s="47">
        <f t="shared" si="930"/>
        <v>134111.41592851502</v>
      </c>
      <c r="AG387" s="47">
        <f t="shared" si="930"/>
        <v>0</v>
      </c>
      <c r="AH387" s="47">
        <f t="shared" si="930"/>
        <v>2725.4918458843058</v>
      </c>
      <c r="AJ387" s="47">
        <f t="shared" si="931"/>
        <v>310720.56666538905</v>
      </c>
      <c r="AK387" s="47">
        <f t="shared" si="931"/>
        <v>0</v>
      </c>
      <c r="AL387" s="47">
        <f t="shared" si="931"/>
        <v>1221.6201315695027</v>
      </c>
      <c r="AN387" s="47">
        <f t="shared" si="932"/>
        <v>0</v>
      </c>
      <c r="AO387" s="47">
        <f t="shared" si="932"/>
        <v>0</v>
      </c>
      <c r="AP387" s="47">
        <f t="shared" si="932"/>
        <v>0</v>
      </c>
      <c r="AR387" s="47">
        <f t="shared" si="933"/>
        <v>0</v>
      </c>
      <c r="AS387" s="47">
        <f t="shared" si="933"/>
        <v>0</v>
      </c>
      <c r="AT387" s="47">
        <f t="shared" si="933"/>
        <v>0</v>
      </c>
      <c r="AV387" s="47">
        <f t="shared" si="934"/>
        <v>19038.939917713989</v>
      </c>
      <c r="AW387" s="47">
        <f t="shared" si="934"/>
        <v>0</v>
      </c>
      <c r="AX387" s="47">
        <f t="shared" si="934"/>
        <v>127067.22019050654</v>
      </c>
      <c r="AZ387" s="47">
        <f t="shared" si="935"/>
        <v>79.747469040289758</v>
      </c>
      <c r="BA387" s="47">
        <f t="shared" si="935"/>
        <v>0</v>
      </c>
      <c r="BB387" s="47">
        <f t="shared" si="935"/>
        <v>3.0167189808054542</v>
      </c>
      <c r="BD387" s="47">
        <f t="shared" si="936"/>
        <v>123.46772962071087</v>
      </c>
      <c r="BE387" s="47">
        <f t="shared" si="936"/>
        <v>0</v>
      </c>
      <c r="BF387" s="47">
        <f t="shared" si="936"/>
        <v>585.24348227625819</v>
      </c>
      <c r="BH387" s="44">
        <f t="shared" si="937"/>
        <v>0</v>
      </c>
      <c r="BI387" s="44">
        <f t="shared" si="938"/>
        <v>0</v>
      </c>
      <c r="BJ387" s="44">
        <f t="shared" si="939"/>
        <v>0</v>
      </c>
      <c r="BK387" s="44">
        <f t="shared" si="940"/>
        <v>0</v>
      </c>
    </row>
    <row r="388" spans="2:63" x14ac:dyDescent="0.25">
      <c r="B388" s="6">
        <v>594</v>
      </c>
      <c r="C388" s="6" t="s">
        <v>160</v>
      </c>
      <c r="D388" s="47" t="str">
        <f>INDEX(Alloc,$E388,D$1)</f>
        <v>Acct367</v>
      </c>
      <c r="E388" s="93">
        <v>31</v>
      </c>
      <c r="F388" s="93"/>
      <c r="G388" s="105">
        <f>+'Function-Classif'!F388</f>
        <v>413801.70867297339</v>
      </c>
      <c r="H388" s="21">
        <f>+'Function-Classif'!S388</f>
        <v>84374.168398419264</v>
      </c>
      <c r="I388" s="21">
        <f>+'Function-Classif'!T388</f>
        <v>0</v>
      </c>
      <c r="J388" s="21">
        <f>+'Function-Classif'!U388</f>
        <v>329427.54027455411</v>
      </c>
      <c r="K388" s="24"/>
      <c r="L388" s="47">
        <f t="shared" si="925"/>
        <v>42502.702017626092</v>
      </c>
      <c r="M388" s="47">
        <f t="shared" si="925"/>
        <v>0</v>
      </c>
      <c r="N388" s="47">
        <f t="shared" si="925"/>
        <v>263458.84915315587</v>
      </c>
      <c r="O388" s="47"/>
      <c r="P388" s="47">
        <f t="shared" si="926"/>
        <v>10339.766351287344</v>
      </c>
      <c r="Q388" s="47">
        <f t="shared" si="926"/>
        <v>0</v>
      </c>
      <c r="R388" s="47">
        <f t="shared" si="926"/>
        <v>50974.887133968587</v>
      </c>
      <c r="S388" s="47"/>
      <c r="T388" s="47">
        <f t="shared" si="927"/>
        <v>970.93523708866405</v>
      </c>
      <c r="U388" s="47">
        <f t="shared" si="927"/>
        <v>0</v>
      </c>
      <c r="V388" s="47">
        <f t="shared" si="927"/>
        <v>362.75616016564908</v>
      </c>
      <c r="W388" s="24"/>
      <c r="X388" s="47">
        <f t="shared" si="928"/>
        <v>8201.554885252428</v>
      </c>
      <c r="Y388" s="47">
        <f t="shared" si="928"/>
        <v>0</v>
      </c>
      <c r="Z388" s="47">
        <f t="shared" si="928"/>
        <v>2526.8572609263588</v>
      </c>
      <c r="AB388" s="47">
        <f t="shared" si="929"/>
        <v>644.98015104039894</v>
      </c>
      <c r="AC388" s="47">
        <f t="shared" si="929"/>
        <v>0</v>
      </c>
      <c r="AD388" s="47">
        <f t="shared" si="929"/>
        <v>97.078904317179678</v>
      </c>
      <c r="AF388" s="47">
        <f t="shared" si="930"/>
        <v>6338.9809370749263</v>
      </c>
      <c r="AG388" s="47">
        <f t="shared" si="930"/>
        <v>0</v>
      </c>
      <c r="AH388" s="47">
        <f t="shared" si="930"/>
        <v>346.79053680934703</v>
      </c>
      <c r="AJ388" s="47">
        <f t="shared" si="931"/>
        <v>14686.682227700117</v>
      </c>
      <c r="AK388" s="47">
        <f t="shared" si="931"/>
        <v>0</v>
      </c>
      <c r="AL388" s="47">
        <f t="shared" si="931"/>
        <v>155.438476854675</v>
      </c>
      <c r="AN388" s="47">
        <f t="shared" si="932"/>
        <v>0</v>
      </c>
      <c r="AO388" s="47">
        <f t="shared" si="932"/>
        <v>0</v>
      </c>
      <c r="AP388" s="47">
        <f t="shared" si="932"/>
        <v>0</v>
      </c>
      <c r="AR388" s="47">
        <f t="shared" si="933"/>
        <v>0</v>
      </c>
      <c r="AS388" s="47">
        <f t="shared" si="933"/>
        <v>0</v>
      </c>
      <c r="AT388" s="47">
        <f t="shared" si="933"/>
        <v>0</v>
      </c>
      <c r="AV388" s="47">
        <f t="shared" si="934"/>
        <v>681.29357146804102</v>
      </c>
      <c r="AW388" s="47">
        <f t="shared" si="934"/>
        <v>0</v>
      </c>
      <c r="AX388" s="47">
        <f t="shared" si="934"/>
        <v>11451.866008871881</v>
      </c>
      <c r="AZ388" s="47">
        <f t="shared" si="935"/>
        <v>2.8537007959905165</v>
      </c>
      <c r="BA388" s="47">
        <f t="shared" si="935"/>
        <v>0</v>
      </c>
      <c r="BB388" s="47">
        <f t="shared" si="935"/>
        <v>0.27188020248502837</v>
      </c>
      <c r="BD388" s="47">
        <f t="shared" si="936"/>
        <v>4.4193190853269666</v>
      </c>
      <c r="BE388" s="47">
        <f t="shared" si="936"/>
        <v>0</v>
      </c>
      <c r="BF388" s="47">
        <f t="shared" si="936"/>
        <v>52.744759282095522</v>
      </c>
      <c r="BH388" s="44">
        <f t="shared" si="937"/>
        <v>0</v>
      </c>
      <c r="BI388" s="44">
        <f t="shared" si="938"/>
        <v>0</v>
      </c>
      <c r="BJ388" s="44">
        <f t="shared" si="939"/>
        <v>0</v>
      </c>
      <c r="BK388" s="44">
        <f t="shared" si="940"/>
        <v>0</v>
      </c>
    </row>
    <row r="389" spans="2:63" x14ac:dyDescent="0.25">
      <c r="B389" s="6">
        <v>595</v>
      </c>
      <c r="C389" s="6" t="s">
        <v>161</v>
      </c>
      <c r="D389" s="47" t="str">
        <f>INDEX(Alloc,$E389,D$1)</f>
        <v>Acct368</v>
      </c>
      <c r="E389" s="93">
        <v>32</v>
      </c>
      <c r="F389" s="93"/>
      <c r="G389" s="105">
        <f>+'Function-Classif'!F389</f>
        <v>51420.421279841255</v>
      </c>
      <c r="H389" s="21">
        <f>+'Function-Classif'!S389</f>
        <v>27208.307970937192</v>
      </c>
      <c r="I389" s="21">
        <f>+'Function-Classif'!T389</f>
        <v>0</v>
      </c>
      <c r="J389" s="21">
        <f>+'Function-Classif'!U389</f>
        <v>24212.113308904056</v>
      </c>
      <c r="K389" s="24"/>
      <c r="L389" s="47">
        <f t="shared" si="925"/>
        <v>18876.810224219633</v>
      </c>
      <c r="M389" s="47">
        <f t="shared" si="925"/>
        <v>0</v>
      </c>
      <c r="N389" s="47">
        <f t="shared" si="925"/>
        <v>19363.194456344201</v>
      </c>
      <c r="O389" s="47"/>
      <c r="P389" s="47">
        <f t="shared" si="926"/>
        <v>3399.6188098011426</v>
      </c>
      <c r="Q389" s="47">
        <f t="shared" si="926"/>
        <v>0</v>
      </c>
      <c r="R389" s="47">
        <f t="shared" si="926"/>
        <v>3746.454731499417</v>
      </c>
      <c r="S389" s="47"/>
      <c r="T389" s="47">
        <f t="shared" si="927"/>
        <v>238.79758831996929</v>
      </c>
      <c r="U389" s="47">
        <f t="shared" si="927"/>
        <v>0</v>
      </c>
      <c r="V389" s="47">
        <f t="shared" si="927"/>
        <v>26.661158249578826</v>
      </c>
      <c r="W389" s="24"/>
      <c r="X389" s="47">
        <f t="shared" si="928"/>
        <v>2669.2829386083026</v>
      </c>
      <c r="Y389" s="47">
        <f t="shared" si="928"/>
        <v>0</v>
      </c>
      <c r="Z389" s="47">
        <f t="shared" si="928"/>
        <v>202.45395547698729</v>
      </c>
      <c r="AB389" s="47">
        <f t="shared" si="929"/>
        <v>0</v>
      </c>
      <c r="AC389" s="47">
        <f t="shared" si="929"/>
        <v>0</v>
      </c>
      <c r="AD389" s="47">
        <f t="shared" si="929"/>
        <v>0</v>
      </c>
      <c r="AF389" s="47">
        <f t="shared" si="930"/>
        <v>1878.3271825194006</v>
      </c>
      <c r="AG389" s="47">
        <f t="shared" si="930"/>
        <v>0</v>
      </c>
      <c r="AH389" s="47">
        <f t="shared" si="930"/>
        <v>27.785153116761748</v>
      </c>
      <c r="AJ389" s="47">
        <f t="shared" si="931"/>
        <v>0</v>
      </c>
      <c r="AK389" s="47">
        <f t="shared" si="931"/>
        <v>0</v>
      </c>
      <c r="AL389" s="47">
        <f t="shared" si="931"/>
        <v>0</v>
      </c>
      <c r="AN389" s="47">
        <f t="shared" si="932"/>
        <v>0</v>
      </c>
      <c r="AO389" s="47">
        <f t="shared" si="932"/>
        <v>0</v>
      </c>
      <c r="AP389" s="47">
        <f t="shared" si="932"/>
        <v>0</v>
      </c>
      <c r="AR389" s="47">
        <f t="shared" si="933"/>
        <v>0</v>
      </c>
      <c r="AS389" s="47">
        <f t="shared" si="933"/>
        <v>0</v>
      </c>
      <c r="AT389" s="47">
        <f t="shared" si="933"/>
        <v>0</v>
      </c>
      <c r="AV389" s="47">
        <f t="shared" si="934"/>
        <v>143.93564648197002</v>
      </c>
      <c r="AW389" s="47">
        <f t="shared" si="934"/>
        <v>0</v>
      </c>
      <c r="AX389" s="47">
        <f t="shared" si="934"/>
        <v>841.66733867754147</v>
      </c>
      <c r="AZ389" s="47">
        <f t="shared" si="935"/>
        <v>0.60289614659350321</v>
      </c>
      <c r="BA389" s="47">
        <f t="shared" si="935"/>
        <v>0</v>
      </c>
      <c r="BB389" s="47">
        <f t="shared" si="935"/>
        <v>1.9982130972140771E-2</v>
      </c>
      <c r="BD389" s="47">
        <f t="shared" si="936"/>
        <v>0.93268484018146436</v>
      </c>
      <c r="BE389" s="47">
        <f t="shared" si="936"/>
        <v>0</v>
      </c>
      <c r="BF389" s="47">
        <f t="shared" si="936"/>
        <v>3.8765334085953098</v>
      </c>
      <c r="BH389" s="44">
        <f t="shared" si="937"/>
        <v>0</v>
      </c>
      <c r="BI389" s="44">
        <f t="shared" si="938"/>
        <v>0</v>
      </c>
      <c r="BJ389" s="44">
        <f t="shared" si="939"/>
        <v>0</v>
      </c>
      <c r="BK389" s="44">
        <f t="shared" si="940"/>
        <v>0</v>
      </c>
    </row>
    <row r="390" spans="2:63" x14ac:dyDescent="0.25">
      <c r="B390" s="6">
        <v>596</v>
      </c>
      <c r="C390" s="6" t="s">
        <v>162</v>
      </c>
      <c r="D390" s="6"/>
      <c r="E390" s="93"/>
      <c r="F390" s="93"/>
      <c r="G390" s="105">
        <f>+'Function-Classif'!F390</f>
        <v>0</v>
      </c>
      <c r="H390" s="21">
        <f>+'Function-Classif'!S390</f>
        <v>0</v>
      </c>
      <c r="I390" s="21">
        <f>+'Function-Classif'!T390</f>
        <v>0</v>
      </c>
      <c r="J390" s="21">
        <f>+'Function-Classif'!U390</f>
        <v>0</v>
      </c>
      <c r="K390" s="24"/>
      <c r="L390" s="40"/>
      <c r="M390" s="24"/>
      <c r="N390" s="24"/>
      <c r="O390" s="24"/>
      <c r="P390" s="40"/>
      <c r="Q390" s="24"/>
      <c r="R390" s="24"/>
      <c r="S390" s="24"/>
      <c r="T390" s="24"/>
      <c r="U390" s="24"/>
      <c r="V390" s="24"/>
      <c r="W390" s="24"/>
      <c r="Y390" s="44"/>
      <c r="Z390" s="44"/>
      <c r="BH390" s="44">
        <f t="shared" si="814"/>
        <v>0</v>
      </c>
      <c r="BI390" s="44">
        <f t="shared" si="815"/>
        <v>0</v>
      </c>
      <c r="BJ390" s="44">
        <f t="shared" si="816"/>
        <v>0</v>
      </c>
      <c r="BK390" s="44">
        <f t="shared" si="817"/>
        <v>0</v>
      </c>
    </row>
    <row r="391" spans="2:63" x14ac:dyDescent="0.25">
      <c r="B391" s="6">
        <v>597</v>
      </c>
      <c r="C391" s="6" t="s">
        <v>163</v>
      </c>
      <c r="D391" s="6"/>
      <c r="E391" s="93"/>
      <c r="F391" s="93"/>
      <c r="G391" s="105">
        <f>+'Function-Classif'!F391</f>
        <v>0</v>
      </c>
      <c r="H391" s="21">
        <f>+'Function-Classif'!S391</f>
        <v>0</v>
      </c>
      <c r="I391" s="21">
        <f>+'Function-Classif'!T391</f>
        <v>0</v>
      </c>
      <c r="J391" s="21">
        <f>+'Function-Classif'!U391</f>
        <v>0</v>
      </c>
      <c r="K391" s="24"/>
      <c r="L391" s="40"/>
      <c r="M391" s="24"/>
      <c r="N391" s="24"/>
      <c r="O391" s="24"/>
      <c r="P391" s="40"/>
      <c r="Q391" s="24"/>
      <c r="R391" s="24"/>
      <c r="S391" s="24"/>
      <c r="T391" s="24"/>
      <c r="U391" s="24"/>
      <c r="V391" s="24"/>
      <c r="W391" s="24"/>
      <c r="Y391" s="44"/>
      <c r="Z391" s="44"/>
      <c r="BH391" s="44">
        <f t="shared" si="814"/>
        <v>0</v>
      </c>
      <c r="BI391" s="44">
        <f t="shared" si="815"/>
        <v>0</v>
      </c>
      <c r="BJ391" s="44">
        <f t="shared" si="816"/>
        <v>0</v>
      </c>
      <c r="BK391" s="44">
        <f t="shared" si="817"/>
        <v>0</v>
      </c>
    </row>
    <row r="392" spans="2:63" x14ac:dyDescent="0.25">
      <c r="B392" s="30">
        <v>598</v>
      </c>
      <c r="C392" s="30" t="s">
        <v>207</v>
      </c>
      <c r="D392" s="30"/>
      <c r="E392" s="94"/>
      <c r="F392" s="94"/>
      <c r="G392" s="105">
        <f>+'Function-Classif'!F392</f>
        <v>0</v>
      </c>
      <c r="H392" s="31">
        <f>+'Function-Classif'!S392</f>
        <v>0</v>
      </c>
      <c r="I392" s="31">
        <f>+'Function-Classif'!T392</f>
        <v>0</v>
      </c>
      <c r="J392" s="31">
        <f>+'Function-Classif'!U392</f>
        <v>0</v>
      </c>
      <c r="K392" s="41"/>
      <c r="L392" s="41"/>
      <c r="M392" s="41"/>
      <c r="N392" s="41"/>
      <c r="O392" s="41"/>
      <c r="P392" s="41"/>
      <c r="Q392" s="41"/>
      <c r="R392" s="41"/>
      <c r="S392" s="41"/>
      <c r="T392" s="41"/>
      <c r="U392" s="41"/>
      <c r="V392" s="24"/>
      <c r="W392" s="41"/>
      <c r="Y392" s="44"/>
      <c r="Z392" s="44"/>
      <c r="BH392" s="44">
        <f t="shared" si="814"/>
        <v>0</v>
      </c>
      <c r="BI392" s="44">
        <f t="shared" si="815"/>
        <v>0</v>
      </c>
      <c r="BJ392" s="44">
        <f t="shared" si="816"/>
        <v>0</v>
      </c>
      <c r="BK392" s="44">
        <f t="shared" si="817"/>
        <v>0</v>
      </c>
    </row>
    <row r="393" spans="2:63" x14ac:dyDescent="0.25">
      <c r="B393" s="6" t="s">
        <v>208</v>
      </c>
      <c r="C393" s="6"/>
      <c r="D393" s="6"/>
      <c r="E393" s="93"/>
      <c r="F393" s="93"/>
      <c r="G393" s="105">
        <f>+'Function-Classif'!F393</f>
        <v>7228849.9753027568</v>
      </c>
      <c r="H393" s="24">
        <f>SUM(H384:H392)</f>
        <v>3230077.6511601582</v>
      </c>
      <c r="I393" s="24">
        <f t="shared" ref="I393:J393" si="941">SUM(I384:I392)</f>
        <v>0</v>
      </c>
      <c r="J393" s="24">
        <f t="shared" si="941"/>
        <v>3998772.3241425995</v>
      </c>
      <c r="K393" s="24"/>
      <c r="L393" s="24">
        <f t="shared" ref="L393:BF393" si="942">SUM(L384:L392)</f>
        <v>1854279.3762391387</v>
      </c>
      <c r="M393" s="24">
        <f t="shared" si="942"/>
        <v>0</v>
      </c>
      <c r="N393" s="24">
        <f t="shared" si="942"/>
        <v>3206099.6623439961</v>
      </c>
      <c r="O393" s="24">
        <f t="shared" si="942"/>
        <v>0</v>
      </c>
      <c r="P393" s="24">
        <f t="shared" si="942"/>
        <v>414423.6246277194</v>
      </c>
      <c r="Q393" s="24">
        <f t="shared" si="942"/>
        <v>0</v>
      </c>
      <c r="R393" s="24">
        <f t="shared" si="942"/>
        <v>620326.73775642773</v>
      </c>
      <c r="S393" s="24">
        <f t="shared" si="942"/>
        <v>0</v>
      </c>
      <c r="T393" s="24">
        <f t="shared" si="942"/>
        <v>36442.177722443303</v>
      </c>
      <c r="U393" s="24">
        <f t="shared" si="942"/>
        <v>0</v>
      </c>
      <c r="V393" s="24">
        <f t="shared" si="942"/>
        <v>4414.4746185549056</v>
      </c>
      <c r="W393" s="24">
        <f t="shared" si="942"/>
        <v>0</v>
      </c>
      <c r="X393" s="24">
        <f t="shared" si="942"/>
        <v>248471.35123774959</v>
      </c>
      <c r="Y393" s="24">
        <f t="shared" si="942"/>
        <v>0</v>
      </c>
      <c r="Z393" s="24">
        <f t="shared" si="942"/>
        <v>22588.356171123454</v>
      </c>
      <c r="AA393" s="24">
        <f t="shared" si="942"/>
        <v>0</v>
      </c>
      <c r="AB393" s="24">
        <f t="shared" si="942"/>
        <v>19330.170602490958</v>
      </c>
      <c r="AC393" s="24">
        <f t="shared" si="942"/>
        <v>0</v>
      </c>
      <c r="AD393" s="24">
        <f t="shared" si="942"/>
        <v>860.04021392556945</v>
      </c>
      <c r="AE393" s="24">
        <f t="shared" si="942"/>
        <v>0</v>
      </c>
      <c r="AF393" s="24">
        <f t="shared" si="942"/>
        <v>191858.72078368824</v>
      </c>
      <c r="AG393" s="24">
        <f t="shared" si="942"/>
        <v>0</v>
      </c>
      <c r="AH393" s="24">
        <f t="shared" si="942"/>
        <v>3100.0675358104145</v>
      </c>
      <c r="AI393" s="24">
        <f t="shared" si="942"/>
        <v>0</v>
      </c>
      <c r="AJ393" s="24">
        <f t="shared" si="942"/>
        <v>440162.49583505886</v>
      </c>
      <c r="AK393" s="24">
        <f t="shared" si="942"/>
        <v>0</v>
      </c>
      <c r="AL393" s="24">
        <f t="shared" si="942"/>
        <v>1377.0586084241777</v>
      </c>
      <c r="AM393" s="24">
        <f t="shared" si="942"/>
        <v>0</v>
      </c>
      <c r="AN393" s="24">
        <f t="shared" si="942"/>
        <v>0</v>
      </c>
      <c r="AO393" s="24">
        <f t="shared" si="942"/>
        <v>0</v>
      </c>
      <c r="AP393" s="24">
        <f t="shared" si="942"/>
        <v>0</v>
      </c>
      <c r="AQ393" s="24">
        <f t="shared" si="942"/>
        <v>0</v>
      </c>
      <c r="AR393" s="24">
        <f t="shared" si="942"/>
        <v>0</v>
      </c>
      <c r="AS393" s="24">
        <f t="shared" si="942"/>
        <v>0</v>
      </c>
      <c r="AT393" s="24">
        <f t="shared" si="942"/>
        <v>0</v>
      </c>
      <c r="AU393" s="24">
        <f t="shared" si="942"/>
        <v>0</v>
      </c>
      <c r="AV393" s="24">
        <f t="shared" si="942"/>
        <v>24844.540973496278</v>
      </c>
      <c r="AW393" s="24">
        <f t="shared" si="942"/>
        <v>0</v>
      </c>
      <c r="AX393" s="24">
        <f t="shared" si="942"/>
        <v>139360.75353805596</v>
      </c>
      <c r="AY393" s="24">
        <f t="shared" si="942"/>
        <v>0</v>
      </c>
      <c r="AZ393" s="24">
        <f t="shared" si="942"/>
        <v>104.06510397465443</v>
      </c>
      <c r="BA393" s="24">
        <f t="shared" si="942"/>
        <v>0</v>
      </c>
      <c r="BB393" s="24">
        <f t="shared" si="942"/>
        <v>3.3085813142626233</v>
      </c>
      <c r="BC393" s="24">
        <f t="shared" si="942"/>
        <v>0</v>
      </c>
      <c r="BD393" s="24">
        <f t="shared" si="942"/>
        <v>161.12803439851874</v>
      </c>
      <c r="BE393" s="24">
        <f t="shared" si="942"/>
        <v>0</v>
      </c>
      <c r="BF393" s="24">
        <f t="shared" si="942"/>
        <v>641.86477496694897</v>
      </c>
      <c r="BH393" s="44">
        <f t="shared" si="814"/>
        <v>0</v>
      </c>
      <c r="BI393" s="44">
        <f t="shared" si="815"/>
        <v>0</v>
      </c>
      <c r="BJ393" s="44">
        <f t="shared" si="816"/>
        <v>0</v>
      </c>
      <c r="BK393" s="44">
        <f t="shared" si="817"/>
        <v>0</v>
      </c>
    </row>
    <row r="394" spans="2:63" x14ac:dyDescent="0.25">
      <c r="B394" s="30"/>
      <c r="C394" s="30"/>
      <c r="D394" s="30"/>
      <c r="E394" s="94"/>
      <c r="F394" s="94"/>
      <c r="G394" s="105"/>
      <c r="H394" s="31"/>
      <c r="I394" s="31"/>
      <c r="J394" s="31"/>
      <c r="K394" s="4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H394" s="44">
        <f t="shared" si="814"/>
        <v>0</v>
      </c>
      <c r="BI394" s="44">
        <f t="shared" si="815"/>
        <v>0</v>
      </c>
      <c r="BJ394" s="44">
        <f t="shared" si="816"/>
        <v>0</v>
      </c>
      <c r="BK394" s="44">
        <f t="shared" si="817"/>
        <v>0</v>
      </c>
    </row>
    <row r="395" spans="2:63" x14ac:dyDescent="0.25">
      <c r="B395" s="6" t="s">
        <v>248</v>
      </c>
      <c r="C395" s="6"/>
      <c r="D395" s="6"/>
      <c r="E395" s="93"/>
      <c r="F395" s="93"/>
      <c r="G395" s="105">
        <f>+'Function-Classif'!F395</f>
        <v>20754863.512519654</v>
      </c>
      <c r="H395" s="24">
        <f>H393+H381</f>
        <v>6994292.1897133039</v>
      </c>
      <c r="I395" s="24">
        <f t="shared" ref="I395:J395" si="943">I393+I381</f>
        <v>0</v>
      </c>
      <c r="J395" s="24">
        <f t="shared" si="943"/>
        <v>13760571.322806349</v>
      </c>
      <c r="K395" s="24"/>
      <c r="L395" s="24">
        <f t="shared" ref="L395:BF395" si="944">L393+L381</f>
        <v>3914337.0540976119</v>
      </c>
      <c r="M395" s="24">
        <f t="shared" si="944"/>
        <v>0</v>
      </c>
      <c r="N395" s="24">
        <f t="shared" si="944"/>
        <v>9665863.7378020901</v>
      </c>
      <c r="O395" s="24">
        <f t="shared" si="944"/>
        <v>0</v>
      </c>
      <c r="P395" s="24">
        <f t="shared" si="944"/>
        <v>884778.83996723138</v>
      </c>
      <c r="Q395" s="24">
        <f t="shared" si="944"/>
        <v>0</v>
      </c>
      <c r="R395" s="24">
        <f t="shared" si="944"/>
        <v>2610099.6772698113</v>
      </c>
      <c r="S395" s="24">
        <f t="shared" si="944"/>
        <v>0</v>
      </c>
      <c r="T395" s="24">
        <f t="shared" si="944"/>
        <v>78532.496088587068</v>
      </c>
      <c r="U395" s="24">
        <f t="shared" si="944"/>
        <v>0</v>
      </c>
      <c r="V395" s="24">
        <f t="shared" si="944"/>
        <v>39563.708688442064</v>
      </c>
      <c r="W395" s="24">
        <f t="shared" si="944"/>
        <v>0</v>
      </c>
      <c r="X395" s="24">
        <f t="shared" si="944"/>
        <v>585524.1931264376</v>
      </c>
      <c r="Y395" s="24">
        <f t="shared" si="944"/>
        <v>0</v>
      </c>
      <c r="Z395" s="24">
        <f t="shared" si="944"/>
        <v>445063.78814744751</v>
      </c>
      <c r="AA395" s="24">
        <f t="shared" si="944"/>
        <v>0</v>
      </c>
      <c r="AB395" s="24">
        <f t="shared" si="944"/>
        <v>43193.276950856474</v>
      </c>
      <c r="AC395" s="24">
        <f t="shared" si="944"/>
        <v>0</v>
      </c>
      <c r="AD395" s="24">
        <f t="shared" si="944"/>
        <v>89867.997662731228</v>
      </c>
      <c r="AE395" s="24">
        <f t="shared" si="944"/>
        <v>0</v>
      </c>
      <c r="AF395" s="24">
        <f t="shared" si="944"/>
        <v>450040.4212496432</v>
      </c>
      <c r="AG395" s="24">
        <f t="shared" si="944"/>
        <v>0</v>
      </c>
      <c r="AH395" s="24">
        <f t="shared" si="944"/>
        <v>80448.627069055903</v>
      </c>
      <c r="AI395" s="24">
        <f t="shared" si="944"/>
        <v>0</v>
      </c>
      <c r="AJ395" s="24">
        <f t="shared" si="944"/>
        <v>983543.34149197536</v>
      </c>
      <c r="AK395" s="24">
        <f t="shared" si="944"/>
        <v>0</v>
      </c>
      <c r="AL395" s="24">
        <f t="shared" si="944"/>
        <v>198783.1430035753</v>
      </c>
      <c r="AM395" s="24">
        <f t="shared" si="944"/>
        <v>0</v>
      </c>
      <c r="AN395" s="24">
        <f t="shared" si="944"/>
        <v>0</v>
      </c>
      <c r="AO395" s="24">
        <f t="shared" si="944"/>
        <v>0</v>
      </c>
      <c r="AP395" s="24">
        <f t="shared" si="944"/>
        <v>134002.49563620359</v>
      </c>
      <c r="AQ395" s="24">
        <f t="shared" si="944"/>
        <v>0</v>
      </c>
      <c r="AR395" s="24">
        <f t="shared" si="944"/>
        <v>0</v>
      </c>
      <c r="AS395" s="24">
        <f t="shared" si="944"/>
        <v>0</v>
      </c>
      <c r="AT395" s="24">
        <f t="shared" si="944"/>
        <v>5671.5740835910492</v>
      </c>
      <c r="AU395" s="24">
        <f t="shared" si="944"/>
        <v>0</v>
      </c>
      <c r="AV395" s="24">
        <f t="shared" si="944"/>
        <v>53768.625267824122</v>
      </c>
      <c r="AW395" s="24">
        <f t="shared" si="944"/>
        <v>0</v>
      </c>
      <c r="AX395" s="24">
        <f t="shared" si="944"/>
        <v>482898.56479112979</v>
      </c>
      <c r="AY395" s="24">
        <f t="shared" si="944"/>
        <v>0</v>
      </c>
      <c r="AZ395" s="24">
        <f t="shared" si="944"/>
        <v>225.21798994151123</v>
      </c>
      <c r="BA395" s="24">
        <f t="shared" si="944"/>
        <v>0</v>
      </c>
      <c r="BB395" s="24">
        <f t="shared" si="944"/>
        <v>42.605172575754892</v>
      </c>
      <c r="BC395" s="24">
        <f t="shared" si="944"/>
        <v>0</v>
      </c>
      <c r="BD395" s="24">
        <f t="shared" si="944"/>
        <v>348.7234831962794</v>
      </c>
      <c r="BE395" s="24">
        <f t="shared" si="944"/>
        <v>0</v>
      </c>
      <c r="BF395" s="24">
        <f t="shared" si="944"/>
        <v>8265.4034796964515</v>
      </c>
      <c r="BH395" s="44">
        <f t="shared" si="814"/>
        <v>0</v>
      </c>
      <c r="BI395" s="44">
        <f t="shared" si="815"/>
        <v>0</v>
      </c>
      <c r="BJ395" s="44">
        <f t="shared" si="816"/>
        <v>0</v>
      </c>
      <c r="BK395" s="44">
        <f t="shared" si="817"/>
        <v>0</v>
      </c>
    </row>
    <row r="396" spans="2:63" x14ac:dyDescent="0.25">
      <c r="B396" s="6"/>
      <c r="C396" s="6"/>
      <c r="D396" s="6"/>
      <c r="E396" s="93"/>
      <c r="F396" s="93"/>
      <c r="G396" s="105"/>
      <c r="H396" s="24"/>
      <c r="I396" s="24"/>
      <c r="J396" s="24"/>
      <c r="K396" s="24"/>
      <c r="L396" s="40"/>
      <c r="M396" s="24"/>
      <c r="N396" s="24"/>
      <c r="O396" s="24"/>
      <c r="P396" s="40"/>
      <c r="Q396" s="24"/>
      <c r="R396" s="24"/>
      <c r="S396" s="24"/>
      <c r="T396" s="24"/>
      <c r="U396" s="24"/>
      <c r="V396" s="24"/>
      <c r="W396" s="24"/>
      <c r="Y396" s="44"/>
      <c r="Z396" s="44"/>
      <c r="BH396" s="44">
        <f t="shared" si="814"/>
        <v>0</v>
      </c>
      <c r="BI396" s="44">
        <f t="shared" si="815"/>
        <v>0</v>
      </c>
      <c r="BJ396" s="44">
        <f t="shared" si="816"/>
        <v>0</v>
      </c>
      <c r="BK396" s="44">
        <f t="shared" si="817"/>
        <v>0</v>
      </c>
    </row>
    <row r="397" spans="2:63" x14ac:dyDescent="0.25">
      <c r="B397" s="9" t="s">
        <v>166</v>
      </c>
      <c r="C397" s="6"/>
      <c r="D397" s="6"/>
      <c r="E397" s="93"/>
      <c r="F397" s="93"/>
      <c r="G397" s="105"/>
      <c r="H397" s="24"/>
      <c r="I397" s="24"/>
      <c r="J397" s="24"/>
      <c r="K397" s="24"/>
      <c r="L397" s="40"/>
      <c r="M397" s="24"/>
      <c r="N397" s="24"/>
      <c r="O397" s="24"/>
      <c r="P397" s="40"/>
      <c r="Q397" s="24"/>
      <c r="R397" s="24"/>
      <c r="S397" s="24"/>
      <c r="T397" s="24"/>
      <c r="U397" s="24"/>
      <c r="V397" s="24"/>
      <c r="W397" s="24"/>
      <c r="Y397" s="44"/>
      <c r="Z397" s="44"/>
      <c r="BH397" s="44">
        <f t="shared" si="814"/>
        <v>0</v>
      </c>
      <c r="BI397" s="44">
        <f t="shared" si="815"/>
        <v>0</v>
      </c>
      <c r="BJ397" s="44">
        <f t="shared" si="816"/>
        <v>0</v>
      </c>
      <c r="BK397" s="44">
        <f t="shared" si="817"/>
        <v>0</v>
      </c>
    </row>
    <row r="398" spans="2:63" x14ac:dyDescent="0.25">
      <c r="B398" s="6">
        <v>901</v>
      </c>
      <c r="C398" s="6" t="s">
        <v>167</v>
      </c>
      <c r="D398" s="47" t="str">
        <f>INDEX(Alloc,$E398,D$1)</f>
        <v>C05</v>
      </c>
      <c r="E398" s="93">
        <v>33</v>
      </c>
      <c r="F398" s="93"/>
      <c r="G398" s="105">
        <f>+'Function-Classif'!F398</f>
        <v>3259517.7695655213</v>
      </c>
      <c r="H398" s="21">
        <f>+'Function-Classif'!S398</f>
        <v>0</v>
      </c>
      <c r="I398" s="21">
        <f>+'Function-Classif'!T398</f>
        <v>0</v>
      </c>
      <c r="J398" s="21">
        <f>+'Function-Classif'!U398</f>
        <v>3259517.7695655213</v>
      </c>
      <c r="K398" s="24"/>
      <c r="L398" s="47">
        <f t="shared" ref="L398:N400" si="945">INDEX(Alloc,$E398,L$1)*$G398</f>
        <v>0</v>
      </c>
      <c r="M398" s="47">
        <f t="shared" si="945"/>
        <v>0</v>
      </c>
      <c r="N398" s="47">
        <f t="shared" si="945"/>
        <v>2100001.337309944</v>
      </c>
      <c r="O398" s="47"/>
      <c r="P398" s="47">
        <f t="shared" ref="P398:R400" si="946">INDEX(Alloc,$E398,P$1)*$G398</f>
        <v>0</v>
      </c>
      <c r="Q398" s="47">
        <f t="shared" si="946"/>
        <v>0</v>
      </c>
      <c r="R398" s="47">
        <f t="shared" si="946"/>
        <v>812630.37088822899</v>
      </c>
      <c r="S398" s="47"/>
      <c r="T398" s="47">
        <f t="shared" ref="T398:V400" si="947">INDEX(Alloc,$E398,T$1)*$G398</f>
        <v>0</v>
      </c>
      <c r="U398" s="47">
        <f t="shared" si="947"/>
        <v>0</v>
      </c>
      <c r="V398" s="47">
        <f t="shared" si="947"/>
        <v>28914.892170596057</v>
      </c>
      <c r="W398" s="24"/>
      <c r="X398" s="47">
        <f t="shared" ref="X398:Z400" si="948">INDEX(Alloc,$E398,X$1)*$G398</f>
        <v>0</v>
      </c>
      <c r="Y398" s="47">
        <f t="shared" si="948"/>
        <v>0</v>
      </c>
      <c r="Z398" s="47">
        <f t="shared" si="948"/>
        <v>109783.9455684604</v>
      </c>
      <c r="AB398" s="47">
        <f t="shared" ref="AB398:AD400" si="949">INDEX(Alloc,$E398,AB$1)*$G398</f>
        <v>0</v>
      </c>
      <c r="AC398" s="47">
        <f t="shared" si="949"/>
        <v>0</v>
      </c>
      <c r="AD398" s="47">
        <f t="shared" si="949"/>
        <v>4217.7709489992567</v>
      </c>
      <c r="AF398" s="47">
        <f t="shared" ref="AF398:AH400" si="950">INDEX(Alloc,$E398,AF$1)*$G398</f>
        <v>0</v>
      </c>
      <c r="AG398" s="47">
        <f t="shared" si="950"/>
        <v>0</v>
      </c>
      <c r="AH398" s="47">
        <f t="shared" si="950"/>
        <v>75334.752788483835</v>
      </c>
      <c r="AJ398" s="47">
        <f t="shared" ref="AJ398:AL400" si="951">INDEX(Alloc,$E398,AJ$1)*$G398</f>
        <v>0</v>
      </c>
      <c r="AK398" s="47">
        <f t="shared" si="951"/>
        <v>0</v>
      </c>
      <c r="AL398" s="47">
        <f t="shared" si="951"/>
        <v>33766.54777089</v>
      </c>
      <c r="AN398" s="47">
        <f t="shared" ref="AN398:AP400" si="952">INDEX(Alloc,$E398,AN$1)*$G398</f>
        <v>0</v>
      </c>
      <c r="AO398" s="47">
        <f t="shared" si="952"/>
        <v>0</v>
      </c>
      <c r="AP398" s="47">
        <f t="shared" si="952"/>
        <v>2925.6214675139349</v>
      </c>
      <c r="AR398" s="47">
        <f t="shared" ref="AR398:AT400" si="953">INDEX(Alloc,$E398,AR$1)*$G398</f>
        <v>0</v>
      </c>
      <c r="AS398" s="47">
        <f t="shared" si="953"/>
        <v>0</v>
      </c>
      <c r="AT398" s="47">
        <f t="shared" si="953"/>
        <v>243.80178895949462</v>
      </c>
      <c r="AV398" s="47">
        <f t="shared" ref="AV398:AX400" si="954">INDEX(Alloc,$E398,AV$1)*$G398</f>
        <v>0</v>
      </c>
      <c r="AW398" s="47">
        <f t="shared" si="954"/>
        <v>0</v>
      </c>
      <c r="AX398" s="47">
        <f t="shared" si="954"/>
        <v>91279.389786434782</v>
      </c>
      <c r="AZ398" s="47">
        <f t="shared" ref="AZ398:BB400" si="955">INDEX(Alloc,$E398,AZ$1)*$G398</f>
        <v>0</v>
      </c>
      <c r="BA398" s="47">
        <f t="shared" si="955"/>
        <v>0</v>
      </c>
      <c r="BB398" s="47">
        <f t="shared" si="955"/>
        <v>0</v>
      </c>
      <c r="BD398" s="47">
        <f t="shared" ref="BD398:BF400" si="956">INDEX(Alloc,$E398,BD$1)*$G398</f>
        <v>0</v>
      </c>
      <c r="BE398" s="47">
        <f t="shared" si="956"/>
        <v>0</v>
      </c>
      <c r="BF398" s="47">
        <f t="shared" si="956"/>
        <v>419.3390770103307</v>
      </c>
      <c r="BH398" s="44">
        <f t="shared" ref="BH398" si="957">+L398+P398+T398+X398+AB398+AF398+AJ398+AN398+AR398+AV398+AZ398+BD398-H398</f>
        <v>0</v>
      </c>
      <c r="BI398" s="44">
        <f t="shared" ref="BI398" si="958">+M398+Q398+U398+Y398+AC398+AG398+AK398+AO398+AS398+AW398+BA398+BE398-I398</f>
        <v>0</v>
      </c>
      <c r="BJ398" s="44">
        <f t="shared" ref="BJ398" si="959">+N398+R398+V398+Z398+AD398+AH398+AL398+AP398+AT398+AX398+BB398+BF398-J398</f>
        <v>0</v>
      </c>
      <c r="BK398" s="44">
        <f t="shared" ref="BK398" si="960">SUM(L398:BF398)-G398</f>
        <v>0</v>
      </c>
    </row>
    <row r="399" spans="2:63" x14ac:dyDescent="0.25">
      <c r="B399" s="6">
        <v>902</v>
      </c>
      <c r="C399" s="43" t="s">
        <v>168</v>
      </c>
      <c r="D399" s="47" t="str">
        <f>INDEX(Alloc,$E399,D$1)</f>
        <v>MREAD</v>
      </c>
      <c r="E399" s="111">
        <v>50</v>
      </c>
      <c r="F399" s="93"/>
      <c r="G399" s="105">
        <f>+'Function-Classif'!F399</f>
        <v>754379.33932137571</v>
      </c>
      <c r="H399" s="21">
        <f>+'Function-Classif'!S399</f>
        <v>0</v>
      </c>
      <c r="I399" s="21">
        <f>+'Function-Classif'!T399</f>
        <v>0</v>
      </c>
      <c r="J399" s="21">
        <f>+'Function-Classif'!U399</f>
        <v>754379.33932137571</v>
      </c>
      <c r="K399" s="24"/>
      <c r="L399" s="47">
        <f t="shared" si="945"/>
        <v>0</v>
      </c>
      <c r="M399" s="47">
        <f t="shared" si="945"/>
        <v>0</v>
      </c>
      <c r="N399" s="47">
        <f t="shared" si="945"/>
        <v>499710.97352249268</v>
      </c>
      <c r="O399" s="47"/>
      <c r="P399" s="47">
        <f t="shared" si="946"/>
        <v>0</v>
      </c>
      <c r="Q399" s="47">
        <f t="shared" si="946"/>
        <v>0</v>
      </c>
      <c r="R399" s="47">
        <f t="shared" si="946"/>
        <v>193371.4548347294</v>
      </c>
      <c r="S399" s="47"/>
      <c r="T399" s="47">
        <f t="shared" si="947"/>
        <v>0</v>
      </c>
      <c r="U399" s="47">
        <f t="shared" si="947"/>
        <v>0</v>
      </c>
      <c r="V399" s="47">
        <f t="shared" si="947"/>
        <v>6880.5141497554587</v>
      </c>
      <c r="W399" s="24"/>
      <c r="X399" s="47">
        <f t="shared" si="948"/>
        <v>0</v>
      </c>
      <c r="Y399" s="47">
        <f t="shared" si="948"/>
        <v>0</v>
      </c>
      <c r="Z399" s="47">
        <f t="shared" si="948"/>
        <v>26123.908276853988</v>
      </c>
      <c r="AB399" s="47">
        <f t="shared" si="949"/>
        <v>0</v>
      </c>
      <c r="AC399" s="47">
        <f t="shared" si="949"/>
        <v>0</v>
      </c>
      <c r="AD399" s="47">
        <f t="shared" si="949"/>
        <v>1003.6500403943461</v>
      </c>
      <c r="AF399" s="47">
        <f t="shared" si="950"/>
        <v>0</v>
      </c>
      <c r="AG399" s="47">
        <f t="shared" si="950"/>
        <v>0</v>
      </c>
      <c r="AH399" s="47">
        <f t="shared" si="950"/>
        <v>17926.466039413463</v>
      </c>
      <c r="AJ399" s="47">
        <f t="shared" si="951"/>
        <v>0</v>
      </c>
      <c r="AK399" s="47">
        <f t="shared" si="951"/>
        <v>0</v>
      </c>
      <c r="AL399" s="47">
        <f t="shared" si="951"/>
        <v>8035.0017684749673</v>
      </c>
      <c r="AN399" s="47">
        <f t="shared" si="952"/>
        <v>0</v>
      </c>
      <c r="AO399" s="47">
        <f t="shared" si="952"/>
        <v>0</v>
      </c>
      <c r="AP399" s="47">
        <f t="shared" si="952"/>
        <v>696.17343842382388</v>
      </c>
      <c r="AR399" s="47">
        <f t="shared" si="953"/>
        <v>0</v>
      </c>
      <c r="AS399" s="47">
        <f t="shared" si="953"/>
        <v>0</v>
      </c>
      <c r="AT399" s="47">
        <f t="shared" si="953"/>
        <v>58.014453201985326</v>
      </c>
      <c r="AV399" s="47">
        <f t="shared" si="954"/>
        <v>0</v>
      </c>
      <c r="AW399" s="47">
        <f t="shared" si="954"/>
        <v>0</v>
      </c>
      <c r="AX399" s="47">
        <f t="shared" si="954"/>
        <v>0</v>
      </c>
      <c r="AZ399" s="47">
        <f t="shared" si="955"/>
        <v>0</v>
      </c>
      <c r="BA399" s="47">
        <f t="shared" si="955"/>
        <v>0</v>
      </c>
      <c r="BB399" s="47">
        <f t="shared" si="955"/>
        <v>0</v>
      </c>
      <c r="BD399" s="47">
        <f t="shared" si="956"/>
        <v>0</v>
      </c>
      <c r="BE399" s="47">
        <f t="shared" si="956"/>
        <v>0</v>
      </c>
      <c r="BF399" s="47">
        <f t="shared" si="956"/>
        <v>573.18279763561497</v>
      </c>
      <c r="BH399" s="44">
        <f t="shared" ref="BH399" si="961">+L399+P399+T399+X399+AB399+AF399+AJ399+AN399+AR399+AV399+AZ399+BD399-H399</f>
        <v>0</v>
      </c>
      <c r="BI399" s="44">
        <f t="shared" ref="BI399" si="962">+M399+Q399+U399+Y399+AC399+AG399+AK399+AO399+AS399+AW399+BA399+BE399-I399</f>
        <v>0</v>
      </c>
      <c r="BJ399" s="44">
        <f t="shared" ref="BJ399" si="963">+N399+R399+V399+Z399+AD399+AH399+AL399+AP399+AT399+AX399+BB399+BF399-J399</f>
        <v>0</v>
      </c>
      <c r="BK399" s="44">
        <f t="shared" ref="BK399" si="964">SUM(L399:BF399)-G399</f>
        <v>0</v>
      </c>
    </row>
    <row r="400" spans="2:63" x14ac:dyDescent="0.25">
      <c r="B400" s="6">
        <v>903</v>
      </c>
      <c r="C400" s="6" t="s">
        <v>169</v>
      </c>
      <c r="D400" s="47" t="str">
        <f>INDEX(Alloc,$E400,D$1)</f>
        <v>C05</v>
      </c>
      <c r="E400" s="93">
        <v>33</v>
      </c>
      <c r="F400" s="93"/>
      <c r="G400" s="105">
        <f>+'Function-Classif'!F400</f>
        <v>11992170.541608535</v>
      </c>
      <c r="H400" s="21">
        <f>+'Function-Classif'!S400</f>
        <v>0</v>
      </c>
      <c r="I400" s="21">
        <f>+'Function-Classif'!T400</f>
        <v>0</v>
      </c>
      <c r="J400" s="21">
        <f>+'Function-Classif'!U400</f>
        <v>11992170.541608535</v>
      </c>
      <c r="K400" s="24"/>
      <c r="L400" s="47">
        <f t="shared" si="945"/>
        <v>0</v>
      </c>
      <c r="M400" s="47">
        <f t="shared" si="945"/>
        <v>0</v>
      </c>
      <c r="N400" s="47">
        <f t="shared" si="945"/>
        <v>7726165.6339991949</v>
      </c>
      <c r="O400" s="47"/>
      <c r="P400" s="47">
        <f t="shared" si="946"/>
        <v>0</v>
      </c>
      <c r="Q400" s="47">
        <f t="shared" si="946"/>
        <v>0</v>
      </c>
      <c r="R400" s="47">
        <f t="shared" si="946"/>
        <v>2989768.0221210229</v>
      </c>
      <c r="S400" s="47"/>
      <c r="T400" s="47">
        <f t="shared" si="947"/>
        <v>0</v>
      </c>
      <c r="U400" s="47">
        <f t="shared" si="947"/>
        <v>0</v>
      </c>
      <c r="V400" s="47">
        <f t="shared" si="947"/>
        <v>106381.47806392531</v>
      </c>
      <c r="W400" s="24"/>
      <c r="X400" s="47">
        <f t="shared" si="948"/>
        <v>0</v>
      </c>
      <c r="Y400" s="47">
        <f t="shared" si="948"/>
        <v>0</v>
      </c>
      <c r="Z400" s="47">
        <f t="shared" si="948"/>
        <v>403908.76536412793</v>
      </c>
      <c r="AB400" s="47">
        <f t="shared" si="949"/>
        <v>0</v>
      </c>
      <c r="AC400" s="47">
        <f t="shared" si="949"/>
        <v>0</v>
      </c>
      <c r="AD400" s="47">
        <f t="shared" si="949"/>
        <v>15517.702955361789</v>
      </c>
      <c r="AF400" s="47">
        <f t="shared" si="950"/>
        <v>0</v>
      </c>
      <c r="AG400" s="47">
        <f t="shared" si="950"/>
        <v>0</v>
      </c>
      <c r="AH400" s="47">
        <f t="shared" si="950"/>
        <v>277165.90827784932</v>
      </c>
      <c r="AJ400" s="47">
        <f t="shared" si="951"/>
        <v>0</v>
      </c>
      <c r="AK400" s="47">
        <f t="shared" si="951"/>
        <v>0</v>
      </c>
      <c r="AL400" s="47">
        <f t="shared" si="951"/>
        <v>124231.3213478386</v>
      </c>
      <c r="AN400" s="47">
        <f t="shared" si="952"/>
        <v>0</v>
      </c>
      <c r="AO400" s="47">
        <f t="shared" si="952"/>
        <v>0</v>
      </c>
      <c r="AP400" s="47">
        <f t="shared" si="952"/>
        <v>10763.724593314535</v>
      </c>
      <c r="AR400" s="47">
        <f t="shared" si="953"/>
        <v>0</v>
      </c>
      <c r="AS400" s="47">
        <f t="shared" si="953"/>
        <v>0</v>
      </c>
      <c r="AT400" s="47">
        <f t="shared" si="953"/>
        <v>896.97704944287807</v>
      </c>
      <c r="AV400" s="47">
        <f t="shared" si="954"/>
        <v>0</v>
      </c>
      <c r="AW400" s="47">
        <f t="shared" si="954"/>
        <v>0</v>
      </c>
      <c r="AX400" s="47">
        <f t="shared" si="954"/>
        <v>335828.20731141354</v>
      </c>
      <c r="AZ400" s="47">
        <f t="shared" si="955"/>
        <v>0</v>
      </c>
      <c r="BA400" s="47">
        <f t="shared" si="955"/>
        <v>0</v>
      </c>
      <c r="BB400" s="47">
        <f t="shared" si="955"/>
        <v>0</v>
      </c>
      <c r="BD400" s="47">
        <f t="shared" si="956"/>
        <v>0</v>
      </c>
      <c r="BE400" s="47">
        <f t="shared" si="956"/>
        <v>0</v>
      </c>
      <c r="BF400" s="47">
        <f t="shared" si="956"/>
        <v>1542.8005250417502</v>
      </c>
      <c r="BH400" s="44">
        <f t="shared" si="814"/>
        <v>0</v>
      </c>
      <c r="BI400" s="44">
        <f t="shared" si="815"/>
        <v>0</v>
      </c>
      <c r="BJ400" s="44">
        <f t="shared" si="816"/>
        <v>0</v>
      </c>
      <c r="BK400" s="44">
        <f t="shared" si="817"/>
        <v>0</v>
      </c>
    </row>
    <row r="401" spans="2:63" x14ac:dyDescent="0.25">
      <c r="B401" s="6">
        <v>904</v>
      </c>
      <c r="C401" s="6" t="s">
        <v>170</v>
      </c>
      <c r="D401" s="6"/>
      <c r="E401" s="93"/>
      <c r="F401" s="93"/>
      <c r="G401" s="105">
        <f>+'Function-Classif'!F401</f>
        <v>0</v>
      </c>
      <c r="H401" s="21">
        <f>+'Function-Classif'!S401</f>
        <v>0</v>
      </c>
      <c r="I401" s="21">
        <f>+'Function-Classif'!T401</f>
        <v>0</v>
      </c>
      <c r="J401" s="21">
        <f>+'Function-Classif'!U401</f>
        <v>0</v>
      </c>
      <c r="K401" s="24"/>
      <c r="L401" s="40"/>
      <c r="M401" s="24"/>
      <c r="N401" s="24"/>
      <c r="O401" s="24"/>
      <c r="P401" s="40"/>
      <c r="Q401" s="24"/>
      <c r="R401" s="24"/>
      <c r="S401" s="24"/>
      <c r="T401" s="24"/>
      <c r="U401" s="24"/>
      <c r="V401" s="24"/>
      <c r="W401" s="24"/>
      <c r="Y401" s="44"/>
      <c r="Z401" s="44"/>
      <c r="BH401" s="44">
        <f t="shared" si="814"/>
        <v>0</v>
      </c>
      <c r="BI401" s="44">
        <f t="shared" si="815"/>
        <v>0</v>
      </c>
      <c r="BJ401" s="44">
        <f t="shared" si="816"/>
        <v>0</v>
      </c>
      <c r="BK401" s="44">
        <f t="shared" si="817"/>
        <v>0</v>
      </c>
    </row>
    <row r="402" spans="2:63" x14ac:dyDescent="0.25">
      <c r="B402" s="30">
        <v>905</v>
      </c>
      <c r="C402" s="30" t="s">
        <v>171</v>
      </c>
      <c r="D402" s="30"/>
      <c r="E402" s="94"/>
      <c r="F402" s="94"/>
      <c r="G402" s="105">
        <f>+'Function-Classif'!F402</f>
        <v>0</v>
      </c>
      <c r="H402" s="31">
        <f>+'Function-Classif'!S402</f>
        <v>0</v>
      </c>
      <c r="I402" s="31">
        <f>+'Function-Classif'!T402</f>
        <v>0</v>
      </c>
      <c r="J402" s="31">
        <f>+'Function-Classif'!U402</f>
        <v>0</v>
      </c>
      <c r="K402" s="41"/>
      <c r="L402" s="41"/>
      <c r="M402" s="41"/>
      <c r="N402" s="41"/>
      <c r="O402" s="41"/>
      <c r="P402" s="41"/>
      <c r="Q402" s="41"/>
      <c r="R402" s="41"/>
      <c r="S402" s="41"/>
      <c r="T402" s="41"/>
      <c r="U402" s="41"/>
      <c r="V402" s="24"/>
      <c r="W402" s="41"/>
      <c r="Y402" s="44"/>
      <c r="Z402" s="44"/>
      <c r="BH402" s="44">
        <f t="shared" si="814"/>
        <v>0</v>
      </c>
      <c r="BI402" s="44">
        <f t="shared" si="815"/>
        <v>0</v>
      </c>
      <c r="BJ402" s="44">
        <f t="shared" si="816"/>
        <v>0</v>
      </c>
      <c r="BK402" s="44">
        <f t="shared" si="817"/>
        <v>0</v>
      </c>
    </row>
    <row r="403" spans="2:63" x14ac:dyDescent="0.25">
      <c r="B403" s="6" t="s">
        <v>209</v>
      </c>
      <c r="C403" s="6"/>
      <c r="D403" s="6"/>
      <c r="E403" s="93"/>
      <c r="F403" s="93"/>
      <c r="G403" s="105">
        <f>+'Function-Classif'!F403</f>
        <v>16006067.650495432</v>
      </c>
      <c r="H403" s="24">
        <f>SUM(H398:H402)</f>
        <v>0</v>
      </c>
      <c r="I403" s="24">
        <f t="shared" ref="I403:BF403" si="965">SUM(I398:I402)</f>
        <v>0</v>
      </c>
      <c r="J403" s="24">
        <f t="shared" si="965"/>
        <v>16006067.650495432</v>
      </c>
      <c r="K403" s="24"/>
      <c r="L403" s="24">
        <f t="shared" si="965"/>
        <v>0</v>
      </c>
      <c r="M403" s="24">
        <f t="shared" si="965"/>
        <v>0</v>
      </c>
      <c r="N403" s="24">
        <f t="shared" si="965"/>
        <v>10325877.944831632</v>
      </c>
      <c r="O403" s="24">
        <f t="shared" si="965"/>
        <v>0</v>
      </c>
      <c r="P403" s="24">
        <f t="shared" si="965"/>
        <v>0</v>
      </c>
      <c r="Q403" s="24">
        <f t="shared" si="965"/>
        <v>0</v>
      </c>
      <c r="R403" s="24">
        <f t="shared" si="965"/>
        <v>3995769.8478439813</v>
      </c>
      <c r="S403" s="24">
        <f t="shared" si="965"/>
        <v>0</v>
      </c>
      <c r="T403" s="24">
        <f t="shared" si="965"/>
        <v>0</v>
      </c>
      <c r="U403" s="24">
        <f t="shared" si="965"/>
        <v>0</v>
      </c>
      <c r="V403" s="24">
        <f t="shared" si="965"/>
        <v>142176.88438427684</v>
      </c>
      <c r="W403" s="24">
        <f t="shared" si="965"/>
        <v>0</v>
      </c>
      <c r="X403" s="24">
        <f t="shared" si="965"/>
        <v>0</v>
      </c>
      <c r="Y403" s="24">
        <f t="shared" si="965"/>
        <v>0</v>
      </c>
      <c r="Z403" s="24">
        <f t="shared" si="965"/>
        <v>539816.61920944229</v>
      </c>
      <c r="AA403" s="24">
        <f t="shared" si="965"/>
        <v>0</v>
      </c>
      <c r="AB403" s="24">
        <f t="shared" si="965"/>
        <v>0</v>
      </c>
      <c r="AC403" s="24">
        <f t="shared" si="965"/>
        <v>0</v>
      </c>
      <c r="AD403" s="24">
        <f t="shared" si="965"/>
        <v>20739.123944755393</v>
      </c>
      <c r="AE403" s="24">
        <f t="shared" si="965"/>
        <v>0</v>
      </c>
      <c r="AF403" s="24">
        <f t="shared" si="965"/>
        <v>0</v>
      </c>
      <c r="AG403" s="24">
        <f t="shared" si="965"/>
        <v>0</v>
      </c>
      <c r="AH403" s="24">
        <f t="shared" si="965"/>
        <v>370427.12710574665</v>
      </c>
      <c r="AI403" s="24">
        <f t="shared" si="965"/>
        <v>0</v>
      </c>
      <c r="AJ403" s="24">
        <f t="shared" si="965"/>
        <v>0</v>
      </c>
      <c r="AK403" s="24">
        <f t="shared" si="965"/>
        <v>0</v>
      </c>
      <c r="AL403" s="24">
        <f t="shared" si="965"/>
        <v>166032.87088720358</v>
      </c>
      <c r="AM403" s="24">
        <f t="shared" si="965"/>
        <v>0</v>
      </c>
      <c r="AN403" s="24">
        <f t="shared" si="965"/>
        <v>0</v>
      </c>
      <c r="AO403" s="24">
        <f t="shared" si="965"/>
        <v>0</v>
      </c>
      <c r="AP403" s="24">
        <f t="shared" si="965"/>
        <v>14385.519499252294</v>
      </c>
      <c r="AQ403" s="24">
        <f t="shared" si="965"/>
        <v>0</v>
      </c>
      <c r="AR403" s="24">
        <f t="shared" si="965"/>
        <v>0</v>
      </c>
      <c r="AS403" s="24">
        <f t="shared" si="965"/>
        <v>0</v>
      </c>
      <c r="AT403" s="24">
        <f t="shared" si="965"/>
        <v>1198.793291604358</v>
      </c>
      <c r="AU403" s="24">
        <f t="shared" si="965"/>
        <v>0</v>
      </c>
      <c r="AV403" s="24">
        <f t="shared" si="965"/>
        <v>0</v>
      </c>
      <c r="AW403" s="24">
        <f t="shared" si="965"/>
        <v>0</v>
      </c>
      <c r="AX403" s="24">
        <f t="shared" si="965"/>
        <v>427107.59709784831</v>
      </c>
      <c r="AY403" s="24">
        <f t="shared" si="965"/>
        <v>0</v>
      </c>
      <c r="AZ403" s="24">
        <f t="shared" si="965"/>
        <v>0</v>
      </c>
      <c r="BA403" s="24">
        <f t="shared" si="965"/>
        <v>0</v>
      </c>
      <c r="BB403" s="24">
        <f t="shared" si="965"/>
        <v>0</v>
      </c>
      <c r="BC403" s="24">
        <f t="shared" si="965"/>
        <v>0</v>
      </c>
      <c r="BD403" s="24">
        <f t="shared" si="965"/>
        <v>0</v>
      </c>
      <c r="BE403" s="24">
        <f t="shared" si="965"/>
        <v>0</v>
      </c>
      <c r="BF403" s="24">
        <f t="shared" si="965"/>
        <v>2535.3223996876959</v>
      </c>
      <c r="BH403" s="44">
        <f t="shared" si="814"/>
        <v>0</v>
      </c>
      <c r="BI403" s="44">
        <f t="shared" si="815"/>
        <v>0</v>
      </c>
      <c r="BJ403" s="44">
        <f t="shared" si="816"/>
        <v>0</v>
      </c>
      <c r="BK403" s="44">
        <f t="shared" si="817"/>
        <v>0</v>
      </c>
    </row>
    <row r="404" spans="2:63" x14ac:dyDescent="0.25">
      <c r="B404" s="6"/>
      <c r="C404" s="6"/>
      <c r="D404" s="6"/>
      <c r="E404" s="93"/>
      <c r="F404" s="93"/>
      <c r="G404" s="105"/>
      <c r="H404" s="24"/>
      <c r="I404" s="24"/>
      <c r="J404" s="24"/>
      <c r="K404" s="24"/>
      <c r="L404" s="40"/>
      <c r="M404" s="24"/>
      <c r="N404" s="24"/>
      <c r="O404" s="24"/>
      <c r="P404" s="40"/>
      <c r="Q404" s="24"/>
      <c r="R404" s="24"/>
      <c r="S404" s="24"/>
      <c r="T404" s="24"/>
      <c r="U404" s="24"/>
      <c r="V404" s="24"/>
      <c r="W404" s="24"/>
      <c r="Y404" s="44"/>
      <c r="Z404" s="44"/>
      <c r="BH404" s="44">
        <f t="shared" si="814"/>
        <v>0</v>
      </c>
      <c r="BI404" s="44">
        <f t="shared" si="815"/>
        <v>0</v>
      </c>
      <c r="BJ404" s="44">
        <f t="shared" si="816"/>
        <v>0</v>
      </c>
      <c r="BK404" s="44">
        <f t="shared" si="817"/>
        <v>0</v>
      </c>
    </row>
    <row r="405" spans="2:63" x14ac:dyDescent="0.25">
      <c r="B405" s="9" t="s">
        <v>173</v>
      </c>
      <c r="C405" s="6"/>
      <c r="D405" s="6"/>
      <c r="E405" s="93"/>
      <c r="F405" s="93"/>
      <c r="G405" s="105"/>
      <c r="H405" s="24"/>
      <c r="I405" s="24"/>
      <c r="J405" s="24"/>
      <c r="K405" s="24"/>
      <c r="L405" s="40"/>
      <c r="M405" s="24"/>
      <c r="N405" s="24"/>
      <c r="O405" s="24"/>
      <c r="P405" s="40"/>
      <c r="Q405" s="24"/>
      <c r="R405" s="24"/>
      <c r="S405" s="24"/>
      <c r="T405" s="24"/>
      <c r="U405" s="24"/>
      <c r="V405" s="24"/>
      <c r="W405" s="24"/>
      <c r="Y405" s="44"/>
      <c r="Z405" s="44"/>
      <c r="BH405" s="44">
        <f t="shared" si="814"/>
        <v>0</v>
      </c>
      <c r="BI405" s="44">
        <f t="shared" si="815"/>
        <v>0</v>
      </c>
      <c r="BJ405" s="44">
        <f t="shared" si="816"/>
        <v>0</v>
      </c>
      <c r="BK405" s="44">
        <f t="shared" si="817"/>
        <v>0</v>
      </c>
    </row>
    <row r="406" spans="2:63" x14ac:dyDescent="0.25">
      <c r="B406" s="6">
        <v>907</v>
      </c>
      <c r="C406" s="6" t="s">
        <v>174</v>
      </c>
      <c r="D406" s="47" t="str">
        <f>INDEX(Alloc,$E406,D$1)</f>
        <v>C05</v>
      </c>
      <c r="E406" s="93">
        <v>33</v>
      </c>
      <c r="F406" s="93"/>
      <c r="G406" s="105">
        <f>+'Function-Classif'!F406</f>
        <v>614306.72725874442</v>
      </c>
      <c r="H406" s="21">
        <f>+'Function-Classif'!S406</f>
        <v>0</v>
      </c>
      <c r="I406" s="21">
        <f>+'Function-Classif'!T406</f>
        <v>0</v>
      </c>
      <c r="J406" s="21">
        <f>+'Function-Classif'!U406</f>
        <v>614306.72725874442</v>
      </c>
      <c r="K406" s="24"/>
      <c r="L406" s="47">
        <f t="shared" ref="L406:N407" si="966">INDEX(Alloc,$E406,L$1)*$G406</f>
        <v>0</v>
      </c>
      <c r="M406" s="47">
        <f t="shared" si="966"/>
        <v>0</v>
      </c>
      <c r="N406" s="47">
        <f t="shared" si="966"/>
        <v>395777.8542602685</v>
      </c>
      <c r="O406" s="47"/>
      <c r="P406" s="47">
        <f t="shared" ref="P406:R407" si="967">INDEX(Alloc,$E406,P$1)*$G406</f>
        <v>0</v>
      </c>
      <c r="Q406" s="47">
        <f t="shared" si="967"/>
        <v>0</v>
      </c>
      <c r="R406" s="47">
        <f t="shared" si="967"/>
        <v>153152.80937337832</v>
      </c>
      <c r="S406" s="47"/>
      <c r="T406" s="47">
        <f t="shared" ref="T406:V407" si="968">INDEX(Alloc,$E406,T$1)*$G406</f>
        <v>0</v>
      </c>
      <c r="U406" s="47">
        <f t="shared" si="968"/>
        <v>0</v>
      </c>
      <c r="V406" s="47">
        <f t="shared" si="968"/>
        <v>5449.4603294419312</v>
      </c>
      <c r="W406" s="24"/>
      <c r="X406" s="47">
        <f t="shared" ref="X406:Z407" si="969">INDEX(Alloc,$E406,X$1)*$G406</f>
        <v>0</v>
      </c>
      <c r="Y406" s="47">
        <f t="shared" si="969"/>
        <v>0</v>
      </c>
      <c r="Z406" s="47">
        <f t="shared" si="969"/>
        <v>20690.488923673707</v>
      </c>
      <c r="AB406" s="47">
        <f t="shared" ref="AB406:AD407" si="970">INDEX(Alloc,$E406,AB$1)*$G406</f>
        <v>0</v>
      </c>
      <c r="AC406" s="47">
        <f t="shared" si="970"/>
        <v>0</v>
      </c>
      <c r="AD406" s="47">
        <f t="shared" si="970"/>
        <v>794.90441567744881</v>
      </c>
      <c r="AF406" s="47">
        <f t="shared" ref="AF406:AH407" si="971">INDEX(Alloc,$E406,AF$1)*$G406</f>
        <v>0</v>
      </c>
      <c r="AG406" s="47">
        <f t="shared" si="971"/>
        <v>0</v>
      </c>
      <c r="AH406" s="47">
        <f t="shared" si="971"/>
        <v>14198.003725105877</v>
      </c>
      <c r="AJ406" s="47">
        <f t="shared" ref="AJ406:AL407" si="972">INDEX(Alloc,$E406,AJ$1)*$G406</f>
        <v>0</v>
      </c>
      <c r="AK406" s="47">
        <f t="shared" si="972"/>
        <v>0</v>
      </c>
      <c r="AL406" s="47">
        <f t="shared" si="972"/>
        <v>6363.8301486315986</v>
      </c>
      <c r="AN406" s="47">
        <f t="shared" ref="AN406:AP407" si="973">INDEX(Alloc,$E406,AN$1)*$G406</f>
        <v>0</v>
      </c>
      <c r="AO406" s="47">
        <f t="shared" si="973"/>
        <v>0</v>
      </c>
      <c r="AP406" s="47">
        <f t="shared" si="973"/>
        <v>551.37878544100488</v>
      </c>
      <c r="AR406" s="47">
        <f t="shared" ref="AR406:AT407" si="974">INDEX(Alloc,$E406,AR$1)*$G406</f>
        <v>0</v>
      </c>
      <c r="AS406" s="47">
        <f t="shared" si="974"/>
        <v>0</v>
      </c>
      <c r="AT406" s="47">
        <f t="shared" si="974"/>
        <v>45.948232120083745</v>
      </c>
      <c r="AV406" s="47">
        <f t="shared" ref="AV406:AX407" si="975">INDEX(Alloc,$E406,AV$1)*$G406</f>
        <v>0</v>
      </c>
      <c r="AW406" s="47">
        <f t="shared" si="975"/>
        <v>0</v>
      </c>
      <c r="AX406" s="47">
        <f t="shared" si="975"/>
        <v>17203.018105759355</v>
      </c>
      <c r="AZ406" s="47">
        <f t="shared" ref="AZ406:BB407" si="976">INDEX(Alloc,$E406,AZ$1)*$G406</f>
        <v>0</v>
      </c>
      <c r="BA406" s="47">
        <f t="shared" si="976"/>
        <v>0</v>
      </c>
      <c r="BB406" s="47">
        <f t="shared" si="976"/>
        <v>0</v>
      </c>
      <c r="BD406" s="47">
        <f t="shared" ref="BD406:BF407" si="977">INDEX(Alloc,$E406,BD$1)*$G406</f>
        <v>0</v>
      </c>
      <c r="BE406" s="47">
        <f t="shared" si="977"/>
        <v>0</v>
      </c>
      <c r="BF406" s="47">
        <f t="shared" si="977"/>
        <v>79.030959246544043</v>
      </c>
      <c r="BH406" s="44">
        <f t="shared" si="814"/>
        <v>0</v>
      </c>
      <c r="BI406" s="44">
        <f t="shared" si="815"/>
        <v>0</v>
      </c>
      <c r="BJ406" s="44">
        <f t="shared" si="816"/>
        <v>0</v>
      </c>
      <c r="BK406" s="44">
        <f t="shared" si="817"/>
        <v>0</v>
      </c>
    </row>
    <row r="407" spans="2:63" x14ac:dyDescent="0.25">
      <c r="B407" s="6">
        <v>908</v>
      </c>
      <c r="C407" s="6" t="s">
        <v>175</v>
      </c>
      <c r="D407" s="47" t="str">
        <f>INDEX(Alloc,$E407,D$1)</f>
        <v>C05</v>
      </c>
      <c r="E407" s="93">
        <v>33</v>
      </c>
      <c r="F407" s="93"/>
      <c r="G407" s="105">
        <f>+'Function-Classif'!F407</f>
        <v>1585967.8624582202</v>
      </c>
      <c r="H407" s="21">
        <f>+'Function-Classif'!S407</f>
        <v>0</v>
      </c>
      <c r="I407" s="21">
        <f>+'Function-Classif'!T407</f>
        <v>0</v>
      </c>
      <c r="J407" s="21">
        <f>+'Function-Classif'!U407</f>
        <v>1585967.8624582202</v>
      </c>
      <c r="K407" s="24"/>
      <c r="L407" s="47">
        <f t="shared" si="966"/>
        <v>0</v>
      </c>
      <c r="M407" s="47">
        <f t="shared" si="966"/>
        <v>0</v>
      </c>
      <c r="N407" s="47">
        <f t="shared" si="966"/>
        <v>1021787.5365461808</v>
      </c>
      <c r="O407" s="47"/>
      <c r="P407" s="47">
        <f t="shared" si="967"/>
        <v>0</v>
      </c>
      <c r="Q407" s="47">
        <f t="shared" si="967"/>
        <v>0</v>
      </c>
      <c r="R407" s="47">
        <f t="shared" si="967"/>
        <v>395397.64572537586</v>
      </c>
      <c r="S407" s="47"/>
      <c r="T407" s="47">
        <f t="shared" si="968"/>
        <v>0</v>
      </c>
      <c r="U407" s="47">
        <f t="shared" si="968"/>
        <v>0</v>
      </c>
      <c r="V407" s="47">
        <f t="shared" si="968"/>
        <v>14068.979821859608</v>
      </c>
      <c r="W407" s="24"/>
      <c r="X407" s="47">
        <f t="shared" si="969"/>
        <v>0</v>
      </c>
      <c r="Y407" s="47">
        <f t="shared" si="969"/>
        <v>0</v>
      </c>
      <c r="Z407" s="47">
        <f t="shared" si="969"/>
        <v>53417.045647414685</v>
      </c>
      <c r="AB407" s="47">
        <f t="shared" si="970"/>
        <v>0</v>
      </c>
      <c r="AC407" s="47">
        <f t="shared" si="970"/>
        <v>0</v>
      </c>
      <c r="AD407" s="47">
        <f t="shared" si="970"/>
        <v>2052.2204967805333</v>
      </c>
      <c r="AF407" s="47">
        <f t="shared" si="971"/>
        <v>0</v>
      </c>
      <c r="AG407" s="47">
        <f t="shared" si="971"/>
        <v>0</v>
      </c>
      <c r="AH407" s="47">
        <f t="shared" si="971"/>
        <v>36655.26783266964</v>
      </c>
      <c r="AJ407" s="47">
        <f t="shared" si="972"/>
        <v>0</v>
      </c>
      <c r="AK407" s="47">
        <f t="shared" si="972"/>
        <v>0</v>
      </c>
      <c r="AL407" s="47">
        <f t="shared" si="972"/>
        <v>16429.626520468431</v>
      </c>
      <c r="AN407" s="47">
        <f t="shared" si="973"/>
        <v>0</v>
      </c>
      <c r="AO407" s="47">
        <f t="shared" si="973"/>
        <v>0</v>
      </c>
      <c r="AP407" s="47">
        <f t="shared" si="973"/>
        <v>1423.5055468997916</v>
      </c>
      <c r="AR407" s="47">
        <f t="shared" si="974"/>
        <v>0</v>
      </c>
      <c r="AS407" s="47">
        <f t="shared" si="974"/>
        <v>0</v>
      </c>
      <c r="AT407" s="47">
        <f t="shared" si="974"/>
        <v>118.62546224164933</v>
      </c>
      <c r="AV407" s="47">
        <f t="shared" si="975"/>
        <v>0</v>
      </c>
      <c r="AW407" s="47">
        <f t="shared" si="975"/>
        <v>0</v>
      </c>
      <c r="AX407" s="47">
        <f t="shared" si="975"/>
        <v>44413.373063273502</v>
      </c>
      <c r="AZ407" s="47">
        <f t="shared" si="976"/>
        <v>0</v>
      </c>
      <c r="BA407" s="47">
        <f t="shared" si="976"/>
        <v>0</v>
      </c>
      <c r="BB407" s="47">
        <f t="shared" si="976"/>
        <v>0</v>
      </c>
      <c r="BD407" s="47">
        <f t="shared" si="977"/>
        <v>0</v>
      </c>
      <c r="BE407" s="47">
        <f t="shared" si="977"/>
        <v>0</v>
      </c>
      <c r="BF407" s="47">
        <f t="shared" si="977"/>
        <v>204.03579505563684</v>
      </c>
      <c r="BH407" s="44">
        <f t="shared" ref="BH407" si="978">+L407+P407+T407+X407+AB407+AF407+AJ407+AN407+AR407+AV407+AZ407+BD407-H407</f>
        <v>0</v>
      </c>
      <c r="BI407" s="44">
        <f t="shared" ref="BI407" si="979">+M407+Q407+U407+Y407+AC407+AG407+AK407+AO407+AS407+AW407+BA407+BE407-I407</f>
        <v>0</v>
      </c>
      <c r="BJ407" s="44">
        <f t="shared" ref="BJ407" si="980">+N407+R407+V407+Z407+AD407+AH407+AL407+AP407+AT407+AX407+BB407+BF407-J407</f>
        <v>0</v>
      </c>
      <c r="BK407" s="44">
        <f t="shared" ref="BK407" si="981">SUM(L407:BF407)-G407</f>
        <v>0</v>
      </c>
    </row>
    <row r="408" spans="2:63" x14ac:dyDescent="0.25">
      <c r="B408" s="6">
        <v>908</v>
      </c>
      <c r="C408" s="6" t="s">
        <v>210</v>
      </c>
      <c r="D408" s="6"/>
      <c r="E408" s="93"/>
      <c r="F408" s="93"/>
      <c r="G408" s="105">
        <f>+'Function-Classif'!F408</f>
        <v>0</v>
      </c>
      <c r="H408" s="21">
        <f>+'Function-Classif'!S408</f>
        <v>0</v>
      </c>
      <c r="I408" s="21">
        <f>+'Function-Classif'!T408</f>
        <v>0</v>
      </c>
      <c r="J408" s="21">
        <f>+'Function-Classif'!U408</f>
        <v>0</v>
      </c>
      <c r="K408" s="24"/>
      <c r="L408" s="40"/>
      <c r="M408" s="24"/>
      <c r="N408" s="24"/>
      <c r="O408" s="24"/>
      <c r="P408" s="40"/>
      <c r="Q408" s="24"/>
      <c r="R408" s="24"/>
      <c r="S408" s="24"/>
      <c r="T408" s="24"/>
      <c r="U408" s="24"/>
      <c r="V408" s="24"/>
      <c r="W408" s="24"/>
      <c r="Y408" s="44"/>
      <c r="Z408" s="44"/>
      <c r="BH408" s="44">
        <f t="shared" si="814"/>
        <v>0</v>
      </c>
      <c r="BI408" s="44">
        <f t="shared" si="815"/>
        <v>0</v>
      </c>
      <c r="BJ408" s="44">
        <f t="shared" si="816"/>
        <v>0</v>
      </c>
      <c r="BK408" s="44">
        <f t="shared" si="817"/>
        <v>0</v>
      </c>
    </row>
    <row r="409" spans="2:63" x14ac:dyDescent="0.25">
      <c r="B409" s="6">
        <v>909</v>
      </c>
      <c r="C409" s="6" t="s">
        <v>177</v>
      </c>
      <c r="D409" s="6"/>
      <c r="E409" s="93"/>
      <c r="F409" s="93"/>
      <c r="G409" s="105">
        <f>+'Function-Classif'!F409</f>
        <v>0</v>
      </c>
      <c r="H409" s="21">
        <f>+'Function-Classif'!S409</f>
        <v>0</v>
      </c>
      <c r="I409" s="21">
        <f>+'Function-Classif'!T409</f>
        <v>0</v>
      </c>
      <c r="J409" s="21">
        <f>+'Function-Classif'!U409</f>
        <v>0</v>
      </c>
      <c r="K409" s="24"/>
      <c r="L409" s="40"/>
      <c r="M409" s="24"/>
      <c r="N409" s="24"/>
      <c r="O409" s="24"/>
      <c r="P409" s="40"/>
      <c r="Q409" s="24"/>
      <c r="R409" s="24"/>
      <c r="S409" s="24"/>
      <c r="T409" s="24"/>
      <c r="U409" s="24"/>
      <c r="V409" s="24"/>
      <c r="W409" s="24"/>
      <c r="Y409" s="44"/>
      <c r="Z409" s="44"/>
      <c r="BH409" s="44">
        <f t="shared" si="814"/>
        <v>0</v>
      </c>
      <c r="BI409" s="44">
        <f t="shared" si="815"/>
        <v>0</v>
      </c>
      <c r="BJ409" s="44">
        <f t="shared" si="816"/>
        <v>0</v>
      </c>
      <c r="BK409" s="44">
        <f t="shared" si="817"/>
        <v>0</v>
      </c>
    </row>
    <row r="410" spans="2:63" x14ac:dyDescent="0.25">
      <c r="B410" s="6">
        <v>909</v>
      </c>
      <c r="C410" s="6" t="s">
        <v>178</v>
      </c>
      <c r="D410" s="6"/>
      <c r="E410" s="93"/>
      <c r="F410" s="93"/>
      <c r="G410" s="105">
        <f>+'Function-Classif'!F410</f>
        <v>0</v>
      </c>
      <c r="H410" s="21">
        <f>+'Function-Classif'!S410</f>
        <v>0</v>
      </c>
      <c r="I410" s="21">
        <f>+'Function-Classif'!T410</f>
        <v>0</v>
      </c>
      <c r="J410" s="21">
        <f>+'Function-Classif'!U410</f>
        <v>0</v>
      </c>
      <c r="K410" s="24"/>
      <c r="L410" s="40"/>
      <c r="M410" s="24"/>
      <c r="N410" s="24"/>
      <c r="O410" s="24"/>
      <c r="P410" s="40"/>
      <c r="Q410" s="24"/>
      <c r="R410" s="24"/>
      <c r="S410" s="24"/>
      <c r="T410" s="24"/>
      <c r="U410" s="24"/>
      <c r="V410" s="24"/>
      <c r="W410" s="24"/>
      <c r="Y410" s="44"/>
      <c r="Z410" s="44"/>
      <c r="BH410" s="44">
        <f t="shared" si="814"/>
        <v>0</v>
      </c>
      <c r="BI410" s="44">
        <f t="shared" si="815"/>
        <v>0</v>
      </c>
      <c r="BJ410" s="44">
        <f t="shared" si="816"/>
        <v>0</v>
      </c>
      <c r="BK410" s="44">
        <f t="shared" si="817"/>
        <v>0</v>
      </c>
    </row>
    <row r="411" spans="2:63" x14ac:dyDescent="0.25">
      <c r="B411" s="6">
        <v>910</v>
      </c>
      <c r="C411" s="6" t="s">
        <v>179</v>
      </c>
      <c r="D411" s="6"/>
      <c r="E411" s="93"/>
      <c r="F411" s="93"/>
      <c r="G411" s="105">
        <f>+'Function-Classif'!F411</f>
        <v>0</v>
      </c>
      <c r="H411" s="21">
        <f>+'Function-Classif'!S411</f>
        <v>0</v>
      </c>
      <c r="I411" s="21">
        <f>+'Function-Classif'!T411</f>
        <v>0</v>
      </c>
      <c r="J411" s="21">
        <f>+'Function-Classif'!U411</f>
        <v>0</v>
      </c>
      <c r="K411" s="24"/>
      <c r="L411" s="40"/>
      <c r="M411" s="24"/>
      <c r="N411" s="24"/>
      <c r="O411" s="24"/>
      <c r="P411" s="40"/>
      <c r="Q411" s="24"/>
      <c r="R411" s="24"/>
      <c r="S411" s="24"/>
      <c r="T411" s="24"/>
      <c r="U411" s="24"/>
      <c r="V411" s="24"/>
      <c r="W411" s="24"/>
      <c r="Y411" s="44"/>
      <c r="Z411" s="44"/>
      <c r="BH411" s="44">
        <f t="shared" si="814"/>
        <v>0</v>
      </c>
      <c r="BI411" s="44">
        <f t="shared" si="815"/>
        <v>0</v>
      </c>
      <c r="BJ411" s="44">
        <f t="shared" si="816"/>
        <v>0</v>
      </c>
      <c r="BK411" s="44">
        <f t="shared" si="817"/>
        <v>0</v>
      </c>
    </row>
    <row r="412" spans="2:63" x14ac:dyDescent="0.25">
      <c r="B412" s="6">
        <v>911</v>
      </c>
      <c r="C412" s="6" t="s">
        <v>180</v>
      </c>
      <c r="D412" s="6"/>
      <c r="E412" s="93"/>
      <c r="F412" s="93"/>
      <c r="G412" s="105">
        <f>+'Function-Classif'!F412</f>
        <v>0</v>
      </c>
      <c r="H412" s="21">
        <f>+'Function-Classif'!S412</f>
        <v>0</v>
      </c>
      <c r="I412" s="21">
        <f>+'Function-Classif'!T412</f>
        <v>0</v>
      </c>
      <c r="J412" s="21">
        <f>+'Function-Classif'!U412</f>
        <v>0</v>
      </c>
      <c r="K412" s="24"/>
      <c r="L412" s="40"/>
      <c r="M412" s="24"/>
      <c r="N412" s="24"/>
      <c r="O412" s="24"/>
      <c r="P412" s="40"/>
      <c r="Q412" s="24"/>
      <c r="R412" s="24"/>
      <c r="S412" s="24"/>
      <c r="T412" s="24"/>
      <c r="U412" s="24"/>
      <c r="V412" s="24"/>
      <c r="W412" s="24"/>
      <c r="Y412" s="44"/>
      <c r="Z412" s="44"/>
      <c r="BH412" s="44">
        <f t="shared" si="814"/>
        <v>0</v>
      </c>
      <c r="BI412" s="44">
        <f t="shared" si="815"/>
        <v>0</v>
      </c>
      <c r="BJ412" s="44">
        <f t="shared" si="816"/>
        <v>0</v>
      </c>
      <c r="BK412" s="44">
        <f t="shared" si="817"/>
        <v>0</v>
      </c>
    </row>
    <row r="413" spans="2:63" x14ac:dyDescent="0.25">
      <c r="B413" s="6">
        <v>912</v>
      </c>
      <c r="C413" s="6" t="s">
        <v>180</v>
      </c>
      <c r="D413" s="6"/>
      <c r="E413" s="93"/>
      <c r="F413" s="93"/>
      <c r="G413" s="105">
        <f>+'Function-Classif'!F413</f>
        <v>0</v>
      </c>
      <c r="H413" s="21">
        <f>+'Function-Classif'!S413</f>
        <v>0</v>
      </c>
      <c r="I413" s="21">
        <f>+'Function-Classif'!T413</f>
        <v>0</v>
      </c>
      <c r="J413" s="21">
        <f>+'Function-Classif'!U413</f>
        <v>0</v>
      </c>
      <c r="K413" s="24"/>
      <c r="L413" s="40"/>
      <c r="M413" s="24"/>
      <c r="N413" s="24"/>
      <c r="O413" s="24"/>
      <c r="P413" s="40"/>
      <c r="Q413" s="24"/>
      <c r="R413" s="24"/>
      <c r="S413" s="24"/>
      <c r="T413" s="24"/>
      <c r="U413" s="24"/>
      <c r="V413" s="24"/>
      <c r="W413" s="24"/>
      <c r="Y413" s="44"/>
      <c r="Z413" s="44"/>
      <c r="BH413" s="44">
        <f t="shared" ref="BH413:BH475" si="982">+L413+P413+T413+X413+AB413+AF413+AJ413+AN413+AR413+AV413+AZ413+BD413-H413</f>
        <v>0</v>
      </c>
      <c r="BI413" s="44">
        <f t="shared" ref="BI413:BI475" si="983">+M413+Q413+U413+Y413+AC413+AG413+AK413+AO413+AS413+AW413+BA413+BE413-I413</f>
        <v>0</v>
      </c>
      <c r="BJ413" s="44">
        <f t="shared" ref="BJ413:BJ475" si="984">+N413+R413+V413+Z413+AD413+AH413+AL413+AP413+AT413+AX413+BB413+BF413-J413</f>
        <v>0</v>
      </c>
      <c r="BK413" s="44">
        <f t="shared" ref="BK413:BK475" si="985">SUM(L413:BF413)-G413</f>
        <v>0</v>
      </c>
    </row>
    <row r="414" spans="2:63" x14ac:dyDescent="0.25">
      <c r="B414" s="6">
        <v>913</v>
      </c>
      <c r="C414" s="6" t="s">
        <v>211</v>
      </c>
      <c r="D414" s="6"/>
      <c r="E414" s="93"/>
      <c r="F414" s="93"/>
      <c r="G414" s="105">
        <f>+'Function-Classif'!F414</f>
        <v>0</v>
      </c>
      <c r="H414" s="21">
        <f>+'Function-Classif'!S414</f>
        <v>0</v>
      </c>
      <c r="I414" s="21">
        <f>+'Function-Classif'!T414</f>
        <v>0</v>
      </c>
      <c r="J414" s="21">
        <f>+'Function-Classif'!U414</f>
        <v>0</v>
      </c>
      <c r="K414" s="24"/>
      <c r="L414" s="40"/>
      <c r="M414" s="24"/>
      <c r="N414" s="24"/>
      <c r="O414" s="24"/>
      <c r="P414" s="40"/>
      <c r="Q414" s="24"/>
      <c r="R414" s="24"/>
      <c r="S414" s="24"/>
      <c r="T414" s="24"/>
      <c r="U414" s="24"/>
      <c r="V414" s="24"/>
      <c r="W414" s="24"/>
      <c r="Y414" s="44"/>
      <c r="Z414" s="44"/>
      <c r="BH414" s="44">
        <f t="shared" si="982"/>
        <v>0</v>
      </c>
      <c r="BI414" s="44">
        <f t="shared" si="983"/>
        <v>0</v>
      </c>
      <c r="BJ414" s="44">
        <f t="shared" si="984"/>
        <v>0</v>
      </c>
      <c r="BK414" s="44">
        <f t="shared" si="985"/>
        <v>0</v>
      </c>
    </row>
    <row r="415" spans="2:63" x14ac:dyDescent="0.25">
      <c r="B415" s="30">
        <v>916</v>
      </c>
      <c r="C415" s="30" t="s">
        <v>182</v>
      </c>
      <c r="D415" s="30"/>
      <c r="E415" s="94"/>
      <c r="F415" s="94"/>
      <c r="G415" s="105">
        <f>+'Function-Classif'!F415</f>
        <v>0</v>
      </c>
      <c r="H415" s="31">
        <f>+'Function-Classif'!S415</f>
        <v>0</v>
      </c>
      <c r="I415" s="31">
        <f>+'Function-Classif'!T415</f>
        <v>0</v>
      </c>
      <c r="J415" s="31">
        <f>+'Function-Classif'!U415</f>
        <v>0</v>
      </c>
      <c r="K415" s="41"/>
      <c r="L415" s="41"/>
      <c r="M415" s="41"/>
      <c r="N415" s="41"/>
      <c r="O415" s="41"/>
      <c r="P415" s="41"/>
      <c r="Q415" s="41"/>
      <c r="R415" s="41"/>
      <c r="S415" s="41"/>
      <c r="T415" s="41"/>
      <c r="U415" s="41"/>
      <c r="V415" s="24"/>
      <c r="W415" s="41"/>
      <c r="Y415" s="44"/>
      <c r="Z415" s="44"/>
      <c r="BH415" s="44">
        <f t="shared" si="982"/>
        <v>0</v>
      </c>
      <c r="BI415" s="44">
        <f t="shared" si="983"/>
        <v>0</v>
      </c>
      <c r="BJ415" s="44">
        <f t="shared" si="984"/>
        <v>0</v>
      </c>
      <c r="BK415" s="44">
        <f t="shared" si="985"/>
        <v>0</v>
      </c>
    </row>
    <row r="416" spans="2:63" x14ac:dyDescent="0.25">
      <c r="B416" s="6" t="s">
        <v>212</v>
      </c>
      <c r="C416" s="6"/>
      <c r="D416" s="6"/>
      <c r="E416" s="93"/>
      <c r="F416" s="93"/>
      <c r="G416" s="105">
        <f>+'Function-Classif'!F416</f>
        <v>2200274.5897169644</v>
      </c>
      <c r="H416" s="24">
        <f>SUM(H406:H415)</f>
        <v>0</v>
      </c>
      <c r="I416" s="24">
        <f t="shared" ref="I416:J416" si="986">SUM(I406:I415)</f>
        <v>0</v>
      </c>
      <c r="J416" s="24">
        <f t="shared" si="986"/>
        <v>2200274.5897169644</v>
      </c>
      <c r="K416" s="24"/>
      <c r="L416" s="24">
        <f t="shared" ref="L416:BF416" si="987">SUM(L406:L415)</f>
        <v>0</v>
      </c>
      <c r="M416" s="24">
        <f t="shared" si="987"/>
        <v>0</v>
      </c>
      <c r="N416" s="24">
        <f t="shared" si="987"/>
        <v>1417565.3908064493</v>
      </c>
      <c r="O416" s="24">
        <f t="shared" si="987"/>
        <v>0</v>
      </c>
      <c r="P416" s="24">
        <f t="shared" si="987"/>
        <v>0</v>
      </c>
      <c r="Q416" s="24">
        <f t="shared" si="987"/>
        <v>0</v>
      </c>
      <c r="R416" s="24">
        <f t="shared" si="987"/>
        <v>548550.45509875414</v>
      </c>
      <c r="S416" s="24">
        <f t="shared" si="987"/>
        <v>0</v>
      </c>
      <c r="T416" s="24">
        <f t="shared" si="987"/>
        <v>0</v>
      </c>
      <c r="U416" s="24">
        <f t="shared" si="987"/>
        <v>0</v>
      </c>
      <c r="V416" s="24">
        <f t="shared" si="987"/>
        <v>19518.44015130154</v>
      </c>
      <c r="W416" s="24">
        <f t="shared" si="987"/>
        <v>0</v>
      </c>
      <c r="X416" s="24">
        <f t="shared" si="987"/>
        <v>0</v>
      </c>
      <c r="Y416" s="24">
        <f t="shared" si="987"/>
        <v>0</v>
      </c>
      <c r="Z416" s="24">
        <f t="shared" si="987"/>
        <v>74107.534571088385</v>
      </c>
      <c r="AA416" s="24">
        <f t="shared" si="987"/>
        <v>0</v>
      </c>
      <c r="AB416" s="24">
        <f t="shared" si="987"/>
        <v>0</v>
      </c>
      <c r="AC416" s="24">
        <f t="shared" si="987"/>
        <v>0</v>
      </c>
      <c r="AD416" s="24">
        <f t="shared" si="987"/>
        <v>2847.1249124579822</v>
      </c>
      <c r="AE416" s="24">
        <f t="shared" si="987"/>
        <v>0</v>
      </c>
      <c r="AF416" s="24">
        <f t="shared" si="987"/>
        <v>0</v>
      </c>
      <c r="AG416" s="24">
        <f t="shared" si="987"/>
        <v>0</v>
      </c>
      <c r="AH416" s="24">
        <f t="shared" si="987"/>
        <v>50853.271557775515</v>
      </c>
      <c r="AI416" s="24">
        <f t="shared" si="987"/>
        <v>0</v>
      </c>
      <c r="AJ416" s="24">
        <f t="shared" si="987"/>
        <v>0</v>
      </c>
      <c r="AK416" s="24">
        <f t="shared" si="987"/>
        <v>0</v>
      </c>
      <c r="AL416" s="24">
        <f t="shared" si="987"/>
        <v>22793.456669100029</v>
      </c>
      <c r="AM416" s="24">
        <f t="shared" si="987"/>
        <v>0</v>
      </c>
      <c r="AN416" s="24">
        <f t="shared" si="987"/>
        <v>0</v>
      </c>
      <c r="AO416" s="24">
        <f t="shared" si="987"/>
        <v>0</v>
      </c>
      <c r="AP416" s="24">
        <f t="shared" si="987"/>
        <v>1974.8843323407964</v>
      </c>
      <c r="AQ416" s="24">
        <f t="shared" si="987"/>
        <v>0</v>
      </c>
      <c r="AR416" s="24">
        <f t="shared" si="987"/>
        <v>0</v>
      </c>
      <c r="AS416" s="24">
        <f t="shared" si="987"/>
        <v>0</v>
      </c>
      <c r="AT416" s="24">
        <f t="shared" si="987"/>
        <v>164.57369436173309</v>
      </c>
      <c r="AU416" s="24">
        <f t="shared" si="987"/>
        <v>0</v>
      </c>
      <c r="AV416" s="24">
        <f t="shared" si="987"/>
        <v>0</v>
      </c>
      <c r="AW416" s="24">
        <f t="shared" si="987"/>
        <v>0</v>
      </c>
      <c r="AX416" s="24">
        <f t="shared" si="987"/>
        <v>61616.391169032853</v>
      </c>
      <c r="AY416" s="24">
        <f t="shared" si="987"/>
        <v>0</v>
      </c>
      <c r="AZ416" s="24">
        <f t="shared" si="987"/>
        <v>0</v>
      </c>
      <c r="BA416" s="24">
        <f t="shared" si="987"/>
        <v>0</v>
      </c>
      <c r="BB416" s="24">
        <f t="shared" si="987"/>
        <v>0</v>
      </c>
      <c r="BC416" s="24">
        <f t="shared" si="987"/>
        <v>0</v>
      </c>
      <c r="BD416" s="24">
        <f t="shared" si="987"/>
        <v>0</v>
      </c>
      <c r="BE416" s="24">
        <f t="shared" si="987"/>
        <v>0</v>
      </c>
      <c r="BF416" s="24">
        <f t="shared" si="987"/>
        <v>283.06675430218087</v>
      </c>
      <c r="BH416" s="44">
        <f t="shared" si="982"/>
        <v>0</v>
      </c>
      <c r="BI416" s="44">
        <f t="shared" si="983"/>
        <v>0</v>
      </c>
      <c r="BJ416" s="44">
        <f t="shared" si="984"/>
        <v>0</v>
      </c>
      <c r="BK416" s="44">
        <f t="shared" si="985"/>
        <v>0</v>
      </c>
    </row>
    <row r="417" spans="2:63" x14ac:dyDescent="0.25">
      <c r="B417" s="6"/>
      <c r="C417" s="6"/>
      <c r="D417" s="6"/>
      <c r="E417" s="93"/>
      <c r="F417" s="93"/>
      <c r="G417" s="105"/>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H417" s="44">
        <f t="shared" si="982"/>
        <v>0</v>
      </c>
      <c r="BI417" s="44">
        <f t="shared" si="983"/>
        <v>0</v>
      </c>
      <c r="BJ417" s="44">
        <f t="shared" si="984"/>
        <v>0</v>
      </c>
      <c r="BK417" s="44">
        <f t="shared" si="985"/>
        <v>0</v>
      </c>
    </row>
    <row r="418" spans="2:63" x14ac:dyDescent="0.25">
      <c r="B418" s="6" t="s">
        <v>276</v>
      </c>
      <c r="C418" s="6"/>
      <c r="D418" s="6"/>
      <c r="E418" s="93"/>
      <c r="F418" s="93"/>
      <c r="G418" s="105">
        <f>+'Function-Classif'!F418</f>
        <v>100294209.56310987</v>
      </c>
      <c r="H418" s="24">
        <f>H416+H403+H395+H367+H354+H348</f>
        <v>18949580.073320083</v>
      </c>
      <c r="I418" s="24">
        <f t="shared" ref="I418:J418" si="988">I416+I403+I395+I367+I354+I348</f>
        <v>49377715.926771052</v>
      </c>
      <c r="J418" s="24">
        <f t="shared" si="988"/>
        <v>31966913.563018747</v>
      </c>
      <c r="K418" s="24"/>
      <c r="L418" s="24">
        <f t="shared" ref="L418:BF418" si="989">L416+L403+L395+L367+L354+L348</f>
        <v>8910461.9365542587</v>
      </c>
      <c r="M418" s="24">
        <f t="shared" si="989"/>
        <v>16576989.543801356</v>
      </c>
      <c r="N418" s="24">
        <f t="shared" si="989"/>
        <v>21409307.073440172</v>
      </c>
      <c r="O418" s="24">
        <f t="shared" si="989"/>
        <v>0</v>
      </c>
      <c r="P418" s="24">
        <f t="shared" si="989"/>
        <v>2183967.7142333509</v>
      </c>
      <c r="Q418" s="24">
        <f t="shared" si="989"/>
        <v>4945652.4633104345</v>
      </c>
      <c r="R418" s="24">
        <f t="shared" si="989"/>
        <v>7154419.9802125469</v>
      </c>
      <c r="S418" s="24">
        <f t="shared" si="989"/>
        <v>0</v>
      </c>
      <c r="T418" s="24">
        <f t="shared" si="989"/>
        <v>183699.91706404506</v>
      </c>
      <c r="U418" s="24">
        <f t="shared" si="989"/>
        <v>413232.13587792515</v>
      </c>
      <c r="V418" s="24">
        <f t="shared" si="989"/>
        <v>201259.03322402044</v>
      </c>
      <c r="W418" s="24">
        <f t="shared" si="989"/>
        <v>0</v>
      </c>
      <c r="X418" s="24">
        <f t="shared" si="989"/>
        <v>1820533.4399000318</v>
      </c>
      <c r="Y418" s="24">
        <f t="shared" si="989"/>
        <v>5841142.0848870734</v>
      </c>
      <c r="Z418" s="24">
        <f t="shared" si="989"/>
        <v>1058987.9419279783</v>
      </c>
      <c r="AA418" s="24">
        <f t="shared" si="989"/>
        <v>0</v>
      </c>
      <c r="AB418" s="24">
        <f t="shared" si="989"/>
        <v>137005.34016133414</v>
      </c>
      <c r="AC418" s="24">
        <f t="shared" si="989"/>
        <v>450758.57960220199</v>
      </c>
      <c r="AD418" s="24">
        <f t="shared" si="989"/>
        <v>113454.2465199446</v>
      </c>
      <c r="AE418" s="24">
        <f t="shared" si="989"/>
        <v>0</v>
      </c>
      <c r="AF418" s="24">
        <f t="shared" si="989"/>
        <v>1369825.2817773637</v>
      </c>
      <c r="AG418" s="24">
        <f t="shared" si="989"/>
        <v>4547349.2019445347</v>
      </c>
      <c r="AH418" s="24">
        <f t="shared" si="989"/>
        <v>501729.02573257807</v>
      </c>
      <c r="AI418" s="24">
        <f t="shared" si="989"/>
        <v>0</v>
      </c>
      <c r="AJ418" s="24">
        <f t="shared" si="989"/>
        <v>3058518.1601718012</v>
      </c>
      <c r="AK418" s="24">
        <f t="shared" si="989"/>
        <v>10930895.555353396</v>
      </c>
      <c r="AL418" s="24">
        <f t="shared" si="989"/>
        <v>387609.47055987892</v>
      </c>
      <c r="AM418" s="24">
        <f t="shared" si="989"/>
        <v>0</v>
      </c>
      <c r="AN418" s="24">
        <f t="shared" si="989"/>
        <v>749797.8934439962</v>
      </c>
      <c r="AO418" s="24">
        <f t="shared" si="989"/>
        <v>3892860.0250140275</v>
      </c>
      <c r="AP418" s="24">
        <f t="shared" si="989"/>
        <v>150362.89946779667</v>
      </c>
      <c r="AQ418" s="24">
        <f t="shared" si="989"/>
        <v>0</v>
      </c>
      <c r="AR418" s="24">
        <f t="shared" si="989"/>
        <v>430907.2602762254</v>
      </c>
      <c r="AS418" s="24">
        <f t="shared" si="989"/>
        <v>1437143.8146637699</v>
      </c>
      <c r="AT418" s="24">
        <f t="shared" si="989"/>
        <v>7034.9410695571405</v>
      </c>
      <c r="AU418" s="24">
        <f t="shared" si="989"/>
        <v>0</v>
      </c>
      <c r="AV418" s="24">
        <f t="shared" si="989"/>
        <v>103510.65280632817</v>
      </c>
      <c r="AW418" s="24">
        <f t="shared" si="989"/>
        <v>336424.83392363909</v>
      </c>
      <c r="AX418" s="24">
        <f t="shared" si="989"/>
        <v>971622.55305801099</v>
      </c>
      <c r="AY418" s="24">
        <f t="shared" si="989"/>
        <v>0</v>
      </c>
      <c r="AZ418" s="24">
        <f t="shared" si="989"/>
        <v>433.5699684798409</v>
      </c>
      <c r="BA418" s="24">
        <f t="shared" si="989"/>
        <v>1215.5818345165812</v>
      </c>
      <c r="BB418" s="24">
        <f t="shared" si="989"/>
        <v>42.605172575754892</v>
      </c>
      <c r="BC418" s="24">
        <f t="shared" si="989"/>
        <v>0</v>
      </c>
      <c r="BD418" s="24">
        <f t="shared" si="989"/>
        <v>918.90696286957177</v>
      </c>
      <c r="BE418" s="24">
        <f t="shared" si="989"/>
        <v>4052.1065581700618</v>
      </c>
      <c r="BF418" s="24">
        <f t="shared" si="989"/>
        <v>11083.792633686327</v>
      </c>
      <c r="BH418" s="44">
        <f t="shared" si="982"/>
        <v>0</v>
      </c>
      <c r="BI418" s="44">
        <f t="shared" si="983"/>
        <v>0</v>
      </c>
      <c r="BJ418" s="44">
        <f t="shared" si="984"/>
        <v>0</v>
      </c>
      <c r="BK418" s="44">
        <f t="shared" si="985"/>
        <v>0</v>
      </c>
    </row>
    <row r="419" spans="2:63" x14ac:dyDescent="0.25">
      <c r="B419" s="6"/>
      <c r="C419" s="6"/>
      <c r="D419" s="6"/>
      <c r="E419" s="93"/>
      <c r="F419" s="93"/>
      <c r="G419" s="105"/>
      <c r="H419" s="24"/>
      <c r="I419" s="24"/>
      <c r="J419" s="24"/>
      <c r="K419" s="24"/>
      <c r="L419" s="40"/>
      <c r="M419" s="24"/>
      <c r="N419" s="24"/>
      <c r="O419" s="24"/>
      <c r="P419" s="40"/>
      <c r="Q419" s="24"/>
      <c r="R419" s="24"/>
      <c r="S419" s="24"/>
      <c r="T419" s="24"/>
      <c r="U419" s="24"/>
      <c r="V419" s="24"/>
      <c r="W419" s="24"/>
      <c r="Y419" s="44"/>
      <c r="Z419" s="44"/>
      <c r="BH419" s="44">
        <f t="shared" si="982"/>
        <v>0</v>
      </c>
      <c r="BI419" s="44">
        <f t="shared" si="983"/>
        <v>0</v>
      </c>
      <c r="BJ419" s="44">
        <f t="shared" si="984"/>
        <v>0</v>
      </c>
      <c r="BK419" s="44">
        <f t="shared" si="985"/>
        <v>0</v>
      </c>
    </row>
    <row r="420" spans="2:63" x14ac:dyDescent="0.25">
      <c r="B420" s="9" t="s">
        <v>184</v>
      </c>
      <c r="C420" s="6"/>
      <c r="D420" s="6"/>
      <c r="E420" s="93"/>
      <c r="F420" s="93"/>
      <c r="G420" s="105"/>
      <c r="H420" s="24"/>
      <c r="I420" s="24"/>
      <c r="J420" s="24"/>
      <c r="K420" s="24"/>
      <c r="L420" s="40"/>
      <c r="M420" s="24"/>
      <c r="N420" s="24"/>
      <c r="O420" s="24"/>
      <c r="P420" s="40"/>
      <c r="Q420" s="24"/>
      <c r="R420" s="24"/>
      <c r="S420" s="24"/>
      <c r="T420" s="24"/>
      <c r="U420" s="24"/>
      <c r="V420" s="24"/>
      <c r="W420" s="24"/>
      <c r="Y420" s="44"/>
      <c r="Z420" s="44"/>
      <c r="BH420" s="44">
        <f t="shared" si="982"/>
        <v>0</v>
      </c>
      <c r="BI420" s="44">
        <f t="shared" si="983"/>
        <v>0</v>
      </c>
      <c r="BJ420" s="44">
        <f t="shared" si="984"/>
        <v>0</v>
      </c>
      <c r="BK420" s="44">
        <f t="shared" si="985"/>
        <v>0</v>
      </c>
    </row>
    <row r="421" spans="2:63" x14ac:dyDescent="0.25">
      <c r="B421" s="6">
        <v>920</v>
      </c>
      <c r="C421" s="6" t="s">
        <v>185</v>
      </c>
      <c r="D421" s="47" t="str">
        <f>INDEX(Alloc,$E421,D$1)</f>
        <v>LBSUB7</v>
      </c>
      <c r="E421" s="93">
        <v>35</v>
      </c>
      <c r="F421" s="93"/>
      <c r="G421" s="105">
        <f>+'Function-Classif'!F421</f>
        <v>33809236.309138604</v>
      </c>
      <c r="H421" s="21">
        <f>+'Function-Classif'!S421</f>
        <v>6387914.4513789918</v>
      </c>
      <c r="I421" s="21">
        <f>+'Function-Classif'!T421</f>
        <v>16645256.724649087</v>
      </c>
      <c r="J421" s="21">
        <f>+'Function-Classif'!U421</f>
        <v>10776065.133110527</v>
      </c>
      <c r="K421" s="47"/>
      <c r="L421" s="47">
        <f t="shared" ref="L421:N421" si="990">INDEX(Alloc,$E421,L$1)*$G421</f>
        <v>3003721.895300278</v>
      </c>
      <c r="M421" s="47">
        <f t="shared" si="990"/>
        <v>5588112.8055337491</v>
      </c>
      <c r="N421" s="47">
        <f t="shared" si="990"/>
        <v>7217089.8520854451</v>
      </c>
      <c r="O421" s="47"/>
      <c r="P421" s="47">
        <f t="shared" ref="P421:R421" si="991">INDEX(Alloc,$E421,P$1)*$G421</f>
        <v>736216.78523307061</v>
      </c>
      <c r="Q421" s="47">
        <f t="shared" si="991"/>
        <v>1667182.3185337556</v>
      </c>
      <c r="R421" s="47">
        <f t="shared" si="991"/>
        <v>2411759.1316537857</v>
      </c>
      <c r="S421" s="47"/>
      <c r="T421" s="47">
        <f t="shared" ref="T421:V421" si="992">INDEX(Alloc,$E421,T$1)*$G421</f>
        <v>61925.348761828172</v>
      </c>
      <c r="U421" s="47">
        <f t="shared" si="992"/>
        <v>139300.79306956983</v>
      </c>
      <c r="V421" s="47">
        <f t="shared" si="992"/>
        <v>67844.537020235686</v>
      </c>
      <c r="W421" s="24"/>
      <c r="X421" s="47">
        <f t="shared" ref="X421:Z421" si="993">INDEX(Alloc,$E421,X$1)*$G421</f>
        <v>613702.88022000354</v>
      </c>
      <c r="Y421" s="47">
        <f t="shared" si="993"/>
        <v>1969052.3901974114</v>
      </c>
      <c r="Z421" s="47">
        <f t="shared" si="993"/>
        <v>356985.45043761528</v>
      </c>
      <c r="AB421" s="47">
        <f t="shared" ref="AB421:AD421" si="994">INDEX(Alloc,$E421,AB$1)*$G421</f>
        <v>46184.579760945817</v>
      </c>
      <c r="AC421" s="47">
        <f t="shared" si="994"/>
        <v>151950.97904982144</v>
      </c>
      <c r="AD421" s="47">
        <f t="shared" si="994"/>
        <v>38245.492412544561</v>
      </c>
      <c r="AF421" s="47">
        <f t="shared" ref="AF421:AH421" si="995">INDEX(Alloc,$E421,AF$1)*$G421</f>
        <v>461768.89828022505</v>
      </c>
      <c r="AG421" s="47">
        <f t="shared" si="995"/>
        <v>1532914.0577350438</v>
      </c>
      <c r="AH421" s="47">
        <f t="shared" si="995"/>
        <v>169133.14605139432</v>
      </c>
      <c r="AJ421" s="47">
        <f t="shared" ref="AJ421:AL421" si="996">INDEX(Alloc,$E421,AJ$1)*$G421</f>
        <v>1031028.2486245846</v>
      </c>
      <c r="AK421" s="47">
        <f t="shared" si="996"/>
        <v>3684811.2419581688</v>
      </c>
      <c r="AL421" s="47">
        <f t="shared" si="996"/>
        <v>130663.37770549851</v>
      </c>
      <c r="AN421" s="47">
        <f t="shared" ref="AN421:AP421" si="997">INDEX(Alloc,$E421,AN$1)*$G421</f>
        <v>252757.3054712686</v>
      </c>
      <c r="AO421" s="47">
        <f t="shared" si="997"/>
        <v>1312285.3759695897</v>
      </c>
      <c r="AP421" s="47">
        <f t="shared" si="997"/>
        <v>50687.420763160924</v>
      </c>
      <c r="AR421" s="47">
        <f t="shared" ref="AR421:AT421" si="998">INDEX(Alloc,$E421,AR$1)*$G421</f>
        <v>145259.08777251106</v>
      </c>
      <c r="AS421" s="47">
        <f t="shared" si="998"/>
        <v>484462.01482459414</v>
      </c>
      <c r="AT421" s="47">
        <f t="shared" si="998"/>
        <v>2371.4827214611792</v>
      </c>
      <c r="AV421" s="47">
        <f t="shared" ref="AV421:AX421" si="999">INDEX(Alloc,$E421,AV$1)*$G421</f>
        <v>34893.501195003941</v>
      </c>
      <c r="AW421" s="47">
        <f t="shared" si="999"/>
        <v>113409.00695996605</v>
      </c>
      <c r="AX421" s="47">
        <f t="shared" si="999"/>
        <v>327534.52709506813</v>
      </c>
      <c r="AZ421" s="47">
        <f t="shared" ref="AZ421:BB421" si="1000">INDEX(Alloc,$E421,AZ$1)*$G421</f>
        <v>146.15668825483672</v>
      </c>
      <c r="BA421" s="47">
        <f t="shared" si="1000"/>
        <v>409.77334260166396</v>
      </c>
      <c r="BB421" s="47">
        <f t="shared" si="1000"/>
        <v>14.362228426546698</v>
      </c>
      <c r="BD421" s="47">
        <f t="shared" ref="BD421:BF421" si="1001">INDEX(Alloc,$E421,BD$1)*$G421</f>
        <v>309.7640710176895</v>
      </c>
      <c r="BE421" s="47">
        <f t="shared" si="1001"/>
        <v>1365.9674748099576</v>
      </c>
      <c r="BF421" s="47">
        <f t="shared" si="1001"/>
        <v>3736.352935888985</v>
      </c>
      <c r="BH421" s="44">
        <f t="shared" si="982"/>
        <v>0</v>
      </c>
      <c r="BI421" s="44">
        <f t="shared" si="983"/>
        <v>0</v>
      </c>
      <c r="BJ421" s="44">
        <f t="shared" si="984"/>
        <v>0</v>
      </c>
      <c r="BK421" s="44">
        <f t="shared" si="985"/>
        <v>0</v>
      </c>
    </row>
    <row r="422" spans="2:63" x14ac:dyDescent="0.25">
      <c r="B422" s="6">
        <v>921</v>
      </c>
      <c r="C422" s="6" t="s">
        <v>186</v>
      </c>
      <c r="D422" s="6"/>
      <c r="E422" s="93"/>
      <c r="F422" s="93"/>
      <c r="G422" s="105">
        <f>+'Function-Classif'!F422</f>
        <v>0</v>
      </c>
      <c r="H422" s="21">
        <f>+'Function-Classif'!S422</f>
        <v>0</v>
      </c>
      <c r="I422" s="21">
        <f>+'Function-Classif'!T422</f>
        <v>0</v>
      </c>
      <c r="J422" s="21">
        <f>+'Function-Classif'!U422</f>
        <v>0</v>
      </c>
      <c r="K422" s="24"/>
      <c r="L422" s="40"/>
      <c r="M422" s="24"/>
      <c r="N422" s="24"/>
      <c r="O422" s="24"/>
      <c r="P422" s="40"/>
      <c r="Q422" s="24"/>
      <c r="R422" s="24"/>
      <c r="S422" s="24"/>
      <c r="T422" s="24"/>
      <c r="U422" s="24"/>
      <c r="V422" s="24"/>
      <c r="W422" s="24"/>
      <c r="Y422" s="44"/>
      <c r="Z422" s="44"/>
      <c r="BH422" s="44">
        <f t="shared" si="982"/>
        <v>0</v>
      </c>
      <c r="BI422" s="44">
        <f t="shared" si="983"/>
        <v>0</v>
      </c>
      <c r="BJ422" s="44">
        <f t="shared" si="984"/>
        <v>0</v>
      </c>
      <c r="BK422" s="44">
        <f t="shared" si="985"/>
        <v>0</v>
      </c>
    </row>
    <row r="423" spans="2:63" x14ac:dyDescent="0.25">
      <c r="B423" s="6">
        <v>922</v>
      </c>
      <c r="C423" s="6" t="s">
        <v>213</v>
      </c>
      <c r="D423" s="47" t="str">
        <f>INDEX(Alloc,$E423,D$1)</f>
        <v>LBSUB7</v>
      </c>
      <c r="E423" s="93">
        <v>35</v>
      </c>
      <c r="F423" s="93"/>
      <c r="G423" s="105">
        <f>+'Function-Classif'!F423</f>
        <v>-3161163.4421773665</v>
      </c>
      <c r="H423" s="21">
        <f>+'Function-Classif'!S423</f>
        <v>-597269.97234769084</v>
      </c>
      <c r="I423" s="21">
        <f>+'Function-Classif'!T423</f>
        <v>-1556331.4285627613</v>
      </c>
      <c r="J423" s="21">
        <f>+'Function-Classif'!U423</f>
        <v>-1007562.0412669146</v>
      </c>
      <c r="K423" s="47"/>
      <c r="L423" s="47">
        <f t="shared" ref="L423:N423" si="1002">INDEX(Alloc,$E423,L$1)*$G423</f>
        <v>-280847.98364180711</v>
      </c>
      <c r="M423" s="47">
        <f t="shared" si="1002"/>
        <v>-522488.52207411942</v>
      </c>
      <c r="N423" s="47">
        <f t="shared" si="1002"/>
        <v>-674797.86856809468</v>
      </c>
      <c r="O423" s="47"/>
      <c r="P423" s="47">
        <f t="shared" ref="P423:R423" si="1003">INDEX(Alloc,$E423,P$1)*$G423</f>
        <v>-68836.266093566301</v>
      </c>
      <c r="Q423" s="47">
        <f t="shared" si="1003"/>
        <v>-155881.53925171241</v>
      </c>
      <c r="R423" s="47">
        <f t="shared" si="1003"/>
        <v>-225499.46791494451</v>
      </c>
      <c r="S423" s="47"/>
      <c r="T423" s="47">
        <f t="shared" ref="T423:V423" si="1004">INDEX(Alloc,$E423,T$1)*$G423</f>
        <v>-5790.019829494403</v>
      </c>
      <c r="U423" s="47">
        <f t="shared" si="1004"/>
        <v>-13024.623522738713</v>
      </c>
      <c r="V423" s="47">
        <f t="shared" si="1004"/>
        <v>-6343.4639049166453</v>
      </c>
      <c r="W423" s="24"/>
      <c r="X423" s="47">
        <f t="shared" ref="X423:Z423" si="1005">INDEX(Alloc,$E423,X$1)*$G423</f>
        <v>-57381.216528278877</v>
      </c>
      <c r="Y423" s="47">
        <f t="shared" si="1005"/>
        <v>-184106.38958862092</v>
      </c>
      <c r="Z423" s="47">
        <f t="shared" si="1005"/>
        <v>-33378.138003300002</v>
      </c>
      <c r="AB423" s="47">
        <f t="shared" ref="AB423:AD423" si="1006">INDEX(Alloc,$E423,AB$1)*$G423</f>
        <v>-4318.257999017972</v>
      </c>
      <c r="AC423" s="47">
        <f t="shared" si="1006"/>
        <v>-14207.415854747316</v>
      </c>
      <c r="AD423" s="47">
        <f t="shared" si="1006"/>
        <v>-3575.953367805841</v>
      </c>
      <c r="AF423" s="47">
        <f t="shared" ref="AF423:AH423" si="1007">INDEX(Alloc,$E423,AF$1)*$G423</f>
        <v>-43175.389903243798</v>
      </c>
      <c r="AG423" s="47">
        <f t="shared" si="1007"/>
        <v>-143327.45747356539</v>
      </c>
      <c r="AH423" s="47">
        <f t="shared" si="1007"/>
        <v>-15813.948391777058</v>
      </c>
      <c r="AJ423" s="47">
        <f t="shared" ref="AJ423:AL423" si="1008">INDEX(Alloc,$E423,AJ$1)*$G423</f>
        <v>-96401.136588915557</v>
      </c>
      <c r="AK423" s="47">
        <f t="shared" si="1008"/>
        <v>-344529.83447762235</v>
      </c>
      <c r="AL423" s="47">
        <f t="shared" si="1008"/>
        <v>-12217.025225216001</v>
      </c>
      <c r="AN423" s="47">
        <f t="shared" ref="AN423:AP423" si="1009">INDEX(Alloc,$E423,AN$1)*$G423</f>
        <v>-23632.80691977833</v>
      </c>
      <c r="AO423" s="47">
        <f t="shared" si="1009"/>
        <v>-122698.67672514546</v>
      </c>
      <c r="AP423" s="47">
        <f t="shared" si="1009"/>
        <v>-4739.273612384316</v>
      </c>
      <c r="AR423" s="47">
        <f t="shared" ref="AR423:AT423" si="1010">INDEX(Alloc,$E423,AR$1)*$G423</f>
        <v>-13581.7240505482</v>
      </c>
      <c r="AS423" s="47">
        <f t="shared" si="1010"/>
        <v>-45297.196197630263</v>
      </c>
      <c r="AT423" s="47">
        <f t="shared" si="1010"/>
        <v>-221.73362374387716</v>
      </c>
      <c r="AV423" s="47">
        <f t="shared" ref="AV423:AX423" si="1011">INDEX(Alloc,$E423,AV$1)*$G423</f>
        <v>-3262.542204107805</v>
      </c>
      <c r="AW423" s="47">
        <f t="shared" si="1011"/>
        <v>-10603.741638452206</v>
      </c>
      <c r="AX423" s="47">
        <f t="shared" si="1011"/>
        <v>-30624.476803811049</v>
      </c>
      <c r="AZ423" s="47">
        <f t="shared" ref="AZ423:BB423" si="1012">INDEX(Alloc,$E423,AZ$1)*$G423</f>
        <v>-13.665649691590904</v>
      </c>
      <c r="BA423" s="47">
        <f t="shared" si="1012"/>
        <v>-38.313805682178824</v>
      </c>
      <c r="BB423" s="47">
        <f t="shared" si="1012"/>
        <v>-1.3428682930033544</v>
      </c>
      <c r="BD423" s="47">
        <f t="shared" ref="BD423:BF423" si="1013">INDEX(Alloc,$E423,BD$1)*$G423</f>
        <v>-28.962939240850961</v>
      </c>
      <c r="BE423" s="47">
        <f t="shared" si="1013"/>
        <v>-127.71795272422072</v>
      </c>
      <c r="BF423" s="47">
        <f t="shared" si="1013"/>
        <v>-349.34898262732338</v>
      </c>
      <c r="BH423" s="44">
        <f t="shared" si="982"/>
        <v>0</v>
      </c>
      <c r="BI423" s="44">
        <f t="shared" si="983"/>
        <v>0</v>
      </c>
      <c r="BJ423" s="44">
        <f t="shared" si="984"/>
        <v>0</v>
      </c>
      <c r="BK423" s="44">
        <f t="shared" si="985"/>
        <v>0</v>
      </c>
    </row>
    <row r="424" spans="2:63" x14ac:dyDescent="0.25">
      <c r="B424" s="6">
        <v>923</v>
      </c>
      <c r="C424" s="6" t="s">
        <v>188</v>
      </c>
      <c r="D424" s="6"/>
      <c r="E424" s="93"/>
      <c r="F424" s="93"/>
      <c r="G424" s="105">
        <f>+'Function-Classif'!F424</f>
        <v>0</v>
      </c>
      <c r="H424" s="21">
        <f>+'Function-Classif'!S424</f>
        <v>0</v>
      </c>
      <c r="I424" s="21">
        <f>+'Function-Classif'!T424</f>
        <v>0</v>
      </c>
      <c r="J424" s="21">
        <f>+'Function-Classif'!U424</f>
        <v>0</v>
      </c>
      <c r="K424" s="24"/>
      <c r="L424" s="40"/>
      <c r="M424" s="24"/>
      <c r="N424" s="24"/>
      <c r="O424" s="24"/>
      <c r="P424" s="40"/>
      <c r="Q424" s="24"/>
      <c r="R424" s="24"/>
      <c r="S424" s="24"/>
      <c r="T424" s="24"/>
      <c r="U424" s="24"/>
      <c r="V424" s="24"/>
      <c r="W424" s="24"/>
      <c r="Y424" s="44"/>
      <c r="Z424" s="44"/>
      <c r="BH424" s="44">
        <f t="shared" si="982"/>
        <v>0</v>
      </c>
      <c r="BI424" s="44">
        <f t="shared" si="983"/>
        <v>0</v>
      </c>
      <c r="BJ424" s="44">
        <f t="shared" si="984"/>
        <v>0</v>
      </c>
      <c r="BK424" s="44">
        <f t="shared" si="985"/>
        <v>0</v>
      </c>
    </row>
    <row r="425" spans="2:63" x14ac:dyDescent="0.25">
      <c r="B425" s="6">
        <v>924</v>
      </c>
      <c r="C425" s="6" t="s">
        <v>189</v>
      </c>
      <c r="D425" s="6"/>
      <c r="E425" s="93"/>
      <c r="F425" s="93"/>
      <c r="G425" s="105">
        <f>+'Function-Classif'!F425</f>
        <v>0</v>
      </c>
      <c r="H425" s="21">
        <f>+'Function-Classif'!S425</f>
        <v>0</v>
      </c>
      <c r="I425" s="21">
        <f>+'Function-Classif'!T425</f>
        <v>0</v>
      </c>
      <c r="J425" s="21">
        <f>+'Function-Classif'!U425</f>
        <v>0</v>
      </c>
      <c r="K425" s="24"/>
      <c r="L425" s="40"/>
      <c r="M425" s="24"/>
      <c r="N425" s="24"/>
      <c r="O425" s="24"/>
      <c r="P425" s="40"/>
      <c r="Q425" s="24"/>
      <c r="R425" s="24"/>
      <c r="S425" s="24"/>
      <c r="T425" s="24"/>
      <c r="U425" s="24"/>
      <c r="V425" s="24"/>
      <c r="W425" s="24"/>
      <c r="Y425" s="44"/>
      <c r="Z425" s="44"/>
      <c r="BH425" s="44">
        <f t="shared" si="982"/>
        <v>0</v>
      </c>
      <c r="BI425" s="44">
        <f t="shared" si="983"/>
        <v>0</v>
      </c>
      <c r="BJ425" s="44">
        <f t="shared" si="984"/>
        <v>0</v>
      </c>
      <c r="BK425" s="44">
        <f t="shared" si="985"/>
        <v>0</v>
      </c>
    </row>
    <row r="426" spans="2:63" x14ac:dyDescent="0.25">
      <c r="B426" s="6">
        <v>925</v>
      </c>
      <c r="C426" s="6" t="s">
        <v>190</v>
      </c>
      <c r="D426" s="47" t="str">
        <f>INDEX(Alloc,$E426,D$1)</f>
        <v>LBSUB7</v>
      </c>
      <c r="E426" s="93">
        <v>35</v>
      </c>
      <c r="F426" s="93"/>
      <c r="G426" s="105">
        <f>+'Function-Classif'!F426</f>
        <v>560277.08087133395</v>
      </c>
      <c r="H426" s="21">
        <f>+'Function-Classif'!S426</f>
        <v>105858.707630939</v>
      </c>
      <c r="I426" s="21">
        <f>+'Function-Classif'!T426</f>
        <v>275840.47633514676</v>
      </c>
      <c r="J426" s="21">
        <f>+'Function-Classif'!U426</f>
        <v>178577.89690524823</v>
      </c>
      <c r="K426" s="47"/>
      <c r="L426" s="47">
        <f t="shared" ref="L426:N427" si="1014">INDEX(Alloc,$E426,L$1)*$G426</f>
        <v>49776.827842551997</v>
      </c>
      <c r="M426" s="47">
        <f t="shared" si="1014"/>
        <v>92604.621460139053</v>
      </c>
      <c r="N426" s="47">
        <f t="shared" si="1014"/>
        <v>119599.56734129446</v>
      </c>
      <c r="O426" s="47"/>
      <c r="P426" s="47">
        <f t="shared" ref="P426:R427" si="1015">INDEX(Alloc,$E426,P$1)*$G426</f>
        <v>12200.375883893248</v>
      </c>
      <c r="Q426" s="47">
        <f t="shared" si="1015"/>
        <v>27628.072819140049</v>
      </c>
      <c r="R426" s="47">
        <f t="shared" si="1015"/>
        <v>39966.98871552221</v>
      </c>
      <c r="S426" s="47"/>
      <c r="T426" s="47">
        <f t="shared" ref="T426:V427" si="1016">INDEX(Alloc,$E426,T$1)*$G426</f>
        <v>1026.209326912192</v>
      </c>
      <c r="U426" s="47">
        <f t="shared" si="1016"/>
        <v>2308.4532578745147</v>
      </c>
      <c r="V426" s="47">
        <f t="shared" si="1016"/>
        <v>1124.3004369338641</v>
      </c>
      <c r="W426" s="24"/>
      <c r="X426" s="47">
        <f t="shared" ref="X426:Z427" si="1017">INDEX(Alloc,$E426,X$1)*$G426</f>
        <v>10170.110176639893</v>
      </c>
      <c r="Y426" s="47">
        <f t="shared" si="1017"/>
        <v>32630.578081538344</v>
      </c>
      <c r="Z426" s="47">
        <f t="shared" si="1017"/>
        <v>5915.861696960681</v>
      </c>
      <c r="AB426" s="47">
        <f t="shared" ref="AB426:AD427" si="1018">INDEX(Alloc,$E426,AB$1)*$G426</f>
        <v>765.35776475784257</v>
      </c>
      <c r="AC426" s="47">
        <f t="shared" si="1018"/>
        <v>2518.0885542381611</v>
      </c>
      <c r="AD426" s="47">
        <f t="shared" si="1018"/>
        <v>633.79345955812755</v>
      </c>
      <c r="AF426" s="47">
        <f t="shared" ref="AF426:AH427" si="1019">INDEX(Alloc,$E426,AF$1)*$G426</f>
        <v>7652.3032936915251</v>
      </c>
      <c r="AG426" s="47">
        <f t="shared" si="1019"/>
        <v>25403.017259584587</v>
      </c>
      <c r="AH426" s="47">
        <f t="shared" si="1019"/>
        <v>2802.8265554950221</v>
      </c>
      <c r="AJ426" s="47">
        <f t="shared" ref="AJ426:AL427" si="1020">INDEX(Alloc,$E426,AJ$1)*$G426</f>
        <v>17085.907890771403</v>
      </c>
      <c r="AK426" s="47">
        <f t="shared" si="1020"/>
        <v>61063.647440275396</v>
      </c>
      <c r="AL426" s="47">
        <f t="shared" si="1020"/>
        <v>2165.3164587405149</v>
      </c>
      <c r="AN426" s="47">
        <f t="shared" ref="AN426:AP427" si="1021">INDEX(Alloc,$E426,AN$1)*$G426</f>
        <v>4188.6224220944105</v>
      </c>
      <c r="AO426" s="47">
        <f t="shared" si="1021"/>
        <v>21746.821282669644</v>
      </c>
      <c r="AP426" s="47">
        <f t="shared" si="1021"/>
        <v>839.97756951418103</v>
      </c>
      <c r="AR426" s="47">
        <f t="shared" ref="AR426:AT427" si="1022">INDEX(Alloc,$E426,AR$1)*$G426</f>
        <v>2407.1924288102596</v>
      </c>
      <c r="AS426" s="47">
        <f t="shared" si="1022"/>
        <v>8028.3671886904003</v>
      </c>
      <c r="AT426" s="47">
        <f t="shared" si="1022"/>
        <v>39.299539462177478</v>
      </c>
      <c r="AV426" s="47">
        <f t="shared" ref="AV426:AX427" si="1023">INDEX(Alloc,$E426,AV$1)*$G426</f>
        <v>578.24521122450949</v>
      </c>
      <c r="AW426" s="47">
        <f t="shared" si="1023"/>
        <v>1879.3819175049407</v>
      </c>
      <c r="AX426" s="47">
        <f t="shared" si="1023"/>
        <v>5427.8093432058686</v>
      </c>
      <c r="AZ426" s="47">
        <f t="shared" ref="AZ426:BB427" si="1024">INDEX(Alloc,$E426,AZ$1)*$G426</f>
        <v>2.4220672095780875</v>
      </c>
      <c r="BA426" s="47">
        <f t="shared" si="1024"/>
        <v>6.7906476831507803</v>
      </c>
      <c r="BB426" s="47">
        <f t="shared" si="1024"/>
        <v>0.23800677850442384</v>
      </c>
      <c r="BD426" s="47">
        <f t="shared" ref="BD426:BF427" si="1025">INDEX(Alloc,$E426,BD$1)*$G426</f>
        <v>5.1333223821355665</v>
      </c>
      <c r="BE426" s="47">
        <f t="shared" si="1025"/>
        <v>22.63642580843641</v>
      </c>
      <c r="BF426" s="47">
        <f t="shared" si="1025"/>
        <v>61.91778178257983</v>
      </c>
      <c r="BH426" s="44">
        <f t="shared" si="982"/>
        <v>0</v>
      </c>
      <c r="BI426" s="44">
        <f t="shared" si="983"/>
        <v>0</v>
      </c>
      <c r="BJ426" s="44">
        <f t="shared" si="984"/>
        <v>0</v>
      </c>
      <c r="BK426" s="44">
        <f t="shared" si="985"/>
        <v>0</v>
      </c>
    </row>
    <row r="427" spans="2:63" x14ac:dyDescent="0.25">
      <c r="B427" s="6">
        <v>926</v>
      </c>
      <c r="C427" s="6" t="s">
        <v>191</v>
      </c>
      <c r="D427" s="47" t="str">
        <f>INDEX(Alloc,$E427,D$1)</f>
        <v>LBSUB7</v>
      </c>
      <c r="E427" s="93">
        <v>35</v>
      </c>
      <c r="F427" s="93"/>
      <c r="G427" s="105">
        <f>+'Function-Classif'!F427</f>
        <v>39380961.947313868</v>
      </c>
      <c r="H427" s="21">
        <f>+'Function-Classif'!S427</f>
        <v>7440635.8556065764</v>
      </c>
      <c r="I427" s="21">
        <f>+'Function-Classif'!T427</f>
        <v>19388377.060131736</v>
      </c>
      <c r="J427" s="21">
        <f>+'Function-Classif'!U427</f>
        <v>12551949.031575555</v>
      </c>
      <c r="K427" s="47"/>
      <c r="L427" s="47">
        <f t="shared" si="1014"/>
        <v>3498732.020372794</v>
      </c>
      <c r="M427" s="47">
        <f t="shared" si="1014"/>
        <v>6509027.7621129965</v>
      </c>
      <c r="N427" s="47">
        <f t="shared" si="1014"/>
        <v>8406458.4670461398</v>
      </c>
      <c r="O427" s="47"/>
      <c r="P427" s="47">
        <f t="shared" si="1015"/>
        <v>857544.51650836424</v>
      </c>
      <c r="Q427" s="47">
        <f t="shared" si="1015"/>
        <v>1941932.1644856494</v>
      </c>
      <c r="R427" s="47">
        <f t="shared" si="1015"/>
        <v>2809214.4324499923</v>
      </c>
      <c r="S427" s="47"/>
      <c r="T427" s="47">
        <f t="shared" si="1016"/>
        <v>72130.579373794448</v>
      </c>
      <c r="U427" s="47">
        <f t="shared" si="1016"/>
        <v>162257.41335720639</v>
      </c>
      <c r="V427" s="47">
        <f t="shared" si="1016"/>
        <v>79025.243465935608</v>
      </c>
      <c r="W427" s="24"/>
      <c r="X427" s="47">
        <f t="shared" si="1017"/>
        <v>714840.45223370625</v>
      </c>
      <c r="Y427" s="47">
        <f t="shared" si="1017"/>
        <v>2293550.0980148381</v>
      </c>
      <c r="Z427" s="47">
        <f t="shared" si="1017"/>
        <v>415816.2672141887</v>
      </c>
      <c r="AB427" s="47">
        <f t="shared" si="1018"/>
        <v>53795.748637684301</v>
      </c>
      <c r="AC427" s="47">
        <f t="shared" si="1018"/>
        <v>176992.33632794721</v>
      </c>
      <c r="AD427" s="47">
        <f t="shared" si="1018"/>
        <v>44548.308266507316</v>
      </c>
      <c r="AF427" s="47">
        <f t="shared" si="1019"/>
        <v>537867.91412118438</v>
      </c>
      <c r="AG427" s="47">
        <f t="shared" si="1019"/>
        <v>1785536.6392836547</v>
      </c>
      <c r="AH427" s="47">
        <f t="shared" si="1019"/>
        <v>197006.10589891017</v>
      </c>
      <c r="AJ427" s="47">
        <f t="shared" si="1020"/>
        <v>1200940.5907437049</v>
      </c>
      <c r="AK427" s="47">
        <f t="shared" si="1020"/>
        <v>4292064.155952719</v>
      </c>
      <c r="AL427" s="47">
        <f t="shared" si="1020"/>
        <v>152196.56126739757</v>
      </c>
      <c r="AN427" s="47">
        <f t="shared" si="1021"/>
        <v>294411.4364978752</v>
      </c>
      <c r="AO427" s="47">
        <f t="shared" si="1021"/>
        <v>1528548.5889873852</v>
      </c>
      <c r="AP427" s="47">
        <f t="shared" si="1021"/>
        <v>59040.652975115503</v>
      </c>
      <c r="AR427" s="47">
        <f t="shared" si="1022"/>
        <v>169197.62859371517</v>
      </c>
      <c r="AS427" s="47">
        <f t="shared" si="1022"/>
        <v>564300.83176914079</v>
      </c>
      <c r="AT427" s="47">
        <f t="shared" si="1022"/>
        <v>2762.3005133461547</v>
      </c>
      <c r="AV427" s="47">
        <f t="shared" si="1023"/>
        <v>40643.912515633259</v>
      </c>
      <c r="AW427" s="47">
        <f t="shared" si="1023"/>
        <v>132098.6888534326</v>
      </c>
      <c r="AX427" s="47">
        <f t="shared" si="1023"/>
        <v>381511.8635044659</v>
      </c>
      <c r="AZ427" s="47">
        <f t="shared" si="1024"/>
        <v>170.24315266634272</v>
      </c>
      <c r="BA427" s="47">
        <f t="shared" si="1024"/>
        <v>477.30354700907128</v>
      </c>
      <c r="BB427" s="47">
        <f t="shared" si="1024"/>
        <v>16.729108163605115</v>
      </c>
      <c r="BD427" s="47">
        <f t="shared" si="1025"/>
        <v>360.81285545321043</v>
      </c>
      <c r="BE427" s="47">
        <f t="shared" si="1025"/>
        <v>1591.0774397533235</v>
      </c>
      <c r="BF427" s="47">
        <f t="shared" si="1025"/>
        <v>4352.0998653911165</v>
      </c>
      <c r="BH427" s="44">
        <f t="shared" si="982"/>
        <v>0</v>
      </c>
      <c r="BI427" s="44">
        <f t="shared" si="983"/>
        <v>0</v>
      </c>
      <c r="BJ427" s="44">
        <f t="shared" si="984"/>
        <v>0</v>
      </c>
      <c r="BK427" s="44">
        <f t="shared" si="985"/>
        <v>0</v>
      </c>
    </row>
    <row r="428" spans="2:63" x14ac:dyDescent="0.25">
      <c r="B428" s="6">
        <v>928</v>
      </c>
      <c r="C428" s="6" t="s">
        <v>192</v>
      </c>
      <c r="D428" s="6"/>
      <c r="E428" s="93"/>
      <c r="F428" s="93"/>
      <c r="G428" s="105">
        <f>+'Function-Classif'!F428</f>
        <v>0</v>
      </c>
      <c r="H428" s="21">
        <f>+'Function-Classif'!S428</f>
        <v>0</v>
      </c>
      <c r="I428" s="21">
        <f>+'Function-Classif'!T428</f>
        <v>0</v>
      </c>
      <c r="J428" s="21">
        <f>+'Function-Classif'!U428</f>
        <v>0</v>
      </c>
      <c r="K428" s="24"/>
      <c r="L428" s="40"/>
      <c r="M428" s="24"/>
      <c r="N428" s="24"/>
      <c r="O428" s="24"/>
      <c r="P428" s="40"/>
      <c r="Q428" s="24"/>
      <c r="R428" s="24"/>
      <c r="S428" s="24"/>
      <c r="T428" s="24"/>
      <c r="U428" s="24"/>
      <c r="V428" s="24"/>
      <c r="W428" s="24"/>
      <c r="Y428" s="44"/>
      <c r="Z428" s="44"/>
      <c r="BH428" s="44">
        <f t="shared" si="982"/>
        <v>0</v>
      </c>
      <c r="BI428" s="44">
        <f t="shared" si="983"/>
        <v>0</v>
      </c>
      <c r="BJ428" s="44">
        <f t="shared" si="984"/>
        <v>0</v>
      </c>
      <c r="BK428" s="44">
        <f t="shared" si="985"/>
        <v>0</v>
      </c>
    </row>
    <row r="429" spans="2:63" x14ac:dyDescent="0.25">
      <c r="B429" s="6">
        <v>929</v>
      </c>
      <c r="C429" s="6" t="s">
        <v>214</v>
      </c>
      <c r="D429" s="6"/>
      <c r="E429" s="93"/>
      <c r="F429" s="93"/>
      <c r="G429" s="105">
        <f>+'Function-Classif'!F429</f>
        <v>0</v>
      </c>
      <c r="H429" s="21">
        <f>+'Function-Classif'!S429</f>
        <v>0</v>
      </c>
      <c r="I429" s="21">
        <f>+'Function-Classif'!T429</f>
        <v>0</v>
      </c>
      <c r="J429" s="21">
        <f>+'Function-Classif'!U429</f>
        <v>0</v>
      </c>
      <c r="K429" s="24"/>
      <c r="L429" s="40"/>
      <c r="M429" s="24"/>
      <c r="N429" s="24"/>
      <c r="O429" s="24"/>
      <c r="P429" s="40"/>
      <c r="Q429" s="24"/>
      <c r="R429" s="24"/>
      <c r="S429" s="24"/>
      <c r="T429" s="24"/>
      <c r="U429" s="24"/>
      <c r="V429" s="24"/>
      <c r="W429" s="24"/>
      <c r="Y429" s="44"/>
      <c r="Z429" s="44"/>
      <c r="BH429" s="44">
        <f t="shared" si="982"/>
        <v>0</v>
      </c>
      <c r="BI429" s="44">
        <f t="shared" si="983"/>
        <v>0</v>
      </c>
      <c r="BJ429" s="44">
        <f t="shared" si="984"/>
        <v>0</v>
      </c>
      <c r="BK429" s="44">
        <f t="shared" si="985"/>
        <v>0</v>
      </c>
    </row>
    <row r="430" spans="2:63" x14ac:dyDescent="0.25">
      <c r="B430" s="6">
        <v>930</v>
      </c>
      <c r="C430" s="6" t="s">
        <v>194</v>
      </c>
      <c r="D430" s="6"/>
      <c r="E430" s="93"/>
      <c r="F430" s="93"/>
      <c r="G430" s="105">
        <f>+'Function-Classif'!F430</f>
        <v>0</v>
      </c>
      <c r="H430" s="21">
        <f>+'Function-Classif'!S430</f>
        <v>0</v>
      </c>
      <c r="I430" s="21">
        <f>+'Function-Classif'!T430</f>
        <v>0</v>
      </c>
      <c r="J430" s="21">
        <f>+'Function-Classif'!U430</f>
        <v>0</v>
      </c>
      <c r="K430" s="24"/>
      <c r="L430" s="40"/>
      <c r="M430" s="24"/>
      <c r="N430" s="24"/>
      <c r="O430" s="24"/>
      <c r="P430" s="40"/>
      <c r="Q430" s="24"/>
      <c r="R430" s="24"/>
      <c r="S430" s="24"/>
      <c r="T430" s="24"/>
      <c r="U430" s="24"/>
      <c r="V430" s="24"/>
      <c r="W430" s="24"/>
      <c r="Y430" s="44"/>
      <c r="Z430" s="44"/>
      <c r="BH430" s="44">
        <f t="shared" si="982"/>
        <v>0</v>
      </c>
      <c r="BI430" s="44">
        <f t="shared" si="983"/>
        <v>0</v>
      </c>
      <c r="BJ430" s="44">
        <f t="shared" si="984"/>
        <v>0</v>
      </c>
      <c r="BK430" s="44">
        <f t="shared" si="985"/>
        <v>0</v>
      </c>
    </row>
    <row r="431" spans="2:63" x14ac:dyDescent="0.25">
      <c r="B431" s="6">
        <v>931</v>
      </c>
      <c r="C431" s="6" t="s">
        <v>195</v>
      </c>
      <c r="D431" s="6"/>
      <c r="E431" s="93"/>
      <c r="F431" s="93"/>
      <c r="G431" s="105">
        <f>+'Function-Classif'!F431</f>
        <v>0</v>
      </c>
      <c r="H431" s="21">
        <f>+'Function-Classif'!S431</f>
        <v>0</v>
      </c>
      <c r="I431" s="21">
        <f>+'Function-Classif'!T431</f>
        <v>0</v>
      </c>
      <c r="J431" s="21">
        <f>+'Function-Classif'!U431</f>
        <v>0</v>
      </c>
      <c r="K431" s="24"/>
      <c r="L431" s="40"/>
      <c r="M431" s="24"/>
      <c r="N431" s="24"/>
      <c r="O431" s="24"/>
      <c r="P431" s="40"/>
      <c r="Q431" s="24"/>
      <c r="R431" s="24"/>
      <c r="S431" s="24"/>
      <c r="T431" s="24"/>
      <c r="U431" s="24"/>
      <c r="V431" s="24"/>
      <c r="W431" s="24"/>
      <c r="Y431" s="44"/>
      <c r="Z431" s="44"/>
      <c r="BH431" s="44">
        <f t="shared" si="982"/>
        <v>0</v>
      </c>
      <c r="BI431" s="44">
        <f t="shared" si="983"/>
        <v>0</v>
      </c>
      <c r="BJ431" s="44">
        <f t="shared" si="984"/>
        <v>0</v>
      </c>
      <c r="BK431" s="44">
        <f t="shared" si="985"/>
        <v>0</v>
      </c>
    </row>
    <row r="432" spans="2:63" x14ac:dyDescent="0.25">
      <c r="B432" s="30">
        <v>935</v>
      </c>
      <c r="C432" s="30" t="s">
        <v>196</v>
      </c>
      <c r="D432" s="47" t="str">
        <f>INDEX(Alloc,$E432,D$1)</f>
        <v>PT&amp;D</v>
      </c>
      <c r="E432" s="94">
        <v>23</v>
      </c>
      <c r="F432" s="94"/>
      <c r="G432" s="105">
        <f>+'Function-Classif'!F432</f>
        <v>593047.4349612738</v>
      </c>
      <c r="H432" s="31">
        <f>+'Function-Classif'!S432</f>
        <v>199992.90449589191</v>
      </c>
      <c r="I432" s="31">
        <f>+'Function-Classif'!T432</f>
        <v>302182.72267861827</v>
      </c>
      <c r="J432" s="31">
        <f>+'Function-Classif'!U432</f>
        <v>90871.807786763646</v>
      </c>
      <c r="K432" s="65"/>
      <c r="L432" s="47">
        <f t="shared" ref="L432:N432" si="1026">INDEX(Alloc,$E432,L$1)*$G432</f>
        <v>93644.752996300318</v>
      </c>
      <c r="M432" s="47">
        <f t="shared" si="1026"/>
        <v>101448.18852273007</v>
      </c>
      <c r="N432" s="47">
        <f t="shared" si="1026"/>
        <v>62436.428066050816</v>
      </c>
      <c r="O432" s="47"/>
      <c r="P432" s="47">
        <f t="shared" ref="P432:R432" si="1027">INDEX(Alloc,$E432,P$1)*$G432</f>
        <v>22796.703522100957</v>
      </c>
      <c r="Q432" s="47">
        <f t="shared" si="1027"/>
        <v>30266.501775856676</v>
      </c>
      <c r="R432" s="47">
        <f t="shared" si="1027"/>
        <v>14098.401046338078</v>
      </c>
      <c r="S432" s="47"/>
      <c r="T432" s="47">
        <f t="shared" ref="T432:V432" si="1028">INDEX(Alloc,$E432,T$1)*$G432</f>
        <v>1886.2889245239865</v>
      </c>
      <c r="U432" s="47">
        <f t="shared" si="1028"/>
        <v>2528.9061993689884</v>
      </c>
      <c r="V432" s="47">
        <f t="shared" si="1028"/>
        <v>129.9233623951242</v>
      </c>
      <c r="W432" s="24"/>
      <c r="X432" s="47">
        <f t="shared" ref="X432:Z432" si="1029">INDEX(Alloc,$E432,X$1)*$G432</f>
        <v>19708.664071179657</v>
      </c>
      <c r="Y432" s="47">
        <f t="shared" si="1029"/>
        <v>35746.736875831448</v>
      </c>
      <c r="Z432" s="47">
        <f t="shared" si="1029"/>
        <v>1044.2546506250153</v>
      </c>
      <c r="AB432" s="47">
        <f t="shared" ref="AB432:AD432" si="1030">INDEX(Alloc,$E432,AB$1)*$G432</f>
        <v>1400.6347911374528</v>
      </c>
      <c r="AC432" s="47">
        <f t="shared" si="1030"/>
        <v>2758.5612719905198</v>
      </c>
      <c r="AD432" s="47">
        <f t="shared" si="1030"/>
        <v>113.88592665371932</v>
      </c>
      <c r="AF432" s="47">
        <f t="shared" ref="AF432:AH432" si="1031">INDEX(Alloc,$E432,AF$1)*$G432</f>
        <v>14739.650455668298</v>
      </c>
      <c r="AG432" s="47">
        <f t="shared" si="1031"/>
        <v>27828.957598037279</v>
      </c>
      <c r="AH432" s="47">
        <f t="shared" si="1031"/>
        <v>166.87692090231431</v>
      </c>
      <c r="AJ432" s="47">
        <f t="shared" ref="AJ432:AL432" si="1032">INDEX(Alloc,$E432,AJ$1)*$G432</f>
        <v>31198.155332820268</v>
      </c>
      <c r="AK432" s="47">
        <f t="shared" si="1032"/>
        <v>66895.110845770076</v>
      </c>
      <c r="AL432" s="47">
        <f t="shared" si="1032"/>
        <v>245.55772573067151</v>
      </c>
      <c r="AN432" s="47">
        <f t="shared" ref="AN432:AP432" si="1033">INDEX(Alloc,$E432,AN$1)*$G432</f>
        <v>8613.9319709092888</v>
      </c>
      <c r="AO432" s="47">
        <f t="shared" si="1033"/>
        <v>23823.601786483403</v>
      </c>
      <c r="AP432" s="47">
        <f t="shared" si="1033"/>
        <v>154.3093087382436</v>
      </c>
      <c r="AR432" s="47">
        <f t="shared" ref="AR432:AT432" si="1034">INDEX(Alloc,$E432,AR$1)*$G432</f>
        <v>4958.5612801367779</v>
      </c>
      <c r="AS432" s="47">
        <f t="shared" si="1034"/>
        <v>8795.0611453937363</v>
      </c>
      <c r="AT432" s="47">
        <f t="shared" si="1034"/>
        <v>6.5310475908795311</v>
      </c>
      <c r="AV432" s="47">
        <f t="shared" ref="AV432:AX432" si="1035">INDEX(Alloc,$E432,AV$1)*$G432</f>
        <v>1031.7353031321293</v>
      </c>
      <c r="AW432" s="47">
        <f t="shared" si="1035"/>
        <v>2058.8593535293403</v>
      </c>
      <c r="AX432" s="47">
        <f t="shared" si="1035"/>
        <v>12456.931983419363</v>
      </c>
      <c r="AZ432" s="47">
        <f t="shared" ref="AZ432:BB432" si="1036">INDEX(Alloc,$E432,AZ$1)*$G432</f>
        <v>4.3215788011259502</v>
      </c>
      <c r="BA432" s="47">
        <f t="shared" si="1036"/>
        <v>7.439141756529418</v>
      </c>
      <c r="BB432" s="47">
        <f t="shared" si="1036"/>
        <v>9.5937170868723026E-2</v>
      </c>
      <c r="BD432" s="47">
        <f t="shared" ref="BD432:BF432" si="1037">INDEX(Alloc,$E432,BD$1)*$G432</f>
        <v>9.5042691817024352</v>
      </c>
      <c r="BE432" s="47">
        <f t="shared" si="1037"/>
        <v>24.798161870177577</v>
      </c>
      <c r="BF432" s="47">
        <f t="shared" si="1037"/>
        <v>18.611811148532272</v>
      </c>
      <c r="BH432" s="44">
        <f t="shared" si="982"/>
        <v>0</v>
      </c>
      <c r="BI432" s="44">
        <f t="shared" si="983"/>
        <v>0</v>
      </c>
      <c r="BJ432" s="44">
        <f t="shared" si="984"/>
        <v>0</v>
      </c>
      <c r="BK432" s="44">
        <f t="shared" si="985"/>
        <v>0</v>
      </c>
    </row>
    <row r="433" spans="1:63" x14ac:dyDescent="0.25">
      <c r="B433" s="6" t="s">
        <v>237</v>
      </c>
      <c r="C433" s="6"/>
      <c r="D433" s="6"/>
      <c r="E433" s="93"/>
      <c r="F433" s="93"/>
      <c r="G433" s="105">
        <f>+'Function-Classif'!F433</f>
        <v>71182359.330107704</v>
      </c>
      <c r="H433" s="24">
        <f>SUM(H421:H432)</f>
        <v>13537131.946764708</v>
      </c>
      <c r="I433" s="24">
        <f t="shared" ref="I433:J433" si="1038">SUM(I421:I432)</f>
        <v>35055325.555231825</v>
      </c>
      <c r="J433" s="24">
        <f t="shared" si="1038"/>
        <v>22589901.828111179</v>
      </c>
      <c r="K433" s="24"/>
      <c r="L433" s="24">
        <f t="shared" ref="L433:BF433" si="1039">SUM(L421:L432)</f>
        <v>6365027.5128701171</v>
      </c>
      <c r="M433" s="24">
        <f t="shared" si="1039"/>
        <v>11768704.855555495</v>
      </c>
      <c r="N433" s="24">
        <f t="shared" si="1039"/>
        <v>15130786.445970835</v>
      </c>
      <c r="O433" s="24">
        <f t="shared" si="1039"/>
        <v>0</v>
      </c>
      <c r="P433" s="24">
        <f t="shared" si="1039"/>
        <v>1559922.1150538628</v>
      </c>
      <c r="Q433" s="24">
        <f t="shared" si="1039"/>
        <v>3511127.5183626893</v>
      </c>
      <c r="R433" s="24">
        <f t="shared" si="1039"/>
        <v>5049539.4859506944</v>
      </c>
      <c r="S433" s="24">
        <f t="shared" si="1039"/>
        <v>0</v>
      </c>
      <c r="T433" s="24">
        <f t="shared" si="1039"/>
        <v>131178.40655756439</v>
      </c>
      <c r="U433" s="24">
        <f t="shared" si="1039"/>
        <v>293370.94236128102</v>
      </c>
      <c r="V433" s="24">
        <f t="shared" si="1039"/>
        <v>141780.54038058364</v>
      </c>
      <c r="W433" s="24">
        <f t="shared" si="1039"/>
        <v>0</v>
      </c>
      <c r="X433" s="24">
        <f t="shared" si="1039"/>
        <v>1301040.8901732506</v>
      </c>
      <c r="Y433" s="24">
        <f t="shared" si="1039"/>
        <v>4146873.4135809983</v>
      </c>
      <c r="Z433" s="24">
        <f t="shared" si="1039"/>
        <v>746383.69599608972</v>
      </c>
      <c r="AA433" s="24">
        <f t="shared" si="1039"/>
        <v>0</v>
      </c>
      <c r="AB433" s="24">
        <f t="shared" si="1039"/>
        <v>97828.062955507427</v>
      </c>
      <c r="AC433" s="24">
        <f t="shared" si="1039"/>
        <v>320012.54934925004</v>
      </c>
      <c r="AD433" s="24">
        <f t="shared" si="1039"/>
        <v>79965.526697457884</v>
      </c>
      <c r="AE433" s="24">
        <f t="shared" si="1039"/>
        <v>0</v>
      </c>
      <c r="AF433" s="24">
        <f t="shared" si="1039"/>
        <v>978853.37624752545</v>
      </c>
      <c r="AG433" s="24">
        <f t="shared" si="1039"/>
        <v>3228355.2144027548</v>
      </c>
      <c r="AH433" s="24">
        <f t="shared" si="1039"/>
        <v>353295.00703492475</v>
      </c>
      <c r="AI433" s="24">
        <f t="shared" si="1039"/>
        <v>0</v>
      </c>
      <c r="AJ433" s="24">
        <f t="shared" si="1039"/>
        <v>2183851.7660029661</v>
      </c>
      <c r="AK433" s="24">
        <f t="shared" si="1039"/>
        <v>7760304.3217193102</v>
      </c>
      <c r="AL433" s="24">
        <f t="shared" si="1039"/>
        <v>273053.78793215123</v>
      </c>
      <c r="AM433" s="24">
        <f t="shared" si="1039"/>
        <v>0</v>
      </c>
      <c r="AN433" s="24">
        <f t="shared" si="1039"/>
        <v>536338.48944236909</v>
      </c>
      <c r="AO433" s="24">
        <f t="shared" si="1039"/>
        <v>2763705.7113009826</v>
      </c>
      <c r="AP433" s="24">
        <f t="shared" si="1039"/>
        <v>105983.08700414453</v>
      </c>
      <c r="AQ433" s="24">
        <f t="shared" si="1039"/>
        <v>0</v>
      </c>
      <c r="AR433" s="24">
        <f t="shared" si="1039"/>
        <v>308240.74602462508</v>
      </c>
      <c r="AS433" s="24">
        <f t="shared" si="1039"/>
        <v>1020289.0787301889</v>
      </c>
      <c r="AT433" s="24">
        <f t="shared" si="1039"/>
        <v>4957.8801981165134</v>
      </c>
      <c r="AU433" s="24">
        <f t="shared" si="1039"/>
        <v>0</v>
      </c>
      <c r="AV433" s="24">
        <f t="shared" si="1039"/>
        <v>73884.852020886028</v>
      </c>
      <c r="AW433" s="24">
        <f t="shared" si="1039"/>
        <v>238842.19544598073</v>
      </c>
      <c r="AX433" s="24">
        <f t="shared" si="1039"/>
        <v>696306.65512234822</v>
      </c>
      <c r="AY433" s="24">
        <f t="shared" si="1039"/>
        <v>0</v>
      </c>
      <c r="AZ433" s="24">
        <f t="shared" si="1039"/>
        <v>309.47783724029256</v>
      </c>
      <c r="BA433" s="24">
        <f t="shared" si="1039"/>
        <v>862.9928733682367</v>
      </c>
      <c r="BB433" s="24">
        <f t="shared" si="1039"/>
        <v>30.082412246521606</v>
      </c>
      <c r="BC433" s="24">
        <f t="shared" si="1039"/>
        <v>0</v>
      </c>
      <c r="BD433" s="24">
        <f t="shared" si="1039"/>
        <v>656.25157879388701</v>
      </c>
      <c r="BE433" s="24">
        <f t="shared" si="1039"/>
        <v>2876.7615495176738</v>
      </c>
      <c r="BF433" s="24">
        <f t="shared" si="1039"/>
        <v>7819.6334115838899</v>
      </c>
      <c r="BH433" s="44">
        <f t="shared" si="982"/>
        <v>0</v>
      </c>
      <c r="BI433" s="44">
        <f t="shared" si="983"/>
        <v>0</v>
      </c>
      <c r="BJ433" s="44">
        <f t="shared" si="984"/>
        <v>0</v>
      </c>
      <c r="BK433" s="44">
        <f t="shared" si="985"/>
        <v>0</v>
      </c>
    </row>
    <row r="434" spans="1:63" x14ac:dyDescent="0.25">
      <c r="B434" s="30"/>
      <c r="C434" s="30"/>
      <c r="D434" s="30"/>
      <c r="E434" s="94"/>
      <c r="F434" s="94"/>
      <c r="G434" s="105"/>
      <c r="H434" s="31"/>
      <c r="I434" s="31"/>
      <c r="J434" s="31"/>
      <c r="K434" s="4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H434" s="44">
        <f t="shared" si="982"/>
        <v>0</v>
      </c>
      <c r="BI434" s="44">
        <f t="shared" si="983"/>
        <v>0</v>
      </c>
      <c r="BJ434" s="44">
        <f t="shared" si="984"/>
        <v>0</v>
      </c>
      <c r="BK434" s="44">
        <f t="shared" si="985"/>
        <v>0</v>
      </c>
    </row>
    <row r="435" spans="1:63" x14ac:dyDescent="0.25">
      <c r="B435" s="6" t="s">
        <v>238</v>
      </c>
      <c r="C435" s="6"/>
      <c r="D435" s="6"/>
      <c r="E435" s="93"/>
      <c r="F435" s="93"/>
      <c r="G435" s="105">
        <f>+'Function-Classif'!F435</f>
        <v>171476568.89321759</v>
      </c>
      <c r="H435" s="24">
        <f>H433+H416+H403+H393+H381+H367+H354+H348</f>
        <v>32486712.020084787</v>
      </c>
      <c r="I435" s="24">
        <f t="shared" ref="I435:J435" si="1040">I433+I416+I403+I393+I381+I367+I354+I348</f>
        <v>84433041.482002884</v>
      </c>
      <c r="J435" s="24">
        <f t="shared" si="1040"/>
        <v>54556815.391129926</v>
      </c>
      <c r="K435" s="24"/>
      <c r="L435" s="24">
        <f t="shared" ref="L435:BF435" si="1041">L433+L416+L403+L393+L381+L367+L354+L348</f>
        <v>15275489.449424379</v>
      </c>
      <c r="M435" s="24">
        <f t="shared" si="1041"/>
        <v>28345694.399356849</v>
      </c>
      <c r="N435" s="24">
        <f t="shared" si="1041"/>
        <v>36540093.519411005</v>
      </c>
      <c r="O435" s="24">
        <f t="shared" si="1041"/>
        <v>0</v>
      </c>
      <c r="P435" s="24">
        <f t="shared" si="1041"/>
        <v>3743889.8292872133</v>
      </c>
      <c r="Q435" s="24">
        <f t="shared" si="1041"/>
        <v>8456779.9816731233</v>
      </c>
      <c r="R435" s="24">
        <f t="shared" si="1041"/>
        <v>12203959.46616324</v>
      </c>
      <c r="S435" s="24">
        <f t="shared" si="1041"/>
        <v>0</v>
      </c>
      <c r="T435" s="24">
        <f t="shared" si="1041"/>
        <v>314878.32362160942</v>
      </c>
      <c r="U435" s="24">
        <f t="shared" si="1041"/>
        <v>706603.07823920622</v>
      </c>
      <c r="V435" s="24">
        <f t="shared" si="1041"/>
        <v>343039.57360460405</v>
      </c>
      <c r="W435" s="24">
        <f t="shared" si="1041"/>
        <v>0</v>
      </c>
      <c r="X435" s="24">
        <f t="shared" si="1041"/>
        <v>3121574.3300732826</v>
      </c>
      <c r="Y435" s="24">
        <f t="shared" si="1041"/>
        <v>9988015.4984680712</v>
      </c>
      <c r="Z435" s="24">
        <f t="shared" si="1041"/>
        <v>1805371.6379240681</v>
      </c>
      <c r="AA435" s="24">
        <f t="shared" si="1041"/>
        <v>0</v>
      </c>
      <c r="AB435" s="24">
        <f t="shared" si="1041"/>
        <v>234833.40311684154</v>
      </c>
      <c r="AC435" s="24">
        <f t="shared" si="1041"/>
        <v>770771.12895145197</v>
      </c>
      <c r="AD435" s="24">
        <f t="shared" si="1041"/>
        <v>193419.77321740249</v>
      </c>
      <c r="AE435" s="24">
        <f t="shared" si="1041"/>
        <v>0</v>
      </c>
      <c r="AF435" s="24">
        <f t="shared" si="1041"/>
        <v>2348678.658024889</v>
      </c>
      <c r="AG435" s="24">
        <f t="shared" si="1041"/>
        <v>7775704.4163472895</v>
      </c>
      <c r="AH435" s="24">
        <f t="shared" si="1041"/>
        <v>855024.03276750282</v>
      </c>
      <c r="AI435" s="24">
        <f t="shared" si="1041"/>
        <v>0</v>
      </c>
      <c r="AJ435" s="24">
        <f t="shared" si="1041"/>
        <v>5242369.9261747673</v>
      </c>
      <c r="AK435" s="24">
        <f t="shared" si="1041"/>
        <v>18691199.877072707</v>
      </c>
      <c r="AL435" s="24">
        <f t="shared" si="1041"/>
        <v>660663.25849203009</v>
      </c>
      <c r="AM435" s="24">
        <f t="shared" si="1041"/>
        <v>0</v>
      </c>
      <c r="AN435" s="24">
        <f t="shared" si="1041"/>
        <v>1286136.3828863653</v>
      </c>
      <c r="AO435" s="24">
        <f t="shared" si="1041"/>
        <v>6656565.7363150101</v>
      </c>
      <c r="AP435" s="24">
        <f t="shared" si="1041"/>
        <v>256345.9864719412</v>
      </c>
      <c r="AQ435" s="24">
        <f t="shared" si="1041"/>
        <v>0</v>
      </c>
      <c r="AR435" s="24">
        <f t="shared" si="1041"/>
        <v>739148.00630085042</v>
      </c>
      <c r="AS435" s="24">
        <f t="shared" si="1041"/>
        <v>2457432.8933939589</v>
      </c>
      <c r="AT435" s="24">
        <f t="shared" si="1041"/>
        <v>11992.821267673655</v>
      </c>
      <c r="AU435" s="24">
        <f t="shared" si="1041"/>
        <v>0</v>
      </c>
      <c r="AV435" s="24">
        <f t="shared" si="1041"/>
        <v>177395.5048272142</v>
      </c>
      <c r="AW435" s="24">
        <f t="shared" si="1041"/>
        <v>575267.02936961979</v>
      </c>
      <c r="AX435" s="24">
        <f t="shared" si="1041"/>
        <v>1667929.2081803593</v>
      </c>
      <c r="AY435" s="24">
        <f t="shared" si="1041"/>
        <v>0</v>
      </c>
      <c r="AZ435" s="24">
        <f t="shared" si="1041"/>
        <v>743.04780572013351</v>
      </c>
      <c r="BA435" s="24">
        <f t="shared" si="1041"/>
        <v>2078.5747078848181</v>
      </c>
      <c r="BB435" s="24">
        <f t="shared" si="1041"/>
        <v>72.687584822276506</v>
      </c>
      <c r="BC435" s="24">
        <f t="shared" si="1041"/>
        <v>0</v>
      </c>
      <c r="BD435" s="24">
        <f t="shared" si="1041"/>
        <v>1575.1585416634587</v>
      </c>
      <c r="BE435" s="24">
        <f t="shared" si="1041"/>
        <v>6928.8681076877356</v>
      </c>
      <c r="BF435" s="24">
        <f t="shared" si="1041"/>
        <v>18903.426045270218</v>
      </c>
      <c r="BH435" s="44">
        <f t="shared" si="982"/>
        <v>0</v>
      </c>
      <c r="BI435" s="44">
        <f t="shared" si="983"/>
        <v>0</v>
      </c>
      <c r="BJ435" s="44">
        <f t="shared" si="984"/>
        <v>0</v>
      </c>
      <c r="BK435" s="44">
        <f t="shared" si="985"/>
        <v>0</v>
      </c>
    </row>
    <row r="436" spans="1:63" x14ac:dyDescent="0.25">
      <c r="B436" s="6"/>
      <c r="C436" s="6"/>
      <c r="D436" s="6"/>
      <c r="E436" s="93"/>
      <c r="F436" s="93"/>
      <c r="G436" s="105"/>
      <c r="H436" s="24"/>
      <c r="I436" s="24"/>
      <c r="J436" s="24"/>
      <c r="K436" s="24"/>
      <c r="L436" s="40"/>
      <c r="M436" s="24"/>
      <c r="N436" s="24"/>
      <c r="O436" s="24"/>
      <c r="P436" s="40"/>
      <c r="Q436" s="24"/>
      <c r="R436" s="24"/>
      <c r="S436" s="24"/>
      <c r="T436" s="24"/>
      <c r="U436" s="24"/>
      <c r="V436" s="24"/>
      <c r="W436" s="24"/>
      <c r="Y436" s="44"/>
      <c r="Z436" s="44"/>
      <c r="BH436" s="44">
        <f t="shared" si="982"/>
        <v>0</v>
      </c>
      <c r="BI436" s="44">
        <f t="shared" si="983"/>
        <v>0</v>
      </c>
      <c r="BJ436" s="44">
        <f t="shared" si="984"/>
        <v>0</v>
      </c>
      <c r="BK436" s="44">
        <f t="shared" si="985"/>
        <v>0</v>
      </c>
    </row>
    <row r="437" spans="1:63" x14ac:dyDescent="0.25">
      <c r="A437" s="9" t="s">
        <v>216</v>
      </c>
      <c r="C437" s="6"/>
      <c r="D437" s="6"/>
      <c r="E437" s="93"/>
      <c r="F437" s="93"/>
      <c r="G437" s="105"/>
      <c r="H437" s="24"/>
      <c r="I437" s="24"/>
      <c r="J437" s="24"/>
      <c r="K437" s="24"/>
      <c r="L437" s="40"/>
      <c r="M437" s="24"/>
      <c r="N437" s="24"/>
      <c r="O437" s="24"/>
      <c r="P437" s="40"/>
      <c r="Q437" s="24"/>
      <c r="R437" s="24"/>
      <c r="S437" s="24"/>
      <c r="T437" s="24"/>
      <c r="U437" s="24"/>
      <c r="V437" s="24"/>
      <c r="W437" s="24"/>
      <c r="Y437" s="44"/>
      <c r="Z437" s="44"/>
      <c r="BH437" s="44">
        <f t="shared" si="982"/>
        <v>0</v>
      </c>
      <c r="BI437" s="44">
        <f t="shared" si="983"/>
        <v>0</v>
      </c>
      <c r="BJ437" s="44">
        <f t="shared" si="984"/>
        <v>0</v>
      </c>
      <c r="BK437" s="44">
        <f t="shared" si="985"/>
        <v>0</v>
      </c>
    </row>
    <row r="438" spans="1:63" x14ac:dyDescent="0.25">
      <c r="B438" s="13" t="s">
        <v>47</v>
      </c>
      <c r="C438" s="6"/>
      <c r="D438" s="47" t="str">
        <f t="shared" ref="D438:D445" si="1042">INDEX(Alloc,$E438,D$1)</f>
        <v>Prod</v>
      </c>
      <c r="E438" s="93">
        <v>24</v>
      </c>
      <c r="F438" s="93"/>
      <c r="G438" s="105">
        <f>+'Function-Classif'!F438</f>
        <v>99900146.210981131</v>
      </c>
      <c r="H438" s="21">
        <f>+'Function-Classif'!S438</f>
        <v>16373633.963979812</v>
      </c>
      <c r="I438" s="21">
        <f>+'Function-Classif'!T438</f>
        <v>83526512.24700132</v>
      </c>
      <c r="J438" s="21">
        <f>+'Function-Classif'!U438</f>
        <v>0</v>
      </c>
      <c r="K438" s="47"/>
      <c r="L438" s="47">
        <f t="shared" ref="L438:N445" si="1043">INDEX(Alloc,$E438,L$1)*$G438</f>
        <v>6685039.5576626658</v>
      </c>
      <c r="M438" s="47">
        <f t="shared" si="1043"/>
        <v>28041356.189949654</v>
      </c>
      <c r="N438" s="47">
        <f t="shared" si="1043"/>
        <v>0</v>
      </c>
      <c r="O438" s="47"/>
      <c r="P438" s="47">
        <f t="shared" ref="P438:R445" si="1044">INDEX(Alloc,$E438,P$1)*$G438</f>
        <v>1800240.7779623209</v>
      </c>
      <c r="Q438" s="47">
        <f t="shared" si="1044"/>
        <v>8365982.3726707697</v>
      </c>
      <c r="R438" s="47">
        <f t="shared" si="1044"/>
        <v>0</v>
      </c>
      <c r="S438" s="47"/>
      <c r="T438" s="47">
        <f t="shared" ref="T438:V445" si="1045">INDEX(Alloc,$E438,T$1)*$G438</f>
        <v>110176.17688670199</v>
      </c>
      <c r="U438" s="47">
        <f t="shared" si="1045"/>
        <v>699016.51808784087</v>
      </c>
      <c r="V438" s="47">
        <f t="shared" si="1045"/>
        <v>0</v>
      </c>
      <c r="W438" s="24"/>
      <c r="X438" s="47">
        <f t="shared" ref="X438:Z445" si="1046">INDEX(Alloc,$E438,X$1)*$G438</f>
        <v>1868651.0615233066</v>
      </c>
      <c r="Y438" s="47">
        <f t="shared" si="1046"/>
        <v>9880777.5275258552</v>
      </c>
      <c r="Z438" s="47">
        <f t="shared" si="1046"/>
        <v>0</v>
      </c>
      <c r="AB438" s="47">
        <f t="shared" ref="AB438:AD445" si="1047">INDEX(Alloc,$E438,AB$1)*$G438</f>
        <v>136555.35781466981</v>
      </c>
      <c r="AC438" s="47">
        <f t="shared" si="1047"/>
        <v>762495.61797109037</v>
      </c>
      <c r="AD438" s="47">
        <f t="shared" si="1047"/>
        <v>0</v>
      </c>
      <c r="AF438" s="47">
        <f t="shared" ref="AF438:AH445" si="1048">INDEX(Alloc,$E438,AF$1)*$G438</f>
        <v>1335127.6689952509</v>
      </c>
      <c r="AG438" s="47">
        <f t="shared" si="1048"/>
        <v>7692219.2871558703</v>
      </c>
      <c r="AH438" s="47">
        <f t="shared" si="1048"/>
        <v>0</v>
      </c>
      <c r="AJ438" s="47">
        <f t="shared" ref="AJ438:AL445" si="1049">INDEX(Alloc,$E438,AJ$1)*$G438</f>
        <v>2917265.7997219665</v>
      </c>
      <c r="AK438" s="47">
        <f t="shared" si="1049"/>
        <v>18490518.735798936</v>
      </c>
      <c r="AL438" s="47">
        <f t="shared" si="1049"/>
        <v>0</v>
      </c>
      <c r="AN438" s="47">
        <f t="shared" ref="AN438:AP445" si="1050">INDEX(Alloc,$E438,AN$1)*$G438</f>
        <v>1037498.8101633175</v>
      </c>
      <c r="AO438" s="47">
        <f t="shared" si="1050"/>
        <v>6585096.4236056553</v>
      </c>
      <c r="AP438" s="47">
        <f t="shared" si="1050"/>
        <v>0</v>
      </c>
      <c r="AR438" s="47">
        <f t="shared" ref="AR438:AT445" si="1051">INDEX(Alloc,$E438,AR$1)*$G438</f>
        <v>482301.41562476306</v>
      </c>
      <c r="AS438" s="47">
        <f t="shared" si="1051"/>
        <v>2431048.2610058081</v>
      </c>
      <c r="AT438" s="47">
        <f t="shared" si="1051"/>
        <v>0</v>
      </c>
      <c r="AV438" s="47">
        <f t="shared" ref="AV438:AX445" si="1052">INDEX(Alloc,$E438,AV$1)*$G438</f>
        <v>0</v>
      </c>
      <c r="AW438" s="47">
        <f t="shared" si="1052"/>
        <v>569090.58030533721</v>
      </c>
      <c r="AX438" s="47">
        <f t="shared" si="1052"/>
        <v>0</v>
      </c>
      <c r="AZ438" s="47">
        <f t="shared" ref="AZ438:BB445" si="1053">INDEX(Alloc,$E438,AZ$1)*$G438</f>
        <v>0</v>
      </c>
      <c r="BA438" s="47">
        <f t="shared" si="1053"/>
        <v>2056.257748709138</v>
      </c>
      <c r="BB438" s="47">
        <f t="shared" si="1053"/>
        <v>0</v>
      </c>
      <c r="BD438" s="47">
        <f t="shared" ref="BD438:BF445" si="1054">INDEX(Alloc,$E438,BD$1)*$G438</f>
        <v>777.33762484911131</v>
      </c>
      <c r="BE438" s="47">
        <f t="shared" si="1054"/>
        <v>6854.4751757876384</v>
      </c>
      <c r="BF438" s="47">
        <f t="shared" si="1054"/>
        <v>0</v>
      </c>
      <c r="BH438" s="44">
        <f t="shared" ref="BH438:BH445" si="1055">+L438+P438+T438+X438+AB438+AF438+AJ438+AN438+AR438+AV438+AZ438+BD438-H438</f>
        <v>0</v>
      </c>
      <c r="BI438" s="44">
        <f t="shared" ref="BI438:BI445" si="1056">+M438+Q438+U438+Y438+AC438+AG438+AK438+AO438+AS438+AW438+BA438+BE438-I438</f>
        <v>0</v>
      </c>
      <c r="BJ438" s="44">
        <f t="shared" ref="BJ438:BJ445" si="1057">+N438+R438+V438+Z438+AD438+AH438+AL438+AP438+AT438+AX438+BB438+BF438-J438</f>
        <v>0</v>
      </c>
      <c r="BK438" s="44">
        <f t="shared" ref="BK438:BK445" si="1058">SUM(L438:BF438)-G438</f>
        <v>0</v>
      </c>
    </row>
    <row r="439" spans="1:63" x14ac:dyDescent="0.25">
      <c r="B439" s="13" t="s">
        <v>48</v>
      </c>
      <c r="C439" s="6"/>
      <c r="D439" s="47" t="str">
        <f t="shared" si="1042"/>
        <v>Prod</v>
      </c>
      <c r="E439" s="93">
        <v>24</v>
      </c>
      <c r="F439" s="93"/>
      <c r="G439" s="105">
        <f>+'Function-Classif'!F439</f>
        <v>1118830.8925168437</v>
      </c>
      <c r="H439" s="21">
        <f>+'Function-Classif'!S439</f>
        <v>183376.38328351075</v>
      </c>
      <c r="I439" s="21">
        <f>+'Function-Classif'!T439</f>
        <v>935454.50923333305</v>
      </c>
      <c r="J439" s="21">
        <f>+'Function-Classif'!U439</f>
        <v>0</v>
      </c>
      <c r="K439" s="47"/>
      <c r="L439" s="47">
        <f t="shared" si="1043"/>
        <v>74869.047328661269</v>
      </c>
      <c r="M439" s="47">
        <f t="shared" si="1043"/>
        <v>314048.94550530176</v>
      </c>
      <c r="N439" s="47">
        <f t="shared" si="1043"/>
        <v>0</v>
      </c>
      <c r="O439" s="47"/>
      <c r="P439" s="47">
        <f t="shared" si="1044"/>
        <v>20161.782267055398</v>
      </c>
      <c r="Q439" s="47">
        <f t="shared" si="1044"/>
        <v>93694.753008945496</v>
      </c>
      <c r="R439" s="47">
        <f t="shared" si="1044"/>
        <v>0</v>
      </c>
      <c r="S439" s="47"/>
      <c r="T439" s="47">
        <f t="shared" si="1045"/>
        <v>1233.9172162962523</v>
      </c>
      <c r="U439" s="47">
        <f t="shared" si="1045"/>
        <v>7828.6299317774992</v>
      </c>
      <c r="V439" s="47">
        <f t="shared" si="1045"/>
        <v>0</v>
      </c>
      <c r="W439" s="24"/>
      <c r="X439" s="47">
        <f t="shared" si="1046"/>
        <v>20927.942693409754</v>
      </c>
      <c r="Y439" s="47">
        <f t="shared" si="1046"/>
        <v>110659.68929149532</v>
      </c>
      <c r="Z439" s="47">
        <f t="shared" si="1046"/>
        <v>0</v>
      </c>
      <c r="AB439" s="47">
        <f t="shared" si="1047"/>
        <v>1529.3506431820415</v>
      </c>
      <c r="AC439" s="47">
        <f t="shared" si="1047"/>
        <v>8539.5636057738157</v>
      </c>
      <c r="AD439" s="47">
        <f t="shared" si="1047"/>
        <v>0</v>
      </c>
      <c r="AF439" s="47">
        <f t="shared" si="1048"/>
        <v>14952.751704398323</v>
      </c>
      <c r="AG439" s="47">
        <f t="shared" si="1048"/>
        <v>86148.94869431002</v>
      </c>
      <c r="AH439" s="47">
        <f t="shared" si="1048"/>
        <v>0</v>
      </c>
      <c r="AJ439" s="47">
        <f t="shared" si="1049"/>
        <v>32671.895109328852</v>
      </c>
      <c r="AK439" s="47">
        <f t="shared" si="1049"/>
        <v>207084.41744001495</v>
      </c>
      <c r="AL439" s="47">
        <f t="shared" si="1049"/>
        <v>0</v>
      </c>
      <c r="AN439" s="47">
        <f t="shared" si="1050"/>
        <v>11619.459668344241</v>
      </c>
      <c r="AO439" s="47">
        <f t="shared" si="1050"/>
        <v>73749.734994104903</v>
      </c>
      <c r="AP439" s="47">
        <f t="shared" si="1050"/>
        <v>0</v>
      </c>
      <c r="AR439" s="47">
        <f t="shared" si="1051"/>
        <v>5401.5308662909238</v>
      </c>
      <c r="AS439" s="47">
        <f t="shared" si="1051"/>
        <v>27226.505653639088</v>
      </c>
      <c r="AT439" s="47">
        <f t="shared" si="1051"/>
        <v>0</v>
      </c>
      <c r="AV439" s="47">
        <f t="shared" si="1052"/>
        <v>0</v>
      </c>
      <c r="AW439" s="47">
        <f t="shared" si="1052"/>
        <v>6373.5254254909232</v>
      </c>
      <c r="AX439" s="47">
        <f t="shared" si="1052"/>
        <v>0</v>
      </c>
      <c r="AZ439" s="47">
        <f t="shared" si="1053"/>
        <v>0</v>
      </c>
      <c r="BA439" s="47">
        <f t="shared" si="1053"/>
        <v>23.029042293634159</v>
      </c>
      <c r="BB439" s="47">
        <f t="shared" si="1053"/>
        <v>0</v>
      </c>
      <c r="BD439" s="47">
        <f t="shared" si="1054"/>
        <v>8.7057865436963233</v>
      </c>
      <c r="BE439" s="47">
        <f t="shared" si="1054"/>
        <v>76.766640185538066</v>
      </c>
      <c r="BF439" s="47">
        <f t="shared" si="1054"/>
        <v>0</v>
      </c>
      <c r="BH439" s="44">
        <f t="shared" si="1055"/>
        <v>0</v>
      </c>
      <c r="BI439" s="44">
        <f t="shared" si="1056"/>
        <v>0</v>
      </c>
      <c r="BJ439" s="44">
        <f t="shared" si="1057"/>
        <v>0</v>
      </c>
      <c r="BK439" s="44">
        <f t="shared" si="1058"/>
        <v>0</v>
      </c>
    </row>
    <row r="440" spans="1:63" x14ac:dyDescent="0.25">
      <c r="B440" s="14" t="s">
        <v>49</v>
      </c>
      <c r="C440" s="6"/>
      <c r="D440" s="47" t="str">
        <f t="shared" si="1042"/>
        <v>Prod</v>
      </c>
      <c r="E440" s="93">
        <v>24</v>
      </c>
      <c r="F440" s="93"/>
      <c r="G440" s="105">
        <f>+'Function-Classif'!F440</f>
        <v>35620454.175360583</v>
      </c>
      <c r="H440" s="21">
        <f>+'Function-Classif'!S440</f>
        <v>5838192.439341601</v>
      </c>
      <c r="I440" s="21">
        <f>+'Function-Classif'!T440</f>
        <v>29782261.736018982</v>
      </c>
      <c r="J440" s="21">
        <f>+'Function-Classif'!U440</f>
        <v>0</v>
      </c>
      <c r="K440" s="47"/>
      <c r="L440" s="47">
        <f t="shared" si="1043"/>
        <v>2383621.5887141605</v>
      </c>
      <c r="M440" s="47">
        <f t="shared" si="1043"/>
        <v>9998442.2552253604</v>
      </c>
      <c r="N440" s="47">
        <f t="shared" si="1043"/>
        <v>0</v>
      </c>
      <c r="O440" s="47"/>
      <c r="P440" s="47">
        <f t="shared" si="1044"/>
        <v>641894.89773713273</v>
      </c>
      <c r="Q440" s="47">
        <f t="shared" si="1044"/>
        <v>2982979.5354677574</v>
      </c>
      <c r="R440" s="47">
        <f t="shared" si="1044"/>
        <v>0</v>
      </c>
      <c r="S440" s="47"/>
      <c r="T440" s="47">
        <f t="shared" si="1045"/>
        <v>39284.481643509367</v>
      </c>
      <c r="U440" s="47">
        <f t="shared" si="1045"/>
        <v>249241.73582071386</v>
      </c>
      <c r="V440" s="47">
        <f t="shared" si="1045"/>
        <v>0</v>
      </c>
      <c r="W440" s="24"/>
      <c r="X440" s="47">
        <f t="shared" si="1046"/>
        <v>666287.30819027836</v>
      </c>
      <c r="Y440" s="47">
        <f t="shared" si="1046"/>
        <v>3523095.7759847585</v>
      </c>
      <c r="Z440" s="47">
        <f t="shared" si="1046"/>
        <v>0</v>
      </c>
      <c r="AB440" s="47">
        <f t="shared" si="1047"/>
        <v>48690.257721592199</v>
      </c>
      <c r="AC440" s="47">
        <f t="shared" si="1047"/>
        <v>271875.88055668899</v>
      </c>
      <c r="AD440" s="47">
        <f t="shared" si="1047"/>
        <v>0</v>
      </c>
      <c r="AF440" s="47">
        <f t="shared" si="1048"/>
        <v>476053.89737131051</v>
      </c>
      <c r="AG440" s="47">
        <f t="shared" si="1048"/>
        <v>2742742.1782375942</v>
      </c>
      <c r="AH440" s="47">
        <f t="shared" si="1048"/>
        <v>0</v>
      </c>
      <c r="AJ440" s="47">
        <f t="shared" si="1049"/>
        <v>1040181.9884916302</v>
      </c>
      <c r="AK440" s="47">
        <f t="shared" si="1049"/>
        <v>6592990.1034997059</v>
      </c>
      <c r="AL440" s="47">
        <f t="shared" si="1049"/>
        <v>0</v>
      </c>
      <c r="AN440" s="47">
        <f t="shared" si="1050"/>
        <v>369931.17854267283</v>
      </c>
      <c r="AO440" s="47">
        <f t="shared" si="1050"/>
        <v>2347985.8067674437</v>
      </c>
      <c r="AP440" s="47">
        <f t="shared" si="1050"/>
        <v>0</v>
      </c>
      <c r="AR440" s="47">
        <f t="shared" si="1051"/>
        <v>171969.67297416218</v>
      </c>
      <c r="AS440" s="47">
        <f t="shared" si="1051"/>
        <v>866815.98039271741</v>
      </c>
      <c r="AT440" s="47">
        <f t="shared" si="1051"/>
        <v>0</v>
      </c>
      <c r="AV440" s="47">
        <f t="shared" si="1052"/>
        <v>0</v>
      </c>
      <c r="AW440" s="47">
        <f t="shared" si="1052"/>
        <v>202915.26795750961</v>
      </c>
      <c r="AX440" s="47">
        <f t="shared" si="1052"/>
        <v>0</v>
      </c>
      <c r="AZ440" s="47">
        <f t="shared" si="1053"/>
        <v>0</v>
      </c>
      <c r="BA440" s="47">
        <f t="shared" si="1053"/>
        <v>733.18045757347261</v>
      </c>
      <c r="BB440" s="47">
        <f t="shared" si="1053"/>
        <v>0</v>
      </c>
      <c r="BD440" s="47">
        <f t="shared" si="1054"/>
        <v>277.16795515237982</v>
      </c>
      <c r="BE440" s="47">
        <f t="shared" si="1054"/>
        <v>2444.0356511555533</v>
      </c>
      <c r="BF440" s="47">
        <f t="shared" si="1054"/>
        <v>0</v>
      </c>
      <c r="BH440" s="44">
        <f t="shared" si="1055"/>
        <v>0</v>
      </c>
      <c r="BI440" s="44">
        <f t="shared" si="1056"/>
        <v>0</v>
      </c>
      <c r="BJ440" s="44">
        <f t="shared" si="1057"/>
        <v>0</v>
      </c>
      <c r="BK440" s="44">
        <f t="shared" si="1058"/>
        <v>0</v>
      </c>
    </row>
    <row r="441" spans="1:63" x14ac:dyDescent="0.25">
      <c r="B441" s="6" t="s">
        <v>50</v>
      </c>
      <c r="C441" s="6"/>
      <c r="D441" s="47" t="str">
        <f t="shared" si="1042"/>
        <v>Trans</v>
      </c>
      <c r="E441" s="93">
        <v>25</v>
      </c>
      <c r="F441" s="93"/>
      <c r="G441" s="105">
        <f>+'Function-Classif'!F441</f>
        <v>20185930.110497635</v>
      </c>
      <c r="H441" s="21">
        <f>+'Function-Classif'!S441</f>
        <v>20185930.110497635</v>
      </c>
      <c r="I441" s="21">
        <f>+'Function-Classif'!T441</f>
        <v>0</v>
      </c>
      <c r="J441" s="21">
        <f>+'Function-Classif'!U441</f>
        <v>0</v>
      </c>
      <c r="K441" s="47"/>
      <c r="L441" s="47">
        <f t="shared" si="1043"/>
        <v>8585876.1052883063</v>
      </c>
      <c r="M441" s="47">
        <f t="shared" si="1043"/>
        <v>0</v>
      </c>
      <c r="N441" s="47">
        <f t="shared" si="1043"/>
        <v>0</v>
      </c>
      <c r="O441" s="47"/>
      <c r="P441" s="47">
        <f t="shared" si="1044"/>
        <v>2173687.2240839088</v>
      </c>
      <c r="Q441" s="47">
        <f t="shared" si="1044"/>
        <v>0</v>
      </c>
      <c r="R441" s="47">
        <f t="shared" si="1044"/>
        <v>0</v>
      </c>
      <c r="S441" s="47"/>
      <c r="T441" s="47">
        <f t="shared" si="1045"/>
        <v>209846.98905777713</v>
      </c>
      <c r="U441" s="47">
        <f t="shared" si="1045"/>
        <v>0</v>
      </c>
      <c r="V441" s="47">
        <f t="shared" si="1045"/>
        <v>0</v>
      </c>
      <c r="W441" s="24"/>
      <c r="X441" s="47">
        <f t="shared" si="1046"/>
        <v>1916314.667463107</v>
      </c>
      <c r="Y441" s="47">
        <f t="shared" si="1046"/>
        <v>0</v>
      </c>
      <c r="Z441" s="47">
        <f t="shared" si="1046"/>
        <v>0</v>
      </c>
      <c r="AB441" s="47">
        <f t="shared" si="1047"/>
        <v>150701.29273703514</v>
      </c>
      <c r="AC441" s="47">
        <f t="shared" si="1047"/>
        <v>0</v>
      </c>
      <c r="AD441" s="47">
        <f t="shared" si="1047"/>
        <v>0</v>
      </c>
      <c r="AF441" s="47">
        <f t="shared" si="1048"/>
        <v>1481119.4116774893</v>
      </c>
      <c r="AG441" s="47">
        <f t="shared" si="1048"/>
        <v>0</v>
      </c>
      <c r="AH441" s="47">
        <f t="shared" si="1048"/>
        <v>0</v>
      </c>
      <c r="AJ441" s="47">
        <f t="shared" si="1049"/>
        <v>3431581.5675292225</v>
      </c>
      <c r="AK441" s="47">
        <f t="shared" si="1049"/>
        <v>0</v>
      </c>
      <c r="AL441" s="47">
        <f t="shared" si="1049"/>
        <v>0</v>
      </c>
      <c r="AN441" s="47">
        <f t="shared" si="1050"/>
        <v>1255896.4786716774</v>
      </c>
      <c r="AO441" s="47">
        <f t="shared" si="1050"/>
        <v>0</v>
      </c>
      <c r="AP441" s="47">
        <f t="shared" si="1050"/>
        <v>0</v>
      </c>
      <c r="AR441" s="47">
        <f t="shared" si="1051"/>
        <v>830385.96135807468</v>
      </c>
      <c r="AS441" s="47">
        <f t="shared" si="1051"/>
        <v>0</v>
      </c>
      <c r="AT441" s="47">
        <f t="shared" si="1051"/>
        <v>0</v>
      </c>
      <c r="AV441" s="47">
        <f t="shared" si="1052"/>
        <v>148930.4642147593</v>
      </c>
      <c r="AW441" s="47">
        <f t="shared" si="1052"/>
        <v>0</v>
      </c>
      <c r="AX441" s="47">
        <f t="shared" si="1052"/>
        <v>0</v>
      </c>
      <c r="AZ441" s="47">
        <f t="shared" si="1053"/>
        <v>623.81769339332789</v>
      </c>
      <c r="BA441" s="47">
        <f t="shared" si="1053"/>
        <v>0</v>
      </c>
      <c r="BB441" s="47">
        <f t="shared" si="1053"/>
        <v>0</v>
      </c>
      <c r="BD441" s="47">
        <f t="shared" si="1054"/>
        <v>966.13072288541412</v>
      </c>
      <c r="BE441" s="47">
        <f t="shared" si="1054"/>
        <v>0</v>
      </c>
      <c r="BF441" s="47">
        <f t="shared" si="1054"/>
        <v>0</v>
      </c>
      <c r="BH441" s="44">
        <f t="shared" si="1055"/>
        <v>0</v>
      </c>
      <c r="BI441" s="44">
        <f t="shared" si="1056"/>
        <v>0</v>
      </c>
      <c r="BJ441" s="44">
        <f t="shared" si="1057"/>
        <v>0</v>
      </c>
      <c r="BK441" s="44">
        <f t="shared" si="1058"/>
        <v>0</v>
      </c>
    </row>
    <row r="442" spans="1:63" x14ac:dyDescent="0.25">
      <c r="B442" s="6" t="s">
        <v>51</v>
      </c>
      <c r="C442" s="6"/>
      <c r="D442" s="47" t="str">
        <f t="shared" si="1042"/>
        <v>Trans</v>
      </c>
      <c r="E442" s="93">
        <v>25</v>
      </c>
      <c r="F442" s="93"/>
      <c r="G442" s="105">
        <f>+'Function-Classif'!F442</f>
        <v>182213.83552902148</v>
      </c>
      <c r="H442" s="21">
        <f>+'Function-Classif'!S442</f>
        <v>182213.83552902148</v>
      </c>
      <c r="I442" s="21">
        <f>+'Function-Classif'!T442</f>
        <v>0</v>
      </c>
      <c r="J442" s="21">
        <f>+'Function-Classif'!U442</f>
        <v>0</v>
      </c>
      <c r="K442" s="47"/>
      <c r="L442" s="47">
        <f t="shared" si="1043"/>
        <v>77502.765934375406</v>
      </c>
      <c r="M442" s="47">
        <f t="shared" si="1043"/>
        <v>0</v>
      </c>
      <c r="N442" s="47">
        <f t="shared" si="1043"/>
        <v>0</v>
      </c>
      <c r="O442" s="47"/>
      <c r="P442" s="47">
        <f t="shared" si="1044"/>
        <v>19621.384012163129</v>
      </c>
      <c r="Q442" s="47">
        <f t="shared" si="1044"/>
        <v>0</v>
      </c>
      <c r="R442" s="47">
        <f t="shared" si="1044"/>
        <v>0</v>
      </c>
      <c r="S442" s="47"/>
      <c r="T442" s="47">
        <f t="shared" si="1045"/>
        <v>1894.241411771713</v>
      </c>
      <c r="U442" s="47">
        <f t="shared" si="1045"/>
        <v>0</v>
      </c>
      <c r="V442" s="47">
        <f t="shared" si="1045"/>
        <v>0</v>
      </c>
      <c r="W442" s="24"/>
      <c r="X442" s="47">
        <f t="shared" si="1046"/>
        <v>17298.140027611833</v>
      </c>
      <c r="Y442" s="47">
        <f t="shared" si="1046"/>
        <v>0</v>
      </c>
      <c r="Z442" s="47">
        <f t="shared" si="1046"/>
        <v>0</v>
      </c>
      <c r="AB442" s="47">
        <f t="shared" si="1047"/>
        <v>1360.3465591370802</v>
      </c>
      <c r="AC442" s="47">
        <f t="shared" si="1047"/>
        <v>0</v>
      </c>
      <c r="AD442" s="47">
        <f t="shared" si="1047"/>
        <v>0</v>
      </c>
      <c r="AF442" s="47">
        <f t="shared" si="1048"/>
        <v>13369.730668882705</v>
      </c>
      <c r="AG442" s="47">
        <f t="shared" si="1048"/>
        <v>0</v>
      </c>
      <c r="AH442" s="47">
        <f t="shared" si="1048"/>
        <v>0</v>
      </c>
      <c r="AJ442" s="47">
        <f t="shared" si="1049"/>
        <v>30976.112367743488</v>
      </c>
      <c r="AK442" s="47">
        <f t="shared" si="1049"/>
        <v>0</v>
      </c>
      <c r="AL442" s="47">
        <f t="shared" si="1049"/>
        <v>0</v>
      </c>
      <c r="AN442" s="47">
        <f t="shared" si="1050"/>
        <v>11336.69408114862</v>
      </c>
      <c r="AO442" s="47">
        <f t="shared" si="1050"/>
        <v>0</v>
      </c>
      <c r="AP442" s="47">
        <f t="shared" si="1050"/>
        <v>0</v>
      </c>
      <c r="AR442" s="47">
        <f t="shared" si="1051"/>
        <v>7495.7066709460878</v>
      </c>
      <c r="AS442" s="47">
        <f t="shared" si="1051"/>
        <v>0</v>
      </c>
      <c r="AT442" s="47">
        <f t="shared" si="1051"/>
        <v>0</v>
      </c>
      <c r="AV442" s="47">
        <f t="shared" si="1052"/>
        <v>1344.3616897086329</v>
      </c>
      <c r="AW442" s="47">
        <f t="shared" si="1052"/>
        <v>0</v>
      </c>
      <c r="AX442" s="47">
        <f t="shared" si="1052"/>
        <v>0</v>
      </c>
      <c r="AZ442" s="47">
        <f t="shared" si="1053"/>
        <v>5.6310615345365029</v>
      </c>
      <c r="BA442" s="47">
        <f t="shared" si="1053"/>
        <v>0</v>
      </c>
      <c r="BB442" s="47">
        <f t="shared" si="1053"/>
        <v>0</v>
      </c>
      <c r="BD442" s="47">
        <f t="shared" si="1054"/>
        <v>8.7210439982563468</v>
      </c>
      <c r="BE442" s="47">
        <f t="shared" si="1054"/>
        <v>0</v>
      </c>
      <c r="BF442" s="47">
        <f t="shared" si="1054"/>
        <v>0</v>
      </c>
      <c r="BH442" s="44">
        <f t="shared" si="1055"/>
        <v>0</v>
      </c>
      <c r="BI442" s="44">
        <f t="shared" si="1056"/>
        <v>0</v>
      </c>
      <c r="BJ442" s="44">
        <f t="shared" si="1057"/>
        <v>0</v>
      </c>
      <c r="BK442" s="44">
        <f t="shared" si="1058"/>
        <v>0</v>
      </c>
    </row>
    <row r="443" spans="1:63" x14ac:dyDescent="0.25">
      <c r="B443" s="6" t="s">
        <v>52</v>
      </c>
      <c r="C443" s="6"/>
      <c r="D443" s="47" t="str">
        <f t="shared" si="1042"/>
        <v>Dist</v>
      </c>
      <c r="E443" s="93">
        <v>26</v>
      </c>
      <c r="F443" s="93"/>
      <c r="G443" s="105">
        <f>+'Function-Classif'!F443</f>
        <v>43044392.604235888</v>
      </c>
      <c r="H443" s="21">
        <f>+'Function-Classif'!S443</f>
        <v>17563200.318515733</v>
      </c>
      <c r="I443" s="21">
        <f>+'Function-Classif'!T443</f>
        <v>0</v>
      </c>
      <c r="J443" s="21">
        <f>+'Function-Classif'!U443</f>
        <v>25481192.285720155</v>
      </c>
      <c r="K443" s="47"/>
      <c r="L443" s="47">
        <f t="shared" si="1043"/>
        <v>10159538.587023389</v>
      </c>
      <c r="M443" s="47">
        <f t="shared" si="1043"/>
        <v>0</v>
      </c>
      <c r="N443" s="47">
        <f t="shared" si="1043"/>
        <v>17507681.072196223</v>
      </c>
      <c r="O443" s="47"/>
      <c r="P443" s="47">
        <f t="shared" si="1044"/>
        <v>2207194.41268192</v>
      </c>
      <c r="Q443" s="47">
        <f t="shared" si="1044"/>
        <v>0</v>
      </c>
      <c r="R443" s="47">
        <f t="shared" si="1044"/>
        <v>3953306.0553381676</v>
      </c>
      <c r="S443" s="47"/>
      <c r="T443" s="47">
        <f t="shared" si="1045"/>
        <v>189432.82095095442</v>
      </c>
      <c r="U443" s="47">
        <f t="shared" si="1045"/>
        <v>0</v>
      </c>
      <c r="V443" s="47">
        <f t="shared" si="1045"/>
        <v>36431.565083045301</v>
      </c>
      <c r="W443" s="24"/>
      <c r="X443" s="47">
        <f t="shared" si="1046"/>
        <v>1551187.0685183231</v>
      </c>
      <c r="Y443" s="47">
        <f t="shared" si="1046"/>
        <v>0</v>
      </c>
      <c r="Z443" s="47">
        <f t="shared" si="1046"/>
        <v>292817.4776744055</v>
      </c>
      <c r="AB443" s="47">
        <f t="shared" si="1047"/>
        <v>90676.361055488858</v>
      </c>
      <c r="AC443" s="47">
        <f t="shared" si="1047"/>
        <v>0</v>
      </c>
      <c r="AD443" s="47">
        <f t="shared" si="1047"/>
        <v>31934.537964848769</v>
      </c>
      <c r="AF443" s="47">
        <f t="shared" si="1048"/>
        <v>1171353.4657106153</v>
      </c>
      <c r="AG443" s="47">
        <f t="shared" si="1048"/>
        <v>0</v>
      </c>
      <c r="AH443" s="47">
        <f t="shared" si="1048"/>
        <v>46793.642749343002</v>
      </c>
      <c r="AJ443" s="47">
        <f t="shared" si="1049"/>
        <v>2064768.8122463676</v>
      </c>
      <c r="AK443" s="47">
        <f t="shared" si="1049"/>
        <v>0</v>
      </c>
      <c r="AL443" s="47">
        <f t="shared" si="1049"/>
        <v>68856.378881226352</v>
      </c>
      <c r="AN443" s="47">
        <f t="shared" si="1050"/>
        <v>0</v>
      </c>
      <c r="AO443" s="47">
        <f t="shared" si="1050"/>
        <v>0</v>
      </c>
      <c r="AP443" s="47">
        <f t="shared" si="1050"/>
        <v>43269.582318229986</v>
      </c>
      <c r="AR443" s="47">
        <f t="shared" si="1051"/>
        <v>0</v>
      </c>
      <c r="AS443" s="47">
        <f t="shared" si="1051"/>
        <v>0</v>
      </c>
      <c r="AT443" s="47">
        <f t="shared" si="1051"/>
        <v>1831.3587408858746</v>
      </c>
      <c r="AV443" s="47">
        <f t="shared" si="1052"/>
        <v>127685.92006016913</v>
      </c>
      <c r="AW443" s="47">
        <f t="shared" si="1052"/>
        <v>0</v>
      </c>
      <c r="AX443" s="47">
        <f t="shared" si="1052"/>
        <v>3493024.810340364</v>
      </c>
      <c r="AZ443" s="47">
        <f t="shared" si="1053"/>
        <v>534.83171861923063</v>
      </c>
      <c r="BA443" s="47">
        <f t="shared" si="1053"/>
        <v>0</v>
      </c>
      <c r="BB443" s="47">
        <f t="shared" si="1053"/>
        <v>26.90156119695904</v>
      </c>
      <c r="BD443" s="47">
        <f t="shared" si="1054"/>
        <v>828.03854988518674</v>
      </c>
      <c r="BE443" s="47">
        <f t="shared" si="1054"/>
        <v>0</v>
      </c>
      <c r="BF443" s="47">
        <f t="shared" si="1054"/>
        <v>5218.9028722100547</v>
      </c>
      <c r="BH443" s="44">
        <f t="shared" si="1055"/>
        <v>0</v>
      </c>
      <c r="BI443" s="44">
        <f t="shared" si="1056"/>
        <v>0</v>
      </c>
      <c r="BJ443" s="44">
        <f t="shared" si="1057"/>
        <v>0</v>
      </c>
      <c r="BK443" s="44">
        <f t="shared" si="1058"/>
        <v>0</v>
      </c>
    </row>
    <row r="444" spans="1:63" x14ac:dyDescent="0.25">
      <c r="B444" s="13" t="s">
        <v>53</v>
      </c>
      <c r="C444" s="6"/>
      <c r="D444" s="47" t="str">
        <f t="shared" si="1042"/>
        <v>PT&amp;D</v>
      </c>
      <c r="E444" s="93">
        <v>23</v>
      </c>
      <c r="F444" s="93"/>
      <c r="G444" s="105">
        <f>+'Function-Classif'!F444</f>
        <v>11631104.926124556</v>
      </c>
      <c r="H444" s="21">
        <f>+'Function-Classif'!S444</f>
        <v>3922348.0611193003</v>
      </c>
      <c r="I444" s="21">
        <f>+'Function-Classif'!T444</f>
        <v>5926539.3409323487</v>
      </c>
      <c r="J444" s="21">
        <f>+'Function-Classif'!U444</f>
        <v>1782217.5240729081</v>
      </c>
      <c r="K444" s="47"/>
      <c r="L444" s="47">
        <f t="shared" si="1043"/>
        <v>1836601.7348209431</v>
      </c>
      <c r="M444" s="47">
        <f t="shared" si="1043"/>
        <v>1989646.115491908</v>
      </c>
      <c r="N444" s="47">
        <f t="shared" si="1043"/>
        <v>1224530.4561448556</v>
      </c>
      <c r="O444" s="47"/>
      <c r="P444" s="47">
        <f t="shared" si="1044"/>
        <v>447098.89125921926</v>
      </c>
      <c r="Q444" s="47">
        <f t="shared" si="1044"/>
        <v>593599.83223721734</v>
      </c>
      <c r="R444" s="47">
        <f t="shared" si="1044"/>
        <v>276503.98972090718</v>
      </c>
      <c r="S444" s="47"/>
      <c r="T444" s="47">
        <f t="shared" si="1045"/>
        <v>36994.721010061854</v>
      </c>
      <c r="U444" s="47">
        <f t="shared" si="1045"/>
        <v>49598.011253700657</v>
      </c>
      <c r="V444" s="47">
        <f t="shared" si="1045"/>
        <v>2548.1136436772103</v>
      </c>
      <c r="W444" s="24"/>
      <c r="X444" s="47">
        <f t="shared" si="1046"/>
        <v>386534.91483459633</v>
      </c>
      <c r="Y444" s="47">
        <f t="shared" si="1046"/>
        <v>701080.59298243432</v>
      </c>
      <c r="Z444" s="47">
        <f t="shared" si="1046"/>
        <v>20480.377613986679</v>
      </c>
      <c r="AB444" s="47">
        <f t="shared" si="1047"/>
        <v>27469.860349305905</v>
      </c>
      <c r="AC444" s="47">
        <f t="shared" si="1047"/>
        <v>54102.106691955465</v>
      </c>
      <c r="AD444" s="47">
        <f t="shared" si="1047"/>
        <v>2233.5804598915984</v>
      </c>
      <c r="AF444" s="47">
        <f t="shared" si="1048"/>
        <v>289080.45278953545</v>
      </c>
      <c r="AG444" s="47">
        <f t="shared" si="1048"/>
        <v>545793.65279369138</v>
      </c>
      <c r="AH444" s="47">
        <f t="shared" si="1048"/>
        <v>3272.8629487962485</v>
      </c>
      <c r="AJ444" s="47">
        <f t="shared" si="1049"/>
        <v>611871.82809628092</v>
      </c>
      <c r="AK444" s="47">
        <f t="shared" si="1049"/>
        <v>1311976.0872799193</v>
      </c>
      <c r="AL444" s="47">
        <f t="shared" si="1049"/>
        <v>4815.9852062768996</v>
      </c>
      <c r="AN444" s="47">
        <f t="shared" si="1050"/>
        <v>168940.19040262312</v>
      </c>
      <c r="AO444" s="47">
        <f t="shared" si="1050"/>
        <v>467238.86785698897</v>
      </c>
      <c r="AP444" s="47">
        <f t="shared" si="1050"/>
        <v>3026.3814582208929</v>
      </c>
      <c r="AR444" s="47">
        <f t="shared" si="1051"/>
        <v>97249.466285366303</v>
      </c>
      <c r="AS444" s="47">
        <f t="shared" si="1051"/>
        <v>172492.5747641683</v>
      </c>
      <c r="AT444" s="47">
        <f t="shared" si="1051"/>
        <v>128.08975358268475</v>
      </c>
      <c r="AV444" s="47">
        <f t="shared" si="1052"/>
        <v>20234.842711191119</v>
      </c>
      <c r="AW444" s="47">
        <f t="shared" si="1052"/>
        <v>40379.247522749109</v>
      </c>
      <c r="AX444" s="47">
        <f t="shared" si="1052"/>
        <v>244310.78260410775</v>
      </c>
      <c r="AZ444" s="47">
        <f t="shared" si="1053"/>
        <v>84.756688114996734</v>
      </c>
      <c r="BA444" s="47">
        <f t="shared" si="1053"/>
        <v>145.89969238490735</v>
      </c>
      <c r="BB444" s="47">
        <f t="shared" si="1053"/>
        <v>1.8815616338725476</v>
      </c>
      <c r="BD444" s="47">
        <f t="shared" si="1054"/>
        <v>186.40187206227716</v>
      </c>
      <c r="BE444" s="47">
        <f t="shared" si="1054"/>
        <v>486.35236523009519</v>
      </c>
      <c r="BF444" s="47">
        <f t="shared" si="1054"/>
        <v>365.02295697127425</v>
      </c>
      <c r="BH444" s="44">
        <f t="shared" si="1055"/>
        <v>0</v>
      </c>
      <c r="BI444" s="44">
        <f t="shared" si="1056"/>
        <v>0</v>
      </c>
      <c r="BJ444" s="44">
        <f t="shared" si="1057"/>
        <v>0</v>
      </c>
      <c r="BK444" s="44">
        <f t="shared" si="1058"/>
        <v>0</v>
      </c>
    </row>
    <row r="445" spans="1:63" x14ac:dyDescent="0.25">
      <c r="B445" s="64" t="s">
        <v>54</v>
      </c>
      <c r="C445" s="30"/>
      <c r="D445" s="47" t="str">
        <f t="shared" si="1042"/>
        <v>PT&amp;D</v>
      </c>
      <c r="E445" s="94">
        <v>23</v>
      </c>
      <c r="F445" s="94"/>
      <c r="G445" s="105">
        <f>+'Function-Classif'!F445</f>
        <v>16379763.783943884</v>
      </c>
      <c r="H445" s="31">
        <f>+'Function-Classif'!S445</f>
        <v>5523734.4282948822</v>
      </c>
      <c r="I445" s="31">
        <f>+'Function-Classif'!T445</f>
        <v>8346181.6463096337</v>
      </c>
      <c r="J445" s="31">
        <f>+'Function-Classif'!U445</f>
        <v>2509847.7093393682</v>
      </c>
      <c r="K445" s="65"/>
      <c r="L445" s="47">
        <f t="shared" si="1043"/>
        <v>2586435.4910924342</v>
      </c>
      <c r="M445" s="47">
        <f t="shared" si="1043"/>
        <v>2801963.6648792434</v>
      </c>
      <c r="N445" s="47">
        <f t="shared" si="1043"/>
        <v>1724472.4164465847</v>
      </c>
      <c r="O445" s="47"/>
      <c r="P445" s="47">
        <f t="shared" si="1044"/>
        <v>629637.01844355615</v>
      </c>
      <c r="Q445" s="47">
        <f t="shared" si="1044"/>
        <v>835950.24685879238</v>
      </c>
      <c r="R445" s="47">
        <f t="shared" si="1044"/>
        <v>389392.93091353599</v>
      </c>
      <c r="S445" s="47"/>
      <c r="T445" s="47">
        <f t="shared" si="1045"/>
        <v>52098.643701224391</v>
      </c>
      <c r="U445" s="47">
        <f t="shared" si="1045"/>
        <v>69847.509213357029</v>
      </c>
      <c r="V445" s="47">
        <f t="shared" si="1045"/>
        <v>3588.4380583938259</v>
      </c>
      <c r="W445" s="24"/>
      <c r="X445" s="47">
        <f t="shared" si="1046"/>
        <v>544346.44339049375</v>
      </c>
      <c r="Y445" s="47">
        <f t="shared" si="1046"/>
        <v>987312.43329827429</v>
      </c>
      <c r="Z445" s="47">
        <f t="shared" si="1046"/>
        <v>28841.950068698199</v>
      </c>
      <c r="AB445" s="47">
        <f t="shared" si="1047"/>
        <v>38685.045535865407</v>
      </c>
      <c r="AC445" s="47">
        <f t="shared" si="1047"/>
        <v>76190.502403388789</v>
      </c>
      <c r="AD445" s="47">
        <f t="shared" si="1047"/>
        <v>3145.4896639512385</v>
      </c>
      <c r="AF445" s="47">
        <f t="shared" si="1048"/>
        <v>407104.01645614259</v>
      </c>
      <c r="AG445" s="47">
        <f t="shared" si="1048"/>
        <v>768626.12488831847</v>
      </c>
      <c r="AH445" s="47">
        <f t="shared" si="1048"/>
        <v>4609.0824851983189</v>
      </c>
      <c r="AJ445" s="47">
        <f t="shared" si="1049"/>
        <v>861682.19390368799</v>
      </c>
      <c r="AK445" s="47">
        <f t="shared" si="1049"/>
        <v>1847619.6832821772</v>
      </c>
      <c r="AL445" s="47">
        <f t="shared" si="1049"/>
        <v>6782.2189350730914</v>
      </c>
      <c r="AN445" s="47">
        <f t="shared" si="1050"/>
        <v>237913.80354536031</v>
      </c>
      <c r="AO445" s="47">
        <f t="shared" si="1050"/>
        <v>657999.59116394038</v>
      </c>
      <c r="AP445" s="47">
        <f t="shared" si="1050"/>
        <v>4261.969410526407</v>
      </c>
      <c r="AR445" s="47">
        <f t="shared" si="1051"/>
        <v>136953.73706852726</v>
      </c>
      <c r="AS445" s="47">
        <f t="shared" si="1051"/>
        <v>242916.52831497291</v>
      </c>
      <c r="AT445" s="47">
        <f t="shared" si="1051"/>
        <v>180.38526177469788</v>
      </c>
      <c r="AV445" s="47">
        <f t="shared" si="1052"/>
        <v>28496.170047449181</v>
      </c>
      <c r="AW445" s="47">
        <f t="shared" si="1052"/>
        <v>56864.978898991729</v>
      </c>
      <c r="AX445" s="47">
        <f t="shared" si="1052"/>
        <v>344056.12659700436</v>
      </c>
      <c r="AZ445" s="47">
        <f t="shared" si="1053"/>
        <v>119.3605026565284</v>
      </c>
      <c r="BA445" s="47">
        <f t="shared" si="1053"/>
        <v>205.46650662974739</v>
      </c>
      <c r="BB445" s="47">
        <f t="shared" si="1053"/>
        <v>2.6497512750091574</v>
      </c>
      <c r="BD445" s="47">
        <f t="shared" si="1054"/>
        <v>262.50460748636294</v>
      </c>
      <c r="BE445" s="47">
        <f t="shared" si="1054"/>
        <v>684.91660154644637</v>
      </c>
      <c r="BF445" s="47">
        <f t="shared" si="1054"/>
        <v>514.05174735177661</v>
      </c>
      <c r="BH445" s="44">
        <f t="shared" si="1055"/>
        <v>0</v>
      </c>
      <c r="BI445" s="44">
        <f t="shared" si="1056"/>
        <v>0</v>
      </c>
      <c r="BJ445" s="44">
        <f t="shared" si="1057"/>
        <v>0</v>
      </c>
      <c r="BK445" s="44">
        <f t="shared" si="1058"/>
        <v>0</v>
      </c>
    </row>
    <row r="446" spans="1:63" x14ac:dyDescent="0.25">
      <c r="B446" s="6" t="s">
        <v>217</v>
      </c>
      <c r="C446" s="6"/>
      <c r="D446" s="6"/>
      <c r="E446" s="93"/>
      <c r="F446" s="93"/>
      <c r="G446" s="105">
        <f>+'Function-Classif'!F446</f>
        <v>228062836.53918952</v>
      </c>
      <c r="H446" s="24">
        <f>SUM(H438:H445)</f>
        <v>69772629.540561497</v>
      </c>
      <c r="I446" s="24">
        <f t="shared" ref="I446:BF446" si="1059">SUM(I438:I445)</f>
        <v>128516949.47949561</v>
      </c>
      <c r="J446" s="24">
        <f t="shared" si="1059"/>
        <v>29773257.519132432</v>
      </c>
      <c r="K446" s="24"/>
      <c r="L446" s="24">
        <f t="shared" si="1059"/>
        <v>32389484.877864935</v>
      </c>
      <c r="M446" s="24">
        <f t="shared" si="1059"/>
        <v>43145457.171051465</v>
      </c>
      <c r="N446" s="24">
        <f t="shared" si="1059"/>
        <v>20456683.944787662</v>
      </c>
      <c r="O446" s="24">
        <f t="shared" si="1059"/>
        <v>0</v>
      </c>
      <c r="P446" s="24">
        <f t="shared" si="1059"/>
        <v>7939536.3884472772</v>
      </c>
      <c r="Q446" s="24">
        <f t="shared" si="1059"/>
        <v>12872206.740243481</v>
      </c>
      <c r="R446" s="24">
        <f t="shared" si="1059"/>
        <v>4619202.9759726105</v>
      </c>
      <c r="S446" s="24">
        <f t="shared" si="1059"/>
        <v>0</v>
      </c>
      <c r="T446" s="24">
        <f t="shared" si="1059"/>
        <v>640961.99187829718</v>
      </c>
      <c r="U446" s="24">
        <f t="shared" si="1059"/>
        <v>1075532.4043073901</v>
      </c>
      <c r="V446" s="24">
        <f t="shared" si="1059"/>
        <v>42568.116785116341</v>
      </c>
      <c r="W446" s="24">
        <f t="shared" si="1059"/>
        <v>0</v>
      </c>
      <c r="X446" s="24">
        <f t="shared" si="1059"/>
        <v>6971547.5466411263</v>
      </c>
      <c r="Y446" s="24">
        <f t="shared" si="1059"/>
        <v>15202926.019082818</v>
      </c>
      <c r="Z446" s="24">
        <f t="shared" si="1059"/>
        <v>342139.80535709037</v>
      </c>
      <c r="AA446" s="24">
        <f t="shared" si="1059"/>
        <v>0</v>
      </c>
      <c r="AB446" s="24">
        <f t="shared" si="1059"/>
        <v>495667.87241627648</v>
      </c>
      <c r="AC446" s="24">
        <f t="shared" si="1059"/>
        <v>1173203.6712288973</v>
      </c>
      <c r="AD446" s="24">
        <f t="shared" si="1059"/>
        <v>37313.608088691602</v>
      </c>
      <c r="AE446" s="24">
        <f t="shared" si="1059"/>
        <v>0</v>
      </c>
      <c r="AF446" s="24">
        <f t="shared" si="1059"/>
        <v>5188161.3953736266</v>
      </c>
      <c r="AG446" s="24">
        <f t="shared" si="1059"/>
        <v>11835530.191769782</v>
      </c>
      <c r="AH446" s="24">
        <f t="shared" si="1059"/>
        <v>54675.588183337568</v>
      </c>
      <c r="AI446" s="24">
        <f t="shared" si="1059"/>
        <v>0</v>
      </c>
      <c r="AJ446" s="24">
        <f t="shared" si="1059"/>
        <v>10991000.19746623</v>
      </c>
      <c r="AK446" s="24">
        <f t="shared" si="1059"/>
        <v>28450189.027300756</v>
      </c>
      <c r="AL446" s="24">
        <f t="shared" si="1059"/>
        <v>80454.583022576349</v>
      </c>
      <c r="AM446" s="24">
        <f t="shared" si="1059"/>
        <v>0</v>
      </c>
      <c r="AN446" s="24">
        <f t="shared" si="1059"/>
        <v>3093136.6150751445</v>
      </c>
      <c r="AO446" s="24">
        <f t="shared" si="1059"/>
        <v>10132070.424388133</v>
      </c>
      <c r="AP446" s="24">
        <f t="shared" si="1059"/>
        <v>50557.933186977287</v>
      </c>
      <c r="AQ446" s="24">
        <f t="shared" si="1059"/>
        <v>0</v>
      </c>
      <c r="AR446" s="24">
        <f t="shared" si="1059"/>
        <v>1731757.4908481305</v>
      </c>
      <c r="AS446" s="24">
        <f t="shared" si="1059"/>
        <v>3740499.8501313054</v>
      </c>
      <c r="AT446" s="24">
        <f t="shared" si="1059"/>
        <v>2139.8337562432571</v>
      </c>
      <c r="AU446" s="24">
        <f t="shared" si="1059"/>
        <v>0</v>
      </c>
      <c r="AV446" s="24">
        <f t="shared" si="1059"/>
        <v>326691.75872327731</v>
      </c>
      <c r="AW446" s="24">
        <f t="shared" si="1059"/>
        <v>875623.60011007858</v>
      </c>
      <c r="AX446" s="24">
        <f t="shared" si="1059"/>
        <v>4081391.7195414761</v>
      </c>
      <c r="AY446" s="24">
        <f t="shared" si="1059"/>
        <v>0</v>
      </c>
      <c r="AZ446" s="24">
        <f t="shared" si="1059"/>
        <v>1368.3976643186199</v>
      </c>
      <c r="BA446" s="24">
        <f t="shared" si="1059"/>
        <v>3163.8334475908996</v>
      </c>
      <c r="BB446" s="24">
        <f t="shared" si="1059"/>
        <v>31.432874105840746</v>
      </c>
      <c r="BC446" s="24">
        <f t="shared" si="1059"/>
        <v>0</v>
      </c>
      <c r="BD446" s="24">
        <f t="shared" si="1059"/>
        <v>3315.0081628626849</v>
      </c>
      <c r="BE446" s="24">
        <f t="shared" si="1059"/>
        <v>10546.546433905272</v>
      </c>
      <c r="BF446" s="24">
        <f t="shared" si="1059"/>
        <v>6097.977576533106</v>
      </c>
      <c r="BH446" s="44">
        <f t="shared" si="982"/>
        <v>0</v>
      </c>
      <c r="BI446" s="44">
        <f t="shared" si="983"/>
        <v>0</v>
      </c>
      <c r="BJ446" s="44">
        <f t="shared" si="984"/>
        <v>0</v>
      </c>
      <c r="BK446" s="44">
        <f t="shared" si="985"/>
        <v>0</v>
      </c>
    </row>
    <row r="447" spans="1:63" x14ac:dyDescent="0.25">
      <c r="B447" s="6"/>
      <c r="C447" s="6"/>
      <c r="D447" s="6"/>
      <c r="E447" s="93"/>
      <c r="F447" s="93"/>
      <c r="G447" s="105"/>
      <c r="H447" s="24"/>
      <c r="I447" s="24"/>
      <c r="J447" s="24"/>
      <c r="K447" s="24"/>
      <c r="L447" s="40"/>
      <c r="M447" s="24"/>
      <c r="N447" s="24"/>
      <c r="O447" s="24"/>
      <c r="P447" s="40"/>
      <c r="Q447" s="24"/>
      <c r="R447" s="24"/>
      <c r="S447" s="24"/>
      <c r="T447" s="24"/>
      <c r="U447" s="24"/>
      <c r="V447" s="24"/>
      <c r="W447" s="24"/>
      <c r="Y447" s="44"/>
      <c r="Z447" s="44"/>
      <c r="BH447" s="44">
        <f t="shared" si="982"/>
        <v>0</v>
      </c>
      <c r="BI447" s="44">
        <f t="shared" si="983"/>
        <v>0</v>
      </c>
      <c r="BJ447" s="44">
        <f t="shared" si="984"/>
        <v>0</v>
      </c>
      <c r="BK447" s="44">
        <f t="shared" si="985"/>
        <v>0</v>
      </c>
    </row>
    <row r="448" spans="1:63" x14ac:dyDescent="0.25">
      <c r="A448" s="9" t="s">
        <v>218</v>
      </c>
      <c r="C448" s="6"/>
      <c r="D448" s="6"/>
      <c r="E448" s="93"/>
      <c r="F448" s="93"/>
      <c r="G448" s="105"/>
      <c r="H448" s="24"/>
      <c r="I448" s="24"/>
      <c r="J448" s="24"/>
      <c r="K448" s="24"/>
      <c r="L448" s="40"/>
      <c r="M448" s="24"/>
      <c r="N448" s="24"/>
      <c r="O448" s="24"/>
      <c r="P448" s="40"/>
      <c r="Q448" s="24"/>
      <c r="R448" s="24"/>
      <c r="S448" s="24"/>
      <c r="T448" s="24"/>
      <c r="U448" s="24"/>
      <c r="V448" s="24"/>
      <c r="W448" s="24"/>
      <c r="Y448" s="44"/>
      <c r="Z448" s="44"/>
      <c r="BH448" s="44">
        <f t="shared" si="982"/>
        <v>0</v>
      </c>
      <c r="BI448" s="44">
        <f t="shared" si="983"/>
        <v>0</v>
      </c>
      <c r="BJ448" s="44">
        <f t="shared" si="984"/>
        <v>0</v>
      </c>
      <c r="BK448" s="44">
        <f t="shared" si="985"/>
        <v>0</v>
      </c>
    </row>
    <row r="449" spans="2:63" x14ac:dyDescent="0.25">
      <c r="B449" s="13" t="s">
        <v>219</v>
      </c>
      <c r="C449" s="6"/>
      <c r="D449" s="6"/>
      <c r="E449" s="93"/>
      <c r="F449" s="93"/>
      <c r="G449" s="105">
        <f>+'Function-Classif'!F449</f>
        <v>0</v>
      </c>
      <c r="H449" s="21">
        <f>+'Function-Classif'!S449</f>
        <v>0</v>
      </c>
      <c r="I449" s="21">
        <f>+'Function-Classif'!T449</f>
        <v>0</v>
      </c>
      <c r="J449" s="21">
        <f>+'Function-Classif'!U449</f>
        <v>0</v>
      </c>
      <c r="K449" s="24"/>
      <c r="L449" s="40"/>
      <c r="M449" s="24"/>
      <c r="N449" s="24"/>
      <c r="O449" s="24"/>
      <c r="P449" s="40"/>
      <c r="Q449" s="24"/>
      <c r="R449" s="24"/>
      <c r="S449" s="24"/>
      <c r="T449" s="24"/>
      <c r="U449" s="24"/>
      <c r="V449" s="24"/>
      <c r="W449" s="24"/>
      <c r="Y449" s="44"/>
      <c r="Z449" s="44"/>
      <c r="BH449" s="44">
        <f t="shared" si="982"/>
        <v>0</v>
      </c>
      <c r="BI449" s="44">
        <f t="shared" si="983"/>
        <v>0</v>
      </c>
      <c r="BJ449" s="44">
        <f t="shared" si="984"/>
        <v>0</v>
      </c>
      <c r="BK449" s="44">
        <f t="shared" si="985"/>
        <v>0</v>
      </c>
    </row>
    <row r="450" spans="2:63" x14ac:dyDescent="0.25">
      <c r="B450" s="13" t="s">
        <v>220</v>
      </c>
      <c r="C450" s="6"/>
      <c r="D450" s="6"/>
      <c r="E450" s="93"/>
      <c r="F450" s="93"/>
      <c r="G450" s="105">
        <f>+'Function-Classif'!F450</f>
        <v>0</v>
      </c>
      <c r="H450" s="21">
        <f>+'Function-Classif'!S450</f>
        <v>0</v>
      </c>
      <c r="I450" s="21">
        <f>+'Function-Classif'!T450</f>
        <v>0</v>
      </c>
      <c r="J450" s="21">
        <f>+'Function-Classif'!U450</f>
        <v>0</v>
      </c>
      <c r="K450" s="24"/>
      <c r="L450" s="40"/>
      <c r="M450" s="24"/>
      <c r="N450" s="24"/>
      <c r="O450" s="24"/>
      <c r="P450" s="40"/>
      <c r="Q450" s="24"/>
      <c r="R450" s="24"/>
      <c r="S450" s="24"/>
      <c r="T450" s="24"/>
      <c r="U450" s="24"/>
      <c r="V450" s="24"/>
      <c r="W450" s="24"/>
      <c r="Y450" s="44"/>
      <c r="Z450" s="44"/>
      <c r="BH450" s="44">
        <f t="shared" si="982"/>
        <v>0</v>
      </c>
      <c r="BI450" s="44">
        <f t="shared" si="983"/>
        <v>0</v>
      </c>
      <c r="BJ450" s="44">
        <f t="shared" si="984"/>
        <v>0</v>
      </c>
      <c r="BK450" s="44">
        <f t="shared" si="985"/>
        <v>0</v>
      </c>
    </row>
    <row r="451" spans="2:63" x14ac:dyDescent="0.25">
      <c r="B451" s="71" t="s">
        <v>221</v>
      </c>
      <c r="C451" s="66"/>
      <c r="D451" s="66"/>
      <c r="E451" s="97"/>
      <c r="F451" s="97"/>
      <c r="G451" s="105">
        <f>+'Function-Classif'!F451</f>
        <v>0</v>
      </c>
      <c r="H451" s="31">
        <f>+'Function-Classif'!S451</f>
        <v>0</v>
      </c>
      <c r="I451" s="31">
        <f>+'Function-Classif'!T451</f>
        <v>0</v>
      </c>
      <c r="J451" s="31">
        <f>+'Function-Classif'!U451</f>
        <v>0</v>
      </c>
      <c r="K451" s="54"/>
      <c r="L451" s="72"/>
      <c r="M451" s="54"/>
      <c r="N451" s="54"/>
      <c r="O451" s="54"/>
      <c r="P451" s="72"/>
      <c r="Q451" s="54"/>
      <c r="R451" s="54"/>
      <c r="S451" s="54"/>
      <c r="T451" s="54"/>
      <c r="U451" s="54"/>
      <c r="V451" s="24"/>
      <c r="W451" s="54"/>
      <c r="Y451" s="44"/>
      <c r="Z451" s="44"/>
      <c r="BH451" s="44">
        <f t="shared" si="982"/>
        <v>0</v>
      </c>
      <c r="BI451" s="44">
        <f t="shared" si="983"/>
        <v>0</v>
      </c>
      <c r="BJ451" s="44">
        <f t="shared" si="984"/>
        <v>0</v>
      </c>
      <c r="BK451" s="44">
        <f t="shared" si="985"/>
        <v>0</v>
      </c>
    </row>
    <row r="452" spans="2:63" x14ac:dyDescent="0.25">
      <c r="B452" s="6" t="s">
        <v>222</v>
      </c>
      <c r="C452" s="6"/>
      <c r="D452" s="6"/>
      <c r="E452" s="93"/>
      <c r="F452" s="93"/>
      <c r="G452" s="105">
        <f>+'Function-Classif'!F452</f>
        <v>0</v>
      </c>
      <c r="H452" s="24">
        <f>SUM(H449:H451)</f>
        <v>0</v>
      </c>
      <c r="I452" s="24">
        <f t="shared" ref="I452:J452" si="1060">SUM(I449:I451)</f>
        <v>0</v>
      </c>
      <c r="J452" s="24">
        <f t="shared" si="1060"/>
        <v>0</v>
      </c>
      <c r="K452" s="24"/>
      <c r="L452" s="40"/>
      <c r="M452" s="24"/>
      <c r="N452" s="24"/>
      <c r="O452" s="24"/>
      <c r="P452" s="40"/>
      <c r="Q452" s="24"/>
      <c r="R452" s="24"/>
      <c r="S452" s="24"/>
      <c r="T452" s="24"/>
      <c r="U452" s="24"/>
      <c r="V452" s="24"/>
      <c r="W452" s="24"/>
      <c r="Y452" s="44"/>
      <c r="Z452" s="44"/>
      <c r="BH452" s="44">
        <f t="shared" si="982"/>
        <v>0</v>
      </c>
      <c r="BI452" s="44">
        <f t="shared" si="983"/>
        <v>0</v>
      </c>
      <c r="BJ452" s="44">
        <f t="shared" si="984"/>
        <v>0</v>
      </c>
      <c r="BK452" s="44">
        <f t="shared" si="985"/>
        <v>0</v>
      </c>
    </row>
    <row r="453" spans="2:63" x14ac:dyDescent="0.25">
      <c r="B453" s="6"/>
      <c r="C453" s="6"/>
      <c r="D453" s="6"/>
      <c r="E453" s="93"/>
      <c r="F453" s="93"/>
      <c r="G453" s="105"/>
      <c r="H453" s="24"/>
      <c r="I453" s="24"/>
      <c r="J453" s="24"/>
      <c r="K453" s="24"/>
      <c r="L453" s="40"/>
      <c r="M453" s="24"/>
      <c r="N453" s="24"/>
      <c r="O453" s="24"/>
      <c r="P453" s="40"/>
      <c r="Q453" s="24"/>
      <c r="R453" s="24"/>
      <c r="S453" s="24"/>
      <c r="T453" s="24"/>
      <c r="U453" s="24"/>
      <c r="V453" s="24"/>
      <c r="W453" s="24"/>
      <c r="Y453" s="44"/>
      <c r="Z453" s="44"/>
      <c r="BH453" s="44">
        <f t="shared" si="982"/>
        <v>0</v>
      </c>
      <c r="BI453" s="44">
        <f t="shared" si="983"/>
        <v>0</v>
      </c>
      <c r="BJ453" s="44">
        <f t="shared" si="984"/>
        <v>0</v>
      </c>
      <c r="BK453" s="44">
        <f t="shared" si="985"/>
        <v>0</v>
      </c>
    </row>
    <row r="454" spans="2:63" x14ac:dyDescent="0.25">
      <c r="B454" s="6" t="s">
        <v>223</v>
      </c>
      <c r="C454" s="6"/>
      <c r="D454" s="47" t="str">
        <f>INDEX(Alloc,$E454,D$1)</f>
        <v>TUP</v>
      </c>
      <c r="E454" s="93">
        <v>34</v>
      </c>
      <c r="F454" s="93"/>
      <c r="G454" s="105">
        <f>+'Function-Classif'!F454</f>
        <v>24894100.893674199</v>
      </c>
      <c r="H454" s="21">
        <f>+'Function-Classif'!S454</f>
        <v>8456179.2846663743</v>
      </c>
      <c r="I454" s="21">
        <f>+'Function-Classif'!T454</f>
        <v>12604158.423441559</v>
      </c>
      <c r="J454" s="21">
        <f>+'Function-Classif'!U454</f>
        <v>3833763.1855662647</v>
      </c>
      <c r="K454" s="47"/>
      <c r="L454" s="47">
        <f t="shared" ref="L454:N454" si="1061">INDEX(Alloc,$E454,L$1)*$G454</f>
        <v>3959203.988264435</v>
      </c>
      <c r="M454" s="47">
        <f t="shared" si="1061"/>
        <v>4231443.2426090902</v>
      </c>
      <c r="N454" s="47">
        <f t="shared" si="1061"/>
        <v>2634111.5598753165</v>
      </c>
      <c r="O454" s="47"/>
      <c r="P454" s="47">
        <f t="shared" ref="P454:R454" si="1062">INDEX(Alloc,$E454,P$1)*$G454</f>
        <v>963716.96585012274</v>
      </c>
      <c r="Q454" s="47">
        <f t="shared" si="1062"/>
        <v>1262427.5138059235</v>
      </c>
      <c r="R454" s="47">
        <f t="shared" si="1062"/>
        <v>594793.17318778741</v>
      </c>
      <c r="S454" s="47"/>
      <c r="T454" s="47">
        <f t="shared" ref="T454:V454" si="1063">INDEX(Alloc,$E454,T$1)*$G454</f>
        <v>79878.773364251669</v>
      </c>
      <c r="U454" s="47">
        <f t="shared" si="1063"/>
        <v>105481.65723150923</v>
      </c>
      <c r="V454" s="47">
        <f t="shared" si="1063"/>
        <v>5481.2973993454989</v>
      </c>
      <c r="W454" s="24"/>
      <c r="X454" s="47">
        <f t="shared" ref="X454:Z454" si="1064">INDEX(Alloc,$E454,X$1)*$G454</f>
        <v>832718.04418624251</v>
      </c>
      <c r="Y454" s="47">
        <f t="shared" si="1064"/>
        <v>1491010.2427769953</v>
      </c>
      <c r="Z454" s="47">
        <f t="shared" si="1064"/>
        <v>44055.743287476274</v>
      </c>
      <c r="AB454" s="47">
        <f t="shared" ref="AB454:AD454" si="1065">INDEX(Alloc,$E454,AB$1)*$G454</f>
        <v>59206.085764329015</v>
      </c>
      <c r="AC454" s="47">
        <f t="shared" si="1065"/>
        <v>115060.65927507501</v>
      </c>
      <c r="AD454" s="47">
        <f t="shared" si="1065"/>
        <v>4804.6988784867735</v>
      </c>
      <c r="AF454" s="47">
        <f t="shared" ref="AF454:AH454" si="1066">INDEX(Alloc,$E454,AF$1)*$G454</f>
        <v>622990.20416035538</v>
      </c>
      <c r="AG454" s="47">
        <f t="shared" si="1066"/>
        <v>1160756.6018853621</v>
      </c>
      <c r="AH454" s="47">
        <f t="shared" si="1066"/>
        <v>7040.3198908202476</v>
      </c>
      <c r="AJ454" s="47">
        <f t="shared" ref="AJ454:AL454" si="1067">INDEX(Alloc,$E454,AJ$1)*$G454</f>
        <v>1319163.6877373073</v>
      </c>
      <c r="AK454" s="47">
        <f t="shared" si="1067"/>
        <v>2790220.9874205678</v>
      </c>
      <c r="AL454" s="47">
        <f t="shared" si="1067"/>
        <v>10359.760543629816</v>
      </c>
      <c r="AN454" s="47">
        <f t="shared" ref="AN454:AP454" si="1068">INDEX(Alloc,$E454,AN$1)*$G454</f>
        <v>364543.93882786244</v>
      </c>
      <c r="AO454" s="47">
        <f t="shared" si="1068"/>
        <v>993691.65937781543</v>
      </c>
      <c r="AP454" s="47">
        <f t="shared" si="1068"/>
        <v>6510.1087063113</v>
      </c>
      <c r="AR454" s="47">
        <f t="shared" ref="AR454:AT454" si="1069">INDEX(Alloc,$E454,AR$1)*$G454</f>
        <v>210297.07217723425</v>
      </c>
      <c r="AS454" s="47">
        <f t="shared" si="1069"/>
        <v>366845.40743348678</v>
      </c>
      <c r="AT454" s="47">
        <f t="shared" si="1069"/>
        <v>275.53638941408059</v>
      </c>
      <c r="AV454" s="47">
        <f t="shared" ref="AV454:AX454" si="1070">INDEX(Alloc,$E454,AV$1)*$G454</f>
        <v>43874.86726384575</v>
      </c>
      <c r="AW454" s="47">
        <f t="shared" si="1070"/>
        <v>85875.821203276413</v>
      </c>
      <c r="AX454" s="47">
        <f t="shared" si="1070"/>
        <v>525541.73187795165</v>
      </c>
      <c r="AZ454" s="47">
        <f t="shared" ref="AZ454:BB454" si="1071">INDEX(Alloc,$E454,AZ$1)*$G454</f>
        <v>183.77649353864214</v>
      </c>
      <c r="BA454" s="47">
        <f t="shared" si="1071"/>
        <v>310.28948446353604</v>
      </c>
      <c r="BB454" s="47">
        <f t="shared" si="1071"/>
        <v>4.0474642549970756</v>
      </c>
      <c r="BD454" s="47">
        <f t="shared" ref="BD454:BF454" si="1072">INDEX(Alloc,$E454,BD$1)*$G454</f>
        <v>401.8805768506914</v>
      </c>
      <c r="BE454" s="47">
        <f t="shared" si="1072"/>
        <v>1034.3409379969232</v>
      </c>
      <c r="BF454" s="47">
        <f t="shared" si="1072"/>
        <v>785.20806546943265</v>
      </c>
      <c r="BH454" s="44">
        <f t="shared" si="982"/>
        <v>0</v>
      </c>
      <c r="BI454" s="44">
        <f t="shared" si="983"/>
        <v>0</v>
      </c>
      <c r="BJ454" s="44">
        <f t="shared" si="984"/>
        <v>0</v>
      </c>
      <c r="BK454" s="44">
        <f t="shared" si="985"/>
        <v>0</v>
      </c>
    </row>
    <row r="455" spans="2:63" x14ac:dyDescent="0.25">
      <c r="B455" s="6"/>
      <c r="C455" s="6"/>
      <c r="D455" s="6"/>
      <c r="E455" s="93"/>
      <c r="F455" s="93"/>
      <c r="G455" s="105"/>
      <c r="H455" s="24"/>
      <c r="I455" s="24"/>
      <c r="J455" s="24"/>
      <c r="K455" s="24"/>
      <c r="L455" s="40"/>
      <c r="M455" s="24"/>
      <c r="N455" s="24"/>
      <c r="O455" s="24"/>
      <c r="P455" s="40"/>
      <c r="Q455" s="24"/>
      <c r="R455" s="24"/>
      <c r="S455" s="24"/>
      <c r="T455" s="24"/>
      <c r="U455" s="24"/>
      <c r="V455" s="24"/>
      <c r="W455" s="24"/>
      <c r="Y455" s="44"/>
      <c r="Z455" s="44"/>
      <c r="BH455" s="44">
        <f t="shared" si="982"/>
        <v>0</v>
      </c>
      <c r="BI455" s="44">
        <f t="shared" si="983"/>
        <v>0</v>
      </c>
      <c r="BJ455" s="44">
        <f t="shared" si="984"/>
        <v>0</v>
      </c>
      <c r="BK455" s="44">
        <f t="shared" si="985"/>
        <v>0</v>
      </c>
    </row>
    <row r="456" spans="2:63" x14ac:dyDescent="0.25">
      <c r="B456" s="6" t="s">
        <v>224</v>
      </c>
      <c r="C456" s="6"/>
      <c r="D456" s="47" t="str">
        <f>INDEX(Alloc,$E456,D$1)</f>
        <v>TUP</v>
      </c>
      <c r="E456" s="93">
        <v>34</v>
      </c>
      <c r="F456" s="93"/>
      <c r="G456" s="105">
        <f>+'Function-Classif'!F456</f>
        <v>12926774.34840117</v>
      </c>
      <c r="H456" s="21">
        <f>+'Function-Classif'!S456</f>
        <v>4391045.1688690437</v>
      </c>
      <c r="I456" s="21">
        <f>+'Function-Classif'!T456</f>
        <v>6544968.7252103584</v>
      </c>
      <c r="J456" s="21">
        <f>+'Function-Classif'!U456</f>
        <v>1990760.4543217665</v>
      </c>
      <c r="K456" s="47"/>
      <c r="L456" s="47">
        <f t="shared" ref="L456:N456" si="1073">INDEX(Alloc,$E456,L$1)*$G456</f>
        <v>2055898.1733937422</v>
      </c>
      <c r="M456" s="47">
        <f t="shared" si="1073"/>
        <v>2197264.0104135717</v>
      </c>
      <c r="N456" s="47">
        <f t="shared" si="1073"/>
        <v>1367816.6521641989</v>
      </c>
      <c r="O456" s="47"/>
      <c r="P456" s="47">
        <f t="shared" ref="P456:R456" si="1074">INDEX(Alloc,$E456,P$1)*$G456</f>
        <v>500429.873184775</v>
      </c>
      <c r="Q456" s="47">
        <f t="shared" si="1074"/>
        <v>655541.47433897085</v>
      </c>
      <c r="R456" s="47">
        <f t="shared" si="1074"/>
        <v>308858.59933675302</v>
      </c>
      <c r="S456" s="47"/>
      <c r="T456" s="47">
        <f t="shared" ref="T456:V456" si="1075">INDEX(Alloc,$E456,T$1)*$G456</f>
        <v>41478.697419802986</v>
      </c>
      <c r="U456" s="47">
        <f t="shared" si="1075"/>
        <v>54773.521917941805</v>
      </c>
      <c r="V456" s="47">
        <f t="shared" si="1075"/>
        <v>2846.2765102644225</v>
      </c>
      <c r="W456" s="24"/>
      <c r="X456" s="47">
        <f t="shared" ref="X456:Z456" si="1076">INDEX(Alloc,$E456,X$1)*$G456</f>
        <v>432405.98642278445</v>
      </c>
      <c r="Y456" s="47">
        <f t="shared" si="1076"/>
        <v>774237.76186392561</v>
      </c>
      <c r="Z456" s="47">
        <f t="shared" si="1076"/>
        <v>22876.851614794003</v>
      </c>
      <c r="AB456" s="47">
        <f t="shared" ref="AB456:AD456" si="1077">INDEX(Alloc,$E456,AB$1)*$G456</f>
        <v>30743.978824398848</v>
      </c>
      <c r="AC456" s="47">
        <f t="shared" si="1077"/>
        <v>59747.615918320567</v>
      </c>
      <c r="AD456" s="47">
        <f t="shared" si="1077"/>
        <v>2494.9388001394814</v>
      </c>
      <c r="AF456" s="47">
        <f t="shared" ref="AF456:AH456" si="1078">INDEX(Alloc,$E456,AF$1)*$G456</f>
        <v>323500.48812133196</v>
      </c>
      <c r="AG456" s="47">
        <f t="shared" si="1078"/>
        <v>602746.76037011901</v>
      </c>
      <c r="AH456" s="47">
        <f t="shared" si="1078"/>
        <v>3655.8310323358482</v>
      </c>
      <c r="AJ456" s="47">
        <f t="shared" ref="AJ456:AL456" si="1079">INDEX(Alloc,$E456,AJ$1)*$G456</f>
        <v>685002.90059955965</v>
      </c>
      <c r="AK456" s="47">
        <f t="shared" si="1079"/>
        <v>1448879.6860192732</v>
      </c>
      <c r="AL456" s="47">
        <f t="shared" si="1079"/>
        <v>5379.5189238990442</v>
      </c>
      <c r="AN456" s="47">
        <f t="shared" ref="AN456:AP456" si="1080">INDEX(Alloc,$E456,AN$1)*$G456</f>
        <v>189296.94458266586</v>
      </c>
      <c r="AO456" s="47">
        <f t="shared" si="1080"/>
        <v>515994.84984530683</v>
      </c>
      <c r="AP456" s="47">
        <f t="shared" si="1080"/>
        <v>3380.5079600779022</v>
      </c>
      <c r="AR456" s="47">
        <f t="shared" ref="AR456:AT456" si="1081">INDEX(Alloc,$E456,AR$1)*$G456</f>
        <v>109201.08381401016</v>
      </c>
      <c r="AS456" s="47">
        <f t="shared" si="1081"/>
        <v>190492.02953318902</v>
      </c>
      <c r="AT456" s="47">
        <f t="shared" si="1081"/>
        <v>143.07794227804771</v>
      </c>
      <c r="AV456" s="47">
        <f t="shared" ref="AV456:AX456" si="1082">INDEX(Alloc,$E456,AV$1)*$G456</f>
        <v>22782.928016087048</v>
      </c>
      <c r="AW456" s="47">
        <f t="shared" si="1082"/>
        <v>44592.787962889794</v>
      </c>
      <c r="AX456" s="47">
        <f t="shared" si="1082"/>
        <v>272898.36285593797</v>
      </c>
      <c r="AZ456" s="47">
        <f t="shared" ref="AZ456:BB456" si="1083">INDEX(Alloc,$E456,AZ$1)*$G456</f>
        <v>95.429727414582075</v>
      </c>
      <c r="BA456" s="47">
        <f t="shared" si="1083"/>
        <v>161.12420229489391</v>
      </c>
      <c r="BB456" s="47">
        <f t="shared" si="1083"/>
        <v>2.1017291337829342</v>
      </c>
      <c r="BD456" s="47">
        <f t="shared" ref="BD456:BF456" si="1084">INDEX(Alloc,$E456,BD$1)*$G456</f>
        <v>208.68476247215182</v>
      </c>
      <c r="BE456" s="47">
        <f t="shared" si="1084"/>
        <v>537.1028245570194</v>
      </c>
      <c r="BF456" s="47">
        <f t="shared" si="1084"/>
        <v>407.73545195388931</v>
      </c>
      <c r="BH456" s="44">
        <f t="shared" si="982"/>
        <v>0</v>
      </c>
      <c r="BI456" s="44">
        <f t="shared" si="983"/>
        <v>0</v>
      </c>
      <c r="BJ456" s="44">
        <f t="shared" si="984"/>
        <v>0</v>
      </c>
      <c r="BK456" s="44">
        <f t="shared" si="985"/>
        <v>0</v>
      </c>
    </row>
    <row r="457" spans="2:63" x14ac:dyDescent="0.25">
      <c r="B457" s="6"/>
      <c r="C457" s="6"/>
      <c r="D457" s="6"/>
      <c r="E457" s="93"/>
      <c r="F457" s="93"/>
      <c r="G457" s="105"/>
      <c r="H457" s="24"/>
      <c r="I457" s="24"/>
      <c r="J457" s="24"/>
      <c r="K457" s="24"/>
      <c r="L457" s="40"/>
      <c r="M457" s="24"/>
      <c r="N457" s="24"/>
      <c r="O457" s="24"/>
      <c r="P457" s="40"/>
      <c r="Q457" s="24"/>
      <c r="R457" s="24"/>
      <c r="S457" s="24"/>
      <c r="T457" s="24"/>
      <c r="U457" s="24"/>
      <c r="V457" s="24"/>
      <c r="W457" s="24"/>
      <c r="Y457" s="44"/>
      <c r="Z457" s="44"/>
      <c r="BH457" s="44">
        <f t="shared" si="982"/>
        <v>0</v>
      </c>
      <c r="BI457" s="44">
        <f t="shared" si="983"/>
        <v>0</v>
      </c>
      <c r="BJ457" s="44">
        <f t="shared" si="984"/>
        <v>0</v>
      </c>
      <c r="BK457" s="44">
        <f t="shared" si="985"/>
        <v>0</v>
      </c>
    </row>
    <row r="458" spans="2:63" x14ac:dyDescent="0.25">
      <c r="B458" s="6" t="s">
        <v>225</v>
      </c>
      <c r="C458" s="6"/>
      <c r="D458" s="6"/>
      <c r="E458" s="93"/>
      <c r="F458" s="93"/>
      <c r="G458" s="105">
        <f>+'Function-Classif'!F458</f>
        <v>0</v>
      </c>
      <c r="H458" s="21">
        <f>+'Function-Classif'!S458</f>
        <v>0</v>
      </c>
      <c r="I458" s="21">
        <f>+'Function-Classif'!T458</f>
        <v>0</v>
      </c>
      <c r="J458" s="21">
        <f>+'Function-Classif'!U458</f>
        <v>0</v>
      </c>
      <c r="K458" s="24"/>
      <c r="L458" s="40"/>
      <c r="M458" s="24"/>
      <c r="N458" s="24"/>
      <c r="O458" s="24"/>
      <c r="P458" s="40"/>
      <c r="Q458" s="24"/>
      <c r="R458" s="24"/>
      <c r="S458" s="24"/>
      <c r="T458" s="24"/>
      <c r="U458" s="24"/>
      <c r="V458" s="24"/>
      <c r="W458" s="24"/>
      <c r="Y458" s="44"/>
      <c r="Z458" s="44"/>
      <c r="BH458" s="44">
        <f t="shared" si="982"/>
        <v>0</v>
      </c>
      <c r="BI458" s="44">
        <f t="shared" si="983"/>
        <v>0</v>
      </c>
      <c r="BJ458" s="44">
        <f t="shared" si="984"/>
        <v>0</v>
      </c>
      <c r="BK458" s="44">
        <f t="shared" si="985"/>
        <v>0</v>
      </c>
    </row>
    <row r="459" spans="2:63" x14ac:dyDescent="0.25">
      <c r="B459" s="6"/>
      <c r="C459" s="6"/>
      <c r="D459" s="6"/>
      <c r="E459" s="93"/>
      <c r="F459" s="93"/>
      <c r="G459" s="105"/>
      <c r="H459" s="24"/>
      <c r="I459" s="24"/>
      <c r="J459" s="24"/>
      <c r="K459" s="24"/>
      <c r="L459" s="40"/>
      <c r="M459" s="24"/>
      <c r="N459" s="24"/>
      <c r="O459" s="24"/>
      <c r="P459" s="40"/>
      <c r="Q459" s="24"/>
      <c r="R459" s="24"/>
      <c r="S459" s="24"/>
      <c r="T459" s="24"/>
      <c r="U459" s="24"/>
      <c r="V459" s="24"/>
      <c r="W459" s="24"/>
      <c r="Y459" s="44"/>
      <c r="Z459" s="44"/>
      <c r="BH459" s="44">
        <f t="shared" si="982"/>
        <v>0</v>
      </c>
      <c r="BI459" s="44">
        <f t="shared" si="983"/>
        <v>0</v>
      </c>
      <c r="BJ459" s="44">
        <f t="shared" si="984"/>
        <v>0</v>
      </c>
      <c r="BK459" s="44">
        <f t="shared" si="985"/>
        <v>0</v>
      </c>
    </row>
    <row r="460" spans="2:63" x14ac:dyDescent="0.25">
      <c r="B460" s="6" t="s">
        <v>226</v>
      </c>
      <c r="C460" s="6"/>
      <c r="D460" s="47" t="str">
        <f>INDEX(Alloc,$E460,D$1)</f>
        <v>TUP</v>
      </c>
      <c r="E460" s="93">
        <v>34</v>
      </c>
      <c r="F460" s="93"/>
      <c r="G460" s="105">
        <f>+'Function-Classif'!F460</f>
        <v>86095200.491145507</v>
      </c>
      <c r="H460" s="21">
        <f>+'Function-Classif'!S460</f>
        <v>29245340.251972027</v>
      </c>
      <c r="I460" s="21">
        <f>+'Function-Classif'!T460</f>
        <v>43590951.572149739</v>
      </c>
      <c r="J460" s="21">
        <f>+'Function-Classif'!U460</f>
        <v>13258908.667023739</v>
      </c>
      <c r="K460" s="47"/>
      <c r="L460" s="47">
        <f t="shared" ref="L460:N460" si="1085">INDEX(Alloc,$E460,L$1)*$G460</f>
        <v>13692740.405080747</v>
      </c>
      <c r="M460" s="47">
        <f t="shared" si="1085"/>
        <v>14634268.411433406</v>
      </c>
      <c r="N460" s="47">
        <f t="shared" si="1085"/>
        <v>9109963.9963754322</v>
      </c>
      <c r="O460" s="47"/>
      <c r="P460" s="47">
        <f t="shared" ref="P460:R460" si="1086">INDEX(Alloc,$E460,P$1)*$G460</f>
        <v>3332974.576827094</v>
      </c>
      <c r="Q460" s="47">
        <f t="shared" si="1086"/>
        <v>4366052.4383219685</v>
      </c>
      <c r="R460" s="47">
        <f t="shared" si="1086"/>
        <v>2057067.1628224899</v>
      </c>
      <c r="S460" s="47"/>
      <c r="T460" s="47">
        <f t="shared" ref="T460:V460" si="1087">INDEX(Alloc,$E460,T$1)*$G460</f>
        <v>276257.37668354879</v>
      </c>
      <c r="U460" s="47">
        <f t="shared" si="1087"/>
        <v>364803.8732659251</v>
      </c>
      <c r="V460" s="47">
        <f t="shared" si="1087"/>
        <v>18956.836423369776</v>
      </c>
      <c r="W460" s="24"/>
      <c r="X460" s="47">
        <f t="shared" ref="X460:Z460" si="1088">INDEX(Alloc,$E460,X$1)*$G460</f>
        <v>2879920.3181918059</v>
      </c>
      <c r="Y460" s="47">
        <f t="shared" si="1088"/>
        <v>5156596.1885715881</v>
      </c>
      <c r="Z460" s="47">
        <f t="shared" si="1088"/>
        <v>152364.93446065925</v>
      </c>
      <c r="AB460" s="47">
        <f t="shared" ref="AB460:AD460" si="1089">INDEX(Alloc,$E460,AB$1)*$G460</f>
        <v>204761.75644773516</v>
      </c>
      <c r="AC460" s="47">
        <f t="shared" si="1089"/>
        <v>397932.44878541509</v>
      </c>
      <c r="AD460" s="47">
        <f t="shared" si="1089"/>
        <v>16616.848907687028</v>
      </c>
      <c r="AF460" s="47">
        <f t="shared" ref="AF460:AH460" si="1090">INDEX(Alloc,$E460,AF$1)*$G460</f>
        <v>2154585.4080166817</v>
      </c>
      <c r="AG460" s="47">
        <f t="shared" si="1090"/>
        <v>4014427.867372205</v>
      </c>
      <c r="AH460" s="47">
        <f t="shared" si="1090"/>
        <v>24348.650112364314</v>
      </c>
      <c r="AJ460" s="47">
        <f t="shared" ref="AJ460:AL460" si="1091">INDEX(Alloc,$E460,AJ$1)*$G460</f>
        <v>4562272.1086200131</v>
      </c>
      <c r="AK460" s="47">
        <f t="shared" si="1091"/>
        <v>9649861.8830463123</v>
      </c>
      <c r="AL460" s="47">
        <f t="shared" si="1091"/>
        <v>35828.795940596247</v>
      </c>
      <c r="AN460" s="47">
        <f t="shared" ref="AN460:AP460" si="1092">INDEX(Alloc,$E460,AN$1)*$G460</f>
        <v>1260759.8738057665</v>
      </c>
      <c r="AO460" s="47">
        <f t="shared" si="1092"/>
        <v>3436640.793170867</v>
      </c>
      <c r="AP460" s="47">
        <f t="shared" si="1092"/>
        <v>22514.93704002173</v>
      </c>
      <c r="AR460" s="47">
        <f t="shared" ref="AR460:AT460" si="1093">INDEX(Alloc,$E460,AR$1)*$G460</f>
        <v>727303.57561942155</v>
      </c>
      <c r="AS460" s="47">
        <f t="shared" si="1093"/>
        <v>1268719.4061412225</v>
      </c>
      <c r="AT460" s="47">
        <f t="shared" si="1093"/>
        <v>952.93100925929252</v>
      </c>
      <c r="AV460" s="47">
        <f t="shared" ref="AV460:AX460" si="1094">INDEX(Alloc,$E460,AV$1)*$G460</f>
        <v>151739.38234351214</v>
      </c>
      <c r="AW460" s="47">
        <f t="shared" si="1094"/>
        <v>296997.91430172109</v>
      </c>
      <c r="AX460" s="47">
        <f t="shared" si="1094"/>
        <v>1817563.9668911938</v>
      </c>
      <c r="AZ460" s="47">
        <f t="shared" ref="AZ460:BB460" si="1095">INDEX(Alloc,$E460,AZ$1)*$G460</f>
        <v>635.58327028351027</v>
      </c>
      <c r="BA460" s="47">
        <f t="shared" si="1095"/>
        <v>1073.1231262090159</v>
      </c>
      <c r="BB460" s="47">
        <f t="shared" si="1095"/>
        <v>13.997984823917323</v>
      </c>
      <c r="BD460" s="47">
        <f t="shared" ref="BD460:BF460" si="1096">INDEX(Alloc,$E460,BD$1)*$G460</f>
        <v>1389.8870654231837</v>
      </c>
      <c r="BE460" s="47">
        <f t="shared" si="1096"/>
        <v>3577.2246129071259</v>
      </c>
      <c r="BF460" s="47">
        <f t="shared" si="1096"/>
        <v>2715.6090558399605</v>
      </c>
      <c r="BH460" s="44">
        <f t="shared" si="982"/>
        <v>0</v>
      </c>
      <c r="BI460" s="44">
        <f t="shared" si="983"/>
        <v>0</v>
      </c>
      <c r="BJ460" s="44">
        <f t="shared" si="984"/>
        <v>0</v>
      </c>
      <c r="BK460" s="44">
        <f t="shared" si="985"/>
        <v>0</v>
      </c>
    </row>
    <row r="461" spans="2:63" x14ac:dyDescent="0.25">
      <c r="B461" s="6"/>
      <c r="C461" s="6"/>
      <c r="D461" s="6"/>
      <c r="E461" s="93"/>
      <c r="F461" s="93"/>
      <c r="G461" s="105"/>
      <c r="H461" s="24"/>
      <c r="I461" s="24"/>
      <c r="J461" s="24"/>
      <c r="K461" s="24"/>
      <c r="L461" s="40"/>
      <c r="M461" s="24"/>
      <c r="N461" s="24"/>
      <c r="O461" s="24"/>
      <c r="P461" s="40"/>
      <c r="Q461" s="24"/>
      <c r="R461" s="24"/>
      <c r="S461" s="24"/>
      <c r="T461" s="24"/>
      <c r="U461" s="24"/>
      <c r="V461" s="24"/>
      <c r="W461" s="24"/>
      <c r="Y461" s="44"/>
      <c r="Z461" s="44"/>
      <c r="BH461" s="44">
        <f t="shared" si="982"/>
        <v>0</v>
      </c>
      <c r="BI461" s="44">
        <f t="shared" si="983"/>
        <v>0</v>
      </c>
      <c r="BJ461" s="44">
        <f t="shared" si="984"/>
        <v>0</v>
      </c>
      <c r="BK461" s="44">
        <f t="shared" si="985"/>
        <v>0</v>
      </c>
    </row>
    <row r="462" spans="2:63" x14ac:dyDescent="0.25">
      <c r="B462" s="6" t="s">
        <v>215</v>
      </c>
      <c r="C462" s="6"/>
      <c r="D462" s="6"/>
      <c r="E462" s="93"/>
      <c r="F462" s="93"/>
      <c r="G462" s="105">
        <f>+'Function-Classif'!F462</f>
        <v>0</v>
      </c>
      <c r="H462" s="21">
        <f>+'Function-Classif'!S462</f>
        <v>0</v>
      </c>
      <c r="I462" s="21">
        <f>+'Function-Classif'!T462</f>
        <v>0</v>
      </c>
      <c r="J462" s="21">
        <f>+'Function-Classif'!U462</f>
        <v>0</v>
      </c>
      <c r="K462" s="24"/>
      <c r="L462" s="40"/>
      <c r="M462" s="24"/>
      <c r="N462" s="24"/>
      <c r="O462" s="24"/>
      <c r="P462" s="40"/>
      <c r="Q462" s="24"/>
      <c r="R462" s="24"/>
      <c r="S462" s="24"/>
      <c r="T462" s="24"/>
      <c r="U462" s="24"/>
      <c r="V462" s="24"/>
      <c r="W462" s="24"/>
      <c r="Y462" s="44"/>
      <c r="Z462" s="44"/>
      <c r="BH462" s="44">
        <f t="shared" si="982"/>
        <v>0</v>
      </c>
      <c r="BI462" s="44">
        <f t="shared" si="983"/>
        <v>0</v>
      </c>
      <c r="BJ462" s="44">
        <f t="shared" si="984"/>
        <v>0</v>
      </c>
      <c r="BK462" s="44">
        <f t="shared" si="985"/>
        <v>0</v>
      </c>
    </row>
    <row r="463" spans="2:63" x14ac:dyDescent="0.25">
      <c r="B463" s="30"/>
      <c r="C463" s="30"/>
      <c r="D463" s="30"/>
      <c r="E463" s="94"/>
      <c r="F463" s="94"/>
      <c r="G463" s="105"/>
      <c r="H463" s="31"/>
      <c r="I463" s="31"/>
      <c r="J463" s="31"/>
      <c r="K463" s="41"/>
      <c r="L463" s="41"/>
      <c r="M463" s="41"/>
      <c r="N463" s="41"/>
      <c r="O463" s="41"/>
      <c r="P463" s="41"/>
      <c r="Q463" s="41"/>
      <c r="R463" s="41"/>
      <c r="S463" s="41"/>
      <c r="T463" s="41"/>
      <c r="U463" s="41"/>
      <c r="V463" s="24"/>
      <c r="W463" s="41"/>
      <c r="Y463" s="44"/>
      <c r="Z463" s="44"/>
      <c r="BH463" s="44">
        <f t="shared" si="982"/>
        <v>0</v>
      </c>
      <c r="BI463" s="44">
        <f t="shared" si="983"/>
        <v>0</v>
      </c>
      <c r="BJ463" s="44">
        <f t="shared" si="984"/>
        <v>0</v>
      </c>
      <c r="BK463" s="44">
        <f t="shared" si="985"/>
        <v>0</v>
      </c>
    </row>
    <row r="464" spans="2:63" x14ac:dyDescent="0.25">
      <c r="B464" s="9" t="s">
        <v>227</v>
      </c>
      <c r="C464" s="6"/>
      <c r="D464" s="6"/>
      <c r="E464" s="93"/>
      <c r="F464" s="93"/>
      <c r="G464" s="105">
        <f>+'Function-Classif'!F464</f>
        <v>1285753150.8498964</v>
      </c>
      <c r="H464" s="24">
        <f>H287+H446+H454+H456+H460+H452+H458+H462</f>
        <v>210971699.60959926</v>
      </c>
      <c r="I464" s="24">
        <f t="shared" ref="I464:BF464" si="1097">I287+I446+I454+I456+I460+I452+I458+I462</f>
        <v>915701611.52464986</v>
      </c>
      <c r="J464" s="24">
        <f t="shared" si="1097"/>
        <v>159079839.71564725</v>
      </c>
      <c r="K464" s="24"/>
      <c r="L464" s="24">
        <f t="shared" si="1097"/>
        <v>98417775.315691575</v>
      </c>
      <c r="M464" s="24">
        <f t="shared" si="1097"/>
        <v>307417541.58896369</v>
      </c>
      <c r="N464" s="24">
        <f t="shared" si="1097"/>
        <v>109023646.15838125</v>
      </c>
      <c r="O464" s="24">
        <f t="shared" si="1097"/>
        <v>0</v>
      </c>
      <c r="P464" s="24">
        <f t="shared" si="1097"/>
        <v>24127951.414860602</v>
      </c>
      <c r="Q464" s="24">
        <f t="shared" si="1097"/>
        <v>91716310.600727424</v>
      </c>
      <c r="R464" s="24">
        <f t="shared" si="1097"/>
        <v>31493848.558058251</v>
      </c>
      <c r="S464" s="24">
        <f t="shared" si="1097"/>
        <v>0</v>
      </c>
      <c r="T464" s="24">
        <f t="shared" si="1097"/>
        <v>2031451.2517969275</v>
      </c>
      <c r="U464" s="24">
        <f t="shared" si="1097"/>
        <v>7663321.918704506</v>
      </c>
      <c r="V464" s="24">
        <f t="shared" si="1097"/>
        <v>709452.23567389534</v>
      </c>
      <c r="W464" s="24">
        <f t="shared" si="1097"/>
        <v>0</v>
      </c>
      <c r="X464" s="24">
        <f t="shared" si="1097"/>
        <v>20520003.723763742</v>
      </c>
      <c r="Y464" s="24">
        <f t="shared" si="1097"/>
        <v>108323018.18512481</v>
      </c>
      <c r="Z464" s="24">
        <f t="shared" si="1097"/>
        <v>3837886.5533929798</v>
      </c>
      <c r="AA464" s="24">
        <f t="shared" si="1097"/>
        <v>0</v>
      </c>
      <c r="AB464" s="24">
        <f t="shared" si="1097"/>
        <v>1491354.3373214663</v>
      </c>
      <c r="AC464" s="24">
        <f t="shared" si="1097"/>
        <v>8359243.638617008</v>
      </c>
      <c r="AD464" s="24">
        <f t="shared" si="1097"/>
        <v>390981.39866018994</v>
      </c>
      <c r="AE464" s="24">
        <f t="shared" si="1097"/>
        <v>0</v>
      </c>
      <c r="AF464" s="24">
        <f t="shared" si="1097"/>
        <v>15326615.144810604</v>
      </c>
      <c r="AG464" s="24">
        <f t="shared" si="1097"/>
        <v>84329842.201719642</v>
      </c>
      <c r="AH464" s="24">
        <f t="shared" si="1097"/>
        <v>1662999.4102264692</v>
      </c>
      <c r="AI464" s="24">
        <f t="shared" si="1097"/>
        <v>0</v>
      </c>
      <c r="AJ464" s="24">
        <f t="shared" si="1097"/>
        <v>33480252.433086194</v>
      </c>
      <c r="AK464" s="24">
        <f t="shared" si="1097"/>
        <v>202711658.23646232</v>
      </c>
      <c r="AL464" s="24">
        <f t="shared" si="1097"/>
        <v>1293246.7714879378</v>
      </c>
      <c r="AM464" s="24">
        <f t="shared" si="1097"/>
        <v>0</v>
      </c>
      <c r="AN464" s="24">
        <f t="shared" si="1097"/>
        <v>9207598.3971735071</v>
      </c>
      <c r="AO464" s="24">
        <f t="shared" si="1097"/>
        <v>72192448.181114972</v>
      </c>
      <c r="AP464" s="24">
        <f t="shared" si="1097"/>
        <v>510778.99903531873</v>
      </c>
      <c r="AQ464" s="24">
        <f t="shared" si="1097"/>
        <v>0</v>
      </c>
      <c r="AR464" s="24">
        <f t="shared" si="1097"/>
        <v>5257770.9141484154</v>
      </c>
      <c r="AS464" s="24">
        <f t="shared" si="1097"/>
        <v>26651595.408584014</v>
      </c>
      <c r="AT464" s="24">
        <f t="shared" si="1097"/>
        <v>23746.994294141343</v>
      </c>
      <c r="AU464" s="24">
        <f t="shared" si="1097"/>
        <v>0</v>
      </c>
      <c r="AV464" s="24">
        <f t="shared" si="1097"/>
        <v>1096177.7171335083</v>
      </c>
      <c r="AW464" s="24">
        <f t="shared" si="1097"/>
        <v>6238943.1507455781</v>
      </c>
      <c r="AX464" s="24">
        <f t="shared" si="1097"/>
        <v>10086432.473448241</v>
      </c>
      <c r="AY464" s="24">
        <f t="shared" si="1097"/>
        <v>0</v>
      </c>
      <c r="AZ464" s="24">
        <f t="shared" si="1097"/>
        <v>4591.5055637328869</v>
      </c>
      <c r="BA464" s="24">
        <f t="shared" si="1097"/>
        <v>22542.764968264371</v>
      </c>
      <c r="BB464" s="24">
        <f t="shared" si="1097"/>
        <v>182.37714391982979</v>
      </c>
      <c r="BC464" s="24">
        <f t="shared" si="1097"/>
        <v>0</v>
      </c>
      <c r="BD464" s="24">
        <f t="shared" si="1097"/>
        <v>10157.454249026083</v>
      </c>
      <c r="BE464" s="24">
        <f t="shared" si="1097"/>
        <v>75145.64891759606</v>
      </c>
      <c r="BF464" s="24">
        <f t="shared" si="1097"/>
        <v>46637.785844589554</v>
      </c>
      <c r="BH464" s="44">
        <f t="shared" si="982"/>
        <v>0</v>
      </c>
      <c r="BI464" s="44">
        <f t="shared" si="983"/>
        <v>0</v>
      </c>
      <c r="BJ464" s="44">
        <f t="shared" si="984"/>
        <v>0</v>
      </c>
      <c r="BK464" s="44">
        <f t="shared" si="985"/>
        <v>0</v>
      </c>
    </row>
    <row r="465" spans="1:63" x14ac:dyDescent="0.25">
      <c r="B465" s="6"/>
      <c r="C465" s="6"/>
      <c r="D465" s="6"/>
      <c r="E465" s="93"/>
      <c r="F465" s="93"/>
      <c r="G465" s="105"/>
      <c r="H465" s="24"/>
      <c r="I465" s="24"/>
      <c r="J465" s="24"/>
      <c r="K465" s="24"/>
      <c r="L465" s="40"/>
      <c r="M465" s="24"/>
      <c r="N465" s="24"/>
      <c r="O465" s="24"/>
      <c r="P465" s="40"/>
      <c r="Q465" s="24"/>
      <c r="R465" s="24"/>
      <c r="S465" s="24"/>
      <c r="T465" s="24"/>
      <c r="U465" s="24"/>
      <c r="V465" s="24"/>
      <c r="W465" s="24"/>
      <c r="Y465" s="44"/>
      <c r="Z465" s="44"/>
      <c r="BH465" s="44">
        <f t="shared" si="982"/>
        <v>0</v>
      </c>
      <c r="BI465" s="44">
        <f t="shared" si="983"/>
        <v>0</v>
      </c>
      <c r="BJ465" s="44">
        <f t="shared" si="984"/>
        <v>0</v>
      </c>
      <c r="BK465" s="44">
        <f t="shared" si="985"/>
        <v>0</v>
      </c>
    </row>
    <row r="466" spans="1:63" x14ac:dyDescent="0.25">
      <c r="B466" s="9" t="s">
        <v>228</v>
      </c>
      <c r="C466" s="6"/>
      <c r="D466" s="6"/>
      <c r="E466" s="93"/>
      <c r="F466" s="93"/>
      <c r="G466" s="105"/>
      <c r="H466" s="24"/>
      <c r="I466" s="24"/>
      <c r="J466" s="24"/>
      <c r="K466" s="24"/>
      <c r="L466" s="40"/>
      <c r="M466" s="24"/>
      <c r="N466" s="24"/>
      <c r="O466" s="24"/>
      <c r="P466" s="40"/>
      <c r="Q466" s="24"/>
      <c r="R466" s="24"/>
      <c r="S466" s="24"/>
      <c r="T466" s="24"/>
      <c r="U466" s="24"/>
      <c r="V466" s="24"/>
      <c r="W466" s="24"/>
      <c r="Y466" s="44"/>
      <c r="Z466" s="44"/>
      <c r="BH466" s="44">
        <f t="shared" si="982"/>
        <v>0</v>
      </c>
      <c r="BI466" s="44">
        <f t="shared" si="983"/>
        <v>0</v>
      </c>
      <c r="BJ466" s="44">
        <f t="shared" si="984"/>
        <v>0</v>
      </c>
      <c r="BK466" s="44">
        <f t="shared" si="985"/>
        <v>0</v>
      </c>
    </row>
    <row r="467" spans="1:63" x14ac:dyDescent="0.25">
      <c r="B467" s="6" t="s">
        <v>229</v>
      </c>
      <c r="C467" s="6"/>
      <c r="D467" s="6"/>
      <c r="E467" s="93"/>
      <c r="F467" s="93"/>
      <c r="G467" s="105">
        <f>+'Function-Classif'!F467</f>
        <v>0</v>
      </c>
      <c r="H467" s="21">
        <f>+'Function-Classif'!S467</f>
        <v>0</v>
      </c>
      <c r="I467" s="21">
        <f>+'Function-Classif'!T467</f>
        <v>0</v>
      </c>
      <c r="J467" s="21">
        <f>+'Function-Classif'!U467</f>
        <v>0</v>
      </c>
      <c r="K467" s="24"/>
      <c r="L467" s="40"/>
      <c r="M467" s="24"/>
      <c r="N467" s="24"/>
      <c r="O467" s="24"/>
      <c r="P467" s="40"/>
      <c r="Q467" s="24"/>
      <c r="R467" s="24"/>
      <c r="S467" s="24"/>
      <c r="T467" s="24"/>
      <c r="U467" s="24"/>
      <c r="V467" s="24"/>
      <c r="W467" s="24"/>
      <c r="Y467" s="44"/>
      <c r="Z467" s="44"/>
      <c r="BH467" s="44">
        <f t="shared" si="982"/>
        <v>0</v>
      </c>
      <c r="BI467" s="44">
        <f t="shared" si="983"/>
        <v>0</v>
      </c>
      <c r="BJ467" s="44">
        <f t="shared" si="984"/>
        <v>0</v>
      </c>
      <c r="BK467" s="44">
        <f t="shared" si="985"/>
        <v>0</v>
      </c>
    </row>
    <row r="468" spans="1:63" x14ac:dyDescent="0.25">
      <c r="B468" s="6" t="s">
        <v>230</v>
      </c>
      <c r="C468" s="6"/>
      <c r="D468" s="6"/>
      <c r="E468" s="93"/>
      <c r="F468" s="93"/>
      <c r="G468" s="105">
        <f>+'Function-Classif'!F468</f>
        <v>0</v>
      </c>
      <c r="H468" s="21">
        <f>+'Function-Classif'!S468</f>
        <v>0</v>
      </c>
      <c r="I468" s="21">
        <f>+'Function-Classif'!T468</f>
        <v>0</v>
      </c>
      <c r="J468" s="21">
        <f>+'Function-Classif'!U468</f>
        <v>0</v>
      </c>
      <c r="K468" s="24"/>
      <c r="L468" s="40"/>
      <c r="M468" s="24"/>
      <c r="N468" s="24"/>
      <c r="O468" s="24"/>
      <c r="P468" s="40"/>
      <c r="Q468" s="24"/>
      <c r="R468" s="24"/>
      <c r="S468" s="24"/>
      <c r="T468" s="24"/>
      <c r="U468" s="24"/>
      <c r="V468" s="24"/>
      <c r="W468" s="24"/>
      <c r="Y468" s="44"/>
      <c r="Z468" s="44"/>
      <c r="BH468" s="44">
        <f t="shared" si="982"/>
        <v>0</v>
      </c>
      <c r="BI468" s="44">
        <f t="shared" si="983"/>
        <v>0</v>
      </c>
      <c r="BJ468" s="44">
        <f t="shared" si="984"/>
        <v>0</v>
      </c>
      <c r="BK468" s="44">
        <f t="shared" si="985"/>
        <v>0</v>
      </c>
    </row>
    <row r="469" spans="1:63" x14ac:dyDescent="0.25">
      <c r="B469" s="6" t="s">
        <v>231</v>
      </c>
      <c r="C469" s="6"/>
      <c r="D469" s="6"/>
      <c r="E469" s="93"/>
      <c r="F469" s="93"/>
      <c r="G469" s="105">
        <f>+'Function-Classif'!F469</f>
        <v>0</v>
      </c>
      <c r="H469" s="21">
        <f>+'Function-Classif'!S469</f>
        <v>0</v>
      </c>
      <c r="I469" s="21">
        <f>+'Function-Classif'!T469</f>
        <v>0</v>
      </c>
      <c r="J469" s="21">
        <f>+'Function-Classif'!U469</f>
        <v>0</v>
      </c>
      <c r="K469" s="24"/>
      <c r="L469" s="40"/>
      <c r="M469" s="24"/>
      <c r="N469" s="24"/>
      <c r="O469" s="24"/>
      <c r="P469" s="40"/>
      <c r="Q469" s="24"/>
      <c r="R469" s="24"/>
      <c r="S469" s="24"/>
      <c r="T469" s="24"/>
      <c r="U469" s="24"/>
      <c r="V469" s="24"/>
      <c r="W469" s="24"/>
      <c r="Y469" s="44"/>
      <c r="Z469" s="44"/>
      <c r="BH469" s="44">
        <f t="shared" si="982"/>
        <v>0</v>
      </c>
      <c r="BI469" s="44">
        <f t="shared" si="983"/>
        <v>0</v>
      </c>
      <c r="BJ469" s="44">
        <f t="shared" si="984"/>
        <v>0</v>
      </c>
      <c r="BK469" s="44">
        <f t="shared" si="985"/>
        <v>0</v>
      </c>
    </row>
    <row r="470" spans="1:63" x14ac:dyDescent="0.25">
      <c r="B470" s="6" t="s">
        <v>232</v>
      </c>
      <c r="C470" s="6"/>
      <c r="D470" s="6"/>
      <c r="E470" s="93"/>
      <c r="F470" s="93"/>
      <c r="G470" s="105">
        <f>+'Function-Classif'!F470</f>
        <v>0</v>
      </c>
      <c r="H470" s="21">
        <f>+'Function-Classif'!S470</f>
        <v>0</v>
      </c>
      <c r="I470" s="21">
        <f>+'Function-Classif'!T470</f>
        <v>0</v>
      </c>
      <c r="J470" s="21">
        <f>+'Function-Classif'!U470</f>
        <v>0</v>
      </c>
      <c r="K470" s="24"/>
      <c r="L470" s="40"/>
      <c r="M470" s="24"/>
      <c r="N470" s="24"/>
      <c r="O470" s="24"/>
      <c r="P470" s="40"/>
      <c r="Q470" s="24"/>
      <c r="R470" s="24"/>
      <c r="S470" s="24"/>
      <c r="T470" s="24"/>
      <c r="U470" s="24"/>
      <c r="V470" s="24"/>
      <c r="W470" s="24"/>
      <c r="Y470" s="44"/>
      <c r="Z470" s="44"/>
      <c r="BH470" s="44">
        <f t="shared" si="982"/>
        <v>0</v>
      </c>
      <c r="BI470" s="44">
        <f t="shared" si="983"/>
        <v>0</v>
      </c>
      <c r="BJ470" s="44">
        <f t="shared" si="984"/>
        <v>0</v>
      </c>
      <c r="BK470" s="44">
        <f t="shared" si="985"/>
        <v>0</v>
      </c>
    </row>
    <row r="471" spans="1:63" x14ac:dyDescent="0.25">
      <c r="B471" s="6" t="s">
        <v>233</v>
      </c>
      <c r="C471" s="6"/>
      <c r="D471" s="6"/>
      <c r="E471" s="93"/>
      <c r="F471" s="93"/>
      <c r="G471" s="105">
        <f>+'Function-Classif'!F471</f>
        <v>0</v>
      </c>
      <c r="H471" s="21">
        <f>+'Function-Classif'!S471</f>
        <v>0</v>
      </c>
      <c r="I471" s="21">
        <f>+'Function-Classif'!T471</f>
        <v>0</v>
      </c>
      <c r="J471" s="21">
        <f>+'Function-Classif'!U471</f>
        <v>0</v>
      </c>
      <c r="K471" s="24"/>
      <c r="L471" s="40"/>
      <c r="M471" s="24"/>
      <c r="N471" s="24"/>
      <c r="O471" s="24"/>
      <c r="P471" s="40"/>
      <c r="Q471" s="24"/>
      <c r="R471" s="24"/>
      <c r="S471" s="24"/>
      <c r="T471" s="24"/>
      <c r="U471" s="24"/>
      <c r="V471" s="24"/>
      <c r="W471" s="24"/>
      <c r="Y471" s="44"/>
      <c r="Z471" s="44"/>
      <c r="BH471" s="44">
        <f t="shared" si="982"/>
        <v>0</v>
      </c>
      <c r="BI471" s="44">
        <f t="shared" si="983"/>
        <v>0</v>
      </c>
      <c r="BJ471" s="44">
        <f t="shared" si="984"/>
        <v>0</v>
      </c>
      <c r="BK471" s="44">
        <f t="shared" si="985"/>
        <v>0</v>
      </c>
    </row>
    <row r="472" spans="1:63" x14ac:dyDescent="0.25">
      <c r="B472" s="6" t="s">
        <v>234</v>
      </c>
      <c r="C472" s="6"/>
      <c r="D472" s="6"/>
      <c r="E472" s="93"/>
      <c r="F472" s="93"/>
      <c r="G472" s="105">
        <f>+'Function-Classif'!F472</f>
        <v>0</v>
      </c>
      <c r="H472" s="21">
        <f>+'Function-Classif'!S472</f>
        <v>0</v>
      </c>
      <c r="I472" s="21">
        <f>+'Function-Classif'!T472</f>
        <v>0</v>
      </c>
      <c r="J472" s="21">
        <f>+'Function-Classif'!U472</f>
        <v>0</v>
      </c>
      <c r="K472" s="24"/>
      <c r="L472" s="40"/>
      <c r="M472" s="24"/>
      <c r="N472" s="24"/>
      <c r="O472" s="24"/>
      <c r="P472" s="40"/>
      <c r="Q472" s="24"/>
      <c r="R472" s="24"/>
      <c r="S472" s="24"/>
      <c r="T472" s="24"/>
      <c r="U472" s="24"/>
      <c r="V472" s="24"/>
      <c r="W472" s="24"/>
      <c r="Y472" s="44"/>
      <c r="Z472" s="44"/>
      <c r="BH472" s="44">
        <f t="shared" si="982"/>
        <v>0</v>
      </c>
      <c r="BI472" s="44">
        <f t="shared" si="983"/>
        <v>0</v>
      </c>
      <c r="BJ472" s="44">
        <f t="shared" si="984"/>
        <v>0</v>
      </c>
      <c r="BK472" s="44">
        <f t="shared" si="985"/>
        <v>0</v>
      </c>
    </row>
    <row r="473" spans="1:63" x14ac:dyDescent="0.25">
      <c r="B473" s="6" t="s">
        <v>235</v>
      </c>
      <c r="C473" s="6"/>
      <c r="D473" s="6"/>
      <c r="E473" s="93"/>
      <c r="F473" s="93"/>
      <c r="G473" s="105">
        <f>+'Function-Classif'!F473</f>
        <v>0</v>
      </c>
      <c r="H473" s="21">
        <f>+'Function-Classif'!S473</f>
        <v>0</v>
      </c>
      <c r="I473" s="21">
        <f>+'Function-Classif'!T473</f>
        <v>0</v>
      </c>
      <c r="J473" s="21">
        <f>+'Function-Classif'!U473</f>
        <v>0</v>
      </c>
      <c r="K473" s="24"/>
      <c r="L473" s="40"/>
      <c r="M473" s="24"/>
      <c r="N473" s="24"/>
      <c r="O473" s="24"/>
      <c r="P473" s="40"/>
      <c r="Q473" s="24"/>
      <c r="R473" s="24"/>
      <c r="S473" s="24"/>
      <c r="T473" s="24"/>
      <c r="U473" s="24"/>
      <c r="V473" s="24"/>
      <c r="W473" s="24"/>
      <c r="Y473" s="44"/>
      <c r="Z473" s="44"/>
      <c r="BH473" s="44">
        <f t="shared" si="982"/>
        <v>0</v>
      </c>
      <c r="BI473" s="44">
        <f t="shared" si="983"/>
        <v>0</v>
      </c>
      <c r="BJ473" s="44">
        <f t="shared" si="984"/>
        <v>0</v>
      </c>
      <c r="BK473" s="44">
        <f t="shared" si="985"/>
        <v>0</v>
      </c>
    </row>
    <row r="474" spans="1:63" x14ac:dyDescent="0.25">
      <c r="B474" s="6"/>
      <c r="C474" s="6"/>
      <c r="D474" s="6"/>
      <c r="E474" s="93"/>
      <c r="F474" s="93"/>
      <c r="G474" s="105"/>
      <c r="H474" s="24"/>
      <c r="I474" s="24"/>
      <c r="J474" s="24"/>
      <c r="K474" s="24"/>
      <c r="L474" s="40"/>
      <c r="M474" s="24"/>
      <c r="N474" s="24"/>
      <c r="O474" s="24"/>
      <c r="P474" s="40"/>
      <c r="Q474" s="24"/>
      <c r="R474" s="24"/>
      <c r="S474" s="24"/>
      <c r="T474" s="24"/>
      <c r="U474" s="24"/>
      <c r="V474" s="24"/>
      <c r="W474" s="24"/>
      <c r="Y474" s="44"/>
      <c r="Z474" s="44"/>
      <c r="BH474" s="44">
        <f t="shared" si="982"/>
        <v>0</v>
      </c>
      <c r="BI474" s="44">
        <f t="shared" si="983"/>
        <v>0</v>
      </c>
      <c r="BJ474" s="44">
        <f t="shared" si="984"/>
        <v>0</v>
      </c>
      <c r="BK474" s="44">
        <f t="shared" si="985"/>
        <v>0</v>
      </c>
    </row>
    <row r="475" spans="1:63" x14ac:dyDescent="0.25">
      <c r="B475" s="6" t="s">
        <v>236</v>
      </c>
      <c r="C475" s="6"/>
      <c r="D475" s="6"/>
      <c r="E475" s="93"/>
      <c r="F475" s="93"/>
      <c r="G475" s="105">
        <f>+'Function-Classif'!F475</f>
        <v>0</v>
      </c>
      <c r="H475" s="21">
        <f>+'Function-Classif'!S475</f>
        <v>0</v>
      </c>
      <c r="I475" s="21">
        <f>+'Function-Classif'!T475</f>
        <v>0</v>
      </c>
      <c r="J475" s="21">
        <f>+'Function-Classif'!U475</f>
        <v>0</v>
      </c>
      <c r="K475" s="24"/>
      <c r="L475" s="40"/>
      <c r="M475" s="24"/>
      <c r="N475" s="24"/>
      <c r="O475" s="24"/>
      <c r="P475" s="40"/>
      <c r="Q475" s="24"/>
      <c r="R475" s="24"/>
      <c r="S475" s="24"/>
      <c r="T475" s="24"/>
      <c r="U475" s="24"/>
      <c r="V475" s="24"/>
      <c r="W475" s="24"/>
      <c r="Y475" s="44"/>
      <c r="Z475" s="44"/>
      <c r="BH475" s="44">
        <f t="shared" si="982"/>
        <v>0</v>
      </c>
      <c r="BI475" s="44">
        <f t="shared" si="983"/>
        <v>0</v>
      </c>
      <c r="BJ475" s="44">
        <f t="shared" si="984"/>
        <v>0</v>
      </c>
      <c r="BK475" s="44">
        <f t="shared" si="985"/>
        <v>0</v>
      </c>
    </row>
    <row r="476" spans="1:63" x14ac:dyDescent="0.25">
      <c r="B476" s="6"/>
      <c r="C476" s="6"/>
      <c r="D476" s="6"/>
      <c r="E476" s="93"/>
      <c r="F476" s="93"/>
      <c r="G476" s="105"/>
      <c r="H476" s="24"/>
      <c r="I476" s="24"/>
      <c r="J476" s="24"/>
      <c r="K476" s="24"/>
      <c r="L476" s="40"/>
      <c r="M476" s="24"/>
      <c r="N476" s="24"/>
      <c r="O476" s="24"/>
      <c r="P476" s="40"/>
      <c r="Q476" s="24"/>
      <c r="R476" s="24"/>
      <c r="S476" s="24"/>
      <c r="T476" s="24"/>
      <c r="U476" s="24"/>
      <c r="V476" s="24"/>
      <c r="W476" s="24"/>
      <c r="Y476" s="44"/>
      <c r="Z476" s="44"/>
    </row>
    <row r="477" spans="1:63" x14ac:dyDescent="0.25">
      <c r="A477" s="2" t="s">
        <v>434</v>
      </c>
      <c r="E477" s="95"/>
      <c r="F477" s="95"/>
      <c r="G477" s="105"/>
      <c r="H477" s="24"/>
      <c r="I477" s="24"/>
      <c r="J477" s="24"/>
      <c r="K477" s="24"/>
      <c r="L477" s="40"/>
      <c r="M477" s="24"/>
      <c r="N477" s="24"/>
      <c r="O477" s="24"/>
      <c r="P477" s="40"/>
      <c r="Q477" s="24"/>
      <c r="R477" s="24"/>
      <c r="S477" s="24"/>
      <c r="T477" s="24"/>
      <c r="U477" s="24"/>
      <c r="V477" s="24"/>
      <c r="W477" s="24"/>
      <c r="Y477" s="44"/>
      <c r="Z477" s="44"/>
    </row>
    <row r="478" spans="1:63" x14ac:dyDescent="0.25">
      <c r="B478" s="9" t="s">
        <v>435</v>
      </c>
      <c r="E478" s="95"/>
      <c r="F478" s="95"/>
      <c r="G478" s="105"/>
      <c r="H478" s="24"/>
      <c r="I478" s="24"/>
      <c r="J478" s="24"/>
      <c r="K478" s="24"/>
      <c r="L478" s="40"/>
      <c r="M478" s="24"/>
      <c r="N478" s="24"/>
      <c r="O478" s="24"/>
      <c r="P478" s="40"/>
      <c r="Q478" s="24"/>
      <c r="R478" s="24"/>
      <c r="S478" s="24"/>
      <c r="T478" s="24"/>
      <c r="U478" s="24"/>
      <c r="V478" s="24"/>
      <c r="W478" s="24"/>
      <c r="Y478" s="44"/>
      <c r="Z478" s="44"/>
    </row>
    <row r="479" spans="1:63" x14ac:dyDescent="0.25">
      <c r="B479" s="13" t="s">
        <v>436</v>
      </c>
      <c r="E479" s="95"/>
      <c r="F479" s="95"/>
      <c r="G479" s="105"/>
      <c r="H479" s="24"/>
      <c r="I479" s="24"/>
      <c r="J479" s="24"/>
      <c r="K479" s="24"/>
      <c r="L479" s="40"/>
      <c r="M479" s="24"/>
      <c r="N479" s="24"/>
      <c r="O479" s="24"/>
      <c r="P479" s="40"/>
      <c r="Q479" s="24"/>
      <c r="R479" s="24"/>
      <c r="S479" s="24"/>
      <c r="T479" s="24"/>
      <c r="U479" s="24"/>
      <c r="V479" s="24"/>
      <c r="W479" s="24"/>
      <c r="Y479" s="44"/>
      <c r="Z479" s="44"/>
    </row>
    <row r="480" spans="1:63" x14ac:dyDescent="0.25">
      <c r="B480" s="6" t="s">
        <v>437</v>
      </c>
      <c r="E480" s="95"/>
      <c r="F480" s="95"/>
      <c r="G480" s="105"/>
      <c r="H480" s="24"/>
      <c r="I480" s="24"/>
      <c r="J480" s="24"/>
      <c r="K480" s="24"/>
      <c r="L480" s="40"/>
      <c r="M480" s="24"/>
      <c r="N480" s="24"/>
      <c r="O480" s="24"/>
      <c r="P480" s="40"/>
      <c r="Q480" s="24"/>
      <c r="R480" s="24"/>
      <c r="S480" s="24"/>
      <c r="T480" s="24"/>
      <c r="U480" s="24"/>
      <c r="V480" s="24"/>
      <c r="W480" s="24"/>
      <c r="Y480" s="44"/>
      <c r="Z480" s="44"/>
    </row>
    <row r="481" spans="2:26" x14ac:dyDescent="0.25">
      <c r="B481" s="6" t="s">
        <v>438</v>
      </c>
      <c r="E481" s="95"/>
      <c r="F481" s="95"/>
      <c r="G481" s="105"/>
      <c r="H481" s="24"/>
      <c r="I481" s="24"/>
      <c r="J481" s="24"/>
      <c r="K481" s="24"/>
      <c r="L481" s="40"/>
      <c r="M481" s="24"/>
      <c r="N481" s="24"/>
      <c r="O481" s="24"/>
      <c r="P481" s="40"/>
      <c r="Q481" s="24"/>
      <c r="R481" s="24"/>
      <c r="S481" s="24"/>
      <c r="T481" s="24"/>
      <c r="U481" s="24"/>
      <c r="V481" s="24"/>
      <c r="W481" s="24"/>
      <c r="Y481" s="44"/>
      <c r="Z481" s="44"/>
    </row>
    <row r="482" spans="2:26" x14ac:dyDescent="0.25">
      <c r="B482" s="6" t="s">
        <v>439</v>
      </c>
      <c r="E482" s="95"/>
      <c r="F482" s="95"/>
      <c r="G482" s="105"/>
      <c r="H482" s="24"/>
      <c r="I482" s="24"/>
      <c r="J482" s="24"/>
      <c r="K482" s="24"/>
      <c r="L482" s="40"/>
      <c r="M482" s="24"/>
      <c r="N482" s="24"/>
      <c r="O482" s="24"/>
      <c r="P482" s="40"/>
      <c r="Q482" s="24"/>
      <c r="R482" s="24"/>
      <c r="S482" s="24"/>
      <c r="T482" s="24"/>
      <c r="U482" s="24"/>
      <c r="V482" s="24"/>
      <c r="W482" s="24"/>
      <c r="Y482" s="44"/>
      <c r="Z482" s="44"/>
    </row>
    <row r="483" spans="2:26" x14ac:dyDescent="0.25">
      <c r="B483" s="6" t="s">
        <v>440</v>
      </c>
      <c r="E483" s="95"/>
      <c r="F483" s="95"/>
      <c r="G483" s="105"/>
      <c r="H483" s="24"/>
      <c r="I483" s="24"/>
      <c r="J483" s="24"/>
      <c r="K483" s="24"/>
      <c r="L483" s="40"/>
      <c r="M483" s="24"/>
      <c r="N483" s="24"/>
      <c r="O483" s="24"/>
      <c r="P483" s="40"/>
      <c r="Q483" s="24"/>
      <c r="R483" s="24"/>
      <c r="S483" s="24"/>
      <c r="T483" s="24"/>
      <c r="U483" s="24"/>
      <c r="V483" s="24"/>
      <c r="W483" s="24"/>
      <c r="Y483" s="44"/>
      <c r="Z483" s="44"/>
    </row>
    <row r="484" spans="2:26" x14ac:dyDescent="0.25">
      <c r="B484" s="6" t="s">
        <v>441</v>
      </c>
      <c r="E484" s="95"/>
      <c r="F484" s="95"/>
      <c r="G484" s="105"/>
      <c r="H484" s="24"/>
      <c r="I484" s="24"/>
      <c r="J484" s="24"/>
      <c r="K484" s="24"/>
      <c r="L484" s="40"/>
      <c r="M484" s="24"/>
      <c r="N484" s="24"/>
      <c r="O484" s="24"/>
      <c r="P484" s="40"/>
      <c r="Q484" s="24"/>
      <c r="R484" s="24"/>
      <c r="S484" s="24"/>
      <c r="T484" s="24"/>
      <c r="U484" s="24"/>
      <c r="V484" s="24"/>
      <c r="W484" s="24"/>
      <c r="Y484" s="44"/>
      <c r="Z484" s="44"/>
    </row>
    <row r="485" spans="2:26" x14ac:dyDescent="0.25">
      <c r="B485" s="6" t="s">
        <v>442</v>
      </c>
      <c r="E485" s="95"/>
      <c r="F485" s="95"/>
      <c r="G485" s="105"/>
      <c r="H485" s="24"/>
      <c r="I485" s="24"/>
      <c r="J485" s="24"/>
      <c r="K485" s="24"/>
      <c r="L485" s="40"/>
      <c r="M485" s="24"/>
      <c r="N485" s="24"/>
      <c r="O485" s="24"/>
      <c r="P485" s="40"/>
      <c r="Q485" s="24"/>
      <c r="R485" s="24"/>
      <c r="S485" s="24"/>
      <c r="T485" s="24"/>
      <c r="U485" s="24"/>
      <c r="V485" s="24"/>
      <c r="W485" s="24"/>
      <c r="Y485" s="44"/>
      <c r="Z485" s="44"/>
    </row>
    <row r="486" spans="2:26" x14ac:dyDescent="0.25">
      <c r="B486" s="6" t="s">
        <v>443</v>
      </c>
      <c r="E486" s="95"/>
      <c r="F486" s="95"/>
      <c r="G486" s="105"/>
      <c r="H486" s="24"/>
      <c r="I486" s="24"/>
      <c r="J486" s="24"/>
      <c r="K486" s="24"/>
      <c r="L486" s="40"/>
      <c r="M486" s="24"/>
      <c r="N486" s="24"/>
      <c r="O486" s="24"/>
      <c r="P486" s="40"/>
      <c r="Q486" s="24"/>
      <c r="R486" s="24"/>
      <c r="S486" s="24"/>
      <c r="T486" s="24"/>
      <c r="U486" s="24"/>
      <c r="V486" s="24"/>
      <c r="W486" s="24"/>
      <c r="Y486" s="44"/>
      <c r="Z486" s="44"/>
    </row>
    <row r="487" spans="2:26" x14ac:dyDescent="0.25">
      <c r="B487" s="6" t="s">
        <v>444</v>
      </c>
      <c r="E487" s="95"/>
      <c r="F487" s="95"/>
      <c r="G487" s="105"/>
      <c r="H487" s="24"/>
      <c r="I487" s="24"/>
      <c r="J487" s="24"/>
      <c r="K487" s="24"/>
      <c r="L487" s="40"/>
      <c r="M487" s="24"/>
      <c r="N487" s="24"/>
      <c r="O487" s="24"/>
      <c r="P487" s="40"/>
      <c r="Q487" s="24"/>
      <c r="R487" s="24"/>
      <c r="S487" s="24"/>
      <c r="T487" s="24"/>
      <c r="U487" s="24"/>
      <c r="V487" s="24"/>
      <c r="W487" s="24"/>
      <c r="Y487" s="44"/>
      <c r="Z487" s="44"/>
    </row>
    <row r="488" spans="2:26" x14ac:dyDescent="0.25">
      <c r="B488" s="6" t="s">
        <v>445</v>
      </c>
      <c r="E488" s="95"/>
      <c r="F488" s="95"/>
      <c r="G488" s="105"/>
      <c r="I488" s="25"/>
      <c r="J488" s="25"/>
      <c r="V488" s="24"/>
      <c r="Y488" s="44"/>
      <c r="Z488" s="44"/>
    </row>
    <row r="489" spans="2:26" x14ac:dyDescent="0.25">
      <c r="B489" s="6" t="s">
        <v>446</v>
      </c>
      <c r="E489" s="95"/>
      <c r="F489" s="95"/>
      <c r="G489" s="105"/>
      <c r="I489" s="25"/>
      <c r="J489" s="25"/>
      <c r="V489" s="24"/>
      <c r="Y489" s="44"/>
      <c r="Z489" s="44"/>
    </row>
    <row r="490" spans="2:26" x14ac:dyDescent="0.25">
      <c r="B490" s="6" t="s">
        <v>447</v>
      </c>
      <c r="E490" s="95"/>
      <c r="F490" s="95"/>
      <c r="G490" s="105"/>
      <c r="I490" s="25"/>
      <c r="J490" s="25"/>
      <c r="V490" s="24"/>
      <c r="Y490" s="44"/>
      <c r="Z490" s="44"/>
    </row>
    <row r="491" spans="2:26" x14ac:dyDescent="0.25">
      <c r="B491" s="6" t="s">
        <v>448</v>
      </c>
      <c r="E491" s="95"/>
      <c r="F491" s="95"/>
      <c r="G491" s="105"/>
      <c r="I491" s="25"/>
      <c r="J491" s="25"/>
      <c r="V491" s="24"/>
      <c r="Y491" s="44"/>
      <c r="Z491" s="44"/>
    </row>
    <row r="492" spans="2:26" x14ac:dyDescent="0.25">
      <c r="B492" s="6" t="s">
        <v>449</v>
      </c>
      <c r="E492" s="95"/>
      <c r="F492" s="95"/>
      <c r="G492" s="105"/>
      <c r="I492" s="25"/>
      <c r="J492" s="25"/>
      <c r="V492" s="24"/>
      <c r="Y492" s="44"/>
      <c r="Z492" s="44"/>
    </row>
    <row r="493" spans="2:26" x14ac:dyDescent="0.25">
      <c r="B493" s="6" t="s">
        <v>450</v>
      </c>
      <c r="E493" s="95"/>
      <c r="F493" s="95"/>
      <c r="G493" s="105"/>
      <c r="I493" s="25"/>
      <c r="J493" s="25"/>
      <c r="V493" s="24"/>
      <c r="Y493" s="44"/>
      <c r="Z493" s="44"/>
    </row>
    <row r="494" spans="2:26" x14ac:dyDescent="0.25">
      <c r="B494" s="13" t="s">
        <v>451</v>
      </c>
      <c r="E494" s="95"/>
      <c r="F494" s="95"/>
      <c r="G494" s="105"/>
      <c r="I494" s="25"/>
      <c r="J494" s="25"/>
      <c r="V494" s="24"/>
      <c r="Y494" s="44"/>
      <c r="Z494" s="44"/>
    </row>
    <row r="495" spans="2:26" x14ac:dyDescent="0.25">
      <c r="B495" s="6"/>
      <c r="E495" s="95"/>
      <c r="F495" s="95"/>
      <c r="G495" s="105"/>
      <c r="I495" s="25"/>
      <c r="J495" s="25"/>
      <c r="V495" s="24"/>
      <c r="Y495" s="44"/>
      <c r="Z495" s="44"/>
    </row>
    <row r="496" spans="2:26" x14ac:dyDescent="0.25">
      <c r="B496" s="6" t="s">
        <v>452</v>
      </c>
      <c r="E496" s="95"/>
      <c r="F496" s="95"/>
      <c r="G496" s="105"/>
      <c r="I496" s="25"/>
      <c r="J496" s="25"/>
      <c r="V496" s="24"/>
      <c r="Y496" s="44"/>
      <c r="Z496" s="44"/>
    </row>
    <row r="497" spans="5:26" x14ac:dyDescent="0.25">
      <c r="E497" s="95"/>
      <c r="F497" s="95"/>
      <c r="G497" s="105"/>
      <c r="I497" s="25"/>
      <c r="J497" s="25"/>
      <c r="V497" s="24"/>
      <c r="Y497" s="44"/>
      <c r="Z497" s="44"/>
    </row>
    <row r="498" spans="5:26" x14ac:dyDescent="0.25">
      <c r="E498" s="95"/>
      <c r="F498" s="95"/>
      <c r="G498" s="105"/>
      <c r="I498" s="25"/>
      <c r="J498" s="25"/>
      <c r="V498" s="24"/>
      <c r="Y498" s="44"/>
      <c r="Z498" s="44"/>
    </row>
    <row r="499" spans="5:26" x14ac:dyDescent="0.25">
      <c r="E499" s="95"/>
      <c r="F499" s="95"/>
      <c r="G499" s="105"/>
      <c r="I499" s="25"/>
      <c r="J499" s="25"/>
      <c r="V499" s="24"/>
      <c r="Y499" s="44"/>
      <c r="Z499" s="44"/>
    </row>
    <row r="500" spans="5:26" x14ac:dyDescent="0.25">
      <c r="E500" s="95"/>
      <c r="F500" s="95"/>
      <c r="G500" s="105"/>
      <c r="I500" s="25"/>
      <c r="J500" s="25"/>
      <c r="V500" s="24"/>
      <c r="Y500" s="44"/>
      <c r="Z500" s="44"/>
    </row>
    <row r="501" spans="5:26" x14ac:dyDescent="0.25">
      <c r="E501" s="95"/>
      <c r="F501" s="95"/>
      <c r="G501" s="105"/>
      <c r="I501" s="25"/>
      <c r="J501" s="25"/>
      <c r="V501" s="24"/>
      <c r="Y501" s="44"/>
      <c r="Z501" s="44"/>
    </row>
    <row r="502" spans="5:26" x14ac:dyDescent="0.25">
      <c r="E502" s="95"/>
      <c r="F502" s="95"/>
      <c r="G502" s="105"/>
      <c r="I502" s="25"/>
      <c r="J502" s="25"/>
      <c r="V502" s="24"/>
      <c r="Y502" s="44"/>
      <c r="Z502" s="44"/>
    </row>
    <row r="503" spans="5:26" x14ac:dyDescent="0.25">
      <c r="E503" s="95"/>
      <c r="F503" s="95"/>
      <c r="G503" s="105"/>
      <c r="I503" s="25"/>
      <c r="J503" s="25"/>
      <c r="V503" s="24"/>
      <c r="Y503" s="44"/>
      <c r="Z503" s="44"/>
    </row>
    <row r="504" spans="5:26" x14ac:dyDescent="0.25">
      <c r="E504" s="95"/>
      <c r="F504" s="95"/>
      <c r="G504" s="105"/>
      <c r="I504" s="25"/>
      <c r="J504" s="25"/>
      <c r="V504" s="24"/>
      <c r="Y504" s="44"/>
      <c r="Z504" s="44"/>
    </row>
    <row r="505" spans="5:26" x14ac:dyDescent="0.25">
      <c r="E505" s="95"/>
      <c r="F505" s="95"/>
      <c r="G505" s="105"/>
      <c r="I505" s="25"/>
      <c r="J505" s="25"/>
      <c r="V505" s="24"/>
      <c r="Y505" s="44"/>
      <c r="Z505" s="44"/>
    </row>
    <row r="506" spans="5:26" x14ac:dyDescent="0.25">
      <c r="E506" s="95"/>
      <c r="F506" s="95"/>
      <c r="G506" s="105"/>
      <c r="I506" s="25"/>
      <c r="J506" s="25"/>
      <c r="V506" s="24"/>
      <c r="Y506" s="44"/>
      <c r="Z506" s="44"/>
    </row>
    <row r="507" spans="5:26" x14ac:dyDescent="0.25">
      <c r="E507" s="95"/>
      <c r="F507" s="95"/>
      <c r="G507" s="105"/>
      <c r="I507" s="25"/>
      <c r="J507" s="25"/>
      <c r="V507" s="24"/>
      <c r="Y507" s="44"/>
      <c r="Z507" s="44"/>
    </row>
    <row r="508" spans="5:26" x14ac:dyDescent="0.25">
      <c r="E508" s="95"/>
      <c r="F508" s="95"/>
      <c r="G508" s="105"/>
      <c r="I508" s="25"/>
      <c r="J508" s="25"/>
      <c r="V508" s="24"/>
      <c r="Y508" s="44"/>
      <c r="Z508" s="44"/>
    </row>
    <row r="509" spans="5:26" x14ac:dyDescent="0.25">
      <c r="E509" s="95"/>
      <c r="F509" s="95"/>
      <c r="G509" s="105"/>
      <c r="I509" s="25"/>
      <c r="J509" s="25"/>
      <c r="V509" s="24"/>
      <c r="Y509" s="44"/>
      <c r="Z509" s="44"/>
    </row>
    <row r="510" spans="5:26" x14ac:dyDescent="0.25">
      <c r="E510" s="95"/>
      <c r="F510" s="95"/>
      <c r="G510" s="105"/>
      <c r="I510" s="25"/>
      <c r="J510" s="25"/>
      <c r="V510" s="24"/>
      <c r="Y510" s="44"/>
      <c r="Z510" s="44"/>
    </row>
    <row r="511" spans="5:26" x14ac:dyDescent="0.25">
      <c r="E511" s="95"/>
      <c r="F511" s="95"/>
      <c r="G511" s="105"/>
      <c r="I511" s="25"/>
      <c r="J511" s="25"/>
      <c r="V511" s="24"/>
      <c r="Y511" s="44"/>
      <c r="Z511" s="44"/>
    </row>
    <row r="512" spans="5:26" x14ac:dyDescent="0.25">
      <c r="E512" s="95"/>
      <c r="F512" s="95"/>
      <c r="G512" s="105"/>
      <c r="I512" s="25"/>
      <c r="J512" s="25"/>
      <c r="V512" s="24"/>
      <c r="Y512" s="44"/>
      <c r="Z512" s="44"/>
    </row>
    <row r="513" spans="5:26" x14ac:dyDescent="0.25">
      <c r="E513" s="95"/>
      <c r="F513" s="95"/>
      <c r="G513" s="105"/>
      <c r="I513" s="25"/>
      <c r="J513" s="25"/>
      <c r="V513" s="24"/>
      <c r="Y513" s="44"/>
      <c r="Z513" s="44"/>
    </row>
    <row r="514" spans="5:26" x14ac:dyDescent="0.25">
      <c r="E514" s="95"/>
      <c r="F514" s="95"/>
      <c r="G514" s="105"/>
      <c r="I514" s="25"/>
      <c r="J514" s="25"/>
      <c r="V514" s="24"/>
      <c r="Y514" s="44"/>
      <c r="Z514" s="44"/>
    </row>
    <row r="515" spans="5:26" x14ac:dyDescent="0.25">
      <c r="E515" s="95"/>
      <c r="F515" s="95"/>
      <c r="G515" s="105"/>
      <c r="I515" s="25"/>
      <c r="J515" s="25"/>
      <c r="V515" s="24"/>
      <c r="Y515" s="44"/>
      <c r="Z515" s="44"/>
    </row>
    <row r="516" spans="5:26" x14ac:dyDescent="0.25">
      <c r="E516" s="95"/>
      <c r="F516" s="95"/>
      <c r="G516" s="105"/>
      <c r="I516" s="25"/>
      <c r="J516" s="25"/>
      <c r="V516" s="24"/>
      <c r="Y516" s="44"/>
      <c r="Z516" s="44"/>
    </row>
    <row r="517" spans="5:26" x14ac:dyDescent="0.25">
      <c r="E517" s="95"/>
      <c r="F517" s="95"/>
      <c r="G517" s="105"/>
      <c r="V517" s="24"/>
      <c r="Y517" s="44"/>
      <c r="Z517" s="44"/>
    </row>
    <row r="518" spans="5:26" x14ac:dyDescent="0.25">
      <c r="E518" s="95"/>
      <c r="F518" s="95"/>
      <c r="G518" s="105"/>
      <c r="V518" s="24"/>
      <c r="Y518" s="44"/>
      <c r="Z518" s="44"/>
    </row>
    <row r="519" spans="5:26" x14ac:dyDescent="0.25">
      <c r="E519" s="95"/>
      <c r="F519" s="95"/>
      <c r="G519" s="105"/>
      <c r="V519" s="24"/>
      <c r="Y519" s="44"/>
      <c r="Z519" s="44"/>
    </row>
    <row r="520" spans="5:26" x14ac:dyDescent="0.25">
      <c r="E520" s="95"/>
      <c r="F520" s="95"/>
      <c r="G520" s="105"/>
      <c r="V520" s="24"/>
      <c r="Y520" s="44"/>
      <c r="Z520" s="44"/>
    </row>
    <row r="521" spans="5:26" x14ac:dyDescent="0.25">
      <c r="E521" s="95"/>
      <c r="F521" s="95"/>
      <c r="G521" s="105"/>
      <c r="V521" s="24"/>
      <c r="Y521" s="44"/>
      <c r="Z521" s="44"/>
    </row>
    <row r="522" spans="5:26" x14ac:dyDescent="0.25">
      <c r="E522" s="95"/>
      <c r="F522" s="95"/>
      <c r="G522" s="105"/>
      <c r="V522" s="24"/>
      <c r="Y522" s="44"/>
      <c r="Z522" s="44"/>
    </row>
    <row r="523" spans="5:26" x14ac:dyDescent="0.25">
      <c r="E523" s="95"/>
      <c r="F523" s="95"/>
      <c r="G523" s="105"/>
      <c r="V523" s="24"/>
      <c r="Y523" s="44"/>
      <c r="Z523" s="44"/>
    </row>
    <row r="524" spans="5:26" x14ac:dyDescent="0.25">
      <c r="E524" s="95"/>
      <c r="F524" s="95"/>
      <c r="G524" s="105"/>
      <c r="V524" s="24"/>
      <c r="Y524" s="44"/>
      <c r="Z524" s="44"/>
    </row>
    <row r="525" spans="5:26" x14ac:dyDescent="0.25">
      <c r="E525" s="95"/>
      <c r="F525" s="95"/>
      <c r="G525" s="105"/>
      <c r="V525" s="24"/>
      <c r="Y525" s="44"/>
      <c r="Z525" s="44"/>
    </row>
    <row r="526" spans="5:26" x14ac:dyDescent="0.25">
      <c r="E526" s="95"/>
      <c r="F526" s="95"/>
      <c r="G526" s="105"/>
      <c r="V526" s="24"/>
      <c r="Y526" s="44"/>
      <c r="Z526" s="44"/>
    </row>
    <row r="527" spans="5:26" x14ac:dyDescent="0.25">
      <c r="E527" s="95"/>
      <c r="F527" s="95"/>
      <c r="G527" s="105"/>
      <c r="V527" s="24"/>
      <c r="Y527" s="44"/>
      <c r="Z527" s="44"/>
    </row>
    <row r="528" spans="5:26" x14ac:dyDescent="0.25">
      <c r="E528" s="95"/>
      <c r="F528" s="95"/>
      <c r="G528" s="105"/>
      <c r="V528" s="24"/>
      <c r="Y528" s="44"/>
      <c r="Z528" s="44"/>
    </row>
    <row r="529" spans="5:26" x14ac:dyDescent="0.25">
      <c r="E529" s="95"/>
      <c r="F529" s="95"/>
      <c r="G529" s="105"/>
      <c r="V529" s="24"/>
      <c r="Y529" s="44"/>
      <c r="Z529" s="44"/>
    </row>
    <row r="530" spans="5:26" x14ac:dyDescent="0.25">
      <c r="E530" s="95"/>
      <c r="F530" s="95"/>
      <c r="G530" s="105"/>
      <c r="V530" s="24"/>
      <c r="Y530" s="44"/>
      <c r="Z530" s="44"/>
    </row>
    <row r="531" spans="5:26" x14ac:dyDescent="0.25">
      <c r="E531" s="95"/>
      <c r="F531" s="95"/>
      <c r="G531" s="105"/>
      <c r="V531" s="24"/>
      <c r="Y531" s="44"/>
      <c r="Z531" s="44"/>
    </row>
    <row r="532" spans="5:26" x14ac:dyDescent="0.25">
      <c r="E532" s="95"/>
      <c r="F532" s="95"/>
      <c r="G532" s="105"/>
      <c r="V532" s="24"/>
      <c r="Y532" s="44"/>
      <c r="Z532" s="44"/>
    </row>
    <row r="533" spans="5:26" x14ac:dyDescent="0.25">
      <c r="E533" s="95"/>
      <c r="F533" s="95"/>
      <c r="G533" s="105"/>
      <c r="V533" s="24"/>
      <c r="Y533" s="44"/>
      <c r="Z533" s="44"/>
    </row>
    <row r="534" spans="5:26" x14ac:dyDescent="0.25">
      <c r="E534" s="95"/>
      <c r="F534" s="95"/>
      <c r="G534" s="105"/>
      <c r="V534" s="24"/>
      <c r="Y534" s="44"/>
    </row>
    <row r="535" spans="5:26" x14ac:dyDescent="0.25">
      <c r="E535" s="95"/>
      <c r="F535" s="95"/>
      <c r="G535" s="105"/>
      <c r="V535" s="24"/>
      <c r="Y535" s="44"/>
    </row>
    <row r="536" spans="5:26" x14ac:dyDescent="0.25">
      <c r="E536" s="95"/>
      <c r="F536" s="95"/>
      <c r="G536" s="105"/>
      <c r="V536" s="24"/>
      <c r="Y536" s="44"/>
    </row>
    <row r="537" spans="5:26" x14ac:dyDescent="0.25">
      <c r="E537" s="95"/>
      <c r="F537" s="95"/>
      <c r="G537" s="105"/>
      <c r="V537" s="24"/>
      <c r="Y537" s="44"/>
    </row>
    <row r="538" spans="5:26" x14ac:dyDescent="0.25">
      <c r="E538" s="95"/>
      <c r="F538" s="95"/>
      <c r="G538" s="105"/>
      <c r="V538" s="24"/>
      <c r="Y538" s="44"/>
    </row>
    <row r="539" spans="5:26" x14ac:dyDescent="0.25">
      <c r="E539" s="95"/>
      <c r="F539" s="95"/>
      <c r="G539" s="105"/>
      <c r="V539" s="24"/>
      <c r="Y539" s="44"/>
    </row>
    <row r="540" spans="5:26" x14ac:dyDescent="0.25">
      <c r="E540" s="95"/>
      <c r="F540" s="95"/>
      <c r="G540" s="105"/>
      <c r="V540" s="24"/>
      <c r="Y540" s="44"/>
    </row>
    <row r="541" spans="5:26" x14ac:dyDescent="0.25">
      <c r="E541" s="95"/>
      <c r="F541" s="95"/>
      <c r="G541" s="105"/>
      <c r="V541" s="24"/>
      <c r="Y541" s="44"/>
    </row>
    <row r="542" spans="5:26" x14ac:dyDescent="0.25">
      <c r="E542" s="95"/>
      <c r="F542" s="95"/>
      <c r="G542" s="105"/>
      <c r="V542" s="24"/>
      <c r="Y542" s="44"/>
    </row>
    <row r="543" spans="5:26" x14ac:dyDescent="0.25">
      <c r="E543" s="95"/>
      <c r="F543" s="95"/>
      <c r="G543" s="105"/>
      <c r="V543" s="24"/>
      <c r="Y543" s="44"/>
    </row>
    <row r="544" spans="5:26" x14ac:dyDescent="0.25">
      <c r="E544" s="95"/>
      <c r="F544" s="95"/>
      <c r="G544" s="105"/>
      <c r="V544" s="24"/>
      <c r="Y544" s="44"/>
    </row>
    <row r="545" spans="5:25" x14ac:dyDescent="0.25">
      <c r="E545" s="95"/>
      <c r="F545" s="95"/>
      <c r="G545" s="105"/>
      <c r="V545" s="24"/>
      <c r="Y545" s="44"/>
    </row>
    <row r="546" spans="5:25" x14ac:dyDescent="0.25">
      <c r="E546" s="95"/>
      <c r="F546" s="95"/>
      <c r="G546" s="105"/>
      <c r="V546" s="24"/>
      <c r="Y546" s="44"/>
    </row>
    <row r="547" spans="5:25" x14ac:dyDescent="0.25">
      <c r="E547" s="95"/>
      <c r="F547" s="95"/>
      <c r="G547" s="105"/>
      <c r="V547" s="24"/>
      <c r="Y547" s="44"/>
    </row>
    <row r="548" spans="5:25" x14ac:dyDescent="0.25">
      <c r="E548" s="95"/>
      <c r="F548" s="95"/>
      <c r="G548" s="105"/>
      <c r="V548" s="24"/>
      <c r="Y548" s="44"/>
    </row>
    <row r="549" spans="5:25" x14ac:dyDescent="0.25">
      <c r="E549" s="95"/>
      <c r="F549" s="95"/>
      <c r="G549" s="105"/>
      <c r="V549" s="24"/>
      <c r="Y549" s="44"/>
    </row>
    <row r="550" spans="5:25" x14ac:dyDescent="0.25">
      <c r="E550" s="95"/>
      <c r="F550" s="95"/>
      <c r="G550" s="105"/>
      <c r="V550" s="24"/>
      <c r="Y550" s="44"/>
    </row>
    <row r="551" spans="5:25" x14ac:dyDescent="0.25">
      <c r="E551" s="95"/>
      <c r="F551" s="95"/>
      <c r="G551" s="105"/>
      <c r="V551" s="24"/>
      <c r="Y551" s="44"/>
    </row>
    <row r="552" spans="5:25" x14ac:dyDescent="0.25">
      <c r="E552" s="95"/>
      <c r="F552" s="95"/>
      <c r="G552" s="105"/>
      <c r="V552" s="24"/>
      <c r="Y552" s="44"/>
    </row>
    <row r="553" spans="5:25" x14ac:dyDescent="0.25">
      <c r="E553" s="95"/>
      <c r="F553" s="95"/>
      <c r="G553" s="105"/>
      <c r="V553" s="24"/>
      <c r="Y553" s="44"/>
    </row>
    <row r="554" spans="5:25" x14ac:dyDescent="0.25">
      <c r="E554" s="95"/>
      <c r="F554" s="95"/>
      <c r="G554" s="105"/>
      <c r="V554" s="24"/>
      <c r="Y554" s="44"/>
    </row>
    <row r="555" spans="5:25" x14ac:dyDescent="0.25">
      <c r="E555" s="95"/>
      <c r="F555" s="95"/>
      <c r="G555" s="105"/>
      <c r="V555" s="24"/>
      <c r="Y555" s="44"/>
    </row>
    <row r="556" spans="5:25" x14ac:dyDescent="0.25">
      <c r="E556" s="95"/>
      <c r="F556" s="95"/>
      <c r="G556" s="105"/>
      <c r="V556" s="24"/>
      <c r="Y556" s="44"/>
    </row>
    <row r="557" spans="5:25" x14ac:dyDescent="0.25">
      <c r="E557" s="95"/>
      <c r="F557" s="95"/>
      <c r="G557" s="105"/>
      <c r="V557" s="24"/>
      <c r="Y557" s="44"/>
    </row>
    <row r="558" spans="5:25" x14ac:dyDescent="0.25">
      <c r="E558" s="95"/>
      <c r="F558" s="95"/>
      <c r="G558" s="105"/>
      <c r="V558" s="24"/>
      <c r="Y558" s="44"/>
    </row>
    <row r="559" spans="5:25" x14ac:dyDescent="0.25">
      <c r="E559" s="95"/>
      <c r="F559" s="95"/>
      <c r="G559" s="105"/>
      <c r="V559" s="24"/>
      <c r="Y559" s="44"/>
    </row>
    <row r="560" spans="5:25" x14ac:dyDescent="0.25">
      <c r="E560" s="95"/>
      <c r="F560" s="95"/>
      <c r="G560" s="105"/>
      <c r="V560" s="24"/>
      <c r="Y560" s="44"/>
    </row>
    <row r="561" spans="5:25" x14ac:dyDescent="0.25">
      <c r="E561" s="95"/>
      <c r="F561" s="95"/>
      <c r="G561" s="105"/>
      <c r="V561" s="24"/>
      <c r="Y561" s="44"/>
    </row>
    <row r="562" spans="5:25" x14ac:dyDescent="0.25">
      <c r="E562" s="95"/>
      <c r="F562" s="95"/>
      <c r="G562" s="105"/>
      <c r="V562" s="24"/>
      <c r="Y562" s="44"/>
    </row>
    <row r="563" spans="5:25" x14ac:dyDescent="0.25">
      <c r="E563" s="95"/>
      <c r="F563" s="95"/>
      <c r="G563" s="105"/>
      <c r="V563" s="24"/>
      <c r="Y563" s="44"/>
    </row>
    <row r="564" spans="5:25" x14ac:dyDescent="0.25">
      <c r="E564" s="95"/>
      <c r="F564" s="95"/>
      <c r="G564" s="105"/>
      <c r="V564" s="24"/>
      <c r="Y564" s="44"/>
    </row>
    <row r="565" spans="5:25" x14ac:dyDescent="0.25">
      <c r="E565" s="95"/>
      <c r="F565" s="95"/>
      <c r="G565" s="105"/>
      <c r="V565" s="24"/>
      <c r="Y565" s="44"/>
    </row>
    <row r="566" spans="5:25" x14ac:dyDescent="0.25">
      <c r="E566" s="95"/>
      <c r="F566" s="95"/>
      <c r="G566" s="105"/>
      <c r="V566" s="24"/>
      <c r="Y566" s="44"/>
    </row>
    <row r="567" spans="5:25" x14ac:dyDescent="0.25">
      <c r="E567" s="95"/>
      <c r="F567" s="95"/>
      <c r="G567" s="105"/>
      <c r="V567" s="24"/>
      <c r="Y567" s="44"/>
    </row>
    <row r="568" spans="5:25" x14ac:dyDescent="0.25">
      <c r="E568" s="95"/>
      <c r="F568" s="95"/>
      <c r="G568" s="105"/>
      <c r="V568" s="24"/>
      <c r="Y568" s="44"/>
    </row>
    <row r="569" spans="5:25" x14ac:dyDescent="0.25">
      <c r="E569" s="95"/>
      <c r="F569" s="95"/>
      <c r="G569" s="105"/>
      <c r="V569" s="24"/>
      <c r="Y569" s="44"/>
    </row>
    <row r="570" spans="5:25" x14ac:dyDescent="0.25">
      <c r="E570" s="95"/>
      <c r="F570" s="95"/>
      <c r="G570" s="105"/>
      <c r="V570" s="24"/>
      <c r="Y570" s="44"/>
    </row>
    <row r="571" spans="5:25" x14ac:dyDescent="0.25">
      <c r="E571" s="95"/>
      <c r="F571" s="95"/>
      <c r="G571" s="105"/>
      <c r="V571" s="24"/>
      <c r="Y571" s="44"/>
    </row>
    <row r="572" spans="5:25" x14ac:dyDescent="0.25">
      <c r="E572" s="95"/>
      <c r="F572" s="95"/>
      <c r="G572" s="105"/>
      <c r="V572" s="24"/>
      <c r="Y572" s="44"/>
    </row>
    <row r="573" spans="5:25" x14ac:dyDescent="0.25">
      <c r="E573" s="95"/>
      <c r="F573" s="95"/>
      <c r="G573" s="105"/>
      <c r="V573" s="24"/>
      <c r="Y573" s="44"/>
    </row>
    <row r="574" spans="5:25" x14ac:dyDescent="0.25">
      <c r="E574" s="95"/>
      <c r="F574" s="95"/>
      <c r="G574" s="105"/>
      <c r="V574" s="24"/>
      <c r="Y574" s="44"/>
    </row>
    <row r="575" spans="5:25" x14ac:dyDescent="0.25">
      <c r="E575" s="95"/>
      <c r="F575" s="95"/>
      <c r="G575" s="105"/>
      <c r="V575" s="24"/>
      <c r="Y575" s="44"/>
    </row>
    <row r="576" spans="5:25" x14ac:dyDescent="0.25">
      <c r="E576" s="95"/>
      <c r="F576" s="95"/>
      <c r="G576" s="105"/>
      <c r="V576" s="24"/>
      <c r="Y576" s="44"/>
    </row>
    <row r="577" spans="5:25" x14ac:dyDescent="0.25">
      <c r="E577" s="95"/>
      <c r="F577" s="95"/>
      <c r="G577" s="105"/>
      <c r="V577" s="24"/>
      <c r="Y577" s="44"/>
    </row>
    <row r="578" spans="5:25" x14ac:dyDescent="0.25">
      <c r="E578" s="95"/>
      <c r="F578" s="95"/>
      <c r="G578" s="105"/>
      <c r="V578" s="24"/>
      <c r="Y578" s="44"/>
    </row>
    <row r="579" spans="5:25" x14ac:dyDescent="0.25">
      <c r="E579" s="95"/>
      <c r="F579" s="95"/>
      <c r="G579" s="105"/>
      <c r="V579" s="24"/>
      <c r="Y579" s="44"/>
    </row>
    <row r="580" spans="5:25" x14ac:dyDescent="0.25">
      <c r="E580" s="95"/>
      <c r="F580" s="95"/>
      <c r="G580" s="105"/>
      <c r="V580" s="24"/>
      <c r="Y580" s="44"/>
    </row>
    <row r="581" spans="5:25" x14ac:dyDescent="0.25">
      <c r="E581" s="95"/>
      <c r="F581" s="95"/>
      <c r="G581" s="105"/>
      <c r="V581" s="24"/>
      <c r="Y581" s="44"/>
    </row>
    <row r="582" spans="5:25" x14ac:dyDescent="0.25">
      <c r="E582" s="95"/>
      <c r="F582" s="95"/>
      <c r="G582" s="105"/>
      <c r="V582" s="24"/>
      <c r="Y582" s="44"/>
    </row>
    <row r="583" spans="5:25" x14ac:dyDescent="0.25">
      <c r="E583" s="95"/>
      <c r="F583" s="95"/>
      <c r="G583" s="105"/>
      <c r="V583" s="24"/>
      <c r="Y583" s="44"/>
    </row>
    <row r="584" spans="5:25" x14ac:dyDescent="0.25">
      <c r="E584" s="95"/>
      <c r="F584" s="95"/>
      <c r="G584" s="105"/>
      <c r="V584" s="24"/>
      <c r="Y584" s="44"/>
    </row>
    <row r="585" spans="5:25" x14ac:dyDescent="0.25">
      <c r="E585" s="95"/>
      <c r="F585" s="95"/>
      <c r="G585" s="105"/>
      <c r="V585" s="24"/>
      <c r="Y585" s="44"/>
    </row>
    <row r="586" spans="5:25" x14ac:dyDescent="0.25">
      <c r="E586" s="95"/>
      <c r="F586" s="95"/>
      <c r="G586" s="105"/>
      <c r="V586" s="24"/>
      <c r="Y586" s="44"/>
    </row>
    <row r="587" spans="5:25" x14ac:dyDescent="0.25">
      <c r="E587" s="95"/>
      <c r="F587" s="95"/>
      <c r="G587" s="105"/>
      <c r="V587" s="24"/>
      <c r="Y587" s="44"/>
    </row>
    <row r="588" spans="5:25" x14ac:dyDescent="0.25">
      <c r="E588" s="95"/>
      <c r="F588" s="95"/>
      <c r="G588" s="105"/>
      <c r="V588" s="24"/>
      <c r="Y588" s="44"/>
    </row>
    <row r="589" spans="5:25" x14ac:dyDescent="0.25">
      <c r="E589" s="95"/>
      <c r="F589" s="95"/>
      <c r="G589" s="105"/>
      <c r="V589" s="24"/>
      <c r="Y589" s="44"/>
    </row>
    <row r="590" spans="5:25" x14ac:dyDescent="0.25">
      <c r="E590" s="95"/>
      <c r="F590" s="95"/>
      <c r="G590" s="105"/>
      <c r="V590" s="24"/>
      <c r="Y590" s="44"/>
    </row>
    <row r="591" spans="5:25" x14ac:dyDescent="0.25">
      <c r="E591" s="95"/>
      <c r="F591" s="95"/>
      <c r="G591" s="105"/>
      <c r="V591" s="24"/>
      <c r="Y591" s="44"/>
    </row>
    <row r="592" spans="5:25" x14ac:dyDescent="0.25">
      <c r="E592" s="95"/>
      <c r="F592" s="95"/>
      <c r="G592" s="105"/>
      <c r="V592" s="24"/>
      <c r="Y592" s="44"/>
    </row>
    <row r="593" spans="5:25" x14ac:dyDescent="0.25">
      <c r="E593" s="95"/>
      <c r="F593" s="95"/>
      <c r="G593" s="105"/>
      <c r="V593" s="24"/>
      <c r="Y593" s="44"/>
    </row>
    <row r="594" spans="5:25" x14ac:dyDescent="0.25">
      <c r="E594" s="95"/>
      <c r="F594" s="95"/>
      <c r="G594" s="105"/>
      <c r="V594" s="24"/>
      <c r="Y594" s="44"/>
    </row>
    <row r="595" spans="5:25" x14ac:dyDescent="0.25">
      <c r="E595" s="95"/>
      <c r="F595" s="95"/>
      <c r="G595" s="105"/>
      <c r="V595" s="24"/>
      <c r="Y595" s="44"/>
    </row>
    <row r="596" spans="5:25" x14ac:dyDescent="0.25">
      <c r="E596" s="95"/>
      <c r="F596" s="95"/>
      <c r="G596" s="105"/>
      <c r="V596" s="24"/>
      <c r="Y596" s="44"/>
    </row>
    <row r="597" spans="5:25" x14ac:dyDescent="0.25">
      <c r="E597" s="95"/>
      <c r="F597" s="95"/>
      <c r="G597" s="105"/>
      <c r="V597" s="24"/>
      <c r="Y597" s="44"/>
    </row>
    <row r="598" spans="5:25" x14ac:dyDescent="0.25">
      <c r="E598" s="95"/>
      <c r="F598" s="95"/>
      <c r="G598" s="105"/>
      <c r="V598" s="24"/>
      <c r="Y598" s="44"/>
    </row>
    <row r="599" spans="5:25" x14ac:dyDescent="0.25">
      <c r="E599" s="95"/>
      <c r="F599" s="95"/>
      <c r="G599" s="105"/>
      <c r="V599" s="24"/>
      <c r="Y599" s="44"/>
    </row>
    <row r="600" spans="5:25" x14ac:dyDescent="0.25">
      <c r="E600" s="95"/>
      <c r="F600" s="95"/>
      <c r="G600" s="105"/>
      <c r="V600" s="24"/>
      <c r="Y600" s="44"/>
    </row>
    <row r="601" spans="5:25" x14ac:dyDescent="0.25">
      <c r="E601" s="95"/>
      <c r="F601" s="95"/>
      <c r="G601" s="105"/>
      <c r="V601" s="24"/>
      <c r="Y601" s="44"/>
    </row>
    <row r="602" spans="5:25" x14ac:dyDescent="0.25">
      <c r="E602" s="95"/>
      <c r="F602" s="95"/>
      <c r="G602" s="105"/>
      <c r="V602" s="24"/>
      <c r="Y602" s="44">
        <f t="shared" ref="Y602:Y634" si="1098">SUM(I602:S602)-H602</f>
        <v>0</v>
      </c>
    </row>
    <row r="603" spans="5:25" x14ac:dyDescent="0.25">
      <c r="E603" s="95"/>
      <c r="F603" s="95"/>
      <c r="G603" s="105"/>
      <c r="V603" s="24"/>
      <c r="Y603" s="44">
        <f t="shared" si="1098"/>
        <v>0</v>
      </c>
    </row>
    <row r="604" spans="5:25" x14ac:dyDescent="0.25">
      <c r="E604" s="95"/>
      <c r="F604" s="95"/>
      <c r="G604" s="105"/>
      <c r="V604" s="24"/>
      <c r="Y604" s="44">
        <f t="shared" si="1098"/>
        <v>0</v>
      </c>
    </row>
    <row r="605" spans="5:25" x14ac:dyDescent="0.25">
      <c r="E605" s="95"/>
      <c r="F605" s="95"/>
      <c r="G605" s="105"/>
      <c r="V605" s="24"/>
      <c r="Y605" s="44">
        <f t="shared" si="1098"/>
        <v>0</v>
      </c>
    </row>
    <row r="606" spans="5:25" x14ac:dyDescent="0.25">
      <c r="E606" s="95"/>
      <c r="F606" s="95"/>
      <c r="G606" s="105"/>
      <c r="V606" s="24"/>
      <c r="Y606" s="44">
        <f t="shared" si="1098"/>
        <v>0</v>
      </c>
    </row>
    <row r="607" spans="5:25" x14ac:dyDescent="0.25">
      <c r="E607" s="95"/>
      <c r="F607" s="95"/>
      <c r="G607" s="105"/>
      <c r="V607" s="24"/>
      <c r="Y607" s="44">
        <f t="shared" si="1098"/>
        <v>0</v>
      </c>
    </row>
    <row r="608" spans="5:25" x14ac:dyDescent="0.25">
      <c r="E608" s="95"/>
      <c r="F608" s="95"/>
      <c r="G608" s="105"/>
      <c r="V608" s="24"/>
      <c r="Y608" s="44">
        <f t="shared" si="1098"/>
        <v>0</v>
      </c>
    </row>
    <row r="609" spans="5:25" x14ac:dyDescent="0.25">
      <c r="E609" s="95"/>
      <c r="F609" s="95"/>
      <c r="G609" s="105"/>
      <c r="V609" s="24"/>
      <c r="Y609" s="44">
        <f t="shared" si="1098"/>
        <v>0</v>
      </c>
    </row>
    <row r="610" spans="5:25" x14ac:dyDescent="0.25">
      <c r="E610" s="95"/>
      <c r="F610" s="95"/>
      <c r="G610" s="105"/>
      <c r="V610" s="24"/>
      <c r="Y610" s="44">
        <f t="shared" si="1098"/>
        <v>0</v>
      </c>
    </row>
    <row r="611" spans="5:25" x14ac:dyDescent="0.25">
      <c r="E611" s="95"/>
      <c r="F611" s="95"/>
      <c r="G611" s="105"/>
      <c r="V611" s="24"/>
      <c r="Y611" s="44">
        <f t="shared" si="1098"/>
        <v>0</v>
      </c>
    </row>
    <row r="612" spans="5:25" x14ac:dyDescent="0.25">
      <c r="E612" s="95"/>
      <c r="F612" s="95"/>
      <c r="G612" s="105"/>
      <c r="V612" s="24"/>
      <c r="Y612" s="44">
        <f t="shared" si="1098"/>
        <v>0</v>
      </c>
    </row>
    <row r="613" spans="5:25" x14ac:dyDescent="0.25">
      <c r="E613" s="95"/>
      <c r="F613" s="95"/>
      <c r="G613" s="105"/>
      <c r="V613" s="24"/>
      <c r="Y613" s="44">
        <f t="shared" si="1098"/>
        <v>0</v>
      </c>
    </row>
    <row r="614" spans="5:25" x14ac:dyDescent="0.25">
      <c r="E614" s="95"/>
      <c r="F614" s="95"/>
      <c r="G614" s="105"/>
      <c r="V614" s="24"/>
      <c r="Y614" s="44">
        <f t="shared" si="1098"/>
        <v>0</v>
      </c>
    </row>
    <row r="615" spans="5:25" x14ac:dyDescent="0.25">
      <c r="E615" s="95"/>
      <c r="F615" s="95"/>
      <c r="G615" s="105"/>
      <c r="V615" s="24"/>
      <c r="Y615" s="44">
        <f t="shared" si="1098"/>
        <v>0</v>
      </c>
    </row>
    <row r="616" spans="5:25" x14ac:dyDescent="0.25">
      <c r="E616" s="95"/>
      <c r="F616" s="95"/>
      <c r="G616" s="105"/>
      <c r="V616" s="24"/>
      <c r="Y616" s="44">
        <f t="shared" si="1098"/>
        <v>0</v>
      </c>
    </row>
    <row r="617" spans="5:25" x14ac:dyDescent="0.25">
      <c r="E617" s="95"/>
      <c r="F617" s="95"/>
      <c r="G617" s="105"/>
      <c r="V617" s="24"/>
      <c r="Y617" s="44">
        <f t="shared" si="1098"/>
        <v>0</v>
      </c>
    </row>
    <row r="618" spans="5:25" x14ac:dyDescent="0.25">
      <c r="E618" s="95"/>
      <c r="F618" s="95"/>
      <c r="G618" s="105"/>
      <c r="V618" s="24"/>
      <c r="Y618" s="44">
        <f t="shared" si="1098"/>
        <v>0</v>
      </c>
    </row>
    <row r="619" spans="5:25" x14ac:dyDescent="0.25">
      <c r="E619" s="95"/>
      <c r="F619" s="95"/>
      <c r="G619" s="105"/>
      <c r="V619" s="24"/>
      <c r="Y619" s="44">
        <f t="shared" si="1098"/>
        <v>0</v>
      </c>
    </row>
    <row r="620" spans="5:25" x14ac:dyDescent="0.25">
      <c r="E620" s="95"/>
      <c r="F620" s="95"/>
      <c r="G620" s="105"/>
      <c r="V620" s="24"/>
      <c r="Y620" s="44">
        <f t="shared" si="1098"/>
        <v>0</v>
      </c>
    </row>
    <row r="621" spans="5:25" x14ac:dyDescent="0.25">
      <c r="E621" s="95"/>
      <c r="F621" s="95"/>
      <c r="G621" s="105"/>
      <c r="V621" s="24"/>
      <c r="Y621" s="44">
        <f t="shared" si="1098"/>
        <v>0</v>
      </c>
    </row>
    <row r="622" spans="5:25" x14ac:dyDescent="0.25">
      <c r="E622" s="95"/>
      <c r="F622" s="95"/>
      <c r="G622" s="105"/>
      <c r="V622" s="24"/>
      <c r="Y622" s="44">
        <f t="shared" si="1098"/>
        <v>0</v>
      </c>
    </row>
    <row r="623" spans="5:25" x14ac:dyDescent="0.25">
      <c r="E623" s="95"/>
      <c r="F623" s="95"/>
      <c r="G623" s="105"/>
      <c r="V623" s="24"/>
      <c r="Y623" s="44">
        <f t="shared" si="1098"/>
        <v>0</v>
      </c>
    </row>
    <row r="624" spans="5:25" x14ac:dyDescent="0.25">
      <c r="E624" s="95"/>
      <c r="F624" s="95"/>
      <c r="G624" s="105"/>
      <c r="V624" s="24"/>
      <c r="Y624" s="44">
        <f t="shared" si="1098"/>
        <v>0</v>
      </c>
    </row>
    <row r="625" spans="5:25" x14ac:dyDescent="0.25">
      <c r="E625" s="95"/>
      <c r="F625" s="95"/>
      <c r="G625" s="105"/>
      <c r="V625" s="24"/>
      <c r="Y625" s="44">
        <f t="shared" si="1098"/>
        <v>0</v>
      </c>
    </row>
    <row r="626" spans="5:25" x14ac:dyDescent="0.25">
      <c r="E626" s="95"/>
      <c r="F626" s="95"/>
      <c r="G626" s="105"/>
      <c r="V626" s="24"/>
      <c r="Y626" s="44">
        <f t="shared" si="1098"/>
        <v>0</v>
      </c>
    </row>
    <row r="627" spans="5:25" x14ac:dyDescent="0.25">
      <c r="E627" s="95"/>
      <c r="F627" s="95"/>
      <c r="G627" s="105"/>
      <c r="V627" s="24"/>
      <c r="Y627" s="44">
        <f t="shared" si="1098"/>
        <v>0</v>
      </c>
    </row>
    <row r="628" spans="5:25" x14ac:dyDescent="0.25">
      <c r="E628" s="95"/>
      <c r="F628" s="95"/>
      <c r="G628" s="105"/>
      <c r="V628" s="24"/>
      <c r="Y628" s="44">
        <f t="shared" si="1098"/>
        <v>0</v>
      </c>
    </row>
    <row r="629" spans="5:25" x14ac:dyDescent="0.25">
      <c r="E629" s="95"/>
      <c r="F629" s="95"/>
      <c r="G629" s="105"/>
      <c r="V629" s="24"/>
      <c r="Y629" s="44">
        <f t="shared" si="1098"/>
        <v>0</v>
      </c>
    </row>
    <row r="630" spans="5:25" x14ac:dyDescent="0.25">
      <c r="E630" s="95"/>
      <c r="F630" s="95"/>
      <c r="G630" s="105"/>
      <c r="V630" s="24"/>
      <c r="Y630" s="44">
        <f t="shared" si="1098"/>
        <v>0</v>
      </c>
    </row>
    <row r="631" spans="5:25" x14ac:dyDescent="0.25">
      <c r="E631" s="95"/>
      <c r="F631" s="95"/>
      <c r="G631" s="105"/>
      <c r="V631" s="24"/>
      <c r="Y631" s="44">
        <f t="shared" si="1098"/>
        <v>0</v>
      </c>
    </row>
    <row r="632" spans="5:25" x14ac:dyDescent="0.25">
      <c r="E632" s="95"/>
      <c r="F632" s="95"/>
      <c r="G632" s="105"/>
      <c r="V632" s="24"/>
      <c r="Y632" s="44">
        <f t="shared" si="1098"/>
        <v>0</v>
      </c>
    </row>
    <row r="633" spans="5:25" x14ac:dyDescent="0.25">
      <c r="E633" s="95"/>
      <c r="F633" s="95"/>
      <c r="G633" s="105"/>
      <c r="V633" s="24"/>
      <c r="Y633" s="44">
        <f t="shared" si="1098"/>
        <v>0</v>
      </c>
    </row>
    <row r="634" spans="5:25" x14ac:dyDescent="0.25">
      <c r="E634" s="95"/>
      <c r="F634" s="95"/>
      <c r="G634" s="105"/>
      <c r="V634" s="24"/>
      <c r="Y634" s="44">
        <f t="shared" si="1098"/>
        <v>0</v>
      </c>
    </row>
    <row r="635" spans="5:25" x14ac:dyDescent="0.25">
      <c r="E635" s="95"/>
      <c r="F635" s="95"/>
      <c r="G635" s="105"/>
      <c r="V635" s="24"/>
      <c r="Y635" s="44">
        <f t="shared" ref="Y635:Y698" si="1099">SUM(I635:S635)-H635</f>
        <v>0</v>
      </c>
    </row>
    <row r="636" spans="5:25" x14ac:dyDescent="0.25">
      <c r="E636" s="95"/>
      <c r="F636" s="95"/>
      <c r="G636" s="105"/>
      <c r="V636" s="24"/>
      <c r="Y636" s="44">
        <f t="shared" si="1099"/>
        <v>0</v>
      </c>
    </row>
    <row r="637" spans="5:25" x14ac:dyDescent="0.25">
      <c r="E637" s="95"/>
      <c r="F637" s="95"/>
      <c r="G637" s="105"/>
      <c r="V637" s="24"/>
      <c r="Y637" s="44">
        <f t="shared" si="1099"/>
        <v>0</v>
      </c>
    </row>
    <row r="638" spans="5:25" x14ac:dyDescent="0.25">
      <c r="E638" s="95"/>
      <c r="F638" s="95"/>
      <c r="G638" s="105"/>
      <c r="V638" s="24"/>
      <c r="Y638" s="44">
        <f t="shared" si="1099"/>
        <v>0</v>
      </c>
    </row>
    <row r="639" spans="5:25" x14ac:dyDescent="0.25">
      <c r="E639" s="95"/>
      <c r="F639" s="95"/>
      <c r="G639" s="105"/>
      <c r="V639" s="24"/>
      <c r="Y639" s="44">
        <f t="shared" si="1099"/>
        <v>0</v>
      </c>
    </row>
    <row r="640" spans="5:25" x14ac:dyDescent="0.25">
      <c r="E640" s="95"/>
      <c r="F640" s="95"/>
      <c r="G640" s="105"/>
      <c r="V640" s="24"/>
      <c r="Y640" s="44">
        <f t="shared" si="1099"/>
        <v>0</v>
      </c>
    </row>
    <row r="641" spans="5:25" x14ac:dyDescent="0.25">
      <c r="E641" s="95"/>
      <c r="F641" s="95"/>
      <c r="G641" s="105"/>
      <c r="V641" s="24"/>
      <c r="Y641" s="44">
        <f t="shared" si="1099"/>
        <v>0</v>
      </c>
    </row>
    <row r="642" spans="5:25" x14ac:dyDescent="0.25">
      <c r="E642" s="95"/>
      <c r="F642" s="95"/>
      <c r="G642" s="105"/>
      <c r="V642" s="24"/>
      <c r="Y642" s="44">
        <f t="shared" si="1099"/>
        <v>0</v>
      </c>
    </row>
    <row r="643" spans="5:25" x14ac:dyDescent="0.25">
      <c r="E643" s="95"/>
      <c r="F643" s="95"/>
      <c r="G643" s="105"/>
      <c r="V643" s="24"/>
      <c r="Y643" s="44">
        <f t="shared" si="1099"/>
        <v>0</v>
      </c>
    </row>
    <row r="644" spans="5:25" x14ac:dyDescent="0.25">
      <c r="E644" s="95"/>
      <c r="F644" s="95"/>
      <c r="G644" s="105"/>
      <c r="V644" s="24"/>
      <c r="Y644" s="44">
        <f t="shared" si="1099"/>
        <v>0</v>
      </c>
    </row>
    <row r="645" spans="5:25" x14ac:dyDescent="0.25">
      <c r="E645" s="95"/>
      <c r="F645" s="95"/>
      <c r="G645" s="105"/>
      <c r="V645" s="24"/>
      <c r="Y645" s="44">
        <f t="shared" si="1099"/>
        <v>0</v>
      </c>
    </row>
    <row r="646" spans="5:25" x14ac:dyDescent="0.25">
      <c r="E646" s="95"/>
      <c r="F646" s="95"/>
      <c r="G646" s="105"/>
      <c r="V646" s="24"/>
      <c r="Y646" s="44">
        <f t="shared" si="1099"/>
        <v>0</v>
      </c>
    </row>
    <row r="647" spans="5:25" x14ac:dyDescent="0.25">
      <c r="E647" s="95"/>
      <c r="F647" s="95"/>
      <c r="G647" s="105"/>
      <c r="V647" s="24"/>
      <c r="Y647" s="44">
        <f t="shared" si="1099"/>
        <v>0</v>
      </c>
    </row>
    <row r="648" spans="5:25" x14ac:dyDescent="0.25">
      <c r="E648" s="82"/>
      <c r="F648" s="82"/>
      <c r="G648" s="105"/>
      <c r="V648" s="24"/>
      <c r="Y648" s="44">
        <f t="shared" si="1099"/>
        <v>0</v>
      </c>
    </row>
    <row r="649" spans="5:25" x14ac:dyDescent="0.25">
      <c r="E649" s="82"/>
      <c r="F649" s="82"/>
      <c r="G649" s="105"/>
      <c r="V649" s="24"/>
      <c r="Y649" s="44">
        <f t="shared" si="1099"/>
        <v>0</v>
      </c>
    </row>
    <row r="650" spans="5:25" x14ac:dyDescent="0.25">
      <c r="E650" s="82"/>
      <c r="F650" s="82"/>
      <c r="G650" s="105"/>
      <c r="V650" s="24"/>
      <c r="Y650" s="44">
        <f t="shared" si="1099"/>
        <v>0</v>
      </c>
    </row>
    <row r="651" spans="5:25" x14ac:dyDescent="0.25">
      <c r="E651" s="82"/>
      <c r="F651" s="82"/>
      <c r="G651" s="105"/>
      <c r="V651" s="24"/>
      <c r="Y651" s="44">
        <f t="shared" si="1099"/>
        <v>0</v>
      </c>
    </row>
    <row r="652" spans="5:25" x14ac:dyDescent="0.25">
      <c r="E652" s="82"/>
      <c r="F652" s="82"/>
      <c r="G652" s="105"/>
      <c r="V652" s="24"/>
      <c r="Y652" s="44">
        <f t="shared" si="1099"/>
        <v>0</v>
      </c>
    </row>
    <row r="653" spans="5:25" x14ac:dyDescent="0.25">
      <c r="E653" s="82"/>
      <c r="F653" s="82"/>
      <c r="G653" s="105"/>
      <c r="V653" s="24"/>
      <c r="Y653" s="44">
        <f t="shared" si="1099"/>
        <v>0</v>
      </c>
    </row>
    <row r="654" spans="5:25" x14ac:dyDescent="0.25">
      <c r="E654" s="82"/>
      <c r="F654" s="82"/>
      <c r="G654" s="105"/>
      <c r="V654" s="24"/>
      <c r="Y654" s="44">
        <f t="shared" si="1099"/>
        <v>0</v>
      </c>
    </row>
    <row r="655" spans="5:25" x14ac:dyDescent="0.25">
      <c r="E655" s="82"/>
      <c r="F655" s="82"/>
      <c r="G655" s="105"/>
      <c r="V655" s="24"/>
      <c r="Y655" s="44">
        <f t="shared" si="1099"/>
        <v>0</v>
      </c>
    </row>
    <row r="656" spans="5:25" x14ac:dyDescent="0.25">
      <c r="E656" s="82"/>
      <c r="F656" s="82"/>
      <c r="G656" s="105"/>
      <c r="V656" s="24"/>
      <c r="Y656" s="44">
        <f t="shared" si="1099"/>
        <v>0</v>
      </c>
    </row>
    <row r="657" spans="5:25" x14ac:dyDescent="0.25">
      <c r="E657" s="82"/>
      <c r="F657" s="82"/>
      <c r="G657" s="105"/>
      <c r="V657" s="24"/>
      <c r="Y657" s="44">
        <f t="shared" si="1099"/>
        <v>0</v>
      </c>
    </row>
    <row r="658" spans="5:25" x14ac:dyDescent="0.25">
      <c r="E658" s="82"/>
      <c r="F658" s="82"/>
      <c r="G658" s="105"/>
      <c r="V658" s="24"/>
      <c r="Y658" s="44">
        <f t="shared" si="1099"/>
        <v>0</v>
      </c>
    </row>
    <row r="659" spans="5:25" x14ac:dyDescent="0.25">
      <c r="E659" s="82"/>
      <c r="F659" s="82"/>
      <c r="G659" s="105"/>
      <c r="V659" s="24"/>
      <c r="Y659" s="44">
        <f t="shared" si="1099"/>
        <v>0</v>
      </c>
    </row>
    <row r="660" spans="5:25" x14ac:dyDescent="0.25">
      <c r="E660" s="82"/>
      <c r="F660" s="82"/>
      <c r="G660" s="105"/>
      <c r="V660" s="24"/>
      <c r="Y660" s="44">
        <f t="shared" si="1099"/>
        <v>0</v>
      </c>
    </row>
    <row r="661" spans="5:25" x14ac:dyDescent="0.25">
      <c r="E661" s="82"/>
      <c r="F661" s="82"/>
      <c r="G661" s="105"/>
      <c r="V661" s="24"/>
      <c r="Y661" s="44">
        <f t="shared" si="1099"/>
        <v>0</v>
      </c>
    </row>
    <row r="662" spans="5:25" x14ac:dyDescent="0.25">
      <c r="E662" s="82"/>
      <c r="F662" s="82"/>
      <c r="G662" s="105"/>
      <c r="V662" s="24"/>
      <c r="Y662" s="44">
        <f t="shared" si="1099"/>
        <v>0</v>
      </c>
    </row>
    <row r="663" spans="5:25" x14ac:dyDescent="0.25">
      <c r="E663" s="82"/>
      <c r="F663" s="82"/>
      <c r="G663" s="105"/>
      <c r="V663" s="24"/>
      <c r="Y663" s="44">
        <f t="shared" si="1099"/>
        <v>0</v>
      </c>
    </row>
    <row r="664" spans="5:25" x14ac:dyDescent="0.25">
      <c r="E664" s="82"/>
      <c r="F664" s="82"/>
      <c r="G664" s="105"/>
      <c r="V664" s="24"/>
      <c r="Y664" s="44">
        <f t="shared" si="1099"/>
        <v>0</v>
      </c>
    </row>
    <row r="665" spans="5:25" x14ac:dyDescent="0.25">
      <c r="E665" s="82"/>
      <c r="F665" s="82"/>
      <c r="G665" s="105"/>
      <c r="V665" s="24"/>
      <c r="Y665" s="44">
        <f t="shared" si="1099"/>
        <v>0</v>
      </c>
    </row>
    <row r="666" spans="5:25" x14ac:dyDescent="0.25">
      <c r="E666" s="82"/>
      <c r="F666" s="82"/>
      <c r="G666" s="105"/>
      <c r="V666" s="24"/>
      <c r="Y666" s="44">
        <f t="shared" si="1099"/>
        <v>0</v>
      </c>
    </row>
    <row r="667" spans="5:25" x14ac:dyDescent="0.25">
      <c r="E667" s="82"/>
      <c r="F667" s="82"/>
      <c r="G667" s="105"/>
      <c r="V667" s="24"/>
      <c r="Y667" s="44">
        <f t="shared" si="1099"/>
        <v>0</v>
      </c>
    </row>
    <row r="668" spans="5:25" x14ac:dyDescent="0.25">
      <c r="E668" s="82"/>
      <c r="F668" s="82"/>
      <c r="G668" s="105"/>
      <c r="V668" s="24"/>
      <c r="Y668" s="44">
        <f t="shared" si="1099"/>
        <v>0</v>
      </c>
    </row>
    <row r="669" spans="5:25" x14ac:dyDescent="0.25">
      <c r="E669" s="82"/>
      <c r="F669" s="82"/>
      <c r="G669" s="105"/>
      <c r="V669" s="24"/>
      <c r="Y669" s="44">
        <f t="shared" si="1099"/>
        <v>0</v>
      </c>
    </row>
    <row r="670" spans="5:25" x14ac:dyDescent="0.25">
      <c r="E670" s="82"/>
      <c r="F670" s="82"/>
      <c r="G670" s="105"/>
      <c r="V670" s="24"/>
      <c r="Y670" s="44">
        <f t="shared" si="1099"/>
        <v>0</v>
      </c>
    </row>
    <row r="671" spans="5:25" x14ac:dyDescent="0.25">
      <c r="E671" s="82"/>
      <c r="F671" s="82"/>
      <c r="G671" s="105"/>
      <c r="V671" s="24"/>
      <c r="Y671" s="44">
        <f t="shared" si="1099"/>
        <v>0</v>
      </c>
    </row>
    <row r="672" spans="5:25" x14ac:dyDescent="0.25">
      <c r="E672" s="82"/>
      <c r="F672" s="82"/>
      <c r="G672" s="105"/>
      <c r="V672" s="24"/>
      <c r="Y672" s="44">
        <f t="shared" si="1099"/>
        <v>0</v>
      </c>
    </row>
    <row r="673" spans="5:25" x14ac:dyDescent="0.25">
      <c r="E673" s="82"/>
      <c r="F673" s="82"/>
      <c r="G673" s="105"/>
      <c r="V673" s="24"/>
      <c r="Y673" s="44">
        <f t="shared" si="1099"/>
        <v>0</v>
      </c>
    </row>
    <row r="674" spans="5:25" x14ac:dyDescent="0.25">
      <c r="E674" s="82"/>
      <c r="F674" s="82"/>
      <c r="G674" s="105"/>
      <c r="V674" s="24"/>
      <c r="Y674" s="44">
        <f t="shared" si="1099"/>
        <v>0</v>
      </c>
    </row>
    <row r="675" spans="5:25" x14ac:dyDescent="0.25">
      <c r="E675" s="82"/>
      <c r="F675" s="82"/>
      <c r="G675" s="105"/>
      <c r="V675" s="24"/>
      <c r="Y675" s="44">
        <f t="shared" si="1099"/>
        <v>0</v>
      </c>
    </row>
    <row r="676" spans="5:25" x14ac:dyDescent="0.25">
      <c r="E676" s="82"/>
      <c r="F676" s="82"/>
      <c r="G676" s="105"/>
      <c r="V676" s="24"/>
      <c r="Y676" s="44">
        <f t="shared" si="1099"/>
        <v>0</v>
      </c>
    </row>
    <row r="677" spans="5:25" x14ac:dyDescent="0.25">
      <c r="E677" s="82"/>
      <c r="F677" s="82"/>
      <c r="G677" s="105"/>
      <c r="V677" s="24"/>
      <c r="Y677" s="44">
        <f t="shared" si="1099"/>
        <v>0</v>
      </c>
    </row>
    <row r="678" spans="5:25" x14ac:dyDescent="0.25">
      <c r="E678" s="82"/>
      <c r="F678" s="82"/>
      <c r="G678" s="105"/>
      <c r="V678" s="24"/>
      <c r="Y678" s="44">
        <f t="shared" si="1099"/>
        <v>0</v>
      </c>
    </row>
    <row r="679" spans="5:25" x14ac:dyDescent="0.25">
      <c r="E679" s="82"/>
      <c r="F679" s="82"/>
      <c r="G679" s="105"/>
      <c r="V679" s="24"/>
      <c r="Y679" s="44">
        <f t="shared" si="1099"/>
        <v>0</v>
      </c>
    </row>
    <row r="680" spans="5:25" x14ac:dyDescent="0.25">
      <c r="E680" s="82"/>
      <c r="F680" s="82"/>
      <c r="G680" s="105"/>
      <c r="V680" s="24"/>
      <c r="Y680" s="44">
        <f t="shared" si="1099"/>
        <v>0</v>
      </c>
    </row>
    <row r="681" spans="5:25" x14ac:dyDescent="0.25">
      <c r="E681" s="82"/>
      <c r="F681" s="82"/>
      <c r="G681" s="105"/>
      <c r="V681" s="24"/>
      <c r="Y681" s="44">
        <f t="shared" si="1099"/>
        <v>0</v>
      </c>
    </row>
    <row r="682" spans="5:25" x14ac:dyDescent="0.25">
      <c r="E682" s="82"/>
      <c r="F682" s="82"/>
      <c r="G682" s="105"/>
      <c r="V682" s="24"/>
      <c r="Y682" s="44">
        <f t="shared" si="1099"/>
        <v>0</v>
      </c>
    </row>
    <row r="683" spans="5:25" x14ac:dyDescent="0.25">
      <c r="E683" s="82"/>
      <c r="F683" s="82"/>
      <c r="G683" s="105"/>
      <c r="V683" s="24"/>
      <c r="Y683" s="44">
        <f t="shared" si="1099"/>
        <v>0</v>
      </c>
    </row>
    <row r="684" spans="5:25" x14ac:dyDescent="0.25">
      <c r="E684" s="82"/>
      <c r="F684" s="82"/>
      <c r="G684" s="105"/>
      <c r="V684" s="24"/>
      <c r="Y684" s="44">
        <f t="shared" si="1099"/>
        <v>0</v>
      </c>
    </row>
    <row r="685" spans="5:25" x14ac:dyDescent="0.25">
      <c r="E685" s="82"/>
      <c r="F685" s="82"/>
      <c r="G685" s="105"/>
      <c r="V685" s="24"/>
      <c r="Y685" s="44">
        <f t="shared" si="1099"/>
        <v>0</v>
      </c>
    </row>
    <row r="686" spans="5:25" x14ac:dyDescent="0.25">
      <c r="E686" s="82"/>
      <c r="F686" s="82"/>
      <c r="G686" s="105"/>
      <c r="V686" s="24"/>
      <c r="Y686" s="44">
        <f t="shared" si="1099"/>
        <v>0</v>
      </c>
    </row>
    <row r="687" spans="5:25" x14ac:dyDescent="0.25">
      <c r="E687" s="82"/>
      <c r="F687" s="82"/>
      <c r="G687" s="105"/>
      <c r="V687" s="24"/>
      <c r="Y687" s="44">
        <f t="shared" si="1099"/>
        <v>0</v>
      </c>
    </row>
    <row r="688" spans="5:25" x14ac:dyDescent="0.25">
      <c r="E688" s="82"/>
      <c r="F688" s="82"/>
      <c r="G688" s="105"/>
      <c r="V688" s="24"/>
      <c r="Y688" s="44">
        <f t="shared" si="1099"/>
        <v>0</v>
      </c>
    </row>
    <row r="689" spans="5:25" x14ac:dyDescent="0.25">
      <c r="E689" s="82"/>
      <c r="F689" s="82"/>
      <c r="G689" s="105"/>
      <c r="V689" s="24"/>
      <c r="Y689" s="44">
        <f t="shared" si="1099"/>
        <v>0</v>
      </c>
    </row>
    <row r="690" spans="5:25" x14ac:dyDescent="0.25">
      <c r="E690" s="82"/>
      <c r="F690" s="82"/>
      <c r="G690" s="105"/>
      <c r="V690" s="24"/>
      <c r="Y690" s="44">
        <f t="shared" si="1099"/>
        <v>0</v>
      </c>
    </row>
    <row r="691" spans="5:25" x14ac:dyDescent="0.25">
      <c r="E691" s="82"/>
      <c r="F691" s="82"/>
      <c r="G691" s="105"/>
      <c r="V691" s="24"/>
      <c r="Y691" s="44">
        <f t="shared" si="1099"/>
        <v>0</v>
      </c>
    </row>
    <row r="692" spans="5:25" x14ac:dyDescent="0.25">
      <c r="E692" s="82"/>
      <c r="F692" s="82"/>
      <c r="G692" s="105"/>
      <c r="V692" s="24"/>
      <c r="Y692" s="44">
        <f t="shared" si="1099"/>
        <v>0</v>
      </c>
    </row>
    <row r="693" spans="5:25" x14ac:dyDescent="0.25">
      <c r="E693" s="82"/>
      <c r="F693" s="82"/>
      <c r="G693" s="105"/>
      <c r="V693" s="24"/>
      <c r="Y693" s="44">
        <f t="shared" si="1099"/>
        <v>0</v>
      </c>
    </row>
    <row r="694" spans="5:25" x14ac:dyDescent="0.25">
      <c r="E694" s="82"/>
      <c r="F694" s="82"/>
      <c r="G694" s="105"/>
      <c r="V694" s="24"/>
      <c r="Y694" s="44">
        <f t="shared" si="1099"/>
        <v>0</v>
      </c>
    </row>
    <row r="695" spans="5:25" x14ac:dyDescent="0.25">
      <c r="E695" s="82"/>
      <c r="F695" s="82"/>
      <c r="G695" s="105"/>
      <c r="V695" s="24"/>
      <c r="Y695" s="44">
        <f t="shared" si="1099"/>
        <v>0</v>
      </c>
    </row>
    <row r="696" spans="5:25" x14ac:dyDescent="0.25">
      <c r="E696" s="82"/>
      <c r="F696" s="82"/>
      <c r="G696" s="105"/>
      <c r="V696" s="24"/>
      <c r="Y696" s="44">
        <f t="shared" si="1099"/>
        <v>0</v>
      </c>
    </row>
    <row r="697" spans="5:25" x14ac:dyDescent="0.25">
      <c r="E697" s="82"/>
      <c r="F697" s="82"/>
      <c r="G697" s="105"/>
      <c r="V697" s="24"/>
      <c r="Y697" s="44">
        <f t="shared" si="1099"/>
        <v>0</v>
      </c>
    </row>
    <row r="698" spans="5:25" x14ac:dyDescent="0.25">
      <c r="E698" s="82"/>
      <c r="F698" s="82"/>
      <c r="G698" s="105"/>
      <c r="Y698" s="44">
        <f t="shared" si="1099"/>
        <v>0</v>
      </c>
    </row>
    <row r="699" spans="5:25" x14ac:dyDescent="0.25">
      <c r="E699" s="82"/>
      <c r="F699" s="82"/>
      <c r="G699" s="105"/>
      <c r="Y699" s="44">
        <f t="shared" ref="Y699:Y762" si="1100">SUM(I699:S699)-H699</f>
        <v>0</v>
      </c>
    </row>
    <row r="700" spans="5:25" x14ac:dyDescent="0.25">
      <c r="E700" s="82"/>
      <c r="F700" s="82"/>
      <c r="G700" s="105"/>
      <c r="Y700" s="44">
        <f t="shared" si="1100"/>
        <v>0</v>
      </c>
    </row>
    <row r="701" spans="5:25" x14ac:dyDescent="0.25">
      <c r="E701" s="82"/>
      <c r="F701" s="82"/>
      <c r="G701" s="105"/>
      <c r="Y701" s="44">
        <f t="shared" si="1100"/>
        <v>0</v>
      </c>
    </row>
    <row r="702" spans="5:25" x14ac:dyDescent="0.25">
      <c r="E702" s="82"/>
      <c r="F702" s="82"/>
      <c r="G702" s="105"/>
      <c r="Y702" s="44">
        <f t="shared" si="1100"/>
        <v>0</v>
      </c>
    </row>
    <row r="703" spans="5:25" x14ac:dyDescent="0.25">
      <c r="E703" s="82"/>
      <c r="F703" s="82"/>
      <c r="G703" s="105"/>
      <c r="Y703" s="44">
        <f t="shared" si="1100"/>
        <v>0</v>
      </c>
    </row>
    <row r="704" spans="5:25" x14ac:dyDescent="0.25">
      <c r="E704" s="82"/>
      <c r="F704" s="82"/>
      <c r="G704" s="105"/>
      <c r="Y704" s="44">
        <f t="shared" si="1100"/>
        <v>0</v>
      </c>
    </row>
    <row r="705" spans="5:25" x14ac:dyDescent="0.25">
      <c r="E705" s="82"/>
      <c r="F705" s="82"/>
      <c r="G705" s="105"/>
      <c r="Y705" s="44">
        <f t="shared" si="1100"/>
        <v>0</v>
      </c>
    </row>
    <row r="706" spans="5:25" x14ac:dyDescent="0.25">
      <c r="E706" s="82"/>
      <c r="F706" s="82"/>
      <c r="G706" s="105"/>
      <c r="Y706" s="44">
        <f t="shared" si="1100"/>
        <v>0</v>
      </c>
    </row>
    <row r="707" spans="5:25" x14ac:dyDescent="0.25">
      <c r="E707" s="82"/>
      <c r="F707" s="82"/>
      <c r="G707" s="105"/>
      <c r="Y707" s="44">
        <f t="shared" si="1100"/>
        <v>0</v>
      </c>
    </row>
    <row r="708" spans="5:25" x14ac:dyDescent="0.25">
      <c r="E708" s="82"/>
      <c r="F708" s="82"/>
      <c r="G708" s="105"/>
      <c r="Y708" s="44">
        <f t="shared" si="1100"/>
        <v>0</v>
      </c>
    </row>
    <row r="709" spans="5:25" x14ac:dyDescent="0.25">
      <c r="E709" s="82"/>
      <c r="F709" s="82"/>
      <c r="G709" s="105"/>
      <c r="Y709" s="44">
        <f t="shared" si="1100"/>
        <v>0</v>
      </c>
    </row>
    <row r="710" spans="5:25" x14ac:dyDescent="0.25">
      <c r="E710" s="82"/>
      <c r="F710" s="82"/>
      <c r="G710" s="105"/>
      <c r="Y710" s="44">
        <f t="shared" si="1100"/>
        <v>0</v>
      </c>
    </row>
    <row r="711" spans="5:25" x14ac:dyDescent="0.25">
      <c r="E711" s="82"/>
      <c r="F711" s="82"/>
      <c r="G711" s="105"/>
      <c r="Y711" s="44">
        <f t="shared" si="1100"/>
        <v>0</v>
      </c>
    </row>
    <row r="712" spans="5:25" x14ac:dyDescent="0.25">
      <c r="E712" s="82"/>
      <c r="F712" s="82"/>
      <c r="G712" s="105"/>
      <c r="Y712" s="44">
        <f t="shared" si="1100"/>
        <v>0</v>
      </c>
    </row>
    <row r="713" spans="5:25" x14ac:dyDescent="0.25">
      <c r="E713" s="82"/>
      <c r="F713" s="82"/>
      <c r="G713" s="105"/>
      <c r="Y713" s="44">
        <f t="shared" si="1100"/>
        <v>0</v>
      </c>
    </row>
    <row r="714" spans="5:25" x14ac:dyDescent="0.25">
      <c r="E714" s="82"/>
      <c r="F714" s="82"/>
      <c r="G714" s="105"/>
      <c r="Y714" s="44">
        <f t="shared" si="1100"/>
        <v>0</v>
      </c>
    </row>
    <row r="715" spans="5:25" x14ac:dyDescent="0.25">
      <c r="E715" s="82"/>
      <c r="F715" s="82"/>
      <c r="G715" s="105"/>
      <c r="Y715" s="44">
        <f t="shared" si="1100"/>
        <v>0</v>
      </c>
    </row>
    <row r="716" spans="5:25" x14ac:dyDescent="0.25">
      <c r="E716" s="82"/>
      <c r="F716" s="82"/>
      <c r="G716" s="105"/>
      <c r="Y716" s="44">
        <f t="shared" si="1100"/>
        <v>0</v>
      </c>
    </row>
    <row r="717" spans="5:25" x14ac:dyDescent="0.25">
      <c r="E717" s="82"/>
      <c r="F717" s="82"/>
      <c r="G717" s="105"/>
      <c r="Y717" s="44">
        <f t="shared" si="1100"/>
        <v>0</v>
      </c>
    </row>
    <row r="718" spans="5:25" x14ac:dyDescent="0.25">
      <c r="E718" s="82"/>
      <c r="F718" s="82"/>
      <c r="G718" s="105"/>
      <c r="Y718" s="44">
        <f t="shared" si="1100"/>
        <v>0</v>
      </c>
    </row>
    <row r="719" spans="5:25" x14ac:dyDescent="0.25">
      <c r="E719" s="82"/>
      <c r="F719" s="82"/>
      <c r="G719" s="105"/>
      <c r="Y719" s="44">
        <f t="shared" si="1100"/>
        <v>0</v>
      </c>
    </row>
    <row r="720" spans="5:25" x14ac:dyDescent="0.25">
      <c r="E720" s="82"/>
      <c r="F720" s="82"/>
      <c r="G720" s="105"/>
      <c r="Y720" s="44">
        <f t="shared" si="1100"/>
        <v>0</v>
      </c>
    </row>
    <row r="721" spans="5:25" x14ac:dyDescent="0.25">
      <c r="E721" s="82"/>
      <c r="F721" s="82"/>
      <c r="G721" s="105"/>
      <c r="Y721" s="44">
        <f t="shared" si="1100"/>
        <v>0</v>
      </c>
    </row>
    <row r="722" spans="5:25" x14ac:dyDescent="0.25">
      <c r="E722" s="82"/>
      <c r="F722" s="82"/>
      <c r="G722" s="105"/>
      <c r="Y722" s="44">
        <f t="shared" si="1100"/>
        <v>0</v>
      </c>
    </row>
    <row r="723" spans="5:25" x14ac:dyDescent="0.25">
      <c r="E723" s="82"/>
      <c r="F723" s="82"/>
      <c r="G723" s="105"/>
      <c r="Y723" s="44">
        <f t="shared" si="1100"/>
        <v>0</v>
      </c>
    </row>
    <row r="724" spans="5:25" x14ac:dyDescent="0.25">
      <c r="E724" s="82"/>
      <c r="F724" s="82"/>
      <c r="G724" s="105"/>
      <c r="Y724" s="44">
        <f t="shared" si="1100"/>
        <v>0</v>
      </c>
    </row>
    <row r="725" spans="5:25" x14ac:dyDescent="0.25">
      <c r="E725" s="82"/>
      <c r="F725" s="82"/>
      <c r="G725" s="105"/>
      <c r="Y725" s="44">
        <f t="shared" si="1100"/>
        <v>0</v>
      </c>
    </row>
    <row r="726" spans="5:25" x14ac:dyDescent="0.25">
      <c r="E726" s="82"/>
      <c r="F726" s="82"/>
      <c r="G726" s="105"/>
      <c r="Y726" s="44">
        <f t="shared" si="1100"/>
        <v>0</v>
      </c>
    </row>
    <row r="727" spans="5:25" x14ac:dyDescent="0.25">
      <c r="E727" s="82"/>
      <c r="F727" s="82"/>
      <c r="G727" s="105"/>
      <c r="Y727" s="44">
        <f t="shared" si="1100"/>
        <v>0</v>
      </c>
    </row>
    <row r="728" spans="5:25" x14ac:dyDescent="0.25">
      <c r="E728" s="82"/>
      <c r="F728" s="82"/>
      <c r="G728" s="105"/>
      <c r="Y728" s="44">
        <f t="shared" si="1100"/>
        <v>0</v>
      </c>
    </row>
    <row r="729" spans="5:25" x14ac:dyDescent="0.25">
      <c r="E729" s="82"/>
      <c r="F729" s="82"/>
      <c r="G729" s="105"/>
      <c r="Y729" s="44">
        <f t="shared" si="1100"/>
        <v>0</v>
      </c>
    </row>
    <row r="730" spans="5:25" x14ac:dyDescent="0.25">
      <c r="E730" s="82"/>
      <c r="F730" s="82"/>
      <c r="G730" s="105"/>
      <c r="Y730" s="44">
        <f t="shared" si="1100"/>
        <v>0</v>
      </c>
    </row>
    <row r="731" spans="5:25" x14ac:dyDescent="0.25">
      <c r="E731" s="82"/>
      <c r="F731" s="82"/>
      <c r="G731" s="105"/>
      <c r="Y731" s="44">
        <f t="shared" si="1100"/>
        <v>0</v>
      </c>
    </row>
    <row r="732" spans="5:25" x14ac:dyDescent="0.25">
      <c r="E732" s="82"/>
      <c r="F732" s="82"/>
      <c r="G732" s="105"/>
      <c r="Y732" s="44">
        <f t="shared" si="1100"/>
        <v>0</v>
      </c>
    </row>
    <row r="733" spans="5:25" x14ac:dyDescent="0.25">
      <c r="E733" s="82"/>
      <c r="F733" s="82"/>
      <c r="G733" s="105"/>
      <c r="Y733" s="44">
        <f t="shared" si="1100"/>
        <v>0</v>
      </c>
    </row>
    <row r="734" spans="5:25" x14ac:dyDescent="0.25">
      <c r="E734" s="82"/>
      <c r="F734" s="82"/>
      <c r="G734" s="105"/>
      <c r="Y734" s="44">
        <f t="shared" si="1100"/>
        <v>0</v>
      </c>
    </row>
    <row r="735" spans="5:25" x14ac:dyDescent="0.25">
      <c r="E735" s="82"/>
      <c r="F735" s="82"/>
      <c r="G735" s="105"/>
      <c r="Y735" s="44">
        <f t="shared" si="1100"/>
        <v>0</v>
      </c>
    </row>
    <row r="736" spans="5:25" x14ac:dyDescent="0.25">
      <c r="E736" s="82"/>
      <c r="F736" s="82"/>
      <c r="G736" s="105"/>
      <c r="Y736" s="44">
        <f t="shared" si="1100"/>
        <v>0</v>
      </c>
    </row>
    <row r="737" spans="5:25" x14ac:dyDescent="0.25">
      <c r="E737" s="82"/>
      <c r="F737" s="82"/>
      <c r="G737" s="105"/>
      <c r="Y737" s="44">
        <f t="shared" si="1100"/>
        <v>0</v>
      </c>
    </row>
    <row r="738" spans="5:25" x14ac:dyDescent="0.25">
      <c r="E738" s="82"/>
      <c r="F738" s="82"/>
      <c r="G738" s="105"/>
      <c r="Y738" s="44">
        <f t="shared" si="1100"/>
        <v>0</v>
      </c>
    </row>
    <row r="739" spans="5:25" x14ac:dyDescent="0.25">
      <c r="E739" s="82"/>
      <c r="F739" s="82"/>
      <c r="G739" s="105"/>
      <c r="Y739" s="44">
        <f t="shared" si="1100"/>
        <v>0</v>
      </c>
    </row>
    <row r="740" spans="5:25" x14ac:dyDescent="0.25">
      <c r="E740" s="82"/>
      <c r="F740" s="82"/>
      <c r="G740" s="105"/>
      <c r="Y740" s="44">
        <f t="shared" si="1100"/>
        <v>0</v>
      </c>
    </row>
    <row r="741" spans="5:25" x14ac:dyDescent="0.25">
      <c r="E741" s="82"/>
      <c r="F741" s="82"/>
      <c r="G741" s="105"/>
      <c r="Y741" s="44">
        <f t="shared" si="1100"/>
        <v>0</v>
      </c>
    </row>
    <row r="742" spans="5:25" x14ac:dyDescent="0.25">
      <c r="E742" s="82"/>
      <c r="F742" s="82"/>
      <c r="G742" s="105"/>
      <c r="Y742" s="44">
        <f t="shared" si="1100"/>
        <v>0</v>
      </c>
    </row>
    <row r="743" spans="5:25" x14ac:dyDescent="0.25">
      <c r="E743" s="82"/>
      <c r="F743" s="82"/>
      <c r="G743" s="105"/>
      <c r="Y743" s="44">
        <f t="shared" si="1100"/>
        <v>0</v>
      </c>
    </row>
    <row r="744" spans="5:25" x14ac:dyDescent="0.25">
      <c r="E744" s="82"/>
      <c r="F744" s="82"/>
      <c r="G744" s="105"/>
      <c r="Y744" s="44">
        <f t="shared" si="1100"/>
        <v>0</v>
      </c>
    </row>
    <row r="745" spans="5:25" x14ac:dyDescent="0.25">
      <c r="E745" s="82"/>
      <c r="F745" s="82"/>
      <c r="G745" s="105"/>
      <c r="Y745" s="44">
        <f t="shared" si="1100"/>
        <v>0</v>
      </c>
    </row>
    <row r="746" spans="5:25" x14ac:dyDescent="0.25">
      <c r="E746" s="82"/>
      <c r="F746" s="82"/>
      <c r="G746" s="105"/>
      <c r="Y746" s="44">
        <f t="shared" si="1100"/>
        <v>0</v>
      </c>
    </row>
    <row r="747" spans="5:25" x14ac:dyDescent="0.25">
      <c r="E747" s="82"/>
      <c r="F747" s="82"/>
      <c r="G747" s="105"/>
      <c r="Y747" s="44">
        <f t="shared" si="1100"/>
        <v>0</v>
      </c>
    </row>
    <row r="748" spans="5:25" x14ac:dyDescent="0.25">
      <c r="E748" s="82"/>
      <c r="F748" s="82"/>
      <c r="G748" s="105"/>
      <c r="Y748" s="44">
        <f t="shared" si="1100"/>
        <v>0</v>
      </c>
    </row>
    <row r="749" spans="5:25" x14ac:dyDescent="0.25">
      <c r="E749" s="82"/>
      <c r="F749" s="82"/>
      <c r="G749" s="105"/>
      <c r="Y749" s="44">
        <f t="shared" si="1100"/>
        <v>0</v>
      </c>
    </row>
    <row r="750" spans="5:25" x14ac:dyDescent="0.25">
      <c r="E750" s="82"/>
      <c r="F750" s="82"/>
      <c r="G750" s="105"/>
      <c r="Y750" s="44">
        <f t="shared" si="1100"/>
        <v>0</v>
      </c>
    </row>
    <row r="751" spans="5:25" x14ac:dyDescent="0.25">
      <c r="E751" s="82"/>
      <c r="F751" s="82"/>
      <c r="G751" s="105"/>
      <c r="Y751" s="44">
        <f t="shared" si="1100"/>
        <v>0</v>
      </c>
    </row>
    <row r="752" spans="5:25" x14ac:dyDescent="0.25">
      <c r="E752" s="82"/>
      <c r="F752" s="82"/>
      <c r="G752" s="105"/>
      <c r="Y752" s="44">
        <f t="shared" si="1100"/>
        <v>0</v>
      </c>
    </row>
    <row r="753" spans="5:25" x14ac:dyDescent="0.25">
      <c r="E753" s="82"/>
      <c r="F753" s="82"/>
      <c r="G753" s="105"/>
      <c r="Y753" s="44">
        <f t="shared" si="1100"/>
        <v>0</v>
      </c>
    </row>
    <row r="754" spans="5:25" x14ac:dyDescent="0.25">
      <c r="E754" s="82"/>
      <c r="F754" s="82"/>
      <c r="G754" s="105"/>
      <c r="Y754" s="44">
        <f t="shared" si="1100"/>
        <v>0</v>
      </c>
    </row>
    <row r="755" spans="5:25" x14ac:dyDescent="0.25">
      <c r="E755" s="82"/>
      <c r="F755" s="82"/>
      <c r="G755" s="105"/>
      <c r="Y755" s="44">
        <f t="shared" si="1100"/>
        <v>0</v>
      </c>
    </row>
    <row r="756" spans="5:25" x14ac:dyDescent="0.25">
      <c r="E756" s="82"/>
      <c r="F756" s="82"/>
      <c r="G756" s="105"/>
      <c r="Y756" s="44">
        <f t="shared" si="1100"/>
        <v>0</v>
      </c>
    </row>
    <row r="757" spans="5:25" x14ac:dyDescent="0.25">
      <c r="E757" s="82"/>
      <c r="F757" s="82"/>
      <c r="G757" s="105"/>
      <c r="Y757" s="44">
        <f t="shared" si="1100"/>
        <v>0</v>
      </c>
    </row>
    <row r="758" spans="5:25" x14ac:dyDescent="0.25">
      <c r="E758" s="82"/>
      <c r="F758" s="82"/>
      <c r="G758" s="105"/>
      <c r="Y758" s="44">
        <f t="shared" si="1100"/>
        <v>0</v>
      </c>
    </row>
    <row r="759" spans="5:25" x14ac:dyDescent="0.25">
      <c r="E759" s="82"/>
      <c r="F759" s="82"/>
      <c r="G759" s="105"/>
      <c r="Y759" s="44">
        <f t="shared" si="1100"/>
        <v>0</v>
      </c>
    </row>
    <row r="760" spans="5:25" x14ac:dyDescent="0.25">
      <c r="E760" s="82"/>
      <c r="F760" s="82"/>
      <c r="G760" s="105"/>
      <c r="Y760" s="44">
        <f t="shared" si="1100"/>
        <v>0</v>
      </c>
    </row>
    <row r="761" spans="5:25" x14ac:dyDescent="0.25">
      <c r="E761" s="82"/>
      <c r="F761" s="82"/>
      <c r="G761" s="105"/>
      <c r="Y761" s="44">
        <f t="shared" si="1100"/>
        <v>0</v>
      </c>
    </row>
    <row r="762" spans="5:25" x14ac:dyDescent="0.25">
      <c r="E762" s="82"/>
      <c r="F762" s="82"/>
      <c r="G762" s="105"/>
      <c r="Y762" s="44">
        <f t="shared" si="1100"/>
        <v>0</v>
      </c>
    </row>
    <row r="763" spans="5:25" x14ac:dyDescent="0.25">
      <c r="G763" s="105"/>
      <c r="Y763" s="44">
        <f t="shared" ref="Y763:Y826" si="1101">SUM(I763:S763)-H763</f>
        <v>0</v>
      </c>
    </row>
    <row r="764" spans="5:25" x14ac:dyDescent="0.25">
      <c r="G764" s="105"/>
      <c r="Y764" s="44">
        <f t="shared" si="1101"/>
        <v>0</v>
      </c>
    </row>
    <row r="765" spans="5:25" x14ac:dyDescent="0.25">
      <c r="G765" s="105"/>
      <c r="Y765" s="44">
        <f t="shared" si="1101"/>
        <v>0</v>
      </c>
    </row>
    <row r="766" spans="5:25" x14ac:dyDescent="0.25">
      <c r="G766" s="105"/>
      <c r="Y766" s="44">
        <f t="shared" si="1101"/>
        <v>0</v>
      </c>
    </row>
    <row r="767" spans="5:25" x14ac:dyDescent="0.25">
      <c r="G767" s="105"/>
      <c r="Y767" s="44">
        <f t="shared" si="1101"/>
        <v>0</v>
      </c>
    </row>
    <row r="768" spans="5:25" x14ac:dyDescent="0.25">
      <c r="G768" s="105"/>
      <c r="Y768" s="44">
        <f t="shared" si="1101"/>
        <v>0</v>
      </c>
    </row>
    <row r="769" spans="7:25" x14ac:dyDescent="0.25">
      <c r="G769" s="105"/>
      <c r="Y769" s="44">
        <f t="shared" si="1101"/>
        <v>0</v>
      </c>
    </row>
    <row r="770" spans="7:25" x14ac:dyDescent="0.25">
      <c r="G770" s="105"/>
      <c r="Y770" s="44">
        <f t="shared" si="1101"/>
        <v>0</v>
      </c>
    </row>
    <row r="771" spans="7:25" x14ac:dyDescent="0.25">
      <c r="G771" s="105"/>
      <c r="Y771" s="44">
        <f t="shared" si="1101"/>
        <v>0</v>
      </c>
    </row>
    <row r="772" spans="7:25" x14ac:dyDescent="0.25">
      <c r="G772" s="105"/>
      <c r="Y772" s="44">
        <f t="shared" si="1101"/>
        <v>0</v>
      </c>
    </row>
    <row r="773" spans="7:25" x14ac:dyDescent="0.25">
      <c r="G773" s="105"/>
      <c r="Y773" s="44">
        <f t="shared" si="1101"/>
        <v>0</v>
      </c>
    </row>
    <row r="774" spans="7:25" x14ac:dyDescent="0.25">
      <c r="G774" s="105"/>
      <c r="Y774" s="44">
        <f t="shared" si="1101"/>
        <v>0</v>
      </c>
    </row>
    <row r="775" spans="7:25" x14ac:dyDescent="0.25">
      <c r="G775" s="105"/>
      <c r="Y775" s="44">
        <f t="shared" si="1101"/>
        <v>0</v>
      </c>
    </row>
    <row r="776" spans="7:25" x14ac:dyDescent="0.25">
      <c r="G776" s="105"/>
      <c r="Y776" s="44">
        <f t="shared" si="1101"/>
        <v>0</v>
      </c>
    </row>
    <row r="777" spans="7:25" x14ac:dyDescent="0.25">
      <c r="G777" s="105"/>
      <c r="Y777" s="44">
        <f t="shared" si="1101"/>
        <v>0</v>
      </c>
    </row>
    <row r="778" spans="7:25" x14ac:dyDescent="0.25">
      <c r="G778" s="105"/>
      <c r="Y778" s="44">
        <f t="shared" si="1101"/>
        <v>0</v>
      </c>
    </row>
    <row r="779" spans="7:25" x14ac:dyDescent="0.25">
      <c r="G779" s="105"/>
      <c r="Y779" s="44">
        <f t="shared" si="1101"/>
        <v>0</v>
      </c>
    </row>
    <row r="780" spans="7:25" x14ac:dyDescent="0.25">
      <c r="G780" s="105"/>
      <c r="Y780" s="44">
        <f t="shared" si="1101"/>
        <v>0</v>
      </c>
    </row>
    <row r="781" spans="7:25" x14ac:dyDescent="0.25">
      <c r="G781" s="105"/>
      <c r="Y781" s="44">
        <f t="shared" si="1101"/>
        <v>0</v>
      </c>
    </row>
    <row r="782" spans="7:25" x14ac:dyDescent="0.25">
      <c r="G782" s="105"/>
      <c r="Y782" s="44">
        <f t="shared" si="1101"/>
        <v>0</v>
      </c>
    </row>
    <row r="783" spans="7:25" x14ac:dyDescent="0.25">
      <c r="G783" s="105"/>
      <c r="Y783" s="44">
        <f t="shared" si="1101"/>
        <v>0</v>
      </c>
    </row>
    <row r="784" spans="7:25" x14ac:dyDescent="0.25">
      <c r="G784" s="105"/>
      <c r="Y784" s="44">
        <f t="shared" si="1101"/>
        <v>0</v>
      </c>
    </row>
    <row r="785" spans="7:25" x14ac:dyDescent="0.25">
      <c r="G785" s="105"/>
      <c r="Y785" s="44">
        <f t="shared" si="1101"/>
        <v>0</v>
      </c>
    </row>
    <row r="786" spans="7:25" x14ac:dyDescent="0.25">
      <c r="G786" s="105"/>
      <c r="Y786" s="44">
        <f t="shared" si="1101"/>
        <v>0</v>
      </c>
    </row>
    <row r="787" spans="7:25" x14ac:dyDescent="0.25">
      <c r="G787" s="105"/>
      <c r="Y787" s="44">
        <f t="shared" si="1101"/>
        <v>0</v>
      </c>
    </row>
    <row r="788" spans="7:25" x14ac:dyDescent="0.25">
      <c r="G788" s="105"/>
      <c r="Y788" s="44">
        <f t="shared" si="1101"/>
        <v>0</v>
      </c>
    </row>
    <row r="789" spans="7:25" x14ac:dyDescent="0.25">
      <c r="G789" s="105"/>
      <c r="Y789" s="44">
        <f t="shared" si="1101"/>
        <v>0</v>
      </c>
    </row>
    <row r="790" spans="7:25" x14ac:dyDescent="0.25">
      <c r="G790" s="105"/>
      <c r="Y790" s="44">
        <f t="shared" si="1101"/>
        <v>0</v>
      </c>
    </row>
    <row r="791" spans="7:25" x14ac:dyDescent="0.25">
      <c r="G791" s="105"/>
      <c r="Y791" s="44">
        <f t="shared" si="1101"/>
        <v>0</v>
      </c>
    </row>
    <row r="792" spans="7:25" x14ac:dyDescent="0.25">
      <c r="Y792" s="44">
        <f t="shared" si="1101"/>
        <v>0</v>
      </c>
    </row>
    <row r="793" spans="7:25" x14ac:dyDescent="0.25">
      <c r="Y793" s="44">
        <f t="shared" si="1101"/>
        <v>0</v>
      </c>
    </row>
    <row r="794" spans="7:25" x14ac:dyDescent="0.25">
      <c r="Y794" s="44">
        <f t="shared" si="1101"/>
        <v>0</v>
      </c>
    </row>
    <row r="795" spans="7:25" x14ac:dyDescent="0.25">
      <c r="Y795" s="44">
        <f t="shared" si="1101"/>
        <v>0</v>
      </c>
    </row>
    <row r="796" spans="7:25" x14ac:dyDescent="0.25">
      <c r="Y796" s="44">
        <f t="shared" si="1101"/>
        <v>0</v>
      </c>
    </row>
    <row r="797" spans="7:25" x14ac:dyDescent="0.25">
      <c r="Y797" s="44">
        <f t="shared" si="1101"/>
        <v>0</v>
      </c>
    </row>
    <row r="798" spans="7:25" x14ac:dyDescent="0.25">
      <c r="Y798" s="44">
        <f t="shared" si="1101"/>
        <v>0</v>
      </c>
    </row>
    <row r="799" spans="7:25" x14ac:dyDescent="0.25">
      <c r="Y799" s="44">
        <f t="shared" si="1101"/>
        <v>0</v>
      </c>
    </row>
    <row r="800" spans="7:25" x14ac:dyDescent="0.25">
      <c r="Y800" s="44">
        <f t="shared" si="1101"/>
        <v>0</v>
      </c>
    </row>
    <row r="801" spans="25:25" x14ac:dyDescent="0.25">
      <c r="Y801" s="44">
        <f t="shared" si="1101"/>
        <v>0</v>
      </c>
    </row>
    <row r="802" spans="25:25" x14ac:dyDescent="0.25">
      <c r="Y802" s="44">
        <f t="shared" si="1101"/>
        <v>0</v>
      </c>
    </row>
    <row r="803" spans="25:25" x14ac:dyDescent="0.25">
      <c r="Y803" s="44">
        <f t="shared" si="1101"/>
        <v>0</v>
      </c>
    </row>
    <row r="804" spans="25:25" x14ac:dyDescent="0.25">
      <c r="Y804" s="44">
        <f t="shared" si="1101"/>
        <v>0</v>
      </c>
    </row>
    <row r="805" spans="25:25" x14ac:dyDescent="0.25">
      <c r="Y805" s="44">
        <f t="shared" si="1101"/>
        <v>0</v>
      </c>
    </row>
    <row r="806" spans="25:25" x14ac:dyDescent="0.25">
      <c r="Y806" s="44">
        <f t="shared" si="1101"/>
        <v>0</v>
      </c>
    </row>
    <row r="807" spans="25:25" x14ac:dyDescent="0.25">
      <c r="Y807" s="44">
        <f t="shared" si="1101"/>
        <v>0</v>
      </c>
    </row>
    <row r="808" spans="25:25" x14ac:dyDescent="0.25">
      <c r="Y808" s="44">
        <f t="shared" si="1101"/>
        <v>0</v>
      </c>
    </row>
    <row r="809" spans="25:25" x14ac:dyDescent="0.25">
      <c r="Y809" s="44">
        <f t="shared" si="1101"/>
        <v>0</v>
      </c>
    </row>
    <row r="810" spans="25:25" x14ac:dyDescent="0.25">
      <c r="Y810" s="44">
        <f t="shared" si="1101"/>
        <v>0</v>
      </c>
    </row>
    <row r="811" spans="25:25" x14ac:dyDescent="0.25">
      <c r="Y811" s="44">
        <f t="shared" si="1101"/>
        <v>0</v>
      </c>
    </row>
    <row r="812" spans="25:25" x14ac:dyDescent="0.25">
      <c r="Y812" s="44">
        <f t="shared" si="1101"/>
        <v>0</v>
      </c>
    </row>
    <row r="813" spans="25:25" x14ac:dyDescent="0.25">
      <c r="Y813" s="44">
        <f t="shared" si="1101"/>
        <v>0</v>
      </c>
    </row>
    <row r="814" spans="25:25" x14ac:dyDescent="0.25">
      <c r="Y814" s="44">
        <f t="shared" si="1101"/>
        <v>0</v>
      </c>
    </row>
    <row r="815" spans="25:25" x14ac:dyDescent="0.25">
      <c r="Y815" s="44">
        <f t="shared" si="1101"/>
        <v>0</v>
      </c>
    </row>
    <row r="816" spans="25:25" x14ac:dyDescent="0.25">
      <c r="Y816" s="44">
        <f t="shared" si="1101"/>
        <v>0</v>
      </c>
    </row>
    <row r="817" spans="25:25" x14ac:dyDescent="0.25">
      <c r="Y817" s="44">
        <f t="shared" si="1101"/>
        <v>0</v>
      </c>
    </row>
    <row r="818" spans="25:25" x14ac:dyDescent="0.25">
      <c r="Y818" s="44">
        <f t="shared" si="1101"/>
        <v>0</v>
      </c>
    </row>
    <row r="819" spans="25:25" x14ac:dyDescent="0.25">
      <c r="Y819" s="44">
        <f t="shared" si="1101"/>
        <v>0</v>
      </c>
    </row>
    <row r="820" spans="25:25" x14ac:dyDescent="0.25">
      <c r="Y820" s="44">
        <f t="shared" si="1101"/>
        <v>0</v>
      </c>
    </row>
    <row r="821" spans="25:25" x14ac:dyDescent="0.25">
      <c r="Y821" s="44">
        <f t="shared" si="1101"/>
        <v>0</v>
      </c>
    </row>
    <row r="822" spans="25:25" x14ac:dyDescent="0.25">
      <c r="Y822" s="44">
        <f t="shared" si="1101"/>
        <v>0</v>
      </c>
    </row>
    <row r="823" spans="25:25" x14ac:dyDescent="0.25">
      <c r="Y823" s="44">
        <f t="shared" si="1101"/>
        <v>0</v>
      </c>
    </row>
    <row r="824" spans="25:25" x14ac:dyDescent="0.25">
      <c r="Y824" s="44">
        <f t="shared" si="1101"/>
        <v>0</v>
      </c>
    </row>
    <row r="825" spans="25:25" x14ac:dyDescent="0.25">
      <c r="Y825" s="44">
        <f t="shared" si="1101"/>
        <v>0</v>
      </c>
    </row>
    <row r="826" spans="25:25" x14ac:dyDescent="0.25">
      <c r="Y826" s="44">
        <f t="shared" si="1101"/>
        <v>0</v>
      </c>
    </row>
    <row r="827" spans="25:25" x14ac:dyDescent="0.25">
      <c r="Y827" s="44">
        <f t="shared" ref="Y827:Y890" si="1102">SUM(I827:S827)-H827</f>
        <v>0</v>
      </c>
    </row>
    <row r="828" spans="25:25" x14ac:dyDescent="0.25">
      <c r="Y828" s="44">
        <f t="shared" si="1102"/>
        <v>0</v>
      </c>
    </row>
    <row r="829" spans="25:25" x14ac:dyDescent="0.25">
      <c r="Y829" s="44">
        <f t="shared" si="1102"/>
        <v>0</v>
      </c>
    </row>
    <row r="830" spans="25:25" x14ac:dyDescent="0.25">
      <c r="Y830" s="44">
        <f t="shared" si="1102"/>
        <v>0</v>
      </c>
    </row>
    <row r="831" spans="25:25" x14ac:dyDescent="0.25">
      <c r="Y831" s="44">
        <f t="shared" si="1102"/>
        <v>0</v>
      </c>
    </row>
    <row r="832" spans="25:25" x14ac:dyDescent="0.25">
      <c r="Y832" s="44">
        <f t="shared" si="1102"/>
        <v>0</v>
      </c>
    </row>
    <row r="833" spans="25:25" x14ac:dyDescent="0.25">
      <c r="Y833" s="44">
        <f t="shared" si="1102"/>
        <v>0</v>
      </c>
    </row>
    <row r="834" spans="25:25" x14ac:dyDescent="0.25">
      <c r="Y834" s="44">
        <f t="shared" si="1102"/>
        <v>0</v>
      </c>
    </row>
    <row r="835" spans="25:25" x14ac:dyDescent="0.25">
      <c r="Y835" s="44">
        <f t="shared" si="1102"/>
        <v>0</v>
      </c>
    </row>
    <row r="836" spans="25:25" x14ac:dyDescent="0.25">
      <c r="Y836" s="44">
        <f t="shared" si="1102"/>
        <v>0</v>
      </c>
    </row>
    <row r="837" spans="25:25" x14ac:dyDescent="0.25">
      <c r="Y837" s="44">
        <f t="shared" si="1102"/>
        <v>0</v>
      </c>
    </row>
    <row r="838" spans="25:25" x14ac:dyDescent="0.25">
      <c r="Y838" s="44">
        <f t="shared" si="1102"/>
        <v>0</v>
      </c>
    </row>
    <row r="839" spans="25:25" x14ac:dyDescent="0.25">
      <c r="Y839" s="44">
        <f t="shared" si="1102"/>
        <v>0</v>
      </c>
    </row>
    <row r="840" spans="25:25" x14ac:dyDescent="0.25">
      <c r="Y840" s="44">
        <f t="shared" si="1102"/>
        <v>0</v>
      </c>
    </row>
    <row r="841" spans="25:25" x14ac:dyDescent="0.25">
      <c r="Y841" s="44">
        <f t="shared" si="1102"/>
        <v>0</v>
      </c>
    </row>
    <row r="842" spans="25:25" x14ac:dyDescent="0.25">
      <c r="Y842" s="44">
        <f t="shared" si="1102"/>
        <v>0</v>
      </c>
    </row>
    <row r="843" spans="25:25" x14ac:dyDescent="0.25">
      <c r="Y843" s="44">
        <f t="shared" si="1102"/>
        <v>0</v>
      </c>
    </row>
    <row r="844" spans="25:25" x14ac:dyDescent="0.25">
      <c r="Y844" s="44">
        <f t="shared" si="1102"/>
        <v>0</v>
      </c>
    </row>
    <row r="845" spans="25:25" x14ac:dyDescent="0.25">
      <c r="Y845" s="44">
        <f t="shared" si="1102"/>
        <v>0</v>
      </c>
    </row>
    <row r="846" spans="25:25" x14ac:dyDescent="0.25">
      <c r="Y846" s="44">
        <f t="shared" si="1102"/>
        <v>0</v>
      </c>
    </row>
    <row r="847" spans="25:25" x14ac:dyDescent="0.25">
      <c r="Y847" s="44">
        <f t="shared" si="1102"/>
        <v>0</v>
      </c>
    </row>
    <row r="848" spans="25:25" x14ac:dyDescent="0.25">
      <c r="Y848" s="44">
        <f t="shared" si="1102"/>
        <v>0</v>
      </c>
    </row>
    <row r="849" spans="25:25" x14ac:dyDescent="0.25">
      <c r="Y849" s="44">
        <f t="shared" si="1102"/>
        <v>0</v>
      </c>
    </row>
    <row r="850" spans="25:25" x14ac:dyDescent="0.25">
      <c r="Y850" s="44">
        <f t="shared" si="1102"/>
        <v>0</v>
      </c>
    </row>
    <row r="851" spans="25:25" x14ac:dyDescent="0.25">
      <c r="Y851" s="44">
        <f t="shared" si="1102"/>
        <v>0</v>
      </c>
    </row>
    <row r="852" spans="25:25" x14ac:dyDescent="0.25">
      <c r="Y852" s="44">
        <f t="shared" si="1102"/>
        <v>0</v>
      </c>
    </row>
    <row r="853" spans="25:25" x14ac:dyDescent="0.25">
      <c r="Y853" s="44">
        <f t="shared" si="1102"/>
        <v>0</v>
      </c>
    </row>
    <row r="854" spans="25:25" x14ac:dyDescent="0.25">
      <c r="Y854" s="44">
        <f t="shared" si="1102"/>
        <v>0</v>
      </c>
    </row>
    <row r="855" spans="25:25" x14ac:dyDescent="0.25">
      <c r="Y855" s="44">
        <f t="shared" si="1102"/>
        <v>0</v>
      </c>
    </row>
    <row r="856" spans="25:25" x14ac:dyDescent="0.25">
      <c r="Y856" s="44">
        <f t="shared" si="1102"/>
        <v>0</v>
      </c>
    </row>
    <row r="857" spans="25:25" x14ac:dyDescent="0.25">
      <c r="Y857" s="44">
        <f t="shared" si="1102"/>
        <v>0</v>
      </c>
    </row>
    <row r="858" spans="25:25" x14ac:dyDescent="0.25">
      <c r="Y858" s="44">
        <f t="shared" si="1102"/>
        <v>0</v>
      </c>
    </row>
    <row r="859" spans="25:25" x14ac:dyDescent="0.25">
      <c r="Y859" s="44">
        <f t="shared" si="1102"/>
        <v>0</v>
      </c>
    </row>
    <row r="860" spans="25:25" x14ac:dyDescent="0.25">
      <c r="Y860" s="44">
        <f t="shared" si="1102"/>
        <v>0</v>
      </c>
    </row>
    <row r="861" spans="25:25" x14ac:dyDescent="0.25">
      <c r="Y861" s="44">
        <f t="shared" si="1102"/>
        <v>0</v>
      </c>
    </row>
    <row r="862" spans="25:25" x14ac:dyDescent="0.25">
      <c r="Y862" s="44">
        <f t="shared" si="1102"/>
        <v>0</v>
      </c>
    </row>
    <row r="863" spans="25:25" x14ac:dyDescent="0.25">
      <c r="Y863" s="44">
        <f t="shared" si="1102"/>
        <v>0</v>
      </c>
    </row>
    <row r="864" spans="25:25" x14ac:dyDescent="0.25">
      <c r="Y864" s="44">
        <f t="shared" si="1102"/>
        <v>0</v>
      </c>
    </row>
    <row r="865" spans="25:25" x14ac:dyDescent="0.25">
      <c r="Y865" s="44">
        <f t="shared" si="1102"/>
        <v>0</v>
      </c>
    </row>
    <row r="866" spans="25:25" x14ac:dyDescent="0.25">
      <c r="Y866" s="44">
        <f t="shared" si="1102"/>
        <v>0</v>
      </c>
    </row>
    <row r="867" spans="25:25" x14ac:dyDescent="0.25">
      <c r="Y867" s="44">
        <f t="shared" si="1102"/>
        <v>0</v>
      </c>
    </row>
    <row r="868" spans="25:25" x14ac:dyDescent="0.25">
      <c r="Y868" s="44">
        <f t="shared" si="1102"/>
        <v>0</v>
      </c>
    </row>
    <row r="869" spans="25:25" x14ac:dyDescent="0.25">
      <c r="Y869" s="44">
        <f t="shared" si="1102"/>
        <v>0</v>
      </c>
    </row>
    <row r="870" spans="25:25" x14ac:dyDescent="0.25">
      <c r="Y870" s="44">
        <f t="shared" si="1102"/>
        <v>0</v>
      </c>
    </row>
    <row r="871" spans="25:25" x14ac:dyDescent="0.25">
      <c r="Y871" s="44">
        <f t="shared" si="1102"/>
        <v>0</v>
      </c>
    </row>
    <row r="872" spans="25:25" x14ac:dyDescent="0.25">
      <c r="Y872" s="44">
        <f t="shared" si="1102"/>
        <v>0</v>
      </c>
    </row>
    <row r="873" spans="25:25" x14ac:dyDescent="0.25">
      <c r="Y873" s="44">
        <f t="shared" si="1102"/>
        <v>0</v>
      </c>
    </row>
    <row r="874" spans="25:25" x14ac:dyDescent="0.25">
      <c r="Y874" s="44">
        <f t="shared" si="1102"/>
        <v>0</v>
      </c>
    </row>
    <row r="875" spans="25:25" x14ac:dyDescent="0.25">
      <c r="Y875" s="44">
        <f t="shared" si="1102"/>
        <v>0</v>
      </c>
    </row>
    <row r="876" spans="25:25" x14ac:dyDescent="0.25">
      <c r="Y876" s="44">
        <f t="shared" si="1102"/>
        <v>0</v>
      </c>
    </row>
    <row r="877" spans="25:25" x14ac:dyDescent="0.25">
      <c r="Y877" s="44">
        <f t="shared" si="1102"/>
        <v>0</v>
      </c>
    </row>
    <row r="878" spans="25:25" x14ac:dyDescent="0.25">
      <c r="Y878" s="44">
        <f t="shared" si="1102"/>
        <v>0</v>
      </c>
    </row>
    <row r="879" spans="25:25" x14ac:dyDescent="0.25">
      <c r="Y879" s="44">
        <f t="shared" si="1102"/>
        <v>0</v>
      </c>
    </row>
    <row r="880" spans="25:25" x14ac:dyDescent="0.25">
      <c r="Y880" s="44">
        <f t="shared" si="1102"/>
        <v>0</v>
      </c>
    </row>
    <row r="881" spans="25:25" x14ac:dyDescent="0.25">
      <c r="Y881" s="44">
        <f t="shared" si="1102"/>
        <v>0</v>
      </c>
    </row>
    <row r="882" spans="25:25" x14ac:dyDescent="0.25">
      <c r="Y882" s="44">
        <f t="shared" si="1102"/>
        <v>0</v>
      </c>
    </row>
    <row r="883" spans="25:25" x14ac:dyDescent="0.25">
      <c r="Y883" s="44">
        <f t="shared" si="1102"/>
        <v>0</v>
      </c>
    </row>
    <row r="884" spans="25:25" x14ac:dyDescent="0.25">
      <c r="Y884" s="44">
        <f t="shared" si="1102"/>
        <v>0</v>
      </c>
    </row>
    <row r="885" spans="25:25" x14ac:dyDescent="0.25">
      <c r="Y885" s="44">
        <f t="shared" si="1102"/>
        <v>0</v>
      </c>
    </row>
    <row r="886" spans="25:25" x14ac:dyDescent="0.25">
      <c r="Y886" s="44">
        <f t="shared" si="1102"/>
        <v>0</v>
      </c>
    </row>
    <row r="887" spans="25:25" x14ac:dyDescent="0.25">
      <c r="Y887" s="44">
        <f t="shared" si="1102"/>
        <v>0</v>
      </c>
    </row>
    <row r="888" spans="25:25" x14ac:dyDescent="0.25">
      <c r="Y888" s="44">
        <f t="shared" si="1102"/>
        <v>0</v>
      </c>
    </row>
    <row r="889" spans="25:25" x14ac:dyDescent="0.25">
      <c r="Y889" s="44">
        <f t="shared" si="1102"/>
        <v>0</v>
      </c>
    </row>
    <row r="890" spans="25:25" x14ac:dyDescent="0.25">
      <c r="Y890" s="44">
        <f t="shared" si="1102"/>
        <v>0</v>
      </c>
    </row>
    <row r="891" spans="25:25" x14ac:dyDescent="0.25">
      <c r="Y891" s="44">
        <f t="shared" ref="Y891:Y954" si="1103">SUM(I891:S891)-H891</f>
        <v>0</v>
      </c>
    </row>
    <row r="892" spans="25:25" x14ac:dyDescent="0.25">
      <c r="Y892" s="44">
        <f t="shared" si="1103"/>
        <v>0</v>
      </c>
    </row>
    <row r="893" spans="25:25" x14ac:dyDescent="0.25">
      <c r="Y893" s="44">
        <f t="shared" si="1103"/>
        <v>0</v>
      </c>
    </row>
    <row r="894" spans="25:25" x14ac:dyDescent="0.25">
      <c r="Y894" s="44">
        <f t="shared" si="1103"/>
        <v>0</v>
      </c>
    </row>
    <row r="895" spans="25:25" x14ac:dyDescent="0.25">
      <c r="Y895" s="44">
        <f t="shared" si="1103"/>
        <v>0</v>
      </c>
    </row>
    <row r="896" spans="25:25" x14ac:dyDescent="0.25">
      <c r="Y896" s="44">
        <f t="shared" si="1103"/>
        <v>0</v>
      </c>
    </row>
    <row r="897" spans="25:25" x14ac:dyDescent="0.25">
      <c r="Y897" s="44">
        <f t="shared" si="1103"/>
        <v>0</v>
      </c>
    </row>
    <row r="898" spans="25:25" x14ac:dyDescent="0.25">
      <c r="Y898" s="44">
        <f t="shared" si="1103"/>
        <v>0</v>
      </c>
    </row>
    <row r="899" spans="25:25" x14ac:dyDescent="0.25">
      <c r="Y899" s="44">
        <f t="shared" si="1103"/>
        <v>0</v>
      </c>
    </row>
    <row r="900" spans="25:25" x14ac:dyDescent="0.25">
      <c r="Y900" s="44">
        <f t="shared" si="1103"/>
        <v>0</v>
      </c>
    </row>
    <row r="901" spans="25:25" x14ac:dyDescent="0.25">
      <c r="Y901" s="44">
        <f t="shared" si="1103"/>
        <v>0</v>
      </c>
    </row>
    <row r="902" spans="25:25" x14ac:dyDescent="0.25">
      <c r="Y902" s="44">
        <f t="shared" si="1103"/>
        <v>0</v>
      </c>
    </row>
    <row r="903" spans="25:25" x14ac:dyDescent="0.25">
      <c r="Y903" s="44">
        <f t="shared" si="1103"/>
        <v>0</v>
      </c>
    </row>
    <row r="904" spans="25:25" x14ac:dyDescent="0.25">
      <c r="Y904" s="44">
        <f t="shared" si="1103"/>
        <v>0</v>
      </c>
    </row>
    <row r="905" spans="25:25" x14ac:dyDescent="0.25">
      <c r="Y905" s="44">
        <f t="shared" si="1103"/>
        <v>0</v>
      </c>
    </row>
    <row r="906" spans="25:25" x14ac:dyDescent="0.25">
      <c r="Y906" s="44">
        <f t="shared" si="1103"/>
        <v>0</v>
      </c>
    </row>
    <row r="907" spans="25:25" x14ac:dyDescent="0.25">
      <c r="Y907" s="44">
        <f t="shared" si="1103"/>
        <v>0</v>
      </c>
    </row>
    <row r="908" spans="25:25" x14ac:dyDescent="0.25">
      <c r="Y908" s="44">
        <f t="shared" si="1103"/>
        <v>0</v>
      </c>
    </row>
    <row r="909" spans="25:25" x14ac:dyDescent="0.25">
      <c r="Y909" s="44">
        <f t="shared" si="1103"/>
        <v>0</v>
      </c>
    </row>
    <row r="910" spans="25:25" x14ac:dyDescent="0.25">
      <c r="Y910" s="44">
        <f t="shared" si="1103"/>
        <v>0</v>
      </c>
    </row>
    <row r="911" spans="25:25" x14ac:dyDescent="0.25">
      <c r="Y911" s="44">
        <f t="shared" si="1103"/>
        <v>0</v>
      </c>
    </row>
    <row r="912" spans="25:25" x14ac:dyDescent="0.25">
      <c r="Y912" s="44">
        <f t="shared" si="1103"/>
        <v>0</v>
      </c>
    </row>
    <row r="913" spans="25:25" x14ac:dyDescent="0.25">
      <c r="Y913" s="44">
        <f t="shared" si="1103"/>
        <v>0</v>
      </c>
    </row>
    <row r="914" spans="25:25" x14ac:dyDescent="0.25">
      <c r="Y914" s="44">
        <f t="shared" si="1103"/>
        <v>0</v>
      </c>
    </row>
    <row r="915" spans="25:25" x14ac:dyDescent="0.25">
      <c r="Y915" s="44">
        <f t="shared" si="1103"/>
        <v>0</v>
      </c>
    </row>
    <row r="916" spans="25:25" x14ac:dyDescent="0.25">
      <c r="Y916" s="44">
        <f t="shared" si="1103"/>
        <v>0</v>
      </c>
    </row>
    <row r="917" spans="25:25" x14ac:dyDescent="0.25">
      <c r="Y917" s="44">
        <f t="shared" si="1103"/>
        <v>0</v>
      </c>
    </row>
    <row r="918" spans="25:25" x14ac:dyDescent="0.25">
      <c r="Y918" s="44">
        <f t="shared" si="1103"/>
        <v>0</v>
      </c>
    </row>
    <row r="919" spans="25:25" x14ac:dyDescent="0.25">
      <c r="Y919" s="44">
        <f t="shared" si="1103"/>
        <v>0</v>
      </c>
    </row>
    <row r="920" spans="25:25" x14ac:dyDescent="0.25">
      <c r="Y920" s="44">
        <f t="shared" si="1103"/>
        <v>0</v>
      </c>
    </row>
    <row r="921" spans="25:25" x14ac:dyDescent="0.25">
      <c r="Y921" s="44">
        <f t="shared" si="1103"/>
        <v>0</v>
      </c>
    </row>
    <row r="922" spans="25:25" x14ac:dyDescent="0.25">
      <c r="Y922" s="44">
        <f t="shared" si="1103"/>
        <v>0</v>
      </c>
    </row>
    <row r="923" spans="25:25" x14ac:dyDescent="0.25">
      <c r="Y923" s="44">
        <f t="shared" si="1103"/>
        <v>0</v>
      </c>
    </row>
    <row r="924" spans="25:25" x14ac:dyDescent="0.25">
      <c r="Y924" s="44">
        <f t="shared" si="1103"/>
        <v>0</v>
      </c>
    </row>
    <row r="925" spans="25:25" x14ac:dyDescent="0.25">
      <c r="Y925" s="44">
        <f t="shared" si="1103"/>
        <v>0</v>
      </c>
    </row>
    <row r="926" spans="25:25" x14ac:dyDescent="0.25">
      <c r="Y926" s="44">
        <f t="shared" si="1103"/>
        <v>0</v>
      </c>
    </row>
    <row r="927" spans="25:25" x14ac:dyDescent="0.25">
      <c r="Y927" s="44">
        <f t="shared" si="1103"/>
        <v>0</v>
      </c>
    </row>
    <row r="928" spans="25:25" x14ac:dyDescent="0.25">
      <c r="Y928" s="44">
        <f t="shared" si="1103"/>
        <v>0</v>
      </c>
    </row>
    <row r="929" spans="25:25" x14ac:dyDescent="0.25">
      <c r="Y929" s="44">
        <f t="shared" si="1103"/>
        <v>0</v>
      </c>
    </row>
    <row r="930" spans="25:25" x14ac:dyDescent="0.25">
      <c r="Y930" s="44">
        <f t="shared" si="1103"/>
        <v>0</v>
      </c>
    </row>
    <row r="931" spans="25:25" x14ac:dyDescent="0.25">
      <c r="Y931" s="44">
        <f t="shared" si="1103"/>
        <v>0</v>
      </c>
    </row>
    <row r="932" spans="25:25" x14ac:dyDescent="0.25">
      <c r="Y932" s="44">
        <f t="shared" si="1103"/>
        <v>0</v>
      </c>
    </row>
    <row r="933" spans="25:25" x14ac:dyDescent="0.25">
      <c r="Y933" s="44">
        <f t="shared" si="1103"/>
        <v>0</v>
      </c>
    </row>
    <row r="934" spans="25:25" x14ac:dyDescent="0.25">
      <c r="Y934" s="44">
        <f t="shared" si="1103"/>
        <v>0</v>
      </c>
    </row>
    <row r="935" spans="25:25" x14ac:dyDescent="0.25">
      <c r="Y935" s="44">
        <f t="shared" si="1103"/>
        <v>0</v>
      </c>
    </row>
    <row r="936" spans="25:25" x14ac:dyDescent="0.25">
      <c r="Y936" s="44">
        <f t="shared" si="1103"/>
        <v>0</v>
      </c>
    </row>
    <row r="937" spans="25:25" x14ac:dyDescent="0.25">
      <c r="Y937" s="44">
        <f t="shared" si="1103"/>
        <v>0</v>
      </c>
    </row>
    <row r="938" spans="25:25" x14ac:dyDescent="0.25">
      <c r="Y938" s="44">
        <f t="shared" si="1103"/>
        <v>0</v>
      </c>
    </row>
    <row r="939" spans="25:25" x14ac:dyDescent="0.25">
      <c r="Y939" s="44">
        <f t="shared" si="1103"/>
        <v>0</v>
      </c>
    </row>
    <row r="940" spans="25:25" x14ac:dyDescent="0.25">
      <c r="Y940" s="44">
        <f t="shared" si="1103"/>
        <v>0</v>
      </c>
    </row>
    <row r="941" spans="25:25" x14ac:dyDescent="0.25">
      <c r="Y941" s="44">
        <f t="shared" si="1103"/>
        <v>0</v>
      </c>
    </row>
    <row r="942" spans="25:25" x14ac:dyDescent="0.25">
      <c r="Y942" s="44">
        <f t="shared" si="1103"/>
        <v>0</v>
      </c>
    </row>
    <row r="943" spans="25:25" x14ac:dyDescent="0.25">
      <c r="Y943" s="44">
        <f t="shared" si="1103"/>
        <v>0</v>
      </c>
    </row>
    <row r="944" spans="25:25" x14ac:dyDescent="0.25">
      <c r="Y944" s="44">
        <f t="shared" si="1103"/>
        <v>0</v>
      </c>
    </row>
    <row r="945" spans="25:25" x14ac:dyDescent="0.25">
      <c r="Y945" s="44">
        <f t="shared" si="1103"/>
        <v>0</v>
      </c>
    </row>
    <row r="946" spans="25:25" x14ac:dyDescent="0.25">
      <c r="Y946" s="44">
        <f t="shared" si="1103"/>
        <v>0</v>
      </c>
    </row>
    <row r="947" spans="25:25" x14ac:dyDescent="0.25">
      <c r="Y947" s="44">
        <f t="shared" si="1103"/>
        <v>0</v>
      </c>
    </row>
    <row r="948" spans="25:25" x14ac:dyDescent="0.25">
      <c r="Y948" s="44">
        <f t="shared" si="1103"/>
        <v>0</v>
      </c>
    </row>
    <row r="949" spans="25:25" x14ac:dyDescent="0.25">
      <c r="Y949" s="44">
        <f t="shared" si="1103"/>
        <v>0</v>
      </c>
    </row>
    <row r="950" spans="25:25" x14ac:dyDescent="0.25">
      <c r="Y950" s="44">
        <f t="shared" si="1103"/>
        <v>0</v>
      </c>
    </row>
    <row r="951" spans="25:25" x14ac:dyDescent="0.25">
      <c r="Y951" s="44">
        <f t="shared" si="1103"/>
        <v>0</v>
      </c>
    </row>
    <row r="952" spans="25:25" x14ac:dyDescent="0.25">
      <c r="Y952" s="44">
        <f t="shared" si="1103"/>
        <v>0</v>
      </c>
    </row>
    <row r="953" spans="25:25" x14ac:dyDescent="0.25">
      <c r="Y953" s="44">
        <f t="shared" si="1103"/>
        <v>0</v>
      </c>
    </row>
    <row r="954" spans="25:25" x14ac:dyDescent="0.25">
      <c r="Y954" s="44">
        <f t="shared" si="1103"/>
        <v>0</v>
      </c>
    </row>
    <row r="955" spans="25:25" x14ac:dyDescent="0.25">
      <c r="Y955" s="44">
        <f t="shared" ref="Y955:Y1018" si="1104">SUM(I955:S955)-H955</f>
        <v>0</v>
      </c>
    </row>
    <row r="956" spans="25:25" x14ac:dyDescent="0.25">
      <c r="Y956" s="44">
        <f t="shared" si="1104"/>
        <v>0</v>
      </c>
    </row>
    <row r="957" spans="25:25" x14ac:dyDescent="0.25">
      <c r="Y957" s="44">
        <f t="shared" si="1104"/>
        <v>0</v>
      </c>
    </row>
    <row r="958" spans="25:25" x14ac:dyDescent="0.25">
      <c r="Y958" s="44">
        <f t="shared" si="1104"/>
        <v>0</v>
      </c>
    </row>
    <row r="959" spans="25:25" x14ac:dyDescent="0.25">
      <c r="Y959" s="44">
        <f t="shared" si="1104"/>
        <v>0</v>
      </c>
    </row>
    <row r="960" spans="25:25" x14ac:dyDescent="0.25">
      <c r="Y960" s="44">
        <f t="shared" si="1104"/>
        <v>0</v>
      </c>
    </row>
    <row r="961" spans="25:25" x14ac:dyDescent="0.25">
      <c r="Y961" s="44">
        <f t="shared" si="1104"/>
        <v>0</v>
      </c>
    </row>
    <row r="962" spans="25:25" x14ac:dyDescent="0.25">
      <c r="Y962" s="44">
        <f t="shared" si="1104"/>
        <v>0</v>
      </c>
    </row>
    <row r="963" spans="25:25" x14ac:dyDescent="0.25">
      <c r="Y963" s="44">
        <f t="shared" si="1104"/>
        <v>0</v>
      </c>
    </row>
    <row r="964" spans="25:25" x14ac:dyDescent="0.25">
      <c r="Y964" s="44">
        <f t="shared" si="1104"/>
        <v>0</v>
      </c>
    </row>
    <row r="965" spans="25:25" x14ac:dyDescent="0.25">
      <c r="Y965" s="44">
        <f t="shared" si="1104"/>
        <v>0</v>
      </c>
    </row>
    <row r="966" spans="25:25" x14ac:dyDescent="0.25">
      <c r="Y966" s="44">
        <f t="shared" si="1104"/>
        <v>0</v>
      </c>
    </row>
    <row r="967" spans="25:25" x14ac:dyDescent="0.25">
      <c r="Y967" s="44">
        <f t="shared" si="1104"/>
        <v>0</v>
      </c>
    </row>
    <row r="968" spans="25:25" x14ac:dyDescent="0.25">
      <c r="Y968" s="44">
        <f t="shared" si="1104"/>
        <v>0</v>
      </c>
    </row>
    <row r="969" spans="25:25" x14ac:dyDescent="0.25">
      <c r="Y969" s="44">
        <f t="shared" si="1104"/>
        <v>0</v>
      </c>
    </row>
    <row r="970" spans="25:25" x14ac:dyDescent="0.25">
      <c r="Y970" s="44">
        <f t="shared" si="1104"/>
        <v>0</v>
      </c>
    </row>
    <row r="971" spans="25:25" x14ac:dyDescent="0.25">
      <c r="Y971" s="44">
        <f t="shared" si="1104"/>
        <v>0</v>
      </c>
    </row>
    <row r="972" spans="25:25" x14ac:dyDescent="0.25">
      <c r="Y972" s="44">
        <f t="shared" si="1104"/>
        <v>0</v>
      </c>
    </row>
    <row r="973" spans="25:25" x14ac:dyDescent="0.25">
      <c r="Y973" s="44">
        <f t="shared" si="1104"/>
        <v>0</v>
      </c>
    </row>
    <row r="974" spans="25:25" x14ac:dyDescent="0.25">
      <c r="Y974" s="44">
        <f t="shared" si="1104"/>
        <v>0</v>
      </c>
    </row>
    <row r="975" spans="25:25" x14ac:dyDescent="0.25">
      <c r="Y975" s="44">
        <f t="shared" si="1104"/>
        <v>0</v>
      </c>
    </row>
    <row r="976" spans="25:25" x14ac:dyDescent="0.25">
      <c r="Y976" s="44">
        <f t="shared" si="1104"/>
        <v>0</v>
      </c>
    </row>
    <row r="977" spans="25:25" x14ac:dyDescent="0.25">
      <c r="Y977" s="44">
        <f t="shared" si="1104"/>
        <v>0</v>
      </c>
    </row>
    <row r="978" spans="25:25" x14ac:dyDescent="0.25">
      <c r="Y978" s="44">
        <f t="shared" si="1104"/>
        <v>0</v>
      </c>
    </row>
    <row r="979" spans="25:25" x14ac:dyDescent="0.25">
      <c r="Y979" s="44">
        <f t="shared" si="1104"/>
        <v>0</v>
      </c>
    </row>
    <row r="980" spans="25:25" x14ac:dyDescent="0.25">
      <c r="Y980" s="44">
        <f t="shared" si="1104"/>
        <v>0</v>
      </c>
    </row>
    <row r="981" spans="25:25" x14ac:dyDescent="0.25">
      <c r="Y981" s="44">
        <f t="shared" si="1104"/>
        <v>0</v>
      </c>
    </row>
    <row r="982" spans="25:25" x14ac:dyDescent="0.25">
      <c r="Y982" s="44">
        <f t="shared" si="1104"/>
        <v>0</v>
      </c>
    </row>
    <row r="983" spans="25:25" x14ac:dyDescent="0.25">
      <c r="Y983" s="44">
        <f t="shared" si="1104"/>
        <v>0</v>
      </c>
    </row>
    <row r="984" spans="25:25" x14ac:dyDescent="0.25">
      <c r="Y984" s="44">
        <f t="shared" si="1104"/>
        <v>0</v>
      </c>
    </row>
    <row r="985" spans="25:25" x14ac:dyDescent="0.25">
      <c r="Y985" s="44">
        <f t="shared" si="1104"/>
        <v>0</v>
      </c>
    </row>
    <row r="986" spans="25:25" x14ac:dyDescent="0.25">
      <c r="Y986" s="44">
        <f t="shared" si="1104"/>
        <v>0</v>
      </c>
    </row>
    <row r="987" spans="25:25" x14ac:dyDescent="0.25">
      <c r="Y987" s="44">
        <f t="shared" si="1104"/>
        <v>0</v>
      </c>
    </row>
    <row r="988" spans="25:25" x14ac:dyDescent="0.25">
      <c r="Y988" s="44">
        <f t="shared" si="1104"/>
        <v>0</v>
      </c>
    </row>
    <row r="989" spans="25:25" x14ac:dyDescent="0.25">
      <c r="Y989" s="44">
        <f t="shared" si="1104"/>
        <v>0</v>
      </c>
    </row>
    <row r="990" spans="25:25" x14ac:dyDescent="0.25">
      <c r="Y990" s="44">
        <f t="shared" si="1104"/>
        <v>0</v>
      </c>
    </row>
    <row r="991" spans="25:25" x14ac:dyDescent="0.25">
      <c r="Y991" s="44">
        <f t="shared" si="1104"/>
        <v>0</v>
      </c>
    </row>
    <row r="992" spans="25:25" x14ac:dyDescent="0.25">
      <c r="Y992" s="44">
        <f t="shared" si="1104"/>
        <v>0</v>
      </c>
    </row>
    <row r="993" spans="25:25" x14ac:dyDescent="0.25">
      <c r="Y993" s="44">
        <f t="shared" si="1104"/>
        <v>0</v>
      </c>
    </row>
    <row r="994" spans="25:25" x14ac:dyDescent="0.25">
      <c r="Y994" s="44">
        <f t="shared" si="1104"/>
        <v>0</v>
      </c>
    </row>
    <row r="995" spans="25:25" x14ac:dyDescent="0.25">
      <c r="Y995" s="44">
        <f t="shared" si="1104"/>
        <v>0</v>
      </c>
    </row>
    <row r="996" spans="25:25" x14ac:dyDescent="0.25">
      <c r="Y996" s="44">
        <f t="shared" si="1104"/>
        <v>0</v>
      </c>
    </row>
    <row r="997" spans="25:25" x14ac:dyDescent="0.25">
      <c r="Y997" s="44">
        <f t="shared" si="1104"/>
        <v>0</v>
      </c>
    </row>
    <row r="998" spans="25:25" x14ac:dyDescent="0.25">
      <c r="Y998" s="44">
        <f t="shared" si="1104"/>
        <v>0</v>
      </c>
    </row>
    <row r="999" spans="25:25" x14ac:dyDescent="0.25">
      <c r="Y999" s="44">
        <f t="shared" si="1104"/>
        <v>0</v>
      </c>
    </row>
    <row r="1000" spans="25:25" x14ac:dyDescent="0.25">
      <c r="Y1000" s="44">
        <f t="shared" si="1104"/>
        <v>0</v>
      </c>
    </row>
    <row r="1001" spans="25:25" x14ac:dyDescent="0.25">
      <c r="Y1001" s="44">
        <f t="shared" si="1104"/>
        <v>0</v>
      </c>
    </row>
    <row r="1002" spans="25:25" x14ac:dyDescent="0.25">
      <c r="Y1002" s="44">
        <f t="shared" si="1104"/>
        <v>0</v>
      </c>
    </row>
    <row r="1003" spans="25:25" x14ac:dyDescent="0.25">
      <c r="Y1003" s="44">
        <f t="shared" si="1104"/>
        <v>0</v>
      </c>
    </row>
    <row r="1004" spans="25:25" x14ac:dyDescent="0.25">
      <c r="Y1004" s="44">
        <f t="shared" si="1104"/>
        <v>0</v>
      </c>
    </row>
    <row r="1005" spans="25:25" x14ac:dyDescent="0.25">
      <c r="Y1005" s="44">
        <f t="shared" si="1104"/>
        <v>0</v>
      </c>
    </row>
    <row r="1006" spans="25:25" x14ac:dyDescent="0.25">
      <c r="Y1006" s="44">
        <f t="shared" si="1104"/>
        <v>0</v>
      </c>
    </row>
    <row r="1007" spans="25:25" x14ac:dyDescent="0.25">
      <c r="Y1007" s="44">
        <f t="shared" si="1104"/>
        <v>0</v>
      </c>
    </row>
    <row r="1008" spans="25:25" x14ac:dyDescent="0.25">
      <c r="Y1008" s="44">
        <f t="shared" si="1104"/>
        <v>0</v>
      </c>
    </row>
    <row r="1009" spans="25:25" x14ac:dyDescent="0.25">
      <c r="Y1009" s="44">
        <f t="shared" si="1104"/>
        <v>0</v>
      </c>
    </row>
    <row r="1010" spans="25:25" x14ac:dyDescent="0.25">
      <c r="Y1010" s="44">
        <f t="shared" si="1104"/>
        <v>0</v>
      </c>
    </row>
    <row r="1011" spans="25:25" x14ac:dyDescent="0.25">
      <c r="Y1011" s="44">
        <f t="shared" si="1104"/>
        <v>0</v>
      </c>
    </row>
    <row r="1012" spans="25:25" x14ac:dyDescent="0.25">
      <c r="Y1012" s="44">
        <f t="shared" si="1104"/>
        <v>0</v>
      </c>
    </row>
    <row r="1013" spans="25:25" x14ac:dyDescent="0.25">
      <c r="Y1013" s="44">
        <f t="shared" si="1104"/>
        <v>0</v>
      </c>
    </row>
    <row r="1014" spans="25:25" x14ac:dyDescent="0.25">
      <c r="Y1014" s="44">
        <f t="shared" si="1104"/>
        <v>0</v>
      </c>
    </row>
    <row r="1015" spans="25:25" x14ac:dyDescent="0.25">
      <c r="Y1015" s="44">
        <f t="shared" si="1104"/>
        <v>0</v>
      </c>
    </row>
    <row r="1016" spans="25:25" x14ac:dyDescent="0.25">
      <c r="Y1016" s="44">
        <f t="shared" si="1104"/>
        <v>0</v>
      </c>
    </row>
    <row r="1017" spans="25:25" x14ac:dyDescent="0.25">
      <c r="Y1017" s="44">
        <f t="shared" si="1104"/>
        <v>0</v>
      </c>
    </row>
    <row r="1018" spans="25:25" x14ac:dyDescent="0.25">
      <c r="Y1018" s="44">
        <f t="shared" si="1104"/>
        <v>0</v>
      </c>
    </row>
    <row r="1019" spans="25:25" x14ac:dyDescent="0.25">
      <c r="Y1019" s="44">
        <f t="shared" ref="Y1019:Y1082" si="1105">SUM(I1019:S1019)-H1019</f>
        <v>0</v>
      </c>
    </row>
    <row r="1020" spans="25:25" x14ac:dyDescent="0.25">
      <c r="Y1020" s="44">
        <f t="shared" si="1105"/>
        <v>0</v>
      </c>
    </row>
    <row r="1021" spans="25:25" x14ac:dyDescent="0.25">
      <c r="Y1021" s="44">
        <f t="shared" si="1105"/>
        <v>0</v>
      </c>
    </row>
    <row r="1022" spans="25:25" x14ac:dyDescent="0.25">
      <c r="Y1022" s="44">
        <f t="shared" si="1105"/>
        <v>0</v>
      </c>
    </row>
    <row r="1023" spans="25:25" x14ac:dyDescent="0.25">
      <c r="Y1023" s="44">
        <f t="shared" si="1105"/>
        <v>0</v>
      </c>
    </row>
    <row r="1024" spans="25:25" x14ac:dyDescent="0.25">
      <c r="Y1024" s="44">
        <f t="shared" si="1105"/>
        <v>0</v>
      </c>
    </row>
    <row r="1025" spans="25:25" x14ac:dyDescent="0.25">
      <c r="Y1025" s="44">
        <f t="shared" si="1105"/>
        <v>0</v>
      </c>
    </row>
    <row r="1026" spans="25:25" x14ac:dyDescent="0.25">
      <c r="Y1026" s="44">
        <f t="shared" si="1105"/>
        <v>0</v>
      </c>
    </row>
    <row r="1027" spans="25:25" x14ac:dyDescent="0.25">
      <c r="Y1027" s="44">
        <f t="shared" si="1105"/>
        <v>0</v>
      </c>
    </row>
    <row r="1028" spans="25:25" x14ac:dyDescent="0.25">
      <c r="Y1028" s="44">
        <f t="shared" si="1105"/>
        <v>0</v>
      </c>
    </row>
    <row r="1029" spans="25:25" x14ac:dyDescent="0.25">
      <c r="Y1029" s="44">
        <f t="shared" si="1105"/>
        <v>0</v>
      </c>
    </row>
    <row r="1030" spans="25:25" x14ac:dyDescent="0.25">
      <c r="Y1030" s="44">
        <f t="shared" si="1105"/>
        <v>0</v>
      </c>
    </row>
    <row r="1031" spans="25:25" x14ac:dyDescent="0.25">
      <c r="Y1031" s="44">
        <f t="shared" si="1105"/>
        <v>0</v>
      </c>
    </row>
    <row r="1032" spans="25:25" x14ac:dyDescent="0.25">
      <c r="Y1032" s="44">
        <f t="shared" si="1105"/>
        <v>0</v>
      </c>
    </row>
    <row r="1033" spans="25:25" x14ac:dyDescent="0.25">
      <c r="Y1033" s="44">
        <f t="shared" si="1105"/>
        <v>0</v>
      </c>
    </row>
    <row r="1034" spans="25:25" x14ac:dyDescent="0.25">
      <c r="Y1034" s="44">
        <f t="shared" si="1105"/>
        <v>0</v>
      </c>
    </row>
    <row r="1035" spans="25:25" x14ac:dyDescent="0.25">
      <c r="Y1035" s="44">
        <f t="shared" si="1105"/>
        <v>0</v>
      </c>
    </row>
    <row r="1036" spans="25:25" x14ac:dyDescent="0.25">
      <c r="Y1036" s="44">
        <f t="shared" si="1105"/>
        <v>0</v>
      </c>
    </row>
    <row r="1037" spans="25:25" x14ac:dyDescent="0.25">
      <c r="Y1037" s="44">
        <f t="shared" si="1105"/>
        <v>0</v>
      </c>
    </row>
    <row r="1038" spans="25:25" x14ac:dyDescent="0.25">
      <c r="Y1038" s="44">
        <f t="shared" si="1105"/>
        <v>0</v>
      </c>
    </row>
    <row r="1039" spans="25:25" x14ac:dyDescent="0.25">
      <c r="Y1039" s="44">
        <f t="shared" si="1105"/>
        <v>0</v>
      </c>
    </row>
    <row r="1040" spans="25:25" x14ac:dyDescent="0.25">
      <c r="Y1040" s="44">
        <f t="shared" si="1105"/>
        <v>0</v>
      </c>
    </row>
    <row r="1041" spans="25:25" x14ac:dyDescent="0.25">
      <c r="Y1041" s="44">
        <f t="shared" si="1105"/>
        <v>0</v>
      </c>
    </row>
    <row r="1042" spans="25:25" x14ac:dyDescent="0.25">
      <c r="Y1042" s="44">
        <f t="shared" si="1105"/>
        <v>0</v>
      </c>
    </row>
    <row r="1043" spans="25:25" x14ac:dyDescent="0.25">
      <c r="Y1043" s="44">
        <f t="shared" si="1105"/>
        <v>0</v>
      </c>
    </row>
    <row r="1044" spans="25:25" x14ac:dyDescent="0.25">
      <c r="Y1044" s="44">
        <f t="shared" si="1105"/>
        <v>0</v>
      </c>
    </row>
    <row r="1045" spans="25:25" x14ac:dyDescent="0.25">
      <c r="Y1045" s="44">
        <f t="shared" si="1105"/>
        <v>0</v>
      </c>
    </row>
    <row r="1046" spans="25:25" x14ac:dyDescent="0.25">
      <c r="Y1046" s="44">
        <f t="shared" si="1105"/>
        <v>0</v>
      </c>
    </row>
    <row r="1047" spans="25:25" x14ac:dyDescent="0.25">
      <c r="Y1047" s="44">
        <f t="shared" si="1105"/>
        <v>0</v>
      </c>
    </row>
    <row r="1048" spans="25:25" x14ac:dyDescent="0.25">
      <c r="Y1048" s="44">
        <f t="shared" si="1105"/>
        <v>0</v>
      </c>
    </row>
    <row r="1049" spans="25:25" x14ac:dyDescent="0.25">
      <c r="Y1049" s="44">
        <f t="shared" si="1105"/>
        <v>0</v>
      </c>
    </row>
    <row r="1050" spans="25:25" x14ac:dyDescent="0.25">
      <c r="Y1050" s="44">
        <f t="shared" si="1105"/>
        <v>0</v>
      </c>
    </row>
    <row r="1051" spans="25:25" x14ac:dyDescent="0.25">
      <c r="Y1051" s="44">
        <f t="shared" si="1105"/>
        <v>0</v>
      </c>
    </row>
    <row r="1052" spans="25:25" x14ac:dyDescent="0.25">
      <c r="Y1052" s="44">
        <f t="shared" si="1105"/>
        <v>0</v>
      </c>
    </row>
    <row r="1053" spans="25:25" x14ac:dyDescent="0.25">
      <c r="Y1053" s="44">
        <f t="shared" si="1105"/>
        <v>0</v>
      </c>
    </row>
    <row r="1054" spans="25:25" x14ac:dyDescent="0.25">
      <c r="Y1054" s="44">
        <f t="shared" si="1105"/>
        <v>0</v>
      </c>
    </row>
    <row r="1055" spans="25:25" x14ac:dyDescent="0.25">
      <c r="Y1055" s="44">
        <f t="shared" si="1105"/>
        <v>0</v>
      </c>
    </row>
    <row r="1056" spans="25:25" x14ac:dyDescent="0.25">
      <c r="Y1056" s="44">
        <f t="shared" si="1105"/>
        <v>0</v>
      </c>
    </row>
    <row r="1057" spans="25:25" x14ac:dyDescent="0.25">
      <c r="Y1057" s="44">
        <f t="shared" si="1105"/>
        <v>0</v>
      </c>
    </row>
    <row r="1058" spans="25:25" x14ac:dyDescent="0.25">
      <c r="Y1058" s="44">
        <f t="shared" si="1105"/>
        <v>0</v>
      </c>
    </row>
    <row r="1059" spans="25:25" x14ac:dyDescent="0.25">
      <c r="Y1059" s="44">
        <f t="shared" si="1105"/>
        <v>0</v>
      </c>
    </row>
    <row r="1060" spans="25:25" x14ac:dyDescent="0.25">
      <c r="Y1060" s="44">
        <f t="shared" si="1105"/>
        <v>0</v>
      </c>
    </row>
    <row r="1061" spans="25:25" x14ac:dyDescent="0.25">
      <c r="Y1061" s="44">
        <f t="shared" si="1105"/>
        <v>0</v>
      </c>
    </row>
    <row r="1062" spans="25:25" x14ac:dyDescent="0.25">
      <c r="Y1062" s="44">
        <f t="shared" si="1105"/>
        <v>0</v>
      </c>
    </row>
    <row r="1063" spans="25:25" x14ac:dyDescent="0.25">
      <c r="Y1063" s="44">
        <f t="shared" si="1105"/>
        <v>0</v>
      </c>
    </row>
    <row r="1064" spans="25:25" x14ac:dyDescent="0.25">
      <c r="Y1064" s="44">
        <f t="shared" si="1105"/>
        <v>0</v>
      </c>
    </row>
    <row r="1065" spans="25:25" x14ac:dyDescent="0.25">
      <c r="Y1065" s="44">
        <f t="shared" si="1105"/>
        <v>0</v>
      </c>
    </row>
    <row r="1066" spans="25:25" x14ac:dyDescent="0.25">
      <c r="Y1066" s="44">
        <f t="shared" si="1105"/>
        <v>0</v>
      </c>
    </row>
    <row r="1067" spans="25:25" x14ac:dyDescent="0.25">
      <c r="Y1067" s="44">
        <f t="shared" si="1105"/>
        <v>0</v>
      </c>
    </row>
    <row r="1068" spans="25:25" x14ac:dyDescent="0.25">
      <c r="Y1068" s="44">
        <f t="shared" si="1105"/>
        <v>0</v>
      </c>
    </row>
    <row r="1069" spans="25:25" x14ac:dyDescent="0.25">
      <c r="Y1069" s="44">
        <f t="shared" si="1105"/>
        <v>0</v>
      </c>
    </row>
    <row r="1070" spans="25:25" x14ac:dyDescent="0.25">
      <c r="Y1070" s="44">
        <f t="shared" si="1105"/>
        <v>0</v>
      </c>
    </row>
    <row r="1071" spans="25:25" x14ac:dyDescent="0.25">
      <c r="Y1071" s="44">
        <f t="shared" si="1105"/>
        <v>0</v>
      </c>
    </row>
    <row r="1072" spans="25:25" x14ac:dyDescent="0.25">
      <c r="Y1072" s="44">
        <f t="shared" si="1105"/>
        <v>0</v>
      </c>
    </row>
    <row r="1073" spans="25:25" x14ac:dyDescent="0.25">
      <c r="Y1073" s="44">
        <f t="shared" si="1105"/>
        <v>0</v>
      </c>
    </row>
    <row r="1074" spans="25:25" x14ac:dyDescent="0.25">
      <c r="Y1074" s="44">
        <f t="shared" si="1105"/>
        <v>0</v>
      </c>
    </row>
    <row r="1075" spans="25:25" x14ac:dyDescent="0.25">
      <c r="Y1075" s="44">
        <f t="shared" si="1105"/>
        <v>0</v>
      </c>
    </row>
    <row r="1076" spans="25:25" x14ac:dyDescent="0.25">
      <c r="Y1076" s="44">
        <f t="shared" si="1105"/>
        <v>0</v>
      </c>
    </row>
    <row r="1077" spans="25:25" x14ac:dyDescent="0.25">
      <c r="Y1077" s="44">
        <f t="shared" si="1105"/>
        <v>0</v>
      </c>
    </row>
    <row r="1078" spans="25:25" x14ac:dyDescent="0.25">
      <c r="Y1078" s="44">
        <f t="shared" si="1105"/>
        <v>0</v>
      </c>
    </row>
    <row r="1079" spans="25:25" x14ac:dyDescent="0.25">
      <c r="Y1079" s="44">
        <f t="shared" si="1105"/>
        <v>0</v>
      </c>
    </row>
    <row r="1080" spans="25:25" x14ac:dyDescent="0.25">
      <c r="Y1080" s="44">
        <f t="shared" si="1105"/>
        <v>0</v>
      </c>
    </row>
    <row r="1081" spans="25:25" x14ac:dyDescent="0.25">
      <c r="Y1081" s="44">
        <f t="shared" si="1105"/>
        <v>0</v>
      </c>
    </row>
    <row r="1082" spans="25:25" x14ac:dyDescent="0.25">
      <c r="Y1082" s="44">
        <f t="shared" si="1105"/>
        <v>0</v>
      </c>
    </row>
    <row r="1083" spans="25:25" x14ac:dyDescent="0.25">
      <c r="Y1083" s="44">
        <f t="shared" ref="Y1083:Y1088" si="1106">SUM(I1083:S1083)-H1083</f>
        <v>0</v>
      </c>
    </row>
    <row r="1084" spans="25:25" x14ac:dyDescent="0.25">
      <c r="Y1084" s="44">
        <f t="shared" si="1106"/>
        <v>0</v>
      </c>
    </row>
    <row r="1085" spans="25:25" x14ac:dyDescent="0.25">
      <c r="Y1085" s="44">
        <f t="shared" si="1106"/>
        <v>0</v>
      </c>
    </row>
    <row r="1086" spans="25:25" x14ac:dyDescent="0.25">
      <c r="Y1086" s="44">
        <f t="shared" si="1106"/>
        <v>0</v>
      </c>
    </row>
    <row r="1087" spans="25:25" x14ac:dyDescent="0.25">
      <c r="Y1087" s="44">
        <f t="shared" si="1106"/>
        <v>0</v>
      </c>
    </row>
    <row r="1088" spans="25:25" x14ac:dyDescent="0.25">
      <c r="Y1088" s="44">
        <f t="shared" si="1106"/>
        <v>0</v>
      </c>
    </row>
  </sheetData>
  <autoFilter ref="E11:E460"/>
  <mergeCells count="16">
    <mergeCell ref="D9:E9"/>
    <mergeCell ref="T9:V9"/>
    <mergeCell ref="BP9:BS9"/>
    <mergeCell ref="G9:J9"/>
    <mergeCell ref="L9:N9"/>
    <mergeCell ref="P9:R9"/>
    <mergeCell ref="X9:Z9"/>
    <mergeCell ref="AB9:AD9"/>
    <mergeCell ref="AF9:AH9"/>
    <mergeCell ref="AJ9:AL9"/>
    <mergeCell ref="AN9:AP9"/>
    <mergeCell ref="AR9:AT9"/>
    <mergeCell ref="AV9:AX9"/>
    <mergeCell ref="AZ9:BB9"/>
    <mergeCell ref="BD9:BF9"/>
    <mergeCell ref="BH9:B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8"/>
  <sheetViews>
    <sheetView workbookViewId="0">
      <pane xSplit="3" ySplit="10" topLeftCell="D89" activePane="bottomRight" state="frozen"/>
      <selection pane="topRight" activeCell="D1" sqref="D1"/>
      <selection pane="bottomLeft" activeCell="A9" sqref="A9"/>
      <selection pane="bottomRight" activeCell="F98" sqref="F98"/>
    </sheetView>
  </sheetViews>
  <sheetFormatPr defaultRowHeight="15" x14ac:dyDescent="0.25"/>
  <cols>
    <col min="1" max="1" width="4.140625" customWidth="1"/>
    <col min="3" max="3" width="50.7109375" bestFit="1" customWidth="1"/>
    <col min="4" max="4" width="9.42578125" bestFit="1" customWidth="1"/>
    <col min="5" max="5" width="13.28515625" bestFit="1" customWidth="1"/>
    <col min="6" max="6" width="15.5703125" style="25" bestFit="1" customWidth="1"/>
    <col min="7" max="8" width="15.42578125" bestFit="1" customWidth="1"/>
    <col min="9" max="9" width="10.5703125" customWidth="1"/>
    <col min="10" max="10" width="4.42578125" style="28" customWidth="1"/>
    <col min="11" max="11" width="13.7109375" bestFit="1" customWidth="1"/>
    <col min="12" max="13" width="11" customWidth="1"/>
    <col min="14" max="14" width="4.28515625" style="28" customWidth="1"/>
    <col min="15" max="15" width="18.28515625" bestFit="1" customWidth="1"/>
    <col min="16" max="16" width="11.5703125" customWidth="1"/>
    <col min="17" max="17" width="15.42578125" bestFit="1" customWidth="1"/>
    <col min="18" max="18" width="5.5703125" customWidth="1"/>
    <col min="19" max="19" width="15.42578125" bestFit="1" customWidth="1"/>
    <col min="20" max="20" width="11.7109375" bestFit="1" customWidth="1"/>
    <col min="21" max="21" width="15.42578125" bestFit="1" customWidth="1"/>
    <col min="23" max="23" width="13.85546875" bestFit="1" customWidth="1"/>
    <col min="24" max="24" width="12.42578125" bestFit="1" customWidth="1"/>
  </cols>
  <sheetData>
    <row r="1" spans="1:24" x14ac:dyDescent="0.25">
      <c r="D1">
        <v>1</v>
      </c>
      <c r="E1">
        <v>2</v>
      </c>
      <c r="F1" s="25">
        <v>3</v>
      </c>
      <c r="G1">
        <v>4</v>
      </c>
      <c r="H1">
        <v>5</v>
      </c>
      <c r="I1">
        <v>6</v>
      </c>
      <c r="J1"/>
      <c r="K1">
        <v>8</v>
      </c>
      <c r="L1">
        <v>9</v>
      </c>
      <c r="M1">
        <v>10</v>
      </c>
      <c r="N1"/>
      <c r="O1">
        <v>12</v>
      </c>
      <c r="P1">
        <v>13</v>
      </c>
      <c r="Q1">
        <v>14</v>
      </c>
    </row>
    <row r="2" spans="1:24" x14ac:dyDescent="0.25">
      <c r="J2"/>
      <c r="N2"/>
    </row>
    <row r="3" spans="1:24" x14ac:dyDescent="0.25">
      <c r="J3"/>
      <c r="N3"/>
    </row>
    <row r="8" spans="1:24" ht="13.5" customHeight="1" x14ac:dyDescent="0.25"/>
    <row r="9" spans="1:24" s="2" customFormat="1" x14ac:dyDescent="0.25">
      <c r="B9" s="2" t="s">
        <v>6</v>
      </c>
      <c r="D9" s="160" t="s">
        <v>261</v>
      </c>
      <c r="E9" s="160"/>
      <c r="F9" s="26" t="s">
        <v>8</v>
      </c>
      <c r="G9" s="160" t="s">
        <v>0</v>
      </c>
      <c r="H9" s="160"/>
      <c r="I9" s="160"/>
      <c r="J9" s="26"/>
      <c r="K9" s="160" t="s">
        <v>3</v>
      </c>
      <c r="L9" s="160"/>
      <c r="M9" s="160"/>
      <c r="N9" s="26"/>
      <c r="O9" s="160" t="s">
        <v>4</v>
      </c>
      <c r="P9" s="160"/>
      <c r="Q9" s="160"/>
      <c r="R9" s="4"/>
      <c r="S9" s="160" t="s">
        <v>8</v>
      </c>
      <c r="T9" s="160"/>
      <c r="U9" s="160"/>
    </row>
    <row r="10" spans="1:24" s="2" customFormat="1" x14ac:dyDescent="0.25">
      <c r="B10" s="27" t="s">
        <v>7</v>
      </c>
      <c r="C10" s="27"/>
      <c r="D10" s="27" t="s">
        <v>259</v>
      </c>
      <c r="E10" s="27" t="s">
        <v>256</v>
      </c>
      <c r="F10" s="1" t="s">
        <v>83</v>
      </c>
      <c r="G10" s="1" t="s">
        <v>1</v>
      </c>
      <c r="H10" s="1" t="s">
        <v>2</v>
      </c>
      <c r="I10" s="1" t="s">
        <v>5</v>
      </c>
      <c r="J10" s="26"/>
      <c r="K10" s="1" t="s">
        <v>1</v>
      </c>
      <c r="L10" s="1" t="s">
        <v>2</v>
      </c>
      <c r="M10" s="1" t="s">
        <v>5</v>
      </c>
      <c r="N10" s="26"/>
      <c r="O10" s="1" t="s">
        <v>1</v>
      </c>
      <c r="P10" s="1" t="s">
        <v>2</v>
      </c>
      <c r="Q10" s="1" t="s">
        <v>5</v>
      </c>
      <c r="R10" s="4"/>
      <c r="S10" s="3" t="s">
        <v>1</v>
      </c>
      <c r="T10" s="3" t="s">
        <v>2</v>
      </c>
      <c r="U10" s="3" t="s">
        <v>5</v>
      </c>
      <c r="W10" s="2" t="s">
        <v>252</v>
      </c>
    </row>
    <row r="11" spans="1:24" x14ac:dyDescent="0.25">
      <c r="F11" s="24"/>
      <c r="G11" s="24"/>
      <c r="H11" s="24"/>
      <c r="I11" s="24"/>
      <c r="J11" s="40"/>
      <c r="K11" s="24"/>
      <c r="L11" s="24"/>
      <c r="M11" s="24"/>
      <c r="N11" s="40"/>
      <c r="O11" s="24"/>
      <c r="P11" s="24"/>
      <c r="Q11" s="24"/>
      <c r="R11" s="24"/>
      <c r="S11" s="24"/>
      <c r="T11" s="24"/>
      <c r="U11" s="24"/>
    </row>
    <row r="12" spans="1:24" x14ac:dyDescent="0.25">
      <c r="A12" s="29" t="s">
        <v>45</v>
      </c>
      <c r="F12" s="24"/>
      <c r="G12" s="24"/>
      <c r="H12" s="24"/>
      <c r="I12" s="24"/>
      <c r="J12" s="40"/>
      <c r="K12" s="24"/>
      <c r="L12" s="24"/>
      <c r="M12" s="24"/>
      <c r="N12" s="40"/>
      <c r="O12" s="24"/>
      <c r="P12" s="24"/>
      <c r="Q12" s="24"/>
      <c r="R12" s="24"/>
      <c r="S12" s="24"/>
      <c r="T12" s="24"/>
      <c r="U12" s="24"/>
    </row>
    <row r="13" spans="1:24" x14ac:dyDescent="0.25">
      <c r="B13" s="5" t="s">
        <v>9</v>
      </c>
      <c r="C13" s="6"/>
      <c r="D13" s="6"/>
      <c r="E13" s="6"/>
      <c r="F13" s="21"/>
      <c r="G13" s="24"/>
      <c r="H13" s="24"/>
      <c r="I13" s="24"/>
      <c r="J13" s="40"/>
      <c r="K13" s="24"/>
      <c r="L13" s="24"/>
      <c r="M13" s="24"/>
      <c r="N13" s="40"/>
      <c r="O13" s="24"/>
      <c r="P13" s="24"/>
      <c r="Q13" s="24"/>
      <c r="R13" s="24"/>
      <c r="S13" s="24"/>
      <c r="T13" s="24"/>
      <c r="U13" s="24"/>
    </row>
    <row r="14" spans="1:24" x14ac:dyDescent="0.25">
      <c r="B14" s="6"/>
      <c r="C14" s="6"/>
      <c r="D14" s="6"/>
      <c r="E14" s="6"/>
      <c r="F14" s="21"/>
      <c r="G14" s="24"/>
      <c r="H14" s="24"/>
      <c r="I14" s="24"/>
      <c r="J14" s="40"/>
      <c r="K14" s="24"/>
      <c r="L14" s="24"/>
      <c r="M14" s="24"/>
      <c r="N14" s="40"/>
      <c r="O14" s="24"/>
      <c r="P14" s="24"/>
      <c r="Q14" s="24"/>
      <c r="R14" s="24"/>
      <c r="S14" s="24"/>
      <c r="T14" s="24"/>
      <c r="U14" s="24"/>
    </row>
    <row r="15" spans="1:24" x14ac:dyDescent="0.25">
      <c r="B15" s="7" t="s">
        <v>10</v>
      </c>
      <c r="C15" s="6"/>
      <c r="D15" s="6"/>
      <c r="E15" s="6"/>
      <c r="F15" s="21"/>
      <c r="G15" s="24"/>
      <c r="H15" s="24"/>
      <c r="I15" s="24"/>
      <c r="J15" s="40"/>
      <c r="K15" s="24"/>
      <c r="L15" s="24"/>
      <c r="M15" s="24"/>
      <c r="N15" s="40"/>
      <c r="O15" s="24"/>
      <c r="P15" s="24"/>
      <c r="Q15" s="24"/>
      <c r="R15" s="24"/>
      <c r="S15" s="24"/>
      <c r="T15" s="24"/>
      <c r="U15" s="24"/>
    </row>
    <row r="16" spans="1:24" x14ac:dyDescent="0.25">
      <c r="B16" s="8">
        <v>301</v>
      </c>
      <c r="C16" s="6" t="s">
        <v>11</v>
      </c>
      <c r="D16" s="47" t="str">
        <f>INDEX(classify,$E16,'Function-Classif'!D$1)</f>
        <v>PT&amp;D</v>
      </c>
      <c r="E16" s="6">
        <v>1</v>
      </c>
      <c r="F16" s="21">
        <v>39492.85098471307</v>
      </c>
      <c r="G16" s="47">
        <f>INDEX(classify,$E16,'Function-Classif'!G$1)*$F16</f>
        <v>3944.7493631183793</v>
      </c>
      <c r="H16" s="47">
        <f>INDEX(classify,$E16,'Function-Classif'!H$1)*$F16</f>
        <v>20123.276037237803</v>
      </c>
      <c r="I16" s="47">
        <f>INDEX(classify,$E16,'Function-Classif'!I$1)*$F16</f>
        <v>0</v>
      </c>
      <c r="J16" s="47"/>
      <c r="K16" s="47">
        <f>INDEX(classify,$E16,'Function-Classif'!K$1)*$F16</f>
        <v>5202.3740221247626</v>
      </c>
      <c r="L16" s="47">
        <f>INDEX(classify,$E16,'Function-Classif'!L$1)*$F16</f>
        <v>0</v>
      </c>
      <c r="M16" s="47">
        <f>INDEX(classify,$E16,'Function-Classif'!M$1)*$F16</f>
        <v>0</v>
      </c>
      <c r="N16" s="47"/>
      <c r="O16" s="47">
        <f>INDEX(classify,$E16,'Function-Classif'!O$1)*$F16</f>
        <v>4171.0186547303947</v>
      </c>
      <c r="P16" s="47">
        <f>INDEX(classify,$E16,'Function-Classif'!P$1)*$F16</f>
        <v>0</v>
      </c>
      <c r="Q16" s="47">
        <f>INDEX(classify,$E16,'Function-Classif'!Q$1)*$F16</f>
        <v>6051.4329075017322</v>
      </c>
      <c r="R16" s="24"/>
      <c r="S16" s="24">
        <f>+G16+K16+O16</f>
        <v>13318.142039973536</v>
      </c>
      <c r="T16" s="24">
        <f t="shared" ref="T16:U16" si="0">+H16+L16+P16</f>
        <v>20123.276037237803</v>
      </c>
      <c r="U16" s="24">
        <f t="shared" si="0"/>
        <v>6051.4329075017322</v>
      </c>
      <c r="W16" s="44">
        <f>SUM(G16:Q16)-F16</f>
        <v>0</v>
      </c>
      <c r="X16" s="44">
        <f>SUM(S16:U16)-F16</f>
        <v>0</v>
      </c>
    </row>
    <row r="17" spans="2:24" x14ac:dyDescent="0.25">
      <c r="B17" s="8">
        <v>302</v>
      </c>
      <c r="C17" s="6" t="s">
        <v>12</v>
      </c>
      <c r="D17" s="47" t="str">
        <f>INDEX(classify,$E17,'Function-Classif'!D$1)</f>
        <v>PT&amp;D</v>
      </c>
      <c r="E17" s="6">
        <v>1</v>
      </c>
      <c r="F17" s="21">
        <v>55918.829999999994</v>
      </c>
      <c r="G17" s="47">
        <f>INDEX(classify,$E17,'Function-Classif'!G$1)*$F17</f>
        <v>5585.4607486861214</v>
      </c>
      <c r="H17" s="47">
        <f>INDEX(classify,$E17,'Function-Classif'!H$1)*$F17</f>
        <v>28493.006296378677</v>
      </c>
      <c r="I17" s="47">
        <f>INDEX(classify,$E17,'Function-Classif'!I$1)*$F17</f>
        <v>0</v>
      </c>
      <c r="J17" s="47"/>
      <c r="K17" s="47">
        <f>INDEX(classify,$E17,'Function-Classif'!K$1)*$F17</f>
        <v>7366.1602362467265</v>
      </c>
      <c r="L17" s="47">
        <f>INDEX(classify,$E17,'Function-Classif'!L$1)*$F17</f>
        <v>0</v>
      </c>
      <c r="M17" s="47">
        <f>INDEX(classify,$E17,'Function-Classif'!M$1)*$F17</f>
        <v>0</v>
      </c>
      <c r="N17" s="47"/>
      <c r="O17" s="47">
        <f>INDEX(classify,$E17,'Function-Classif'!O$1)*$F17</f>
        <v>5905.8406082402053</v>
      </c>
      <c r="P17" s="47">
        <f>INDEX(classify,$E17,'Function-Classif'!P$1)*$F17</f>
        <v>0</v>
      </c>
      <c r="Q17" s="47">
        <f>INDEX(classify,$E17,'Function-Classif'!Q$1)*$F17</f>
        <v>8568.3621104482681</v>
      </c>
      <c r="R17" s="24"/>
      <c r="S17" s="24">
        <f t="shared" ref="S17:S18" si="1">+G17+K17+O17</f>
        <v>18857.461593173051</v>
      </c>
      <c r="T17" s="24">
        <f t="shared" ref="T17:T18" si="2">+H17+L17+P17</f>
        <v>28493.006296378677</v>
      </c>
      <c r="U17" s="24">
        <f t="shared" ref="U17:U18" si="3">+I17+M17+Q17</f>
        <v>8568.3621104482681</v>
      </c>
      <c r="W17" s="44">
        <f t="shared" ref="W17:W26" si="4">SUM(G17:Q17)-F17</f>
        <v>0</v>
      </c>
      <c r="X17" s="44">
        <f t="shared" ref="X17:X26" si="5">SUM(S17:U17)-F17</f>
        <v>0</v>
      </c>
    </row>
    <row r="18" spans="2:24" s="36" customFormat="1" x14ac:dyDescent="0.25">
      <c r="B18" s="69">
        <v>303</v>
      </c>
      <c r="C18" s="30" t="s">
        <v>13</v>
      </c>
      <c r="D18" s="65" t="str">
        <f>INDEX(classify,$E18,'Function-Classif'!D$1)</f>
        <v>PT&amp;D</v>
      </c>
      <c r="E18" s="30">
        <v>1</v>
      </c>
      <c r="F18" s="31">
        <v>102982045.18696477</v>
      </c>
      <c r="G18" s="65">
        <f>INDEX(classify,$E18,'Function-Classif'!G$1)*$F18</f>
        <v>10286377.079263143</v>
      </c>
      <c r="H18" s="65">
        <f>INDEX(classify,$E18,'Function-Classif'!H$1)*$F18</f>
        <v>52473702.721000075</v>
      </c>
      <c r="I18" s="65">
        <f>INDEX(classify,$E18,'Function-Classif'!I$1)*$F18</f>
        <v>0</v>
      </c>
      <c r="J18" s="65"/>
      <c r="K18" s="65">
        <f>INDEX(classify,$E18,'Function-Classif'!K$1)*$F18</f>
        <v>13565774.646994287</v>
      </c>
      <c r="L18" s="65">
        <f>INDEX(classify,$E18,'Function-Classif'!L$1)*$F18</f>
        <v>0</v>
      </c>
      <c r="M18" s="65">
        <f>INDEX(classify,$E18,'Function-Classif'!M$1)*$F18</f>
        <v>0</v>
      </c>
      <c r="N18" s="65"/>
      <c r="O18" s="65">
        <f>INDEX(classify,$E18,'Function-Classif'!O$1)*$F18</f>
        <v>10876399.674041899</v>
      </c>
      <c r="P18" s="65">
        <f>INDEX(classify,$E18,'Function-Classif'!P$1)*$F18</f>
        <v>0</v>
      </c>
      <c r="Q18" s="65">
        <f>INDEX(classify,$E18,'Function-Classif'!Q$1)*$F18</f>
        <v>15779791.065665364</v>
      </c>
      <c r="R18" s="41"/>
      <c r="S18" s="41">
        <f t="shared" si="1"/>
        <v>34728551.400299326</v>
      </c>
      <c r="T18" s="41">
        <f t="shared" si="2"/>
        <v>52473702.721000075</v>
      </c>
      <c r="U18" s="41">
        <f t="shared" si="3"/>
        <v>15779791.065665364</v>
      </c>
      <c r="W18" s="44">
        <f t="shared" si="4"/>
        <v>0</v>
      </c>
      <c r="X18" s="44">
        <f t="shared" si="5"/>
        <v>0</v>
      </c>
    </row>
    <row r="19" spans="2:24" x14ac:dyDescent="0.25">
      <c r="B19" s="6"/>
      <c r="C19" s="6" t="s">
        <v>14</v>
      </c>
      <c r="D19" s="6"/>
      <c r="E19" s="6"/>
      <c r="F19" s="21">
        <f>SUM(F16:F18)</f>
        <v>103077456.86794947</v>
      </c>
      <c r="G19" s="21">
        <f>SUM(G16:G18)</f>
        <v>10295907.289374948</v>
      </c>
      <c r="H19" s="21">
        <f>SUM(H16:H18)</f>
        <v>52522319.003333695</v>
      </c>
      <c r="I19" s="21">
        <f>SUM(I16:I18)</f>
        <v>0</v>
      </c>
      <c r="J19" s="21"/>
      <c r="K19" s="21">
        <f>SUM(K16:K18)</f>
        <v>13578343.181252658</v>
      </c>
      <c r="L19" s="21">
        <f>SUM(L16:L18)</f>
        <v>0</v>
      </c>
      <c r="M19" s="21">
        <f>SUM(M16:M18)</f>
        <v>0</v>
      </c>
      <c r="N19" s="21"/>
      <c r="O19" s="21">
        <f>SUM(O16:O18)</f>
        <v>10886476.53330487</v>
      </c>
      <c r="P19" s="21">
        <f>SUM(P16:P18)</f>
        <v>0</v>
      </c>
      <c r="Q19" s="21">
        <f>SUM(Q16:Q18)</f>
        <v>15794410.860683315</v>
      </c>
      <c r="R19" s="21"/>
      <c r="S19" s="21">
        <f>SUM(S16:S18)</f>
        <v>34760727.003932469</v>
      </c>
      <c r="T19" s="21">
        <f>SUM(T16:T18)</f>
        <v>52522319.003333695</v>
      </c>
      <c r="U19" s="21">
        <f>SUM(U16:U18)</f>
        <v>15794410.860683315</v>
      </c>
      <c r="W19" s="44">
        <f t="shared" si="4"/>
        <v>0</v>
      </c>
      <c r="X19" s="44">
        <f t="shared" si="5"/>
        <v>0</v>
      </c>
    </row>
    <row r="20" spans="2:24" x14ac:dyDescent="0.25">
      <c r="B20" s="6"/>
      <c r="C20" s="6"/>
      <c r="D20" s="6"/>
      <c r="E20" s="6"/>
      <c r="F20" s="21"/>
      <c r="G20" s="24"/>
      <c r="H20" s="24"/>
      <c r="I20" s="24"/>
      <c r="J20" s="40"/>
      <c r="K20" s="24"/>
      <c r="L20" s="24"/>
      <c r="M20" s="24"/>
      <c r="N20" s="40"/>
      <c r="O20" s="24"/>
      <c r="P20" s="24"/>
      <c r="Q20" s="24"/>
      <c r="R20" s="24"/>
      <c r="S20" s="24"/>
      <c r="T20" s="24"/>
      <c r="U20" s="24"/>
      <c r="W20" s="44">
        <f t="shared" si="4"/>
        <v>0</v>
      </c>
      <c r="X20" s="44">
        <f t="shared" si="5"/>
        <v>0</v>
      </c>
    </row>
    <row r="21" spans="2:24" x14ac:dyDescent="0.25">
      <c r="B21" s="7" t="s">
        <v>250</v>
      </c>
      <c r="C21" s="6"/>
      <c r="D21" s="6"/>
      <c r="E21" s="6"/>
      <c r="F21" s="21"/>
      <c r="G21" s="24"/>
      <c r="H21" s="24"/>
      <c r="I21" s="24"/>
      <c r="J21" s="40"/>
      <c r="K21" s="24"/>
      <c r="L21" s="24"/>
      <c r="M21" s="24"/>
      <c r="N21" s="40"/>
      <c r="O21" s="24"/>
      <c r="P21" s="24"/>
      <c r="Q21" s="24"/>
      <c r="R21" s="24"/>
      <c r="S21" s="24"/>
      <c r="T21" s="24"/>
      <c r="U21" s="24"/>
      <c r="W21" s="44">
        <f t="shared" si="4"/>
        <v>0</v>
      </c>
      <c r="X21" s="44">
        <f t="shared" si="5"/>
        <v>0</v>
      </c>
    </row>
    <row r="22" spans="2:24" x14ac:dyDescent="0.25">
      <c r="B22" s="6"/>
      <c r="C22" s="6"/>
      <c r="D22" s="6"/>
      <c r="E22" s="6"/>
      <c r="F22" s="21"/>
      <c r="G22" s="24"/>
      <c r="H22" s="24"/>
      <c r="I22" s="24"/>
      <c r="J22" s="40"/>
      <c r="K22" s="24"/>
      <c r="L22" s="24"/>
      <c r="M22" s="24"/>
      <c r="N22" s="40"/>
      <c r="O22" s="24"/>
      <c r="P22" s="24"/>
      <c r="Q22" s="24"/>
      <c r="R22" s="24"/>
      <c r="S22" s="24"/>
      <c r="T22" s="24"/>
      <c r="U22" s="24"/>
      <c r="W22" s="44">
        <f t="shared" si="4"/>
        <v>0</v>
      </c>
      <c r="X22" s="44">
        <f t="shared" si="5"/>
        <v>0</v>
      </c>
    </row>
    <row r="23" spans="2:24" x14ac:dyDescent="0.25">
      <c r="B23" s="6"/>
      <c r="C23" s="6" t="s">
        <v>15</v>
      </c>
      <c r="D23" s="6"/>
      <c r="E23" s="21">
        <v>4076920355.1358967</v>
      </c>
      <c r="F23" s="24"/>
      <c r="G23" s="24"/>
      <c r="H23" s="24"/>
      <c r="I23" s="24"/>
      <c r="J23" s="40"/>
      <c r="K23" s="24"/>
      <c r="L23" s="24"/>
      <c r="M23" s="24"/>
      <c r="N23" s="40"/>
      <c r="O23" s="24"/>
      <c r="P23" s="24"/>
      <c r="Q23" s="24"/>
      <c r="R23" s="24"/>
      <c r="S23" s="24"/>
      <c r="T23" s="24"/>
      <c r="U23" s="24"/>
      <c r="W23" s="44">
        <f t="shared" si="4"/>
        <v>0</v>
      </c>
      <c r="X23" s="44">
        <f t="shared" si="5"/>
        <v>0</v>
      </c>
    </row>
    <row r="24" spans="2:24" s="149" customFormat="1" x14ac:dyDescent="0.25">
      <c r="B24" s="6"/>
      <c r="C24" s="6" t="s">
        <v>1</v>
      </c>
      <c r="D24" s="37">
        <f>1-D25</f>
        <v>0.16390000000000005</v>
      </c>
      <c r="F24" s="21">
        <f>E23*D24</f>
        <v>668207246.20677364</v>
      </c>
      <c r="G24" s="57">
        <f>F24</f>
        <v>668207246.20677364</v>
      </c>
      <c r="H24" s="57"/>
      <c r="I24" s="57"/>
      <c r="J24" s="150"/>
      <c r="K24" s="57"/>
      <c r="L24" s="57"/>
      <c r="M24" s="57"/>
      <c r="N24" s="150"/>
      <c r="O24" s="57"/>
      <c r="P24" s="57"/>
      <c r="Q24" s="57"/>
      <c r="R24" s="57"/>
      <c r="S24" s="57">
        <f t="shared" ref="S24:S26" si="6">+G24+K24+O24</f>
        <v>668207246.20677364</v>
      </c>
      <c r="T24" s="57">
        <f t="shared" ref="T24:T26" si="7">+H24+L24+P24</f>
        <v>0</v>
      </c>
      <c r="U24" s="57">
        <f t="shared" ref="U24:U26" si="8">+I24+M24+Q24</f>
        <v>0</v>
      </c>
      <c r="W24" s="139">
        <f t="shared" si="4"/>
        <v>0</v>
      </c>
      <c r="X24" s="139">
        <f t="shared" si="5"/>
        <v>0</v>
      </c>
    </row>
    <row r="25" spans="2:24" x14ac:dyDescent="0.25">
      <c r="B25" s="6"/>
      <c r="C25" s="6" t="s">
        <v>2</v>
      </c>
      <c r="D25" s="37">
        <v>0.83609999999999995</v>
      </c>
      <c r="F25" s="21">
        <f>D25*E23</f>
        <v>3408713108.9291229</v>
      </c>
      <c r="G25" s="57"/>
      <c r="H25" s="57">
        <f>F25</f>
        <v>3408713108.9291229</v>
      </c>
      <c r="I25" s="24"/>
      <c r="J25" s="40"/>
      <c r="K25" s="24"/>
      <c r="L25" s="24"/>
      <c r="M25" s="24"/>
      <c r="N25" s="40"/>
      <c r="O25" s="24"/>
      <c r="P25" s="24"/>
      <c r="Q25" s="24"/>
      <c r="R25" s="24"/>
      <c r="S25" s="24">
        <f t="shared" si="6"/>
        <v>0</v>
      </c>
      <c r="T25" s="24">
        <f t="shared" si="7"/>
        <v>3408713108.9291229</v>
      </c>
      <c r="U25" s="24">
        <f t="shared" si="8"/>
        <v>0</v>
      </c>
      <c r="W25" s="44">
        <f t="shared" si="4"/>
        <v>0</v>
      </c>
      <c r="X25" s="44">
        <f t="shared" si="5"/>
        <v>0</v>
      </c>
    </row>
    <row r="26" spans="2:24" x14ac:dyDescent="0.25">
      <c r="B26" s="30"/>
      <c r="C26" s="30"/>
      <c r="D26" s="60"/>
      <c r="E26" s="32"/>
      <c r="F26" s="31"/>
      <c r="G26" s="152"/>
      <c r="H26" s="152"/>
      <c r="I26" s="41"/>
      <c r="J26" s="41"/>
      <c r="K26" s="41"/>
      <c r="L26" s="41"/>
      <c r="M26" s="41"/>
      <c r="N26" s="41"/>
      <c r="O26" s="41"/>
      <c r="P26" s="41"/>
      <c r="Q26" s="41"/>
      <c r="R26" s="41"/>
      <c r="S26" s="41">
        <f t="shared" si="6"/>
        <v>0</v>
      </c>
      <c r="T26" s="41">
        <f t="shared" si="7"/>
        <v>0</v>
      </c>
      <c r="U26" s="41">
        <f t="shared" si="8"/>
        <v>0</v>
      </c>
      <c r="W26" s="44">
        <f t="shared" si="4"/>
        <v>0</v>
      </c>
      <c r="X26" s="44">
        <f t="shared" si="5"/>
        <v>0</v>
      </c>
    </row>
    <row r="27" spans="2:24" x14ac:dyDescent="0.25">
      <c r="B27" s="6"/>
      <c r="C27" s="9" t="s">
        <v>15</v>
      </c>
      <c r="D27" s="9"/>
      <c r="E27" s="9"/>
      <c r="F27" s="22">
        <f>SUM(F24:F26)</f>
        <v>4076920355.1358967</v>
      </c>
      <c r="G27" s="22">
        <f>SUM(G24:G26)</f>
        <v>668207246.20677364</v>
      </c>
      <c r="H27" s="22">
        <f t="shared" ref="H27:U27" si="9">SUM(H24:H26)</f>
        <v>3408713108.9291229</v>
      </c>
      <c r="I27" s="22">
        <f t="shared" si="9"/>
        <v>0</v>
      </c>
      <c r="J27" s="22"/>
      <c r="K27" s="22">
        <f t="shared" si="9"/>
        <v>0</v>
      </c>
      <c r="L27" s="22">
        <f t="shared" si="9"/>
        <v>0</v>
      </c>
      <c r="M27" s="22">
        <f t="shared" si="9"/>
        <v>0</v>
      </c>
      <c r="N27" s="22"/>
      <c r="O27" s="22">
        <f t="shared" si="9"/>
        <v>0</v>
      </c>
      <c r="P27" s="22">
        <f t="shared" si="9"/>
        <v>0</v>
      </c>
      <c r="Q27" s="22">
        <f t="shared" si="9"/>
        <v>0</v>
      </c>
      <c r="R27" s="22"/>
      <c r="S27" s="22">
        <f t="shared" si="9"/>
        <v>668207246.20677364</v>
      </c>
      <c r="T27" s="22">
        <f t="shared" si="9"/>
        <v>3408713108.9291229</v>
      </c>
      <c r="U27" s="22">
        <f t="shared" si="9"/>
        <v>0</v>
      </c>
      <c r="W27" s="44">
        <f t="shared" ref="W27:W94" si="10">SUM(G27:Q27)-F27</f>
        <v>0</v>
      </c>
      <c r="X27" s="44">
        <f t="shared" ref="X27:X94" si="11">SUM(S27:U27)-F27</f>
        <v>0</v>
      </c>
    </row>
    <row r="28" spans="2:24" x14ac:dyDescent="0.25">
      <c r="B28" s="6"/>
      <c r="C28" s="6"/>
      <c r="D28" s="6"/>
      <c r="E28" s="6"/>
      <c r="F28" s="21"/>
      <c r="G28" s="24"/>
      <c r="H28" s="24"/>
      <c r="I28" s="24"/>
      <c r="J28" s="40"/>
      <c r="K28" s="24"/>
      <c r="L28" s="24"/>
      <c r="M28" s="24"/>
      <c r="N28" s="40"/>
      <c r="O28" s="24"/>
      <c r="P28" s="24"/>
      <c r="Q28" s="24"/>
      <c r="R28" s="24"/>
      <c r="S28" s="24"/>
      <c r="T28" s="24"/>
      <c r="U28" s="24"/>
      <c r="W28" s="44">
        <f t="shared" si="10"/>
        <v>0</v>
      </c>
      <c r="X28" s="44">
        <f t="shared" si="11"/>
        <v>0</v>
      </c>
    </row>
    <row r="29" spans="2:24" x14ac:dyDescent="0.25">
      <c r="B29" s="7" t="s">
        <v>3</v>
      </c>
      <c r="C29" s="6"/>
      <c r="D29" s="6"/>
      <c r="E29" s="6"/>
      <c r="F29" s="21"/>
      <c r="G29" s="24"/>
      <c r="H29" s="24"/>
      <c r="I29" s="24"/>
      <c r="J29" s="40"/>
      <c r="K29" s="24"/>
      <c r="L29" s="24"/>
      <c r="M29" s="24"/>
      <c r="N29" s="40"/>
      <c r="O29" s="24"/>
      <c r="P29" s="24"/>
      <c r="Q29" s="24"/>
      <c r="R29" s="24"/>
      <c r="S29" s="24"/>
      <c r="T29" s="24"/>
      <c r="U29" s="24"/>
      <c r="W29" s="44">
        <f t="shared" si="10"/>
        <v>0</v>
      </c>
      <c r="X29" s="44">
        <f t="shared" si="11"/>
        <v>0</v>
      </c>
    </row>
    <row r="30" spans="2:24" x14ac:dyDescent="0.25">
      <c r="B30" s="10"/>
      <c r="C30" s="6" t="s">
        <v>16</v>
      </c>
      <c r="D30" s="6"/>
      <c r="E30" s="6" t="s">
        <v>251</v>
      </c>
      <c r="F30" s="21">
        <v>873007847.89332759</v>
      </c>
      <c r="G30" s="24"/>
      <c r="H30" s="24"/>
      <c r="I30" s="24"/>
      <c r="J30" s="40"/>
      <c r="K30" s="24">
        <f>+F30</f>
        <v>873007847.89332759</v>
      </c>
      <c r="L30" s="24"/>
      <c r="M30" s="24"/>
      <c r="N30" s="40"/>
      <c r="O30" s="24"/>
      <c r="P30" s="24"/>
      <c r="Q30" s="24"/>
      <c r="R30" s="24"/>
      <c r="S30" s="24">
        <f t="shared" ref="S30:S31" si="12">+G30+K30+O30</f>
        <v>873007847.89332759</v>
      </c>
      <c r="T30" s="24">
        <f t="shared" ref="T30:T31" si="13">+H30+L30+P30</f>
        <v>0</v>
      </c>
      <c r="U30" s="24">
        <f t="shared" ref="U30:U31" si="14">+I30+M30+Q30</f>
        <v>0</v>
      </c>
      <c r="W30" s="44">
        <f t="shared" si="10"/>
        <v>0</v>
      </c>
      <c r="X30" s="44">
        <f t="shared" si="11"/>
        <v>0</v>
      </c>
    </row>
    <row r="31" spans="2:24" x14ac:dyDescent="0.25">
      <c r="B31" s="10"/>
      <c r="C31" s="30" t="s">
        <v>17</v>
      </c>
      <c r="D31" s="30"/>
      <c r="E31" s="30" t="s">
        <v>251</v>
      </c>
      <c r="F31" s="31">
        <v>8230400.4889750648</v>
      </c>
      <c r="G31" s="41"/>
      <c r="H31" s="41"/>
      <c r="I31" s="41"/>
      <c r="J31" s="41"/>
      <c r="K31" s="41">
        <f>+F31</f>
        <v>8230400.4889750648</v>
      </c>
      <c r="L31" s="41"/>
      <c r="M31" s="41"/>
      <c r="N31" s="41"/>
      <c r="O31" s="41"/>
      <c r="P31" s="41"/>
      <c r="Q31" s="41"/>
      <c r="R31" s="41"/>
      <c r="S31" s="41">
        <f t="shared" si="12"/>
        <v>8230400.4889750648</v>
      </c>
      <c r="T31" s="41">
        <f t="shared" si="13"/>
        <v>0</v>
      </c>
      <c r="U31" s="41">
        <f t="shared" si="14"/>
        <v>0</v>
      </c>
      <c r="W31" s="44">
        <f t="shared" si="10"/>
        <v>0</v>
      </c>
      <c r="X31" s="44">
        <f t="shared" si="11"/>
        <v>0</v>
      </c>
    </row>
    <row r="32" spans="2:24" x14ac:dyDescent="0.25">
      <c r="B32" s="6"/>
      <c r="C32" s="6" t="s">
        <v>18</v>
      </c>
      <c r="D32" s="6"/>
      <c r="E32" s="6"/>
      <c r="F32" s="21">
        <f>F30+F31</f>
        <v>881238248.38230264</v>
      </c>
      <c r="G32" s="21">
        <f>G30+G31</f>
        <v>0</v>
      </c>
      <c r="H32" s="21">
        <f t="shared" ref="H32:U32" si="15">H30+H31</f>
        <v>0</v>
      </c>
      <c r="I32" s="21">
        <f t="shared" si="15"/>
        <v>0</v>
      </c>
      <c r="J32" s="21"/>
      <c r="K32" s="21">
        <f t="shared" si="15"/>
        <v>881238248.38230264</v>
      </c>
      <c r="L32" s="21">
        <f t="shared" si="15"/>
        <v>0</v>
      </c>
      <c r="M32" s="21">
        <f t="shared" si="15"/>
        <v>0</v>
      </c>
      <c r="N32" s="21"/>
      <c r="O32" s="21">
        <f t="shared" si="15"/>
        <v>0</v>
      </c>
      <c r="P32" s="21">
        <f t="shared" si="15"/>
        <v>0</v>
      </c>
      <c r="Q32" s="21">
        <f t="shared" si="15"/>
        <v>0</v>
      </c>
      <c r="R32" s="21"/>
      <c r="S32" s="21">
        <f t="shared" si="15"/>
        <v>881238248.38230264</v>
      </c>
      <c r="T32" s="21">
        <f t="shared" si="15"/>
        <v>0</v>
      </c>
      <c r="U32" s="21">
        <f t="shared" si="15"/>
        <v>0</v>
      </c>
      <c r="W32" s="44">
        <f t="shared" si="10"/>
        <v>0</v>
      </c>
      <c r="X32" s="44">
        <f t="shared" si="11"/>
        <v>0</v>
      </c>
    </row>
    <row r="33" spans="2:24" x14ac:dyDescent="0.25">
      <c r="B33" s="6"/>
      <c r="C33" s="6"/>
      <c r="D33" s="6"/>
      <c r="E33" s="6"/>
      <c r="F33" s="21"/>
      <c r="G33" s="24"/>
      <c r="H33" s="24"/>
      <c r="I33" s="24"/>
      <c r="J33" s="40"/>
      <c r="K33" s="24"/>
      <c r="L33" s="24"/>
      <c r="M33" s="24"/>
      <c r="N33" s="40"/>
      <c r="O33" s="24"/>
      <c r="P33" s="24"/>
      <c r="Q33" s="24"/>
      <c r="R33" s="24"/>
      <c r="S33" s="24"/>
      <c r="T33" s="24"/>
      <c r="U33" s="24"/>
      <c r="W33" s="44">
        <f t="shared" si="10"/>
        <v>0</v>
      </c>
      <c r="X33" s="44">
        <f t="shared" si="11"/>
        <v>0</v>
      </c>
    </row>
    <row r="34" spans="2:24" x14ac:dyDescent="0.25">
      <c r="B34" s="7" t="s">
        <v>4</v>
      </c>
      <c r="C34" s="6"/>
      <c r="D34" s="6"/>
      <c r="E34" s="6"/>
      <c r="F34" s="21"/>
      <c r="G34" s="24"/>
      <c r="H34" s="24"/>
      <c r="I34" s="24"/>
      <c r="J34" s="40"/>
      <c r="K34" s="24"/>
      <c r="L34" s="24"/>
      <c r="M34" s="24"/>
      <c r="N34" s="40"/>
      <c r="O34" s="24"/>
      <c r="P34" s="24"/>
      <c r="Q34" s="24"/>
      <c r="R34" s="24"/>
      <c r="S34" s="24"/>
      <c r="T34" s="24"/>
      <c r="U34" s="24"/>
      <c r="W34" s="44">
        <f t="shared" si="10"/>
        <v>0</v>
      </c>
      <c r="X34" s="44">
        <f t="shared" si="11"/>
        <v>0</v>
      </c>
    </row>
    <row r="35" spans="2:24" x14ac:dyDescent="0.25">
      <c r="B35" s="10"/>
      <c r="C35" s="11" t="s">
        <v>19</v>
      </c>
      <c r="D35" s="11"/>
      <c r="E35" s="11" t="s">
        <v>251</v>
      </c>
      <c r="F35" s="23">
        <v>209650161.07461533</v>
      </c>
      <c r="G35" s="24"/>
      <c r="H35" s="24"/>
      <c r="I35" s="24"/>
      <c r="J35" s="40"/>
      <c r="K35" s="24"/>
      <c r="L35" s="24"/>
      <c r="M35" s="24"/>
      <c r="N35" s="40"/>
      <c r="O35" s="24">
        <f>F35</f>
        <v>209650161.07461533</v>
      </c>
      <c r="P35" s="24"/>
      <c r="Q35" s="24"/>
      <c r="R35" s="24"/>
      <c r="S35" s="24">
        <f t="shared" ref="S35" si="16">+G35+K35+O35</f>
        <v>209650161.07461533</v>
      </c>
      <c r="T35" s="24">
        <f t="shared" ref="T35" si="17">+H35+L35+P35</f>
        <v>0</v>
      </c>
      <c r="U35" s="24">
        <f t="shared" ref="U35" si="18">+I35+M35+Q35</f>
        <v>0</v>
      </c>
      <c r="W35" s="44">
        <f t="shared" si="10"/>
        <v>0</v>
      </c>
      <c r="X35" s="44">
        <f t="shared" si="11"/>
        <v>0</v>
      </c>
    </row>
    <row r="36" spans="2:24" x14ac:dyDescent="0.25">
      <c r="B36" s="10"/>
      <c r="C36" s="11" t="s">
        <v>20</v>
      </c>
      <c r="D36" s="11"/>
      <c r="E36" s="23">
        <v>717117864.68692136</v>
      </c>
      <c r="F36" s="24"/>
      <c r="G36" s="24"/>
      <c r="H36" s="24"/>
      <c r="I36" s="24"/>
      <c r="J36" s="40"/>
      <c r="K36" s="24"/>
      <c r="L36" s="24"/>
      <c r="M36" s="24"/>
      <c r="N36" s="40"/>
      <c r="O36" s="24"/>
      <c r="P36" s="24"/>
      <c r="Q36" s="24"/>
      <c r="R36" s="24"/>
      <c r="S36" s="24"/>
      <c r="T36" s="24"/>
      <c r="U36" s="24"/>
      <c r="W36" s="44">
        <f t="shared" si="10"/>
        <v>0</v>
      </c>
      <c r="X36" s="44">
        <f t="shared" si="11"/>
        <v>0</v>
      </c>
    </row>
    <row r="37" spans="2:24" x14ac:dyDescent="0.25">
      <c r="B37" s="10"/>
      <c r="C37" s="11" t="s">
        <v>354</v>
      </c>
      <c r="D37" s="39"/>
      <c r="F37" s="42">
        <v>467632559.56234145</v>
      </c>
      <c r="G37" s="24"/>
      <c r="H37" s="24"/>
      <c r="I37" s="24"/>
      <c r="J37" s="40"/>
      <c r="K37" s="24"/>
      <c r="L37" s="24"/>
      <c r="M37" s="24"/>
      <c r="N37" s="40"/>
      <c r="O37" s="23"/>
      <c r="P37" s="24"/>
      <c r="Q37" s="24"/>
      <c r="R37" s="24"/>
      <c r="S37" s="24"/>
      <c r="T37" s="24"/>
      <c r="U37" s="24"/>
      <c r="W37" s="44"/>
      <c r="X37" s="44"/>
    </row>
    <row r="38" spans="2:24" x14ac:dyDescent="0.25">
      <c r="B38" s="10"/>
      <c r="C38" s="11" t="s">
        <v>352</v>
      </c>
      <c r="D38" s="39">
        <v>0.40810000000000002</v>
      </c>
      <c r="E38" t="s">
        <v>1</v>
      </c>
      <c r="F38" s="42"/>
      <c r="G38" s="24"/>
      <c r="H38" s="24"/>
      <c r="I38" s="24"/>
      <c r="J38" s="40"/>
      <c r="K38" s="24"/>
      <c r="L38" s="24"/>
      <c r="M38" s="24"/>
      <c r="N38" s="40"/>
      <c r="O38" s="23">
        <f>F37*D38</f>
        <v>190840847.55739155</v>
      </c>
      <c r="P38" s="24"/>
      <c r="Q38" s="24"/>
      <c r="R38" s="24"/>
      <c r="S38" s="24">
        <f t="shared" ref="S38:S39" si="19">+G38+K38+O38</f>
        <v>190840847.55739155</v>
      </c>
      <c r="T38" s="24">
        <f t="shared" ref="T38:T39" si="20">+H38+L38+P38</f>
        <v>0</v>
      </c>
      <c r="U38" s="24">
        <f t="shared" ref="U38:U39" si="21">+I38+M38+Q38</f>
        <v>0</v>
      </c>
      <c r="W38" s="44"/>
      <c r="X38" s="44"/>
    </row>
    <row r="39" spans="2:24" x14ac:dyDescent="0.25">
      <c r="B39" s="10"/>
      <c r="C39" s="11" t="s">
        <v>353</v>
      </c>
      <c r="D39" s="39">
        <f>1-D38</f>
        <v>0.59189999999999998</v>
      </c>
      <c r="E39" t="s">
        <v>355</v>
      </c>
      <c r="F39" s="42"/>
      <c r="G39" s="24"/>
      <c r="H39" s="24"/>
      <c r="I39" s="24"/>
      <c r="J39" s="40"/>
      <c r="K39" s="24"/>
      <c r="L39" s="24"/>
      <c r="M39" s="24"/>
      <c r="N39" s="40"/>
      <c r="O39" s="23"/>
      <c r="P39" s="24"/>
      <c r="Q39" s="24">
        <f>F37*D39</f>
        <v>276791712.00494987</v>
      </c>
      <c r="R39" s="24"/>
      <c r="S39" s="24">
        <f t="shared" si="19"/>
        <v>0</v>
      </c>
      <c r="T39" s="24">
        <f t="shared" si="20"/>
        <v>0</v>
      </c>
      <c r="U39" s="24">
        <f t="shared" si="21"/>
        <v>276791712.00494987</v>
      </c>
      <c r="W39" s="44"/>
      <c r="X39" s="44"/>
    </row>
    <row r="40" spans="2:24" x14ac:dyDescent="0.25">
      <c r="B40" s="10"/>
      <c r="C40" s="11" t="s">
        <v>356</v>
      </c>
      <c r="D40" s="39"/>
      <c r="E40" s="11"/>
      <c r="F40" s="23">
        <v>249485305.12457991</v>
      </c>
      <c r="G40" s="24"/>
      <c r="H40" s="24"/>
      <c r="I40" s="24"/>
      <c r="J40" s="40"/>
      <c r="K40" s="24"/>
      <c r="L40" s="24"/>
      <c r="M40" s="24"/>
      <c r="N40" s="40"/>
      <c r="O40" s="23"/>
      <c r="P40" s="24"/>
      <c r="Q40" s="24"/>
      <c r="R40" s="24"/>
      <c r="S40" s="24"/>
      <c r="T40" s="24"/>
      <c r="U40" s="24"/>
      <c r="W40" s="44"/>
      <c r="X40" s="44"/>
    </row>
    <row r="41" spans="2:24" x14ac:dyDescent="0.25">
      <c r="B41" s="10"/>
      <c r="C41" s="11" t="s">
        <v>352</v>
      </c>
      <c r="D41" s="39">
        <v>0.40810000000000002</v>
      </c>
      <c r="E41" t="s">
        <v>1</v>
      </c>
      <c r="F41" s="23"/>
      <c r="G41" s="24"/>
      <c r="H41" s="24"/>
      <c r="I41" s="24"/>
      <c r="J41" s="40"/>
      <c r="K41" s="24"/>
      <c r="L41" s="24"/>
      <c r="M41" s="24"/>
      <c r="N41" s="40"/>
      <c r="O41" s="23">
        <f>+F40*D41</f>
        <v>101814953.02134107</v>
      </c>
      <c r="P41" s="24"/>
      <c r="Q41" s="24"/>
      <c r="R41" s="24"/>
      <c r="S41" s="24">
        <f t="shared" ref="S41:S42" si="22">+G41+K41+O41</f>
        <v>101814953.02134107</v>
      </c>
      <c r="T41" s="24">
        <f t="shared" ref="T41:T42" si="23">+H41+L41+P41</f>
        <v>0</v>
      </c>
      <c r="U41" s="24">
        <f t="shared" ref="U41:U42" si="24">+I41+M41+Q41</f>
        <v>0</v>
      </c>
      <c r="W41" s="44"/>
      <c r="X41" s="44"/>
    </row>
    <row r="42" spans="2:24" x14ac:dyDescent="0.25">
      <c r="B42" s="10"/>
      <c r="C42" s="11" t="s">
        <v>353</v>
      </c>
      <c r="D42" s="39">
        <f>1-D41</f>
        <v>0.59189999999999998</v>
      </c>
      <c r="E42" t="s">
        <v>355</v>
      </c>
      <c r="F42" s="23"/>
      <c r="G42" s="24"/>
      <c r="H42" s="24"/>
      <c r="I42" s="24"/>
      <c r="J42" s="40"/>
      <c r="K42" s="24"/>
      <c r="L42" s="24"/>
      <c r="M42" s="24"/>
      <c r="N42" s="40"/>
      <c r="O42" s="23"/>
      <c r="P42" s="24"/>
      <c r="Q42" s="24">
        <f>+F40*D42</f>
        <v>147670352.10323885</v>
      </c>
      <c r="R42" s="24"/>
      <c r="S42" s="24">
        <f t="shared" si="22"/>
        <v>0</v>
      </c>
      <c r="T42" s="24">
        <f t="shared" si="23"/>
        <v>0</v>
      </c>
      <c r="U42" s="24">
        <f t="shared" si="24"/>
        <v>147670352.10323885</v>
      </c>
      <c r="W42" s="44"/>
      <c r="X42" s="44"/>
    </row>
    <row r="43" spans="2:24" x14ac:dyDescent="0.25">
      <c r="B43" s="10"/>
      <c r="C43" s="11"/>
      <c r="D43" s="39"/>
      <c r="E43" s="11"/>
      <c r="F43" s="23"/>
      <c r="G43" s="24"/>
      <c r="H43" s="24"/>
      <c r="I43" s="24"/>
      <c r="J43" s="40"/>
      <c r="K43" s="24"/>
      <c r="L43" s="24"/>
      <c r="M43" s="24"/>
      <c r="N43" s="40"/>
      <c r="O43" s="24"/>
      <c r="P43" s="24"/>
      <c r="Q43" s="24"/>
      <c r="R43" s="24"/>
      <c r="S43" s="24"/>
      <c r="T43" s="24"/>
      <c r="U43" s="24"/>
      <c r="W43" s="44">
        <f t="shared" si="10"/>
        <v>0</v>
      </c>
      <c r="X43" s="44">
        <f t="shared" si="11"/>
        <v>0</v>
      </c>
    </row>
    <row r="44" spans="2:24" x14ac:dyDescent="0.25">
      <c r="B44" s="10"/>
      <c r="C44" s="11" t="s">
        <v>21</v>
      </c>
      <c r="D44" s="39"/>
      <c r="E44" s="23">
        <v>200924821.21538463</v>
      </c>
      <c r="F44" s="24"/>
      <c r="G44" s="24"/>
      <c r="H44" s="24"/>
      <c r="I44" s="24"/>
      <c r="J44" s="40"/>
      <c r="K44" s="24"/>
      <c r="L44" s="24"/>
      <c r="M44" s="24"/>
      <c r="N44" s="40"/>
      <c r="O44" s="24"/>
      <c r="P44" s="24"/>
      <c r="Q44" s="24"/>
      <c r="R44" s="24"/>
      <c r="S44" s="24"/>
      <c r="T44" s="24"/>
      <c r="U44" s="24"/>
      <c r="W44" s="44">
        <f t="shared" si="10"/>
        <v>0</v>
      </c>
      <c r="X44" s="44">
        <f t="shared" si="11"/>
        <v>0</v>
      </c>
    </row>
    <row r="45" spans="2:24" x14ac:dyDescent="0.25">
      <c r="B45" s="10"/>
      <c r="C45" s="11" t="s">
        <v>354</v>
      </c>
      <c r="D45" s="39"/>
      <c r="E45" s="38"/>
      <c r="F45" s="23">
        <v>184469078.35784465</v>
      </c>
      <c r="G45" s="24"/>
      <c r="H45" s="24"/>
      <c r="I45" s="24"/>
      <c r="J45" s="40"/>
      <c r="K45" s="24"/>
      <c r="L45" s="24"/>
      <c r="M45" s="24"/>
      <c r="N45" s="40"/>
      <c r="O45" s="23"/>
      <c r="P45" s="24"/>
      <c r="Q45" s="24"/>
      <c r="R45" s="24"/>
      <c r="S45" s="24"/>
      <c r="T45" s="24"/>
      <c r="U45" s="24"/>
      <c r="W45" s="44"/>
      <c r="X45" s="44"/>
    </row>
    <row r="46" spans="2:24" x14ac:dyDescent="0.25">
      <c r="B46" s="10"/>
      <c r="C46" s="11" t="s">
        <v>352</v>
      </c>
      <c r="D46" s="39">
        <v>0.2039</v>
      </c>
      <c r="E46" t="s">
        <v>1</v>
      </c>
      <c r="F46" s="23"/>
      <c r="G46" s="24"/>
      <c r="H46" s="24"/>
      <c r="I46" s="24"/>
      <c r="J46" s="40"/>
      <c r="K46" s="24"/>
      <c r="L46" s="24"/>
      <c r="M46" s="24"/>
      <c r="N46" s="40"/>
      <c r="O46" s="23">
        <f>+F45*D46</f>
        <v>37613245.077164523</v>
      </c>
      <c r="P46" s="24"/>
      <c r="Q46" s="24"/>
      <c r="R46" s="24"/>
      <c r="S46" s="24">
        <f t="shared" ref="S46:S47" si="25">+G46+K46+O46</f>
        <v>37613245.077164523</v>
      </c>
      <c r="T46" s="24">
        <f t="shared" ref="T46:T47" si="26">+H46+L46+P46</f>
        <v>0</v>
      </c>
      <c r="U46" s="24">
        <f t="shared" ref="U46:U47" si="27">+I46+M46+Q46</f>
        <v>0</v>
      </c>
      <c r="W46" s="44"/>
      <c r="X46" s="44"/>
    </row>
    <row r="47" spans="2:24" x14ac:dyDescent="0.25">
      <c r="B47" s="10"/>
      <c r="C47" s="11" t="s">
        <v>353</v>
      </c>
      <c r="D47" s="39">
        <f>1-D46</f>
        <v>0.79610000000000003</v>
      </c>
      <c r="E47" t="s">
        <v>355</v>
      </c>
      <c r="F47" s="23"/>
      <c r="G47" s="24"/>
      <c r="H47" s="24"/>
      <c r="I47" s="24"/>
      <c r="J47" s="40"/>
      <c r="K47" s="24"/>
      <c r="L47" s="24"/>
      <c r="M47" s="24"/>
      <c r="N47" s="40"/>
      <c r="O47" s="23"/>
      <c r="P47" s="24"/>
      <c r="Q47" s="24">
        <f>+F45*D47</f>
        <v>146855833.28068012</v>
      </c>
      <c r="R47" s="24"/>
      <c r="S47" s="24">
        <f t="shared" si="25"/>
        <v>0</v>
      </c>
      <c r="T47" s="24">
        <f t="shared" si="26"/>
        <v>0</v>
      </c>
      <c r="U47" s="24">
        <f t="shared" si="27"/>
        <v>146855833.28068012</v>
      </c>
      <c r="W47" s="44"/>
      <c r="X47" s="44"/>
    </row>
    <row r="48" spans="2:24" x14ac:dyDescent="0.25">
      <c r="B48" s="10"/>
      <c r="C48" s="11" t="s">
        <v>356</v>
      </c>
      <c r="D48" s="39"/>
      <c r="E48" s="38"/>
      <c r="F48" s="23">
        <v>16455742.857540002</v>
      </c>
      <c r="G48" s="24"/>
      <c r="H48" s="24"/>
      <c r="I48" s="24"/>
      <c r="J48" s="40"/>
      <c r="K48" s="24"/>
      <c r="L48" s="24"/>
      <c r="M48" s="24"/>
      <c r="N48" s="40"/>
      <c r="O48" s="23"/>
      <c r="P48" s="24"/>
      <c r="Q48" s="24"/>
      <c r="R48" s="24"/>
      <c r="S48" s="24"/>
      <c r="T48" s="24"/>
      <c r="U48" s="24"/>
      <c r="W48" s="44"/>
      <c r="X48" s="44"/>
    </row>
    <row r="49" spans="2:24" x14ac:dyDescent="0.25">
      <c r="B49" s="10"/>
      <c r="C49" s="11" t="s">
        <v>352</v>
      </c>
      <c r="D49" s="39">
        <v>0.2039</v>
      </c>
      <c r="E49" t="s">
        <v>1</v>
      </c>
      <c r="F49" s="23"/>
      <c r="G49" s="24"/>
      <c r="H49" s="24"/>
      <c r="I49" s="24"/>
      <c r="J49" s="40"/>
      <c r="K49" s="24"/>
      <c r="L49" s="24"/>
      <c r="M49" s="24"/>
      <c r="N49" s="40"/>
      <c r="O49" s="23">
        <f>+F48*D49</f>
        <v>3355325.9686524062</v>
      </c>
      <c r="P49" s="24"/>
      <c r="Q49" s="24"/>
      <c r="R49" s="24"/>
      <c r="S49" s="24">
        <f t="shared" ref="S49:S50" si="28">+G49+K49+O49</f>
        <v>3355325.9686524062</v>
      </c>
      <c r="T49" s="24">
        <f t="shared" ref="T49:T50" si="29">+H49+L49+P49</f>
        <v>0</v>
      </c>
      <c r="U49" s="24">
        <f t="shared" ref="U49:U50" si="30">+I49+M49+Q49</f>
        <v>0</v>
      </c>
      <c r="W49" s="44"/>
      <c r="X49" s="44"/>
    </row>
    <row r="50" spans="2:24" x14ac:dyDescent="0.25">
      <c r="B50" s="10"/>
      <c r="C50" s="11" t="s">
        <v>353</v>
      </c>
      <c r="D50" s="39">
        <f>1-D49</f>
        <v>0.79610000000000003</v>
      </c>
      <c r="E50" t="s">
        <v>355</v>
      </c>
      <c r="F50" s="23"/>
      <c r="G50" s="24"/>
      <c r="H50" s="24"/>
      <c r="I50" s="24"/>
      <c r="J50" s="40"/>
      <c r="K50" s="24"/>
      <c r="L50" s="24"/>
      <c r="M50" s="24"/>
      <c r="N50" s="40"/>
      <c r="O50" s="23"/>
      <c r="P50" s="24"/>
      <c r="Q50" s="24">
        <f>+F48*D50</f>
        <v>13100416.888887595</v>
      </c>
      <c r="R50" s="24"/>
      <c r="S50" s="24">
        <f t="shared" si="28"/>
        <v>0</v>
      </c>
      <c r="T50" s="24">
        <f t="shared" si="29"/>
        <v>0</v>
      </c>
      <c r="U50" s="24">
        <f t="shared" si="30"/>
        <v>13100416.888887595</v>
      </c>
      <c r="W50" s="44"/>
      <c r="X50" s="44"/>
    </row>
    <row r="51" spans="2:24" x14ac:dyDescent="0.25">
      <c r="B51" s="10"/>
      <c r="C51" s="11"/>
      <c r="D51" s="11"/>
      <c r="E51" s="11"/>
      <c r="F51" s="23"/>
      <c r="G51" s="24"/>
      <c r="H51" s="24"/>
      <c r="I51" s="24"/>
      <c r="J51" s="40"/>
      <c r="K51" s="24"/>
      <c r="L51" s="24"/>
      <c r="M51" s="24"/>
      <c r="N51" s="40"/>
      <c r="O51" s="24"/>
      <c r="P51" s="24"/>
      <c r="Q51" s="24"/>
      <c r="R51" s="24"/>
      <c r="S51" s="24"/>
      <c r="T51" s="24"/>
      <c r="U51" s="24"/>
      <c r="W51" s="44">
        <f t="shared" si="10"/>
        <v>0</v>
      </c>
      <c r="X51" s="44">
        <f t="shared" si="11"/>
        <v>0</v>
      </c>
    </row>
    <row r="52" spans="2:24" x14ac:dyDescent="0.25">
      <c r="B52" s="10"/>
      <c r="C52" s="11" t="s">
        <v>357</v>
      </c>
      <c r="D52" s="39"/>
      <c r="E52" s="38"/>
      <c r="F52" s="23">
        <v>5414628.1265696799</v>
      </c>
      <c r="G52" s="24"/>
      <c r="H52" s="24"/>
      <c r="I52" s="24"/>
      <c r="J52" s="40"/>
      <c r="K52" s="24"/>
      <c r="L52" s="24"/>
      <c r="M52" s="24"/>
      <c r="N52" s="40"/>
      <c r="O52" s="24"/>
      <c r="P52" s="24"/>
      <c r="Q52" s="24"/>
      <c r="R52" s="24"/>
      <c r="S52" s="24"/>
      <c r="T52" s="24"/>
      <c r="U52" s="24"/>
      <c r="W52" s="44"/>
      <c r="X52" s="44"/>
    </row>
    <row r="53" spans="2:24" x14ac:dyDescent="0.25">
      <c r="B53" s="10"/>
      <c r="C53" s="11" t="s">
        <v>352</v>
      </c>
      <c r="D53" s="39">
        <v>0.52913428738484258</v>
      </c>
      <c r="E53" s="38" t="s">
        <v>1</v>
      </c>
      <c r="F53" s="23"/>
      <c r="G53" s="24"/>
      <c r="H53" s="24"/>
      <c r="I53" s="24"/>
      <c r="J53" s="40"/>
      <c r="K53" s="24"/>
      <c r="L53" s="24"/>
      <c r="M53" s="24"/>
      <c r="N53" s="40"/>
      <c r="O53" s="106">
        <f>+D53*F52</f>
        <v>2865065.3952063727</v>
      </c>
      <c r="P53" s="24"/>
      <c r="Q53" s="24"/>
      <c r="R53" s="24"/>
      <c r="S53" s="24">
        <f t="shared" ref="S53:S54" si="31">+G53+K53+O53</f>
        <v>2865065.3952063727</v>
      </c>
      <c r="T53" s="24">
        <f t="shared" ref="T53:T54" si="32">+H53+L53+P53</f>
        <v>0</v>
      </c>
      <c r="U53" s="24">
        <f t="shared" ref="U53:U54" si="33">+I53+M53+Q53</f>
        <v>0</v>
      </c>
      <c r="W53" s="44"/>
      <c r="X53" s="44"/>
    </row>
    <row r="54" spans="2:24" x14ac:dyDescent="0.25">
      <c r="B54" s="10"/>
      <c r="C54" s="11" t="s">
        <v>353</v>
      </c>
      <c r="D54" s="39">
        <f>1-D53</f>
        <v>0.47086571261515742</v>
      </c>
      <c r="E54" s="38" t="s">
        <v>5</v>
      </c>
      <c r="F54" s="23"/>
      <c r="G54" s="24"/>
      <c r="H54" s="24"/>
      <c r="I54" s="24"/>
      <c r="J54" s="40"/>
      <c r="K54" s="24"/>
      <c r="L54" s="24"/>
      <c r="M54" s="24"/>
      <c r="N54" s="40"/>
      <c r="O54" s="24"/>
      <c r="P54" s="24"/>
      <c r="Q54" s="24">
        <f>+D54*F52</f>
        <v>2549562.7313633072</v>
      </c>
      <c r="R54" s="24"/>
      <c r="S54" s="24">
        <f t="shared" si="31"/>
        <v>0</v>
      </c>
      <c r="T54" s="24">
        <f t="shared" si="32"/>
        <v>0</v>
      </c>
      <c r="U54" s="24">
        <f t="shared" si="33"/>
        <v>2549562.7313633072</v>
      </c>
      <c r="W54" s="44"/>
      <c r="X54" s="44"/>
    </row>
    <row r="55" spans="2:24" x14ac:dyDescent="0.25">
      <c r="B55" s="10"/>
      <c r="C55" s="11" t="s">
        <v>361</v>
      </c>
      <c r="D55" s="39"/>
      <c r="E55" s="38" t="s">
        <v>1</v>
      </c>
      <c r="F55" s="23">
        <v>303128638.78846043</v>
      </c>
      <c r="G55" s="24"/>
      <c r="H55" s="24"/>
      <c r="I55" s="24"/>
      <c r="J55" s="40"/>
      <c r="K55" s="24"/>
      <c r="L55" s="24"/>
      <c r="M55" s="24"/>
      <c r="N55" s="40"/>
      <c r="O55" s="24"/>
      <c r="P55" s="24"/>
      <c r="Q55" s="24"/>
      <c r="R55" s="24"/>
      <c r="S55" s="24"/>
      <c r="T55" s="24"/>
      <c r="U55" s="24"/>
      <c r="W55" s="44"/>
      <c r="X55" s="44"/>
    </row>
    <row r="56" spans="2:24" x14ac:dyDescent="0.25">
      <c r="B56" s="10"/>
      <c r="C56" s="11" t="s">
        <v>352</v>
      </c>
      <c r="D56" s="39">
        <v>0.52913428738484258</v>
      </c>
      <c r="E56" s="38" t="s">
        <v>1</v>
      </c>
      <c r="F56" s="23"/>
      <c r="G56" s="24"/>
      <c r="H56" s="24"/>
      <c r="I56" s="24"/>
      <c r="J56" s="40"/>
      <c r="K56" s="24"/>
      <c r="L56" s="24"/>
      <c r="M56" s="24"/>
      <c r="N56" s="40"/>
      <c r="O56" s="24">
        <f>D56*F55</f>
        <v>160395756.27126935</v>
      </c>
      <c r="P56" s="24"/>
      <c r="Q56" s="24"/>
      <c r="R56" s="24"/>
      <c r="S56" s="24">
        <f t="shared" ref="S56:S57" si="34">+G56+K56+O56</f>
        <v>160395756.27126935</v>
      </c>
      <c r="T56" s="24">
        <f t="shared" ref="T56:T57" si="35">+H56+L56+P56</f>
        <v>0</v>
      </c>
      <c r="U56" s="24">
        <f t="shared" ref="U56:U57" si="36">+I56+M56+Q56</f>
        <v>0</v>
      </c>
      <c r="W56" s="44"/>
      <c r="X56" s="44"/>
    </row>
    <row r="57" spans="2:24" x14ac:dyDescent="0.25">
      <c r="B57" s="10"/>
      <c r="C57" s="11" t="s">
        <v>353</v>
      </c>
      <c r="D57" s="39">
        <f>1-D56</f>
        <v>0.47086571261515742</v>
      </c>
      <c r="E57" s="38" t="s">
        <v>5</v>
      </c>
      <c r="F57" s="23"/>
      <c r="G57" s="24"/>
      <c r="H57" s="24"/>
      <c r="I57" s="24"/>
      <c r="J57" s="40"/>
      <c r="K57" s="24"/>
      <c r="L57" s="24"/>
      <c r="M57" s="24"/>
      <c r="N57" s="40"/>
      <c r="O57" s="24"/>
      <c r="P57" s="24"/>
      <c r="Q57" s="24">
        <f>+D57*F55</f>
        <v>142732882.51719108</v>
      </c>
      <c r="R57" s="24"/>
      <c r="S57" s="24">
        <f t="shared" si="34"/>
        <v>0</v>
      </c>
      <c r="T57" s="24">
        <f t="shared" si="35"/>
        <v>0</v>
      </c>
      <c r="U57" s="24">
        <f t="shared" si="36"/>
        <v>142732882.51719108</v>
      </c>
      <c r="W57" s="44"/>
      <c r="X57" s="44"/>
    </row>
    <row r="58" spans="2:24" x14ac:dyDescent="0.25">
      <c r="B58" s="10"/>
      <c r="C58" s="11" t="s">
        <v>24</v>
      </c>
      <c r="D58" s="11"/>
      <c r="E58" s="11" t="s">
        <v>251</v>
      </c>
      <c r="F58" s="23">
        <v>97262576.699999869</v>
      </c>
      <c r="G58" s="24"/>
      <c r="H58" s="24"/>
      <c r="I58" s="24"/>
      <c r="J58" s="40"/>
      <c r="K58" s="24"/>
      <c r="L58" s="24"/>
      <c r="M58" s="24"/>
      <c r="N58" s="40"/>
      <c r="O58" s="24"/>
      <c r="P58" s="24"/>
      <c r="Q58" s="24">
        <f>F58</f>
        <v>97262576.699999869</v>
      </c>
      <c r="R58" s="24"/>
      <c r="S58" s="24">
        <f t="shared" ref="S58:S61" si="37">+G58+K58+O58</f>
        <v>0</v>
      </c>
      <c r="T58" s="24">
        <f t="shared" ref="T58:T61" si="38">+H58+L58+P58</f>
        <v>0</v>
      </c>
      <c r="U58" s="24">
        <f t="shared" ref="U58:U61" si="39">+I58+M58+Q58</f>
        <v>97262576.699999869</v>
      </c>
      <c r="W58" s="44">
        <f t="shared" si="10"/>
        <v>0</v>
      </c>
      <c r="X58" s="44">
        <f t="shared" si="11"/>
        <v>0</v>
      </c>
    </row>
    <row r="59" spans="2:24" x14ac:dyDescent="0.25">
      <c r="B59" s="10"/>
      <c r="C59" s="11" t="s">
        <v>25</v>
      </c>
      <c r="D59" s="11"/>
      <c r="E59" s="38" t="s">
        <v>358</v>
      </c>
      <c r="F59" s="23">
        <v>82987729.264615372</v>
      </c>
      <c r="G59" s="24"/>
      <c r="H59" s="24"/>
      <c r="I59" s="24"/>
      <c r="J59" s="40"/>
      <c r="K59" s="24"/>
      <c r="L59" s="24"/>
      <c r="M59" s="24"/>
      <c r="N59" s="40"/>
      <c r="O59" s="24"/>
      <c r="P59" s="24"/>
      <c r="Q59" s="24">
        <f>F59</f>
        <v>82987729.264615372</v>
      </c>
      <c r="R59" s="24"/>
      <c r="S59" s="24">
        <f t="shared" si="37"/>
        <v>0</v>
      </c>
      <c r="T59" s="24">
        <f t="shared" si="38"/>
        <v>0</v>
      </c>
      <c r="U59" s="24">
        <f t="shared" si="39"/>
        <v>82987729.264615372</v>
      </c>
      <c r="W59" s="44">
        <f t="shared" si="10"/>
        <v>0</v>
      </c>
      <c r="X59" s="44">
        <f t="shared" si="11"/>
        <v>0</v>
      </c>
    </row>
    <row r="60" spans="2:24" x14ac:dyDescent="0.25">
      <c r="B60" s="10"/>
      <c r="C60" s="11" t="s">
        <v>26</v>
      </c>
      <c r="D60" s="11"/>
      <c r="E60" s="38" t="s">
        <v>359</v>
      </c>
      <c r="F60" s="23">
        <v>282792.23923076928</v>
      </c>
      <c r="G60" s="24"/>
      <c r="H60" s="24"/>
      <c r="I60" s="24"/>
      <c r="J60" s="40"/>
      <c r="K60" s="24"/>
      <c r="L60" s="24"/>
      <c r="M60" s="24"/>
      <c r="N60" s="40"/>
      <c r="O60" s="24"/>
      <c r="P60" s="24"/>
      <c r="Q60" s="24">
        <f>F60</f>
        <v>282792.23923076928</v>
      </c>
      <c r="R60" s="24"/>
      <c r="S60" s="24">
        <f t="shared" si="37"/>
        <v>0</v>
      </c>
      <c r="T60" s="24">
        <f t="shared" si="38"/>
        <v>0</v>
      </c>
      <c r="U60" s="24">
        <f t="shared" si="39"/>
        <v>282792.23923076928</v>
      </c>
      <c r="W60" s="44">
        <f t="shared" si="10"/>
        <v>0</v>
      </c>
      <c r="X60" s="44">
        <f t="shared" si="11"/>
        <v>0</v>
      </c>
    </row>
    <row r="61" spans="2:24" x14ac:dyDescent="0.25">
      <c r="B61" s="61"/>
      <c r="C61" s="62" t="s">
        <v>27</v>
      </c>
      <c r="D61" s="62"/>
      <c r="E61" s="38" t="s">
        <v>360</v>
      </c>
      <c r="F61" s="63">
        <v>114827799.3</v>
      </c>
      <c r="G61" s="41"/>
      <c r="H61" s="41"/>
      <c r="I61" s="41"/>
      <c r="J61" s="41"/>
      <c r="K61" s="41"/>
      <c r="L61" s="41"/>
      <c r="M61" s="41"/>
      <c r="N61" s="41"/>
      <c r="O61" s="41"/>
      <c r="P61" s="41"/>
      <c r="Q61" s="41">
        <f>F61</f>
        <v>114827799.3</v>
      </c>
      <c r="R61" s="41"/>
      <c r="S61" s="41">
        <f t="shared" si="37"/>
        <v>0</v>
      </c>
      <c r="T61" s="41">
        <f t="shared" si="38"/>
        <v>0</v>
      </c>
      <c r="U61" s="41">
        <f t="shared" si="39"/>
        <v>114827799.3</v>
      </c>
      <c r="W61" s="44">
        <f t="shared" si="10"/>
        <v>0</v>
      </c>
      <c r="X61" s="44">
        <f t="shared" si="11"/>
        <v>0</v>
      </c>
    </row>
    <row r="62" spans="2:24" x14ac:dyDescent="0.25">
      <c r="B62" s="6"/>
      <c r="C62" s="6" t="s">
        <v>28</v>
      </c>
      <c r="D62" s="6" t="s">
        <v>254</v>
      </c>
      <c r="E62" s="6"/>
      <c r="F62" s="21">
        <f>SUM(F35:F61)</f>
        <v>1731597011.3957975</v>
      </c>
      <c r="G62" s="21">
        <f>SUM(G35:G61)</f>
        <v>0</v>
      </c>
      <c r="H62" s="21">
        <f>SUM(H35:H61)</f>
        <v>0</v>
      </c>
      <c r="I62" s="21">
        <f>SUM(I35:I61)</f>
        <v>0</v>
      </c>
      <c r="J62" s="21"/>
      <c r="K62" s="21">
        <f>SUM(K35:K61)</f>
        <v>0</v>
      </c>
      <c r="L62" s="21">
        <f>SUM(L35:L61)</f>
        <v>0</v>
      </c>
      <c r="M62" s="21">
        <f>SUM(M35:M61)</f>
        <v>0</v>
      </c>
      <c r="N62" s="21"/>
      <c r="O62" s="21">
        <f>SUM(O35:O61)</f>
        <v>706535354.36564052</v>
      </c>
      <c r="P62" s="21">
        <f>SUM(P35:P61)</f>
        <v>0</v>
      </c>
      <c r="Q62" s="21">
        <f>SUM(Q35:Q61)</f>
        <v>1025061657.0301569</v>
      </c>
      <c r="R62" s="21"/>
      <c r="S62" s="21">
        <f>SUM(S35:S61)</f>
        <v>706535354.36564052</v>
      </c>
      <c r="T62" s="21">
        <f>SUM(T35:T61)</f>
        <v>0</v>
      </c>
      <c r="U62" s="21">
        <f>SUM(U35:U61)</f>
        <v>1025061657.0301569</v>
      </c>
      <c r="W62" s="44">
        <f t="shared" si="10"/>
        <v>0</v>
      </c>
      <c r="X62" s="44">
        <f t="shared" si="11"/>
        <v>0</v>
      </c>
    </row>
    <row r="63" spans="2:24" x14ac:dyDescent="0.25">
      <c r="B63" s="30"/>
      <c r="C63" s="30"/>
      <c r="D63" s="30"/>
      <c r="E63" s="30"/>
      <c r="F63" s="31"/>
      <c r="G63" s="41"/>
      <c r="H63" s="41"/>
      <c r="I63" s="41"/>
      <c r="J63" s="41"/>
      <c r="K63" s="41"/>
      <c r="L63" s="41"/>
      <c r="M63" s="41"/>
      <c r="N63" s="41"/>
      <c r="O63" s="41"/>
      <c r="P63" s="41"/>
      <c r="Q63" s="41"/>
      <c r="R63" s="41"/>
      <c r="S63" s="41"/>
      <c r="T63" s="41"/>
      <c r="U63" s="41"/>
      <c r="W63" s="44">
        <f t="shared" si="10"/>
        <v>0</v>
      </c>
      <c r="X63" s="44">
        <f t="shared" si="11"/>
        <v>0</v>
      </c>
    </row>
    <row r="64" spans="2:24" x14ac:dyDescent="0.25">
      <c r="B64" s="9" t="s">
        <v>29</v>
      </c>
      <c r="F64" s="22">
        <f>F62+F32+F27</f>
        <v>6689755614.9139967</v>
      </c>
      <c r="G64" s="22">
        <f>G62+G32+G27</f>
        <v>668207246.20677364</v>
      </c>
      <c r="H64" s="22">
        <f>H62+H32+H27</f>
        <v>3408713108.9291229</v>
      </c>
      <c r="I64" s="22">
        <f>I62+I32+I27</f>
        <v>0</v>
      </c>
      <c r="J64" s="22"/>
      <c r="K64" s="22">
        <f>K62+K32+K27</f>
        <v>881238248.38230264</v>
      </c>
      <c r="L64" s="22">
        <f>L62+L32+L27</f>
        <v>0</v>
      </c>
      <c r="M64" s="22">
        <f>M62+M32+M27</f>
        <v>0</v>
      </c>
      <c r="N64" s="22"/>
      <c r="O64" s="22">
        <f>O62+O32+O27</f>
        <v>706535354.36564052</v>
      </c>
      <c r="P64" s="22">
        <f>P62+P32+P27</f>
        <v>0</v>
      </c>
      <c r="Q64" s="22">
        <f>Q62+Q32+Q27</f>
        <v>1025061657.0301569</v>
      </c>
      <c r="R64" s="22"/>
      <c r="S64" s="22">
        <f>S62+S32+S27</f>
        <v>2255980848.9547167</v>
      </c>
      <c r="T64" s="22">
        <f>T62+T32+T27</f>
        <v>3408713108.9291229</v>
      </c>
      <c r="U64" s="22">
        <f>U62+U32+U27</f>
        <v>1025061657.0301569</v>
      </c>
      <c r="W64" s="44">
        <f t="shared" si="10"/>
        <v>0</v>
      </c>
      <c r="X64" s="44">
        <f t="shared" si="11"/>
        <v>0</v>
      </c>
    </row>
    <row r="65" spans="2:28" x14ac:dyDescent="0.25">
      <c r="B65" s="6"/>
      <c r="C65" s="6"/>
      <c r="D65" s="6"/>
      <c r="E65" s="6"/>
      <c r="F65" s="21"/>
      <c r="G65" s="45"/>
      <c r="H65" s="24"/>
      <c r="I65" s="24"/>
      <c r="J65" s="40"/>
      <c r="K65" s="24"/>
      <c r="L65" s="24"/>
      <c r="M65" s="24"/>
      <c r="N65" s="40"/>
      <c r="O65" s="24"/>
      <c r="P65" s="24"/>
      <c r="Q65" s="24"/>
      <c r="R65" s="24"/>
      <c r="S65" s="24"/>
      <c r="T65" s="24"/>
      <c r="U65" s="24"/>
      <c r="W65" s="44">
        <f t="shared" si="10"/>
        <v>0</v>
      </c>
      <c r="X65" s="44">
        <f t="shared" si="11"/>
        <v>0</v>
      </c>
    </row>
    <row r="66" spans="2:28" x14ac:dyDescent="0.25">
      <c r="B66" s="7" t="s">
        <v>30</v>
      </c>
      <c r="C66" s="6"/>
      <c r="D66" s="6"/>
      <c r="E66" s="6"/>
      <c r="F66" s="21"/>
      <c r="G66" s="24"/>
      <c r="H66" s="24"/>
      <c r="I66" s="24"/>
      <c r="J66" s="40"/>
      <c r="K66" s="24"/>
      <c r="L66" s="24"/>
      <c r="M66" s="24"/>
      <c r="N66" s="40"/>
      <c r="O66" s="24"/>
      <c r="P66" s="24"/>
      <c r="Q66" s="24"/>
      <c r="R66" s="24"/>
      <c r="S66" s="24"/>
      <c r="T66" s="24"/>
      <c r="U66" s="24"/>
      <c r="W66" s="44">
        <f t="shared" si="10"/>
        <v>0</v>
      </c>
      <c r="X66" s="44">
        <f t="shared" si="11"/>
        <v>0</v>
      </c>
    </row>
    <row r="67" spans="2:28" x14ac:dyDescent="0.25">
      <c r="B67" s="6"/>
      <c r="C67" s="6"/>
      <c r="D67" s="6"/>
      <c r="E67" s="6"/>
      <c r="F67" s="21"/>
      <c r="G67" s="24"/>
      <c r="H67" s="24"/>
      <c r="I67" s="24"/>
      <c r="J67" s="40"/>
      <c r="K67" s="24"/>
      <c r="L67" s="24"/>
      <c r="M67" s="24"/>
      <c r="N67" s="40"/>
      <c r="O67" s="24"/>
      <c r="P67" s="24"/>
      <c r="Q67" s="24"/>
      <c r="R67" s="24"/>
      <c r="S67" s="24"/>
      <c r="T67" s="24"/>
      <c r="U67" s="24"/>
      <c r="W67" s="44">
        <f t="shared" si="10"/>
        <v>0</v>
      </c>
      <c r="X67" s="44">
        <f t="shared" si="11"/>
        <v>0</v>
      </c>
    </row>
    <row r="68" spans="2:28" x14ac:dyDescent="0.25">
      <c r="B68" s="6"/>
      <c r="C68" s="6" t="s">
        <v>31</v>
      </c>
      <c r="D68" s="47" t="str">
        <f>INDEX(classify,$E68,'Function-Classif'!D$1)</f>
        <v>PT&amp;D</v>
      </c>
      <c r="E68" s="6">
        <v>1</v>
      </c>
      <c r="F68" s="21">
        <v>177535195.75450593</v>
      </c>
      <c r="G68" s="47">
        <f>INDEX(classify,$E68,'Function-Classif'!G$1)*$F68</f>
        <v>17733129.741754252</v>
      </c>
      <c r="H68" s="47">
        <f>INDEX(classify,$E68,'Function-Classif'!H$1)*$F68</f>
        <v>90461682.593537077</v>
      </c>
      <c r="I68" s="47">
        <f>INDEX(classify,$E68,'Function-Classif'!I$1)*$F68</f>
        <v>0</v>
      </c>
      <c r="J68" s="47"/>
      <c r="K68" s="47">
        <f>INDEX(classify,$E68,'Function-Classif'!K$1)*$F68</f>
        <v>23386624.854295421</v>
      </c>
      <c r="L68" s="47">
        <f>INDEX(classify,$E68,'Function-Classif'!L$1)*$F68</f>
        <v>0</v>
      </c>
      <c r="M68" s="47">
        <f>INDEX(classify,$E68,'Function-Classif'!M$1)*$F68</f>
        <v>0</v>
      </c>
      <c r="N68" s="47"/>
      <c r="O68" s="47">
        <f>INDEX(classify,$E68,'Function-Classif'!O$1)*$F68</f>
        <v>18750295.177471261</v>
      </c>
      <c r="P68" s="47">
        <f>INDEX(classify,$E68,'Function-Classif'!P$1)*$F68</f>
        <v>0</v>
      </c>
      <c r="Q68" s="47">
        <f>INDEX(classify,$E68,'Function-Classif'!Q$1)*$F68</f>
        <v>27203463.387447931</v>
      </c>
      <c r="R68" s="24"/>
      <c r="S68" s="24">
        <f>+G68+K68+O68</f>
        <v>59870049.773520932</v>
      </c>
      <c r="T68" s="24">
        <f t="shared" ref="T68" si="40">+H68+L68+P68</f>
        <v>90461682.593537077</v>
      </c>
      <c r="U68" s="24">
        <f t="shared" ref="U68" si="41">+I68+M68+Q68</f>
        <v>27203463.387447931</v>
      </c>
      <c r="W68" s="44">
        <f t="shared" si="10"/>
        <v>0</v>
      </c>
      <c r="X68" s="44">
        <f t="shared" si="11"/>
        <v>0</v>
      </c>
      <c r="Y68" s="36"/>
      <c r="Z68" s="36"/>
      <c r="AA68" s="36"/>
      <c r="AB68" s="36"/>
    </row>
    <row r="69" spans="2:28" x14ac:dyDescent="0.25">
      <c r="B69" s="6"/>
      <c r="C69" s="6"/>
      <c r="D69" s="6"/>
      <c r="E69" s="6"/>
      <c r="F69" s="21"/>
      <c r="G69" s="24"/>
      <c r="H69" s="24"/>
      <c r="I69" s="24"/>
      <c r="J69" s="40"/>
      <c r="K69" s="24"/>
      <c r="L69" s="24"/>
      <c r="M69" s="24"/>
      <c r="N69" s="40"/>
      <c r="O69" s="24"/>
      <c r="P69" s="24"/>
      <c r="Q69" s="24"/>
      <c r="R69" s="24"/>
      <c r="S69" s="24"/>
      <c r="T69" s="24"/>
      <c r="U69" s="24"/>
      <c r="W69" s="44">
        <f t="shared" si="10"/>
        <v>0</v>
      </c>
      <c r="X69" s="44">
        <f t="shared" si="11"/>
        <v>0</v>
      </c>
    </row>
    <row r="70" spans="2:28" x14ac:dyDescent="0.25">
      <c r="B70" s="6"/>
      <c r="C70" s="6" t="s">
        <v>32</v>
      </c>
      <c r="D70" s="6"/>
      <c r="E70" s="6"/>
      <c r="F70" s="21">
        <v>0</v>
      </c>
      <c r="G70" s="24"/>
      <c r="H70" s="24"/>
      <c r="I70" s="24"/>
      <c r="J70" s="40"/>
      <c r="K70" s="24"/>
      <c r="L70" s="24"/>
      <c r="M70" s="24"/>
      <c r="N70" s="40"/>
      <c r="O70" s="24"/>
      <c r="P70" s="24"/>
      <c r="Q70" s="24"/>
      <c r="R70" s="24"/>
      <c r="S70" s="24"/>
      <c r="T70" s="24"/>
      <c r="U70" s="24"/>
      <c r="W70" s="44">
        <f t="shared" si="10"/>
        <v>0</v>
      </c>
      <c r="X70" s="44">
        <f t="shared" si="11"/>
        <v>0</v>
      </c>
    </row>
    <row r="71" spans="2:28" x14ac:dyDescent="0.25">
      <c r="B71" s="8">
        <v>106</v>
      </c>
      <c r="C71" s="6" t="s">
        <v>33</v>
      </c>
      <c r="D71" s="6"/>
      <c r="E71" s="6"/>
      <c r="F71" s="21">
        <v>0</v>
      </c>
      <c r="G71" s="24"/>
      <c r="H71" s="24"/>
      <c r="I71" s="24"/>
      <c r="J71" s="40"/>
      <c r="K71" s="24"/>
      <c r="L71" s="24"/>
      <c r="M71" s="24"/>
      <c r="N71" s="40"/>
      <c r="O71" s="24"/>
      <c r="P71" s="24"/>
      <c r="Q71" s="24"/>
      <c r="R71" s="24"/>
      <c r="S71" s="24"/>
      <c r="T71" s="24"/>
      <c r="U71" s="24"/>
      <c r="W71" s="44">
        <f t="shared" si="10"/>
        <v>0</v>
      </c>
      <c r="X71" s="44">
        <f t="shared" si="11"/>
        <v>0</v>
      </c>
    </row>
    <row r="72" spans="2:28" x14ac:dyDescent="0.25">
      <c r="B72" s="8">
        <v>105</v>
      </c>
      <c r="C72" s="6" t="s">
        <v>34</v>
      </c>
      <c r="D72" s="47" t="str">
        <f>INDEX(classify,$E72,'Function-Classif'!D$1)</f>
        <v>PROD</v>
      </c>
      <c r="E72" s="6">
        <v>2</v>
      </c>
      <c r="F72" s="21">
        <v>271088.83674773236</v>
      </c>
      <c r="G72" s="47">
        <f>INDEX(classify,$E72,'Function-Classif'!G$1)*$F72</f>
        <v>44431.460342953345</v>
      </c>
      <c r="H72" s="47">
        <f>INDEX(classify,$E72,'Function-Classif'!H$1)*$F72</f>
        <v>226657.376404779</v>
      </c>
      <c r="I72" s="47">
        <f>INDEX(classify,$E72,'Function-Classif'!I$1)*$F72</f>
        <v>0</v>
      </c>
      <c r="J72" s="47"/>
      <c r="K72" s="47">
        <f>INDEX(classify,$E72,'Function-Classif'!K$1)*$F72</f>
        <v>0</v>
      </c>
      <c r="L72" s="47">
        <f>INDEX(classify,$E72,'Function-Classif'!L$1)*$F72</f>
        <v>0</v>
      </c>
      <c r="M72" s="47">
        <f>INDEX(classify,$E72,'Function-Classif'!M$1)*$F72</f>
        <v>0</v>
      </c>
      <c r="N72" s="47"/>
      <c r="O72" s="47">
        <f>INDEX(classify,$E72,'Function-Classif'!O$1)*$F72</f>
        <v>0</v>
      </c>
      <c r="P72" s="47">
        <f>INDEX(classify,$E72,'Function-Classif'!P$1)*$F72</f>
        <v>0</v>
      </c>
      <c r="Q72" s="47">
        <f>INDEX(classify,$E72,'Function-Classif'!Q$1)*$F72</f>
        <v>0</v>
      </c>
      <c r="R72" s="24"/>
      <c r="S72" s="24">
        <f t="shared" ref="S72:S73" si="42">+G72+K72+O72</f>
        <v>44431.460342953345</v>
      </c>
      <c r="T72" s="24">
        <f t="shared" ref="T72:T73" si="43">+H72+L72+P72</f>
        <v>226657.376404779</v>
      </c>
      <c r="U72" s="24">
        <f t="shared" ref="U72:U73" si="44">+I72+M72+Q72</f>
        <v>0</v>
      </c>
      <c r="W72" s="44">
        <f t="shared" si="10"/>
        <v>0</v>
      </c>
      <c r="X72" s="44">
        <f t="shared" si="11"/>
        <v>0</v>
      </c>
      <c r="Y72" s="36"/>
      <c r="Z72" s="36"/>
      <c r="AA72" s="36"/>
      <c r="AB72" s="36"/>
    </row>
    <row r="73" spans="2:28" x14ac:dyDescent="0.25">
      <c r="B73" s="8">
        <v>105</v>
      </c>
      <c r="C73" s="6" t="s">
        <v>35</v>
      </c>
      <c r="D73" s="47" t="str">
        <f>INDEX(classify,$E73,'Function-Classif'!D$1)</f>
        <v>DIST</v>
      </c>
      <c r="E73" s="6">
        <v>4</v>
      </c>
      <c r="F73" s="21">
        <v>113882.25</v>
      </c>
      <c r="G73" s="47">
        <f>INDEX(classify,$E73,'Function-Classif'!G$1)*$F73</f>
        <v>0</v>
      </c>
      <c r="H73" s="47">
        <f>INDEX(classify,$E73,'Function-Classif'!H$1)*$F73</f>
        <v>0</v>
      </c>
      <c r="I73" s="47">
        <f>INDEX(classify,$E73,'Function-Classif'!I$1)*$F73</f>
        <v>0</v>
      </c>
      <c r="J73" s="47"/>
      <c r="K73" s="47">
        <f>INDEX(classify,$E73,'Function-Classif'!K$1)*$F73</f>
        <v>0</v>
      </c>
      <c r="L73" s="47">
        <f>INDEX(classify,$E73,'Function-Classif'!L$1)*$F73</f>
        <v>0</v>
      </c>
      <c r="M73" s="47">
        <f>INDEX(classify,$E73,'Function-Classif'!M$1)*$F73</f>
        <v>0</v>
      </c>
      <c r="N73" s="47"/>
      <c r="O73" s="47">
        <f>INDEX(classify,$E73,'Function-Classif'!O$1)*$F73</f>
        <v>46466.836873810593</v>
      </c>
      <c r="P73" s="47">
        <f>INDEX(classify,$E73,'Function-Classif'!P$1)*$F73</f>
        <v>0</v>
      </c>
      <c r="Q73" s="47">
        <f>INDEX(classify,$E73,'Function-Classif'!Q$1)*$F73</f>
        <v>67415.413126189393</v>
      </c>
      <c r="R73" s="24"/>
      <c r="S73" s="24">
        <f t="shared" si="42"/>
        <v>46466.836873810593</v>
      </c>
      <c r="T73" s="24">
        <f t="shared" si="43"/>
        <v>0</v>
      </c>
      <c r="U73" s="24">
        <f t="shared" si="44"/>
        <v>67415.413126189393</v>
      </c>
      <c r="W73" s="44">
        <f t="shared" si="10"/>
        <v>0</v>
      </c>
      <c r="X73" s="44">
        <f t="shared" si="11"/>
        <v>0</v>
      </c>
      <c r="Y73" s="36"/>
      <c r="Z73" s="36"/>
      <c r="AA73" s="36"/>
      <c r="AB73" s="36"/>
    </row>
    <row r="74" spans="2:28" x14ac:dyDescent="0.25">
      <c r="B74" s="6"/>
      <c r="C74" s="6"/>
      <c r="D74" s="6"/>
      <c r="E74" s="6"/>
      <c r="F74" s="21"/>
      <c r="G74" s="24"/>
      <c r="H74" s="24"/>
      <c r="I74" s="24"/>
      <c r="J74" s="40"/>
      <c r="K74" s="24"/>
      <c r="L74" s="24"/>
      <c r="M74" s="24"/>
      <c r="N74" s="40"/>
      <c r="O74" s="24"/>
      <c r="P74" s="24"/>
      <c r="Q74" s="24"/>
      <c r="R74" s="24"/>
      <c r="S74" s="24"/>
      <c r="T74" s="24"/>
      <c r="U74" s="24"/>
      <c r="W74" s="44">
        <f t="shared" si="10"/>
        <v>0</v>
      </c>
      <c r="X74" s="44">
        <f t="shared" si="11"/>
        <v>0</v>
      </c>
    </row>
    <row r="75" spans="2:28" x14ac:dyDescent="0.25">
      <c r="B75" s="69"/>
      <c r="C75" s="30" t="s">
        <v>36</v>
      </c>
      <c r="D75" s="30"/>
      <c r="E75" s="30"/>
      <c r="F75" s="31">
        <v>0</v>
      </c>
      <c r="G75" s="41"/>
      <c r="H75" s="41"/>
      <c r="I75" s="41"/>
      <c r="J75" s="41"/>
      <c r="K75" s="41"/>
      <c r="L75" s="41"/>
      <c r="M75" s="41"/>
      <c r="N75" s="41"/>
      <c r="O75" s="41"/>
      <c r="P75" s="41"/>
      <c r="Q75" s="41"/>
      <c r="R75" s="41"/>
      <c r="S75" s="41"/>
      <c r="T75" s="41"/>
      <c r="U75" s="41"/>
      <c r="W75" s="44">
        <f t="shared" si="10"/>
        <v>0</v>
      </c>
      <c r="X75" s="44">
        <f t="shared" si="11"/>
        <v>0</v>
      </c>
    </row>
    <row r="76" spans="2:28" x14ac:dyDescent="0.25">
      <c r="B76" s="6"/>
      <c r="C76" s="6" t="s">
        <v>37</v>
      </c>
      <c r="D76" s="6"/>
      <c r="E76" s="6"/>
      <c r="F76" s="21">
        <f>F64+F68+SUM(F70:F73)+F19</f>
        <v>6970753238.6232004</v>
      </c>
      <c r="G76" s="21">
        <f>G64+G68+SUM(G70:G73)+G19</f>
        <v>696280714.69824588</v>
      </c>
      <c r="H76" s="21">
        <f>H64+H68+SUM(H70:H73)+H19</f>
        <v>3551923767.9023981</v>
      </c>
      <c r="I76" s="21">
        <f>I64+I68+SUM(I70:I73)+I19</f>
        <v>0</v>
      </c>
      <c r="J76" s="21"/>
      <c r="K76" s="21">
        <f>K64+K68+SUM(K70:K73)+K19</f>
        <v>918203216.41785073</v>
      </c>
      <c r="L76" s="21">
        <f>L64+L68+SUM(L70:L73)+L19</f>
        <v>0</v>
      </c>
      <c r="M76" s="21">
        <f>M64+M68+SUM(M70:M73)+M19</f>
        <v>0</v>
      </c>
      <c r="N76" s="21"/>
      <c r="O76" s="21">
        <f>O64+O68+SUM(O70:O73)+O19</f>
        <v>736218592.9132905</v>
      </c>
      <c r="P76" s="21">
        <f>P64+P68+SUM(P70:P73)+P19</f>
        <v>0</v>
      </c>
      <c r="Q76" s="21">
        <f>Q64+Q68+SUM(Q70:Q73)+Q19</f>
        <v>1068126946.6914144</v>
      </c>
      <c r="R76" s="24"/>
      <c r="S76" s="21">
        <f>S64+S68+SUM(S70:S73)+S19</f>
        <v>2350702524.029387</v>
      </c>
      <c r="T76" s="21">
        <f>T64+T68+SUM(T70:T73)+T19</f>
        <v>3551923767.9023981</v>
      </c>
      <c r="U76" s="21">
        <f>U64+U68+SUM(U70:U73)+U19</f>
        <v>1068126946.6914144</v>
      </c>
      <c r="W76" s="44">
        <f t="shared" si="10"/>
        <v>0</v>
      </c>
      <c r="X76" s="44">
        <f t="shared" si="11"/>
        <v>0</v>
      </c>
    </row>
    <row r="77" spans="2:28" x14ac:dyDescent="0.25">
      <c r="B77" s="6"/>
      <c r="C77" s="6"/>
      <c r="D77" s="6"/>
      <c r="E77" s="6"/>
      <c r="F77" s="21"/>
      <c r="G77" s="24"/>
      <c r="H77" s="24"/>
      <c r="I77" s="24"/>
      <c r="J77" s="40"/>
      <c r="K77" s="24"/>
      <c r="L77" s="24"/>
      <c r="M77" s="24"/>
      <c r="N77" s="40"/>
      <c r="O77" s="24"/>
      <c r="P77" s="24"/>
      <c r="Q77" s="24"/>
      <c r="R77" s="24"/>
      <c r="S77" s="24"/>
      <c r="T77" s="24"/>
      <c r="U77" s="24"/>
      <c r="W77" s="44">
        <f t="shared" si="10"/>
        <v>0</v>
      </c>
      <c r="X77" s="44">
        <f t="shared" si="11"/>
        <v>0</v>
      </c>
    </row>
    <row r="78" spans="2:28" x14ac:dyDescent="0.25">
      <c r="B78" s="7" t="s">
        <v>38</v>
      </c>
      <c r="C78" s="6"/>
      <c r="D78" s="6"/>
      <c r="E78" s="6"/>
      <c r="F78" s="21"/>
      <c r="G78" s="24"/>
      <c r="H78" s="24"/>
      <c r="I78" s="24"/>
      <c r="J78" s="40"/>
      <c r="K78" s="24"/>
      <c r="L78" s="24"/>
      <c r="M78" s="24"/>
      <c r="N78" s="40"/>
      <c r="O78" s="24"/>
      <c r="P78" s="24"/>
      <c r="Q78" s="24"/>
      <c r="R78" s="24"/>
      <c r="S78" s="24"/>
      <c r="T78" s="24"/>
      <c r="U78" s="24"/>
      <c r="W78" s="44">
        <f t="shared" si="10"/>
        <v>0</v>
      </c>
      <c r="X78" s="44">
        <f t="shared" si="11"/>
        <v>0</v>
      </c>
    </row>
    <row r="79" spans="2:28" x14ac:dyDescent="0.25">
      <c r="B79" s="7"/>
      <c r="C79" s="6"/>
      <c r="D79" s="6"/>
      <c r="E79" s="6"/>
      <c r="F79" s="21"/>
      <c r="G79" s="24"/>
      <c r="H79" s="24"/>
      <c r="I79" s="24"/>
      <c r="J79" s="40"/>
      <c r="K79" s="24"/>
      <c r="L79" s="24"/>
      <c r="M79" s="24"/>
      <c r="N79" s="40"/>
      <c r="O79" s="24"/>
      <c r="P79" s="24"/>
      <c r="Q79" s="24"/>
      <c r="R79" s="24"/>
      <c r="S79" s="24"/>
      <c r="T79" s="24"/>
      <c r="U79" s="24"/>
      <c r="W79" s="44">
        <f t="shared" si="10"/>
        <v>0</v>
      </c>
      <c r="X79" s="44">
        <f t="shared" si="11"/>
        <v>0</v>
      </c>
    </row>
    <row r="80" spans="2:28" x14ac:dyDescent="0.25">
      <c r="B80" s="6"/>
      <c r="C80" s="6" t="s">
        <v>39</v>
      </c>
      <c r="D80" s="47" t="str">
        <f>INDEX(classify,$E80,'Function-Classif'!D$1)</f>
        <v>PROD</v>
      </c>
      <c r="E80" s="6">
        <v>2</v>
      </c>
      <c r="F80" s="21">
        <v>28153069.471535772</v>
      </c>
      <c r="G80" s="47">
        <f>INDEX(classify,$E80,'Function-Classif'!G$1)*$F80</f>
        <v>4614288.0863847146</v>
      </c>
      <c r="H80" s="47">
        <f>INDEX(classify,$E80,'Function-Classif'!H$1)*$F80</f>
        <v>23538781.385151058</v>
      </c>
      <c r="I80" s="47">
        <f>INDEX(classify,$E80,'Function-Classif'!I$1)*$F80</f>
        <v>0</v>
      </c>
      <c r="J80" s="47"/>
      <c r="K80" s="47">
        <f>INDEX(classify,$E80,'Function-Classif'!K$1)*$F80</f>
        <v>0</v>
      </c>
      <c r="L80" s="47">
        <f>INDEX(classify,$E80,'Function-Classif'!L$1)*$F80</f>
        <v>0</v>
      </c>
      <c r="M80" s="47">
        <f>INDEX(classify,$E80,'Function-Classif'!M$1)*$F80</f>
        <v>0</v>
      </c>
      <c r="N80" s="47"/>
      <c r="O80" s="47">
        <f>INDEX(classify,$E80,'Function-Classif'!O$1)*$F80</f>
        <v>0</v>
      </c>
      <c r="P80" s="47">
        <f>INDEX(classify,$E80,'Function-Classif'!P$1)*$F80</f>
        <v>0</v>
      </c>
      <c r="Q80" s="47">
        <f>INDEX(classify,$E80,'Function-Classif'!Q$1)*$F80</f>
        <v>0</v>
      </c>
      <c r="R80" s="24"/>
      <c r="S80" s="24">
        <f t="shared" ref="S80:S83" si="45">+G80+K80+O80</f>
        <v>4614288.0863847146</v>
      </c>
      <c r="T80" s="24">
        <f t="shared" ref="T80:T83" si="46">+H80+L80+P80</f>
        <v>23538781.385151058</v>
      </c>
      <c r="U80" s="24">
        <f t="shared" ref="U80:U83" si="47">+I80+M80+Q80</f>
        <v>0</v>
      </c>
      <c r="W80" s="44">
        <f t="shared" si="10"/>
        <v>0</v>
      </c>
      <c r="X80" s="44">
        <f t="shared" si="11"/>
        <v>0</v>
      </c>
    </row>
    <row r="81" spans="2:24" x14ac:dyDescent="0.25">
      <c r="B81" s="6"/>
      <c r="C81" s="6" t="s">
        <v>40</v>
      </c>
      <c r="D81" s="47" t="str">
        <f>INDEX(classify,$E81,'Function-Classif'!D$1)</f>
        <v>TRANS</v>
      </c>
      <c r="E81" s="6">
        <v>3</v>
      </c>
      <c r="F81" s="21">
        <v>30190923.175486635</v>
      </c>
      <c r="G81" s="47">
        <f>INDEX(classify,$E81,'Function-Classif'!G$1)*$F81</f>
        <v>0</v>
      </c>
      <c r="H81" s="47">
        <f>INDEX(classify,$E81,'Function-Classif'!H$1)*$F81</f>
        <v>0</v>
      </c>
      <c r="I81" s="47">
        <f>INDEX(classify,$E81,'Function-Classif'!I$1)*$F81</f>
        <v>0</v>
      </c>
      <c r="J81" s="47"/>
      <c r="K81" s="47">
        <f>INDEX(classify,$E81,'Function-Classif'!K$1)*$F81</f>
        <v>30190923.175486635</v>
      </c>
      <c r="L81" s="47">
        <f>INDEX(classify,$E81,'Function-Classif'!L$1)*$F81</f>
        <v>0</v>
      </c>
      <c r="M81" s="47">
        <f>INDEX(classify,$E81,'Function-Classif'!M$1)*$F81</f>
        <v>0</v>
      </c>
      <c r="N81" s="47"/>
      <c r="O81" s="47">
        <f>INDEX(classify,$E81,'Function-Classif'!O$1)*$F81</f>
        <v>0</v>
      </c>
      <c r="P81" s="47">
        <f>INDEX(classify,$E81,'Function-Classif'!P$1)*$F81</f>
        <v>0</v>
      </c>
      <c r="Q81" s="47">
        <f>INDEX(classify,$E81,'Function-Classif'!Q$1)*$F81</f>
        <v>0</v>
      </c>
      <c r="R81" s="24"/>
      <c r="S81" s="24">
        <f t="shared" si="45"/>
        <v>30190923.175486635</v>
      </c>
      <c r="T81" s="24">
        <f t="shared" si="46"/>
        <v>0</v>
      </c>
      <c r="U81" s="24">
        <f t="shared" si="47"/>
        <v>0</v>
      </c>
      <c r="W81" s="44">
        <f t="shared" si="10"/>
        <v>0</v>
      </c>
      <c r="X81" s="44">
        <f t="shared" si="11"/>
        <v>0</v>
      </c>
    </row>
    <row r="82" spans="2:24" x14ac:dyDescent="0.25">
      <c r="B82" s="6"/>
      <c r="C82" s="6" t="s">
        <v>41</v>
      </c>
      <c r="D82" s="47" t="str">
        <f>INDEX(classify,$E82,'Function-Classif'!D$1)</f>
        <v>DIST</v>
      </c>
      <c r="E82" s="6">
        <v>4</v>
      </c>
      <c r="F82" s="21">
        <v>32868652.481538456</v>
      </c>
      <c r="G82" s="47">
        <f>INDEX(classify,$E82,'Function-Classif'!G$1)*$F82</f>
        <v>0</v>
      </c>
      <c r="H82" s="47">
        <f>INDEX(classify,$E82,'Function-Classif'!H$1)*$F82</f>
        <v>0</v>
      </c>
      <c r="I82" s="47">
        <f>INDEX(classify,$E82,'Function-Classif'!I$1)*$F82</f>
        <v>0</v>
      </c>
      <c r="J82" s="47"/>
      <c r="K82" s="47">
        <f>INDEX(classify,$E82,'Function-Classif'!K$1)*$F82</f>
        <v>0</v>
      </c>
      <c r="L82" s="47">
        <f>INDEX(classify,$E82,'Function-Classif'!L$1)*$F82</f>
        <v>0</v>
      </c>
      <c r="M82" s="47">
        <f>INDEX(classify,$E82,'Function-Classif'!M$1)*$F82</f>
        <v>0</v>
      </c>
      <c r="N82" s="47"/>
      <c r="O82" s="47">
        <f>INDEX(classify,$E82,'Function-Classif'!O$1)*$F82</f>
        <v>13411241.111952189</v>
      </c>
      <c r="P82" s="47">
        <f>INDEX(classify,$E82,'Function-Classif'!P$1)*$F82</f>
        <v>0</v>
      </c>
      <c r="Q82" s="47">
        <f>INDEX(classify,$E82,'Function-Classif'!Q$1)*$F82</f>
        <v>19457411.369586267</v>
      </c>
      <c r="R82" s="24"/>
      <c r="S82" s="24">
        <f t="shared" si="45"/>
        <v>13411241.111952189</v>
      </c>
      <c r="T82" s="24">
        <f t="shared" si="46"/>
        <v>0</v>
      </c>
      <c r="U82" s="24">
        <f t="shared" si="47"/>
        <v>19457411.369586267</v>
      </c>
      <c r="W82" s="44">
        <f t="shared" si="10"/>
        <v>0</v>
      </c>
      <c r="X82" s="44">
        <f t="shared" si="11"/>
        <v>0</v>
      </c>
    </row>
    <row r="83" spans="2:24" x14ac:dyDescent="0.25">
      <c r="B83" s="6"/>
      <c r="C83" s="6" t="s">
        <v>42</v>
      </c>
      <c r="D83" s="47" t="str">
        <f>INDEX(classify,$E83,'Function-Classif'!D$1)</f>
        <v>PT&amp;D</v>
      </c>
      <c r="E83" s="6">
        <v>1</v>
      </c>
      <c r="F83" s="21">
        <v>27491295.652346555</v>
      </c>
      <c r="G83" s="47">
        <f>INDEX(classify,$E83,'Function-Classif'!G$1)*$F83</f>
        <v>2745972.2028645291</v>
      </c>
      <c r="H83" s="47">
        <f>INDEX(classify,$E83,'Function-Classif'!H$1)*$F83</f>
        <v>14007976.563850105</v>
      </c>
      <c r="I83" s="47">
        <f>INDEX(classify,$E83,'Function-Classif'!I$1)*$F83</f>
        <v>0</v>
      </c>
      <c r="J83" s="47"/>
      <c r="K83" s="47">
        <f>INDEX(classify,$E83,'Function-Classif'!K$1)*$F83</f>
        <v>3621414.98449123</v>
      </c>
      <c r="L83" s="47">
        <f>INDEX(classify,$E83,'Function-Classif'!L$1)*$F83</f>
        <v>0</v>
      </c>
      <c r="M83" s="47">
        <f>INDEX(classify,$E83,'Function-Classif'!M$1)*$F83</f>
        <v>0</v>
      </c>
      <c r="N83" s="47"/>
      <c r="O83" s="47">
        <f>INDEX(classify,$E83,'Function-Classif'!O$1)*$F83</f>
        <v>2903480.1020830679</v>
      </c>
      <c r="P83" s="47">
        <f>INDEX(classify,$E83,'Function-Classif'!P$1)*$F83</f>
        <v>0</v>
      </c>
      <c r="Q83" s="47">
        <f>INDEX(classify,$E83,'Function-Classif'!Q$1)*$F83</f>
        <v>4212451.7990576243</v>
      </c>
      <c r="R83" s="24"/>
      <c r="S83" s="24">
        <f t="shared" si="45"/>
        <v>9270867.289438827</v>
      </c>
      <c r="T83" s="24">
        <f t="shared" si="46"/>
        <v>14007976.563850105</v>
      </c>
      <c r="U83" s="24">
        <f t="shared" si="47"/>
        <v>4212451.7990576243</v>
      </c>
      <c r="W83" s="44">
        <f t="shared" si="10"/>
        <v>0</v>
      </c>
      <c r="X83" s="44">
        <f t="shared" si="11"/>
        <v>0</v>
      </c>
    </row>
    <row r="84" spans="2:24" x14ac:dyDescent="0.25">
      <c r="B84" s="30"/>
      <c r="C84" s="30" t="s">
        <v>43</v>
      </c>
      <c r="D84" s="30"/>
      <c r="E84" s="30"/>
      <c r="F84" s="31">
        <v>0</v>
      </c>
      <c r="G84" s="41"/>
      <c r="H84" s="41"/>
      <c r="I84" s="41"/>
      <c r="J84" s="41"/>
      <c r="K84" s="41"/>
      <c r="L84" s="41"/>
      <c r="M84" s="41"/>
      <c r="N84" s="41"/>
      <c r="O84" s="41"/>
      <c r="P84" s="41"/>
      <c r="Q84" s="41"/>
      <c r="R84" s="41"/>
      <c r="S84" s="41"/>
      <c r="T84" s="41"/>
      <c r="U84" s="41"/>
      <c r="W84" s="44">
        <f t="shared" si="10"/>
        <v>0</v>
      </c>
      <c r="X84" s="44">
        <f t="shared" si="11"/>
        <v>0</v>
      </c>
    </row>
    <row r="85" spans="2:24" x14ac:dyDescent="0.25">
      <c r="B85" s="12" t="s">
        <v>44</v>
      </c>
      <c r="C85" s="6"/>
      <c r="D85" s="6"/>
      <c r="E85" s="6"/>
      <c r="F85" s="21">
        <f>SUM(F80:F84)</f>
        <v>118703940.78090742</v>
      </c>
      <c r="G85" s="21">
        <f>SUM(G80:G84)</f>
        <v>7360260.2892492432</v>
      </c>
      <c r="H85" s="21">
        <f>SUM(H80:H84)</f>
        <v>37546757.949001163</v>
      </c>
      <c r="I85" s="21">
        <f>SUM(I80:I84)</f>
        <v>0</v>
      </c>
      <c r="J85" s="21"/>
      <c r="K85" s="21">
        <f>SUM(K80:K84)</f>
        <v>33812338.159977868</v>
      </c>
      <c r="L85" s="21">
        <f>SUM(L80:L84)</f>
        <v>0</v>
      </c>
      <c r="M85" s="21">
        <f>SUM(M80:M84)</f>
        <v>0</v>
      </c>
      <c r="N85" s="21"/>
      <c r="O85" s="21">
        <f>SUM(O80:O84)</f>
        <v>16314721.214035258</v>
      </c>
      <c r="P85" s="21">
        <f>SUM(P80:P84)</f>
        <v>0</v>
      </c>
      <c r="Q85" s="21">
        <f>SUM(Q80:Q84)</f>
        <v>23669863.168643892</v>
      </c>
      <c r="R85" s="24"/>
      <c r="S85" s="21">
        <f>SUM(S80:S84)</f>
        <v>57487319.663262367</v>
      </c>
      <c r="T85" s="21">
        <f>SUM(T80:T84)</f>
        <v>37546757.949001163</v>
      </c>
      <c r="U85" s="21">
        <f>SUM(U80:U84)</f>
        <v>23669863.168643892</v>
      </c>
      <c r="W85" s="44">
        <f t="shared" si="10"/>
        <v>0</v>
      </c>
      <c r="X85" s="44">
        <f t="shared" si="11"/>
        <v>0</v>
      </c>
    </row>
    <row r="86" spans="2:24" ht="15.75" thickBot="1" x14ac:dyDescent="0.3">
      <c r="B86" s="33"/>
      <c r="C86" s="33"/>
      <c r="D86" s="33"/>
      <c r="E86" s="33"/>
      <c r="F86" s="34"/>
      <c r="G86" s="35"/>
      <c r="H86" s="35"/>
      <c r="I86" s="35"/>
      <c r="J86" s="35"/>
      <c r="K86" s="35"/>
      <c r="L86" s="35"/>
      <c r="M86" s="35"/>
      <c r="N86" s="35"/>
      <c r="O86" s="35"/>
      <c r="P86" s="35"/>
      <c r="Q86" s="35"/>
      <c r="R86" s="35"/>
      <c r="S86" s="35"/>
      <c r="T86" s="35"/>
      <c r="U86" s="35"/>
      <c r="W86" s="44">
        <f t="shared" si="10"/>
        <v>0</v>
      </c>
      <c r="X86" s="44">
        <f t="shared" si="11"/>
        <v>0</v>
      </c>
    </row>
    <row r="87" spans="2:24" ht="15.75" thickTop="1" x14ac:dyDescent="0.25">
      <c r="B87" s="9" t="s">
        <v>239</v>
      </c>
      <c r="C87" s="6"/>
      <c r="D87" s="6"/>
      <c r="E87" s="6"/>
      <c r="F87" s="21">
        <f>F76+F85</f>
        <v>7089457179.404108</v>
      </c>
      <c r="G87" s="21">
        <f>G76+G85</f>
        <v>703640974.98749518</v>
      </c>
      <c r="H87" s="21">
        <f>H76+H85</f>
        <v>3589470525.8513994</v>
      </c>
      <c r="I87" s="21">
        <f>I76+I85</f>
        <v>0</v>
      </c>
      <c r="J87" s="21"/>
      <c r="K87" s="21">
        <f>K76+K85</f>
        <v>952015554.57782865</v>
      </c>
      <c r="L87" s="21">
        <f>L76+L85</f>
        <v>0</v>
      </c>
      <c r="M87" s="21">
        <f>M76+M85</f>
        <v>0</v>
      </c>
      <c r="N87" s="21"/>
      <c r="O87" s="21">
        <f>O76+O85</f>
        <v>752533314.12732577</v>
      </c>
      <c r="P87" s="21">
        <f>P76+P85</f>
        <v>0</v>
      </c>
      <c r="Q87" s="21">
        <f>Q76+Q85</f>
        <v>1091796809.8600583</v>
      </c>
      <c r="R87" s="24"/>
      <c r="S87" s="21">
        <f>S76+S85</f>
        <v>2408189843.6926494</v>
      </c>
      <c r="T87" s="21">
        <f>T76+T85</f>
        <v>3589470525.8513994</v>
      </c>
      <c r="U87" s="21">
        <f>U76+U85</f>
        <v>1091796809.8600583</v>
      </c>
      <c r="W87" s="44">
        <f t="shared" si="10"/>
        <v>0</v>
      </c>
      <c r="X87" s="44">
        <f t="shared" si="11"/>
        <v>0</v>
      </c>
    </row>
    <row r="88" spans="2:24" x14ac:dyDescent="0.25">
      <c r="B88" s="9"/>
      <c r="C88" s="6"/>
      <c r="D88" s="6"/>
      <c r="E88" s="6"/>
      <c r="F88" s="21"/>
      <c r="G88" s="24"/>
      <c r="H88" s="24"/>
      <c r="I88" s="24"/>
      <c r="J88" s="40"/>
      <c r="K88" s="24"/>
      <c r="L88" s="24"/>
      <c r="M88" s="24"/>
      <c r="N88" s="40"/>
      <c r="O88" s="24"/>
      <c r="P88" s="24"/>
      <c r="Q88" s="24"/>
      <c r="R88" s="24"/>
      <c r="S88" s="24"/>
      <c r="T88" s="24"/>
      <c r="U88" s="24"/>
      <c r="W88" s="44">
        <f t="shared" si="10"/>
        <v>0</v>
      </c>
      <c r="X88" s="44">
        <f t="shared" si="11"/>
        <v>0</v>
      </c>
    </row>
    <row r="89" spans="2:24" x14ac:dyDescent="0.25">
      <c r="B89" s="7" t="s">
        <v>46</v>
      </c>
      <c r="C89" s="6"/>
      <c r="D89" s="6"/>
      <c r="E89" s="6"/>
      <c r="F89" s="21"/>
      <c r="G89" s="24"/>
      <c r="H89" s="24"/>
      <c r="I89" s="24"/>
      <c r="J89" s="40"/>
      <c r="K89" s="24"/>
      <c r="L89" s="24"/>
      <c r="M89" s="24"/>
      <c r="N89" s="40"/>
      <c r="O89" s="24"/>
      <c r="P89" s="24"/>
      <c r="Q89" s="24"/>
      <c r="R89" s="24"/>
      <c r="S89" s="24"/>
      <c r="T89" s="24"/>
      <c r="U89" s="24"/>
      <c r="W89" s="44">
        <f t="shared" si="10"/>
        <v>0</v>
      </c>
      <c r="X89" s="44">
        <f t="shared" si="11"/>
        <v>0</v>
      </c>
    </row>
    <row r="90" spans="2:24" x14ac:dyDescent="0.25">
      <c r="B90" s="13" t="s">
        <v>47</v>
      </c>
      <c r="C90" s="6"/>
      <c r="D90" s="47" t="str">
        <f>INDEX(classify,$E90,'Function-Classif'!D$1)</f>
        <v>PROD</v>
      </c>
      <c r="E90" s="6">
        <v>2</v>
      </c>
      <c r="F90" s="21">
        <v>1351527013.3723688</v>
      </c>
      <c r="G90" s="47">
        <f>INDEX(classify,$E90,'Function-Classif'!G$1)*$F90</f>
        <v>221515277.49173132</v>
      </c>
      <c r="H90" s="47">
        <f>INDEX(classify,$E90,'Function-Classif'!H$1)*$F90</f>
        <v>1130011735.8806374</v>
      </c>
      <c r="I90" s="47">
        <f>INDEX(classify,$E90,'Function-Classif'!I$1)*$F90</f>
        <v>0</v>
      </c>
      <c r="J90" s="47"/>
      <c r="K90" s="47">
        <f>INDEX(classify,$E90,'Function-Classif'!K$1)*$F90</f>
        <v>0</v>
      </c>
      <c r="L90" s="47">
        <f>INDEX(classify,$E90,'Function-Classif'!L$1)*$F90</f>
        <v>0</v>
      </c>
      <c r="M90" s="47">
        <f>INDEX(classify,$E90,'Function-Classif'!M$1)*$F90</f>
        <v>0</v>
      </c>
      <c r="N90" s="47"/>
      <c r="O90" s="47">
        <f>INDEX(classify,$E90,'Function-Classif'!O$1)*$F90</f>
        <v>0</v>
      </c>
      <c r="P90" s="47">
        <f>INDEX(classify,$E90,'Function-Classif'!P$1)*$F90</f>
        <v>0</v>
      </c>
      <c r="Q90" s="47">
        <f>INDEX(classify,$E90,'Function-Classif'!Q$1)*$F90</f>
        <v>0</v>
      </c>
      <c r="R90" s="24"/>
      <c r="S90" s="24">
        <f t="shared" ref="S90:S97" si="48">+G90+K90+O90</f>
        <v>221515277.49173132</v>
      </c>
      <c r="T90" s="24">
        <f t="shared" ref="T90:T97" si="49">+H90+L90+P90</f>
        <v>1130011735.8806374</v>
      </c>
      <c r="U90" s="24">
        <f t="shared" ref="U90:U97" si="50">+I90+M90+Q90</f>
        <v>0</v>
      </c>
      <c r="W90" s="44">
        <f t="shared" si="10"/>
        <v>0</v>
      </c>
      <c r="X90" s="44">
        <f t="shared" si="11"/>
        <v>0</v>
      </c>
    </row>
    <row r="91" spans="2:24" x14ac:dyDescent="0.25">
      <c r="B91" s="13" t="s">
        <v>48</v>
      </c>
      <c r="C91" s="6"/>
      <c r="D91" s="47" t="str">
        <f>INDEX(classify,$E91,'Function-Classif'!D$1)</f>
        <v>PROD</v>
      </c>
      <c r="E91" s="6">
        <v>2</v>
      </c>
      <c r="F91" s="21">
        <v>11357149.970204098</v>
      </c>
      <c r="G91" s="47">
        <f>INDEX(classify,$E91,'Function-Classif'!G$1)*$F91</f>
        <v>1861436.8801164522</v>
      </c>
      <c r="H91" s="47">
        <f>INDEX(classify,$E91,'Function-Classif'!H$1)*$F91</f>
        <v>9495713.0900876466</v>
      </c>
      <c r="I91" s="47">
        <f>INDEX(classify,$E91,'Function-Classif'!I$1)*$F91</f>
        <v>0</v>
      </c>
      <c r="J91" s="47"/>
      <c r="K91" s="47">
        <f>INDEX(classify,$E91,'Function-Classif'!K$1)*$F91</f>
        <v>0</v>
      </c>
      <c r="L91" s="47">
        <f>INDEX(classify,$E91,'Function-Classif'!L$1)*$F91</f>
        <v>0</v>
      </c>
      <c r="M91" s="47">
        <f>INDEX(classify,$E91,'Function-Classif'!M$1)*$F91</f>
        <v>0</v>
      </c>
      <c r="N91" s="47"/>
      <c r="O91" s="47">
        <f>INDEX(classify,$E91,'Function-Classif'!O$1)*$F91</f>
        <v>0</v>
      </c>
      <c r="P91" s="47">
        <f>INDEX(classify,$E91,'Function-Classif'!P$1)*$F91</f>
        <v>0</v>
      </c>
      <c r="Q91" s="47">
        <f>INDEX(classify,$E91,'Function-Classif'!Q$1)*$F91</f>
        <v>0</v>
      </c>
      <c r="R91" s="24"/>
      <c r="S91" s="24">
        <f t="shared" si="48"/>
        <v>1861436.8801164522</v>
      </c>
      <c r="T91" s="24">
        <f t="shared" si="49"/>
        <v>9495713.0900876466</v>
      </c>
      <c r="U91" s="24">
        <f t="shared" si="50"/>
        <v>0</v>
      </c>
      <c r="W91" s="44">
        <f t="shared" si="10"/>
        <v>0</v>
      </c>
      <c r="X91" s="44">
        <f t="shared" si="11"/>
        <v>0</v>
      </c>
    </row>
    <row r="92" spans="2:24" x14ac:dyDescent="0.25">
      <c r="B92" s="14" t="s">
        <v>49</v>
      </c>
      <c r="C92" s="6"/>
      <c r="D92" s="47" t="str">
        <f>INDEX(classify,$E92,'Function-Classif'!D$1)</f>
        <v>PROD</v>
      </c>
      <c r="E92" s="6">
        <v>2</v>
      </c>
      <c r="F92" s="21">
        <v>279457486.12209612</v>
      </c>
      <c r="G92" s="47">
        <f>INDEX(classify,$E92,'Function-Classif'!G$1)*$F92</f>
        <v>45803081.975411564</v>
      </c>
      <c r="H92" s="47">
        <f>INDEX(classify,$E92,'Function-Classif'!H$1)*$F92</f>
        <v>233654404.14668456</v>
      </c>
      <c r="I92" s="47">
        <f>INDEX(classify,$E92,'Function-Classif'!I$1)*$F92</f>
        <v>0</v>
      </c>
      <c r="J92" s="47"/>
      <c r="K92" s="47">
        <f>INDEX(classify,$E92,'Function-Classif'!K$1)*$F92</f>
        <v>0</v>
      </c>
      <c r="L92" s="47">
        <f>INDEX(classify,$E92,'Function-Classif'!L$1)*$F92</f>
        <v>0</v>
      </c>
      <c r="M92" s="47">
        <f>INDEX(classify,$E92,'Function-Classif'!M$1)*$F92</f>
        <v>0</v>
      </c>
      <c r="N92" s="47"/>
      <c r="O92" s="47">
        <f>INDEX(classify,$E92,'Function-Classif'!O$1)*$F92</f>
        <v>0</v>
      </c>
      <c r="P92" s="47">
        <f>INDEX(classify,$E92,'Function-Classif'!P$1)*$F92</f>
        <v>0</v>
      </c>
      <c r="Q92" s="47">
        <f>INDEX(classify,$E92,'Function-Classif'!Q$1)*$F92</f>
        <v>0</v>
      </c>
      <c r="R92" s="24"/>
      <c r="S92" s="24">
        <f t="shared" si="48"/>
        <v>45803081.975411564</v>
      </c>
      <c r="T92" s="24">
        <f t="shared" si="49"/>
        <v>233654404.14668456</v>
      </c>
      <c r="U92" s="24">
        <f t="shared" si="50"/>
        <v>0</v>
      </c>
      <c r="W92" s="44">
        <f t="shared" si="10"/>
        <v>0</v>
      </c>
      <c r="X92" s="44">
        <f t="shared" si="11"/>
        <v>0</v>
      </c>
    </row>
    <row r="93" spans="2:24" x14ac:dyDescent="0.25">
      <c r="B93" s="6" t="s">
        <v>50</v>
      </c>
      <c r="C93" s="6"/>
      <c r="D93" s="47" t="str">
        <f>INDEX(classify,$E93,'Function-Classif'!D$1)</f>
        <v>TRANS</v>
      </c>
      <c r="E93" s="6">
        <v>3</v>
      </c>
      <c r="F93" s="21">
        <v>303777627.18630236</v>
      </c>
      <c r="G93" s="47">
        <f>INDEX(classify,$E93,'Function-Classif'!G$1)*$F93</f>
        <v>0</v>
      </c>
      <c r="H93" s="47">
        <f>INDEX(classify,$E93,'Function-Classif'!H$1)*$F93</f>
        <v>0</v>
      </c>
      <c r="I93" s="47">
        <f>INDEX(classify,$E93,'Function-Classif'!I$1)*$F93</f>
        <v>0</v>
      </c>
      <c r="J93" s="47"/>
      <c r="K93" s="47">
        <f>INDEX(classify,$E93,'Function-Classif'!K$1)*$F93</f>
        <v>303777627.18630236</v>
      </c>
      <c r="L93" s="47">
        <f>INDEX(classify,$E93,'Function-Classif'!L$1)*$F93</f>
        <v>0</v>
      </c>
      <c r="M93" s="47">
        <f>INDEX(classify,$E93,'Function-Classif'!M$1)*$F93</f>
        <v>0</v>
      </c>
      <c r="N93" s="47"/>
      <c r="O93" s="47">
        <f>INDEX(classify,$E93,'Function-Classif'!O$1)*$F93</f>
        <v>0</v>
      </c>
      <c r="P93" s="47">
        <f>INDEX(classify,$E93,'Function-Classif'!P$1)*$F93</f>
        <v>0</v>
      </c>
      <c r="Q93" s="47">
        <f>INDEX(classify,$E93,'Function-Classif'!Q$1)*$F93</f>
        <v>0</v>
      </c>
      <c r="R93" s="24"/>
      <c r="S93" s="24">
        <f t="shared" si="48"/>
        <v>303777627.18630236</v>
      </c>
      <c r="T93" s="24">
        <f t="shared" si="49"/>
        <v>0</v>
      </c>
      <c r="U93" s="24">
        <f t="shared" si="50"/>
        <v>0</v>
      </c>
      <c r="W93" s="44">
        <f t="shared" si="10"/>
        <v>0</v>
      </c>
      <c r="X93" s="44">
        <f t="shared" si="11"/>
        <v>0</v>
      </c>
    </row>
    <row r="94" spans="2:24" x14ac:dyDescent="0.25">
      <c r="B94" s="6" t="s">
        <v>51</v>
      </c>
      <c r="C94" s="6"/>
      <c r="D94" s="47" t="str">
        <f>INDEX(classify,$E94,'Function-Classif'!D$1)</f>
        <v>TRANS</v>
      </c>
      <c r="E94" s="6">
        <v>3</v>
      </c>
      <c r="F94" s="21">
        <v>4014977.5835693018</v>
      </c>
      <c r="G94" s="47">
        <f>INDEX(classify,$E94,'Function-Classif'!G$1)*$F94</f>
        <v>0</v>
      </c>
      <c r="H94" s="47">
        <f>INDEX(classify,$E94,'Function-Classif'!H$1)*$F94</f>
        <v>0</v>
      </c>
      <c r="I94" s="47">
        <f>INDEX(classify,$E94,'Function-Classif'!I$1)*$F94</f>
        <v>0</v>
      </c>
      <c r="J94" s="47"/>
      <c r="K94" s="47">
        <f>INDEX(classify,$E94,'Function-Classif'!K$1)*$F94</f>
        <v>4014977.5835693018</v>
      </c>
      <c r="L94" s="47">
        <f>INDEX(classify,$E94,'Function-Classif'!L$1)*$F94</f>
        <v>0</v>
      </c>
      <c r="M94" s="47">
        <f>INDEX(classify,$E94,'Function-Classif'!M$1)*$F94</f>
        <v>0</v>
      </c>
      <c r="N94" s="47"/>
      <c r="O94" s="47">
        <f>INDEX(classify,$E94,'Function-Classif'!O$1)*$F94</f>
        <v>0</v>
      </c>
      <c r="P94" s="47">
        <f>INDEX(classify,$E94,'Function-Classif'!P$1)*$F94</f>
        <v>0</v>
      </c>
      <c r="Q94" s="47">
        <f>INDEX(classify,$E94,'Function-Classif'!Q$1)*$F94</f>
        <v>0</v>
      </c>
      <c r="R94" s="24"/>
      <c r="S94" s="24">
        <f t="shared" si="48"/>
        <v>4014977.5835693018</v>
      </c>
      <c r="T94" s="24">
        <f t="shared" si="49"/>
        <v>0</v>
      </c>
      <c r="U94" s="24">
        <f t="shared" si="50"/>
        <v>0</v>
      </c>
      <c r="W94" s="44">
        <f t="shared" si="10"/>
        <v>0</v>
      </c>
      <c r="X94" s="44">
        <f t="shared" si="11"/>
        <v>0</v>
      </c>
    </row>
    <row r="95" spans="2:24" x14ac:dyDescent="0.25">
      <c r="B95" s="6" t="s">
        <v>52</v>
      </c>
      <c r="C95" s="6"/>
      <c r="D95" s="47" t="str">
        <f>INDEX(classify,$E95,'Function-Classif'!D$1)</f>
        <v>DIST</v>
      </c>
      <c r="E95" s="6">
        <v>4</v>
      </c>
      <c r="F95" s="21">
        <v>637170341.02388442</v>
      </c>
      <c r="G95" s="47">
        <f>INDEX(classify,$E95,'Function-Classif'!G$1)*$F95</f>
        <v>0</v>
      </c>
      <c r="H95" s="47">
        <f>INDEX(classify,$E95,'Function-Classif'!H$1)*$F95</f>
        <v>0</v>
      </c>
      <c r="I95" s="47">
        <f>INDEX(classify,$E95,'Function-Classif'!I$1)*$F95</f>
        <v>0</v>
      </c>
      <c r="J95" s="47"/>
      <c r="K95" s="47">
        <f>INDEX(classify,$E95,'Function-Classif'!K$1)*$F95</f>
        <v>0</v>
      </c>
      <c r="L95" s="47">
        <f>INDEX(classify,$E95,'Function-Classif'!L$1)*$F95</f>
        <v>0</v>
      </c>
      <c r="M95" s="47">
        <f>INDEX(classify,$E95,'Function-Classif'!M$1)*$F95</f>
        <v>0</v>
      </c>
      <c r="N95" s="47"/>
      <c r="O95" s="47">
        <f>INDEX(classify,$E95,'Function-Classif'!O$1)*$F95</f>
        <v>259981606.41528511</v>
      </c>
      <c r="P95" s="47">
        <f>INDEX(classify,$E95,'Function-Classif'!P$1)*$F95</f>
        <v>0</v>
      </c>
      <c r="Q95" s="47">
        <f>INDEX(classify,$E95,'Function-Classif'!Q$1)*$F95</f>
        <v>377188734.60859925</v>
      </c>
      <c r="R95" s="24"/>
      <c r="S95" s="24">
        <f t="shared" si="48"/>
        <v>259981606.41528511</v>
      </c>
      <c r="T95" s="24">
        <f t="shared" si="49"/>
        <v>0</v>
      </c>
      <c r="U95" s="24">
        <f t="shared" si="50"/>
        <v>377188734.60859925</v>
      </c>
      <c r="W95" s="44">
        <f t="shared" ref="W95:W105" si="51">SUM(G95:Q95)-F95</f>
        <v>0</v>
      </c>
      <c r="X95" s="44">
        <f t="shared" ref="X95:X105" si="52">SUM(S95:U95)-F95</f>
        <v>0</v>
      </c>
    </row>
    <row r="96" spans="2:24" x14ac:dyDescent="0.25">
      <c r="B96" s="13" t="s">
        <v>53</v>
      </c>
      <c r="C96" s="6"/>
      <c r="D96" s="47" t="str">
        <f>INDEX(classify,$E96,'Function-Classif'!D$1)</f>
        <v>PT&amp;D</v>
      </c>
      <c r="E96" s="6">
        <v>1</v>
      </c>
      <c r="F96" s="21">
        <v>60263983.794971846</v>
      </c>
      <c r="G96" s="47">
        <f>INDEX(classify,$E96,'Function-Classif'!G$1)*$F96</f>
        <v>6019477.0893144896</v>
      </c>
      <c r="H96" s="47">
        <f>INDEX(classify,$E96,'Function-Classif'!H$1)*$F96</f>
        <v>30707045.725294959</v>
      </c>
      <c r="I96" s="47">
        <f>INDEX(classify,$E96,'Function-Classif'!I$1)*$F96</f>
        <v>0</v>
      </c>
      <c r="J96" s="47"/>
      <c r="K96" s="47">
        <f>INDEX(classify,$E96,'Function-Classif'!K$1)*$F96</f>
        <v>7938545.2290103128</v>
      </c>
      <c r="L96" s="47">
        <f>INDEX(classify,$E96,'Function-Classif'!L$1)*$F96</f>
        <v>0</v>
      </c>
      <c r="M96" s="47">
        <f>INDEX(classify,$E96,'Function-Classif'!M$1)*$F96</f>
        <v>0</v>
      </c>
      <c r="N96" s="47"/>
      <c r="O96" s="47">
        <f>INDEX(classify,$E96,'Function-Classif'!O$1)*$F96</f>
        <v>6364751.957626339</v>
      </c>
      <c r="P96" s="47">
        <f>INDEX(classify,$E96,'Function-Classif'!P$1)*$F96</f>
        <v>0</v>
      </c>
      <c r="Q96" s="47">
        <f>INDEX(classify,$E96,'Function-Classif'!Q$1)*$F96</f>
        <v>9234163.7937257495</v>
      </c>
      <c r="R96" s="24"/>
      <c r="S96" s="24">
        <f t="shared" si="48"/>
        <v>20322774.27595114</v>
      </c>
      <c r="T96" s="24">
        <f t="shared" si="49"/>
        <v>30707045.725294959</v>
      </c>
      <c r="U96" s="24">
        <f t="shared" si="50"/>
        <v>9234163.7937257495</v>
      </c>
      <c r="W96" s="44">
        <f t="shared" si="51"/>
        <v>0</v>
      </c>
      <c r="X96" s="44">
        <f t="shared" si="52"/>
        <v>0</v>
      </c>
    </row>
    <row r="97" spans="2:24" x14ac:dyDescent="0.25">
      <c r="B97" s="64" t="s">
        <v>54</v>
      </c>
      <c r="C97" s="30"/>
      <c r="D97" s="65" t="str">
        <f>INDEX(classify,$E97,'Function-Classif'!D$1)</f>
        <v>PT&amp;D</v>
      </c>
      <c r="E97" s="30">
        <v>1</v>
      </c>
      <c r="F97" s="31">
        <v>51974185.381172702</v>
      </c>
      <c r="G97" s="65">
        <f>INDEX(classify,$E97,'Function-Classif'!G$1)*$F97</f>
        <v>5191449.3273817813</v>
      </c>
      <c r="H97" s="65">
        <f>INDEX(classify,$E97,'Function-Classif'!H$1)*$F97</f>
        <v>26483043.213080574</v>
      </c>
      <c r="I97" s="65">
        <f>INDEX(classify,$E97,'Function-Classif'!I$1)*$F97</f>
        <v>0</v>
      </c>
      <c r="J97" s="65"/>
      <c r="K97" s="65">
        <f>INDEX(classify,$E97,'Function-Classif'!K$1)*$F97</f>
        <v>6846534.1221572468</v>
      </c>
      <c r="L97" s="65">
        <f>INDEX(classify,$E97,'Function-Classif'!L$1)*$F97</f>
        <v>0</v>
      </c>
      <c r="M97" s="65">
        <f>INDEX(classify,$E97,'Function-Classif'!M$1)*$F97</f>
        <v>0</v>
      </c>
      <c r="N97" s="65"/>
      <c r="O97" s="65">
        <f>INDEX(classify,$E97,'Function-Classif'!O$1)*$F97</f>
        <v>5489228.8448154982</v>
      </c>
      <c r="P97" s="65">
        <f>INDEX(classify,$E97,'Function-Classif'!P$1)*$F97</f>
        <v>0</v>
      </c>
      <c r="Q97" s="65">
        <f>INDEX(classify,$E97,'Function-Classif'!Q$1)*$F97</f>
        <v>7963929.8737376025</v>
      </c>
      <c r="R97" s="41"/>
      <c r="S97" s="41">
        <f t="shared" si="48"/>
        <v>17527212.294354528</v>
      </c>
      <c r="T97" s="41">
        <f t="shared" si="49"/>
        <v>26483043.213080574</v>
      </c>
      <c r="U97" s="41">
        <f t="shared" si="50"/>
        <v>7963929.8737376025</v>
      </c>
      <c r="W97" s="44">
        <f t="shared" si="51"/>
        <v>0</v>
      </c>
      <c r="X97" s="44">
        <f t="shared" si="52"/>
        <v>0</v>
      </c>
    </row>
    <row r="98" spans="2:24" x14ac:dyDescent="0.25">
      <c r="B98" s="6" t="s">
        <v>55</v>
      </c>
      <c r="C98" s="6"/>
      <c r="D98" s="6"/>
      <c r="E98" s="6"/>
      <c r="F98" s="21">
        <f>SUM(F90:F97)</f>
        <v>2699542764.4345698</v>
      </c>
      <c r="G98" s="21">
        <f>SUM(G90:G97)</f>
        <v>280390722.76395559</v>
      </c>
      <c r="H98" s="21">
        <f>SUM(H90:H97)</f>
        <v>1430351942.0557854</v>
      </c>
      <c r="I98" s="21">
        <f>SUM(I90:I97)</f>
        <v>0</v>
      </c>
      <c r="J98" s="21"/>
      <c r="K98" s="21">
        <f>SUM(K90:K97)</f>
        <v>322577684.12103921</v>
      </c>
      <c r="L98" s="21">
        <f>SUM(L90:L97)</f>
        <v>0</v>
      </c>
      <c r="M98" s="21">
        <f>SUM(M90:M97)</f>
        <v>0</v>
      </c>
      <c r="N98" s="21"/>
      <c r="O98" s="21">
        <f>SUM(O90:O97)</f>
        <v>271835587.21772695</v>
      </c>
      <c r="P98" s="21">
        <f>SUM(P90:P97)</f>
        <v>0</v>
      </c>
      <c r="Q98" s="21">
        <f>SUM(Q90:Q97)</f>
        <v>394386828.27606255</v>
      </c>
      <c r="R98" s="21"/>
      <c r="S98" s="21">
        <f>SUM(S90:S97)</f>
        <v>874803994.10272181</v>
      </c>
      <c r="T98" s="21">
        <f>SUM(T90:T97)</f>
        <v>1430351942.0557854</v>
      </c>
      <c r="U98" s="21">
        <f>SUM(U90:U97)</f>
        <v>394386828.27606255</v>
      </c>
      <c r="W98" s="44">
        <f t="shared" si="51"/>
        <v>0</v>
      </c>
      <c r="X98" s="44">
        <f t="shared" si="52"/>
        <v>0</v>
      </c>
    </row>
    <row r="99" spans="2:24" ht="15.75" thickBot="1" x14ac:dyDescent="0.3">
      <c r="B99" s="33"/>
      <c r="C99" s="33"/>
      <c r="D99" s="33"/>
      <c r="E99" s="33"/>
      <c r="F99" s="34"/>
      <c r="G99" s="35"/>
      <c r="H99" s="35"/>
      <c r="I99" s="35"/>
      <c r="J99" s="35"/>
      <c r="K99" s="35"/>
      <c r="L99" s="35"/>
      <c r="M99" s="35"/>
      <c r="N99" s="35"/>
      <c r="O99" s="35"/>
      <c r="P99" s="35"/>
      <c r="Q99" s="35"/>
      <c r="R99" s="35"/>
      <c r="S99" s="35"/>
      <c r="T99" s="35"/>
      <c r="U99" s="35"/>
      <c r="W99" s="44">
        <f t="shared" si="51"/>
        <v>0</v>
      </c>
      <c r="X99" s="44">
        <f t="shared" si="52"/>
        <v>0</v>
      </c>
    </row>
    <row r="100" spans="2:24" ht="15.75" thickTop="1" x14ac:dyDescent="0.25">
      <c r="B100" s="7" t="s">
        <v>56</v>
      </c>
      <c r="C100" s="6"/>
      <c r="D100" s="6"/>
      <c r="E100" s="6"/>
      <c r="F100" s="21">
        <f>F87-F98</f>
        <v>4389914414.9695377</v>
      </c>
      <c r="G100" s="21">
        <f>G87-G98</f>
        <v>423250252.22353959</v>
      </c>
      <c r="H100" s="21">
        <f>H87-H98</f>
        <v>2159118583.7956142</v>
      </c>
      <c r="I100" s="21">
        <f>I87-I98</f>
        <v>0</v>
      </c>
      <c r="J100" s="21"/>
      <c r="K100" s="21">
        <f>K87-K98</f>
        <v>629437870.45678949</v>
      </c>
      <c r="L100" s="21">
        <f>L87-L98</f>
        <v>0</v>
      </c>
      <c r="M100" s="21">
        <f>M87-M98</f>
        <v>0</v>
      </c>
      <c r="N100" s="21"/>
      <c r="O100" s="21">
        <f>O87-O98</f>
        <v>480697726.90959883</v>
      </c>
      <c r="P100" s="21">
        <f>P87-P98</f>
        <v>0</v>
      </c>
      <c r="Q100" s="21">
        <f>Q87-Q98</f>
        <v>697409981.58399582</v>
      </c>
      <c r="R100" s="21"/>
      <c r="S100" s="21">
        <f>S87-S98</f>
        <v>1533385849.5899277</v>
      </c>
      <c r="T100" s="21">
        <f>T87-T98</f>
        <v>2159118583.7956142</v>
      </c>
      <c r="U100" s="21">
        <f>U87-U98</f>
        <v>697409981.58399582</v>
      </c>
      <c r="W100" s="44">
        <f t="shared" si="51"/>
        <v>0</v>
      </c>
      <c r="X100" s="44">
        <f t="shared" si="52"/>
        <v>0</v>
      </c>
    </row>
    <row r="101" spans="2:24" x14ac:dyDescent="0.25">
      <c r="B101" s="6"/>
      <c r="C101" s="6"/>
      <c r="D101" s="6"/>
      <c r="E101" s="6"/>
      <c r="F101" s="21"/>
      <c r="G101" s="24"/>
      <c r="H101" s="24"/>
      <c r="I101" s="24"/>
      <c r="J101" s="40"/>
      <c r="K101" s="24"/>
      <c r="L101" s="24"/>
      <c r="M101" s="24"/>
      <c r="N101" s="40"/>
      <c r="O101" s="24"/>
      <c r="P101" s="24"/>
      <c r="Q101" s="24"/>
      <c r="R101" s="24"/>
      <c r="S101" s="24"/>
      <c r="T101" s="24"/>
      <c r="U101" s="24"/>
      <c r="W101" s="44">
        <f t="shared" si="51"/>
        <v>0</v>
      </c>
      <c r="X101" s="44">
        <f t="shared" si="52"/>
        <v>0</v>
      </c>
    </row>
    <row r="102" spans="2:24" x14ac:dyDescent="0.25">
      <c r="B102" s="7" t="s">
        <v>57</v>
      </c>
      <c r="C102" s="6"/>
      <c r="D102" s="6"/>
      <c r="E102" s="6"/>
      <c r="F102" s="21"/>
      <c r="G102" s="24"/>
      <c r="H102" s="24"/>
      <c r="I102" s="24"/>
      <c r="J102" s="40"/>
      <c r="K102" s="24"/>
      <c r="L102" s="24"/>
      <c r="M102" s="24"/>
      <c r="N102" s="40"/>
      <c r="O102" s="24"/>
      <c r="P102" s="24"/>
      <c r="Q102" s="24"/>
      <c r="R102" s="24"/>
      <c r="S102" s="24"/>
      <c r="T102" s="24"/>
      <c r="U102" s="24"/>
      <c r="W102" s="44">
        <f t="shared" si="51"/>
        <v>0</v>
      </c>
      <c r="X102" s="44">
        <f t="shared" si="52"/>
        <v>0</v>
      </c>
    </row>
    <row r="103" spans="2:24" x14ac:dyDescent="0.25">
      <c r="B103" s="6" t="s">
        <v>58</v>
      </c>
      <c r="C103" s="6"/>
      <c r="D103" s="47" t="str">
        <f>INDEX(classify,$E103,'Function-Classif'!D$1)</f>
        <v>O&amp;MxPurch</v>
      </c>
      <c r="E103" s="6">
        <v>9</v>
      </c>
      <c r="F103" s="21">
        <v>106348559.9523263</v>
      </c>
      <c r="G103" s="58">
        <f>INDEX(classify,$E103,'Function-Classif'!G$1)*$F103</f>
        <v>2186835.6070124009</v>
      </c>
      <c r="H103" s="47">
        <f>INDEX(classify,$E103,'Function-Classif'!H$1)*$F103</f>
        <v>82019514.663913161</v>
      </c>
      <c r="I103" s="47">
        <f>INDEX(classify,$E103,'Function-Classif'!I$1)*$F103</f>
        <v>0</v>
      </c>
      <c r="J103" s="47"/>
      <c r="K103" s="47">
        <f>INDEX(classify,$E103,'Function-Classif'!K$1)*$F103</f>
        <v>5301675.1423407644</v>
      </c>
      <c r="L103" s="47">
        <f>INDEX(classify,$E103,'Function-Classif'!L$1)*$F103</f>
        <v>0</v>
      </c>
      <c r="M103" s="47">
        <f>INDEX(classify,$E103,'Function-Classif'!M$1)*$F103</f>
        <v>0</v>
      </c>
      <c r="N103" s="47"/>
      <c r="O103" s="47">
        <f>INDEX(classify,$E103,'Function-Classif'!O$1)*$F103</f>
        <v>3567582.2623942709</v>
      </c>
      <c r="P103" s="47">
        <f>INDEX(classify,$E103,'Function-Classif'!P$1)*$F103</f>
        <v>0</v>
      </c>
      <c r="Q103" s="47">
        <f>INDEX(classify,$E103,'Function-Classif'!Q$1)*$F103</f>
        <v>13272952.276665695</v>
      </c>
      <c r="R103" s="24"/>
      <c r="S103" s="24">
        <f t="shared" ref="S103:S105" si="53">+G103+K103+O103</f>
        <v>11056093.011747435</v>
      </c>
      <c r="T103" s="24">
        <f t="shared" ref="T103:T105" si="54">+H103+L103+P103</f>
        <v>82019514.663913161</v>
      </c>
      <c r="U103" s="24">
        <f t="shared" ref="U103:U105" si="55">+I103+M103+Q103</f>
        <v>13272952.276665695</v>
      </c>
      <c r="W103" s="44">
        <f t="shared" si="51"/>
        <v>0</v>
      </c>
      <c r="X103" s="44">
        <f t="shared" si="52"/>
        <v>0</v>
      </c>
    </row>
    <row r="104" spans="2:24" x14ac:dyDescent="0.25">
      <c r="B104" s="6" t="s">
        <v>59</v>
      </c>
      <c r="C104" s="6"/>
      <c r="D104" s="47" t="str">
        <f>INDEX(classify,$E104,'Function-Classif'!D$1)</f>
        <v>TPIS</v>
      </c>
      <c r="E104" s="6">
        <v>5</v>
      </c>
      <c r="F104" s="21">
        <v>119808343.75715747</v>
      </c>
      <c r="G104" s="47">
        <f>INDEX(classify,$E104,'Function-Classif'!G$1)*$F104</f>
        <v>11967177.199134814</v>
      </c>
      <c r="H104" s="47">
        <f>INDEX(classify,$E104,'Function-Classif'!H$1)*$F104</f>
        <v>61047936.889546148</v>
      </c>
      <c r="I104" s="47">
        <f>INDEX(classify,$E104,'Function-Classif'!I$1)*$F104</f>
        <v>0</v>
      </c>
      <c r="J104" s="47"/>
      <c r="K104" s="47">
        <f>INDEX(classify,$E104,'Function-Classif'!K$1)*$F104</f>
        <v>15781423.158402517</v>
      </c>
      <c r="L104" s="47">
        <f>INDEX(classify,$E104,'Function-Classif'!L$1)*$F104</f>
        <v>0</v>
      </c>
      <c r="M104" s="47">
        <f>INDEX(classify,$E104,'Function-Classif'!M$1)*$F104</f>
        <v>0</v>
      </c>
      <c r="N104" s="47"/>
      <c r="O104" s="47">
        <f>INDEX(classify,$E104,'Function-Classif'!O$1)*$F104</f>
        <v>12653601.015661223</v>
      </c>
      <c r="P104" s="47">
        <f>INDEX(classify,$E104,'Function-Classif'!P$1)*$F104</f>
        <v>0</v>
      </c>
      <c r="Q104" s="47">
        <f>INDEX(classify,$E104,'Function-Classif'!Q$1)*$F104</f>
        <v>18358205.494412761</v>
      </c>
      <c r="R104" s="24"/>
      <c r="S104" s="24">
        <f t="shared" si="53"/>
        <v>40402201.373198554</v>
      </c>
      <c r="T104" s="24">
        <f t="shared" si="54"/>
        <v>61047936.889546148</v>
      </c>
      <c r="U104" s="24">
        <f t="shared" si="55"/>
        <v>18358205.494412761</v>
      </c>
      <c r="W104" s="44">
        <f t="shared" si="51"/>
        <v>0</v>
      </c>
      <c r="X104" s="44">
        <f t="shared" si="52"/>
        <v>0</v>
      </c>
    </row>
    <row r="105" spans="2:24" x14ac:dyDescent="0.25">
      <c r="B105" s="30" t="s">
        <v>60</v>
      </c>
      <c r="C105" s="30"/>
      <c r="D105" s="65" t="str">
        <f>INDEX(classify,$E105,'Function-Classif'!D$1)</f>
        <v>TPIS</v>
      </c>
      <c r="E105" s="30">
        <v>5</v>
      </c>
      <c r="F105" s="31">
        <v>16171253.692540465</v>
      </c>
      <c r="G105" s="65">
        <f>INDEX(classify,$E105,'Function-Classif'!G$1)*$F105</f>
        <v>1615281.9778817249</v>
      </c>
      <c r="H105" s="65">
        <f>INDEX(classify,$E105,'Function-Classif'!H$1)*$F105</f>
        <v>8240007.698028734</v>
      </c>
      <c r="I105" s="65">
        <f>INDEX(classify,$E105,'Function-Classif'!I$1)*$F105</f>
        <v>0</v>
      </c>
      <c r="J105" s="65"/>
      <c r="K105" s="65">
        <f>INDEX(classify,$E105,'Function-Classif'!K$1)*$F105</f>
        <v>2130113.7259784052</v>
      </c>
      <c r="L105" s="65">
        <f>INDEX(classify,$E105,'Function-Classif'!L$1)*$F105</f>
        <v>0</v>
      </c>
      <c r="M105" s="65">
        <f>INDEX(classify,$E105,'Function-Classif'!M$1)*$F105</f>
        <v>0</v>
      </c>
      <c r="N105" s="65"/>
      <c r="O105" s="65">
        <f>INDEX(classify,$E105,'Function-Classif'!O$1)*$F105</f>
        <v>1707932.7343277861</v>
      </c>
      <c r="P105" s="65">
        <f>INDEX(classify,$E105,'Function-Classif'!P$1)*$F105</f>
        <v>0</v>
      </c>
      <c r="Q105" s="65">
        <f>INDEX(classify,$E105,'Function-Classif'!Q$1)*$F105</f>
        <v>2477917.5563238128</v>
      </c>
      <c r="R105" s="41"/>
      <c r="S105" s="41">
        <f t="shared" si="53"/>
        <v>5453328.4381879158</v>
      </c>
      <c r="T105" s="41">
        <f t="shared" si="54"/>
        <v>8240007.698028734</v>
      </c>
      <c r="U105" s="41">
        <f t="shared" si="55"/>
        <v>2477917.5563238128</v>
      </c>
      <c r="W105" s="44">
        <f t="shared" si="51"/>
        <v>0</v>
      </c>
      <c r="X105" s="44">
        <f t="shared" si="52"/>
        <v>0</v>
      </c>
    </row>
    <row r="106" spans="2:24" x14ac:dyDescent="0.25">
      <c r="B106" s="13" t="s">
        <v>61</v>
      </c>
      <c r="C106" s="6"/>
      <c r="D106" s="6"/>
      <c r="E106" s="6"/>
      <c r="F106" s="21">
        <f>SUM(F103:F105)</f>
        <v>242328157.40202424</v>
      </c>
      <c r="G106" s="59">
        <f>SUM(G103:G105)</f>
        <v>15769294.78402894</v>
      </c>
      <c r="H106" s="21">
        <f>SUM(H103:H105)</f>
        <v>151307459.25148806</v>
      </c>
      <c r="I106" s="21">
        <f>SUM(I103:I105)</f>
        <v>0</v>
      </c>
      <c r="J106" s="21"/>
      <c r="K106" s="21">
        <f>SUM(K103:K105)</f>
        <v>23213212.026721686</v>
      </c>
      <c r="L106" s="21">
        <f>SUM(L103:L105)</f>
        <v>0</v>
      </c>
      <c r="M106" s="21">
        <f>SUM(M103:M105)</f>
        <v>0</v>
      </c>
      <c r="N106" s="21"/>
      <c r="O106" s="21">
        <f>SUM(O103:O105)</f>
        <v>17929116.012383278</v>
      </c>
      <c r="P106" s="21">
        <f>SUM(P103:P105)</f>
        <v>0</v>
      </c>
      <c r="Q106" s="21">
        <f>SUM(Q103:Q105)</f>
        <v>34109075.327402271</v>
      </c>
      <c r="R106" s="21"/>
      <c r="S106" s="21">
        <f>SUM(S103:S105)</f>
        <v>56911622.823133901</v>
      </c>
      <c r="T106" s="21">
        <f>SUM(T103:T105)</f>
        <v>151307459.25148806</v>
      </c>
      <c r="U106" s="21">
        <f>SUM(U103:U105)</f>
        <v>34109075.327402271</v>
      </c>
      <c r="W106" s="44">
        <f t="shared" ref="W106:W148" si="56">SUM(G106:Q106)-F106</f>
        <v>0</v>
      </c>
      <c r="X106" s="44">
        <f t="shared" ref="X106:X148" si="57">SUM(S106:U106)-F106</f>
        <v>0</v>
      </c>
    </row>
    <row r="107" spans="2:24" x14ac:dyDescent="0.25">
      <c r="B107" s="13"/>
      <c r="C107" s="6"/>
      <c r="D107" s="6"/>
      <c r="E107" s="6"/>
      <c r="F107" s="21"/>
      <c r="G107" s="24"/>
      <c r="H107" s="24"/>
      <c r="I107" s="24"/>
      <c r="J107" s="40"/>
      <c r="K107" s="24"/>
      <c r="L107" s="24"/>
      <c r="M107" s="24"/>
      <c r="N107" s="40"/>
      <c r="O107" s="24"/>
      <c r="P107" s="24"/>
      <c r="Q107" s="24"/>
      <c r="R107" s="24"/>
      <c r="S107" s="24"/>
      <c r="T107" s="24"/>
      <c r="U107" s="24"/>
      <c r="W107" s="44">
        <f t="shared" si="56"/>
        <v>0</v>
      </c>
      <c r="X107" s="44">
        <f t="shared" si="57"/>
        <v>0</v>
      </c>
    </row>
    <row r="108" spans="2:24" x14ac:dyDescent="0.25">
      <c r="B108" s="6" t="s">
        <v>62</v>
      </c>
      <c r="C108" s="6"/>
      <c r="D108" s="6"/>
      <c r="E108" s="6"/>
      <c r="F108" s="21">
        <v>0</v>
      </c>
      <c r="G108" s="47"/>
      <c r="H108" s="47"/>
      <c r="I108" s="47"/>
      <c r="J108" s="40"/>
      <c r="K108" s="24"/>
      <c r="L108" s="24"/>
      <c r="M108" s="24"/>
      <c r="N108" s="40"/>
      <c r="O108" s="24"/>
      <c r="P108" s="24"/>
      <c r="Q108" s="24"/>
      <c r="R108" s="24"/>
      <c r="S108" s="24">
        <f t="shared" ref="S108" si="58">+G108+K108+O108</f>
        <v>0</v>
      </c>
      <c r="T108" s="24">
        <f t="shared" ref="T108" si="59">+H108+L108+P108</f>
        <v>0</v>
      </c>
      <c r="U108" s="24">
        <f t="shared" ref="U108" si="60">+I108+M108+Q108</f>
        <v>0</v>
      </c>
      <c r="W108" s="44">
        <f t="shared" si="56"/>
        <v>0</v>
      </c>
      <c r="X108" s="44">
        <f t="shared" si="57"/>
        <v>0</v>
      </c>
    </row>
    <row r="109" spans="2:24" x14ac:dyDescent="0.25">
      <c r="B109" s="6"/>
      <c r="C109" s="6"/>
      <c r="D109" s="6"/>
      <c r="E109" s="6"/>
      <c r="F109" s="21"/>
      <c r="G109" s="24"/>
      <c r="H109" s="24"/>
      <c r="I109" s="24"/>
      <c r="J109" s="40"/>
      <c r="K109" s="24"/>
      <c r="L109" s="24"/>
      <c r="M109" s="24"/>
      <c r="N109" s="40"/>
      <c r="O109" s="24"/>
      <c r="P109" s="24"/>
      <c r="Q109" s="24"/>
      <c r="R109" s="24"/>
      <c r="S109" s="24"/>
      <c r="T109" s="24"/>
      <c r="U109" s="24"/>
      <c r="W109" s="44">
        <f t="shared" si="56"/>
        <v>0</v>
      </c>
      <c r="X109" s="44">
        <f t="shared" si="57"/>
        <v>0</v>
      </c>
    </row>
    <row r="110" spans="2:24" x14ac:dyDescent="0.25">
      <c r="B110" s="7" t="s">
        <v>63</v>
      </c>
      <c r="C110" s="6"/>
      <c r="D110" s="6"/>
      <c r="E110" s="6"/>
      <c r="F110" s="21"/>
      <c r="G110" s="24"/>
      <c r="H110" s="24"/>
      <c r="I110" s="24"/>
      <c r="J110" s="40"/>
      <c r="K110" s="24"/>
      <c r="L110" s="24"/>
      <c r="M110" s="24"/>
      <c r="N110" s="40"/>
      <c r="O110" s="24"/>
      <c r="P110" s="24"/>
      <c r="Q110" s="24"/>
      <c r="R110" s="24"/>
      <c r="S110" s="24"/>
      <c r="T110" s="24"/>
      <c r="U110" s="24"/>
      <c r="W110" s="44">
        <f t="shared" si="56"/>
        <v>0</v>
      </c>
      <c r="X110" s="44">
        <f t="shared" si="57"/>
        <v>0</v>
      </c>
    </row>
    <row r="111" spans="2:24" x14ac:dyDescent="0.25">
      <c r="B111" s="6" t="s">
        <v>64</v>
      </c>
      <c r="C111" s="6"/>
      <c r="D111" s="6"/>
      <c r="E111" s="6"/>
      <c r="F111" s="21">
        <v>0</v>
      </c>
      <c r="G111" s="24"/>
      <c r="H111" s="24"/>
      <c r="I111" s="24"/>
      <c r="J111" s="40"/>
      <c r="K111" s="24"/>
      <c r="L111" s="24"/>
      <c r="M111" s="24"/>
      <c r="N111" s="40"/>
      <c r="O111" s="24"/>
      <c r="P111" s="24"/>
      <c r="Q111" s="24"/>
      <c r="R111" s="24"/>
      <c r="S111" s="24">
        <f t="shared" ref="S111:S116" si="61">+G111+K111+O111</f>
        <v>0</v>
      </c>
      <c r="T111" s="24">
        <f t="shared" ref="T111:T116" si="62">+H111+L111+P111</f>
        <v>0</v>
      </c>
      <c r="U111" s="24">
        <f t="shared" ref="U111:U116" si="63">+I111+M111+Q111</f>
        <v>0</v>
      </c>
      <c r="W111" s="44">
        <f t="shared" si="56"/>
        <v>0</v>
      </c>
      <c r="X111" s="44">
        <f t="shared" si="57"/>
        <v>0</v>
      </c>
    </row>
    <row r="112" spans="2:24" ht="15.75" x14ac:dyDescent="0.25">
      <c r="B112" s="15" t="s">
        <v>65</v>
      </c>
      <c r="C112" s="6"/>
      <c r="D112" s="6"/>
      <c r="E112" s="6"/>
      <c r="F112" s="21"/>
      <c r="G112" s="24"/>
      <c r="H112" s="24"/>
      <c r="I112" s="24"/>
      <c r="J112" s="40"/>
      <c r="K112" s="24"/>
      <c r="L112" s="24"/>
      <c r="M112" s="24"/>
      <c r="N112" s="40"/>
      <c r="O112" s="24"/>
      <c r="P112" s="24"/>
      <c r="Q112" s="24"/>
      <c r="R112" s="24"/>
      <c r="S112" s="24">
        <f t="shared" si="61"/>
        <v>0</v>
      </c>
      <c r="T112" s="24">
        <f t="shared" si="62"/>
        <v>0</v>
      </c>
      <c r="U112" s="24">
        <f t="shared" si="63"/>
        <v>0</v>
      </c>
      <c r="W112" s="44">
        <f t="shared" si="56"/>
        <v>0</v>
      </c>
      <c r="X112" s="44">
        <f t="shared" si="57"/>
        <v>0</v>
      </c>
    </row>
    <row r="113" spans="2:24" ht="15.75" x14ac:dyDescent="0.25">
      <c r="B113" s="15" t="s">
        <v>66</v>
      </c>
      <c r="C113" s="6"/>
      <c r="D113" s="47" t="str">
        <f>INDEX(classify,$E113,'Function-Classif'!D$1)</f>
        <v>PROD</v>
      </c>
      <c r="E113" s="6">
        <v>2</v>
      </c>
      <c r="F113" s="21">
        <v>511060465.02458495</v>
      </c>
      <c r="G113" s="47">
        <f>INDEX(classify,$E113,'Function-Classif'!G$1)*$F113</f>
        <v>83762810.217529491</v>
      </c>
      <c r="H113" s="47">
        <f>INDEX(classify,$E113,'Function-Classif'!H$1)*$F113</f>
        <v>427297654.80705547</v>
      </c>
      <c r="I113" s="47">
        <f>INDEX(classify,$E113,'Function-Classif'!I$1)*$F113</f>
        <v>0</v>
      </c>
      <c r="J113" s="47"/>
      <c r="K113" s="47">
        <f>INDEX(classify,$E113,'Function-Classif'!K$1)*$F113</f>
        <v>0</v>
      </c>
      <c r="L113" s="47">
        <f>INDEX(classify,$E113,'Function-Classif'!L$1)*$F113</f>
        <v>0</v>
      </c>
      <c r="M113" s="47">
        <f>INDEX(classify,$E113,'Function-Classif'!M$1)*$F113</f>
        <v>0</v>
      </c>
      <c r="N113" s="47"/>
      <c r="O113" s="47">
        <f>INDEX(classify,$E113,'Function-Classif'!O$1)*$F113</f>
        <v>0</v>
      </c>
      <c r="P113" s="47">
        <f>INDEX(classify,$E113,'Function-Classif'!P$1)*$F113</f>
        <v>0</v>
      </c>
      <c r="Q113" s="47">
        <f>INDEX(classify,$E113,'Function-Classif'!Q$1)*$F113</f>
        <v>0</v>
      </c>
      <c r="R113" s="24"/>
      <c r="S113" s="24">
        <f t="shared" si="61"/>
        <v>83762810.217529491</v>
      </c>
      <c r="T113" s="24">
        <f t="shared" si="62"/>
        <v>427297654.80705547</v>
      </c>
      <c r="U113" s="24">
        <f t="shared" si="63"/>
        <v>0</v>
      </c>
      <c r="W113" s="44">
        <f t="shared" si="56"/>
        <v>0</v>
      </c>
      <c r="X113" s="44">
        <f t="shared" si="57"/>
        <v>0</v>
      </c>
    </row>
    <row r="114" spans="2:24" ht="15.75" x14ac:dyDescent="0.25">
      <c r="B114" s="15" t="s">
        <v>67</v>
      </c>
      <c r="C114" s="6"/>
      <c r="D114" s="47" t="str">
        <f>INDEX(classify,$E114,'Function-Classif'!D$1)</f>
        <v>TRANS</v>
      </c>
      <c r="E114" s="6">
        <v>3</v>
      </c>
      <c r="F114" s="21">
        <v>129909095.26860818</v>
      </c>
      <c r="G114" s="47">
        <f>INDEX(classify,$E114,'Function-Classif'!G$1)*$F114</f>
        <v>0</v>
      </c>
      <c r="H114" s="47">
        <f>INDEX(classify,$E114,'Function-Classif'!H$1)*$F114</f>
        <v>0</v>
      </c>
      <c r="I114" s="47">
        <f>INDEX(classify,$E114,'Function-Classif'!I$1)*$F114</f>
        <v>0</v>
      </c>
      <c r="J114" s="47"/>
      <c r="K114" s="47">
        <f>INDEX(classify,$E114,'Function-Classif'!K$1)*$F114</f>
        <v>129909095.26860818</v>
      </c>
      <c r="L114" s="47">
        <f>INDEX(classify,$E114,'Function-Classif'!L$1)*$F114</f>
        <v>0</v>
      </c>
      <c r="M114" s="47">
        <f>INDEX(classify,$E114,'Function-Classif'!M$1)*$F114</f>
        <v>0</v>
      </c>
      <c r="N114" s="47"/>
      <c r="O114" s="47">
        <f>INDEX(classify,$E114,'Function-Classif'!O$1)*$F114</f>
        <v>0</v>
      </c>
      <c r="P114" s="47">
        <f>INDEX(classify,$E114,'Function-Classif'!P$1)*$F114</f>
        <v>0</v>
      </c>
      <c r="Q114" s="47">
        <f>INDEX(classify,$E114,'Function-Classif'!Q$1)*$F114</f>
        <v>0</v>
      </c>
      <c r="R114" s="24"/>
      <c r="S114" s="24">
        <f t="shared" si="61"/>
        <v>129909095.26860818</v>
      </c>
      <c r="T114" s="24">
        <f t="shared" si="62"/>
        <v>0</v>
      </c>
      <c r="U114" s="24">
        <f t="shared" si="63"/>
        <v>0</v>
      </c>
      <c r="W114" s="44">
        <f t="shared" si="56"/>
        <v>0</v>
      </c>
      <c r="X114" s="44">
        <f t="shared" si="57"/>
        <v>0</v>
      </c>
    </row>
    <row r="115" spans="2:24" ht="15.75" x14ac:dyDescent="0.25">
      <c r="B115" s="15" t="s">
        <v>68</v>
      </c>
      <c r="C115" s="6"/>
      <c r="D115" s="47" t="str">
        <f>INDEX(classify,$E115,'Function-Classif'!D$1)</f>
        <v>DIST</v>
      </c>
      <c r="E115" s="6">
        <v>4</v>
      </c>
      <c r="F115" s="21">
        <v>241830055.19248328</v>
      </c>
      <c r="G115" s="47">
        <f>INDEX(classify,$E115,'Function-Classif'!G$1)*$F115</f>
        <v>0</v>
      </c>
      <c r="H115" s="47">
        <f>INDEX(classify,$E115,'Function-Classif'!H$1)*$F115</f>
        <v>0</v>
      </c>
      <c r="I115" s="47">
        <f>INDEX(classify,$E115,'Function-Classif'!I$1)*$F115</f>
        <v>0</v>
      </c>
      <c r="J115" s="47"/>
      <c r="K115" s="47">
        <f>INDEX(classify,$E115,'Function-Classif'!K$1)*$F115</f>
        <v>0</v>
      </c>
      <c r="L115" s="47">
        <f>INDEX(classify,$E115,'Function-Classif'!L$1)*$F115</f>
        <v>0</v>
      </c>
      <c r="M115" s="47">
        <f>INDEX(classify,$E115,'Function-Classif'!M$1)*$F115</f>
        <v>0</v>
      </c>
      <c r="N115" s="47"/>
      <c r="O115" s="47">
        <f>INDEX(classify,$E115,'Function-Classif'!O$1)*$F115</f>
        <v>98672775.834809497</v>
      </c>
      <c r="P115" s="47">
        <f>INDEX(classify,$E115,'Function-Classif'!P$1)*$F115</f>
        <v>0</v>
      </c>
      <c r="Q115" s="47">
        <f>INDEX(classify,$E115,'Function-Classif'!Q$1)*$F115</f>
        <v>143157279.35767376</v>
      </c>
      <c r="R115" s="24"/>
      <c r="S115" s="24">
        <f t="shared" si="61"/>
        <v>98672775.834809497</v>
      </c>
      <c r="T115" s="24">
        <f t="shared" si="62"/>
        <v>0</v>
      </c>
      <c r="U115" s="24">
        <f t="shared" si="63"/>
        <v>143157279.35767376</v>
      </c>
      <c r="W115" s="44">
        <f t="shared" si="56"/>
        <v>0</v>
      </c>
      <c r="X115" s="44">
        <f t="shared" si="57"/>
        <v>0</v>
      </c>
    </row>
    <row r="116" spans="2:24" ht="15.75" x14ac:dyDescent="0.25">
      <c r="B116" s="67" t="s">
        <v>69</v>
      </c>
      <c r="C116" s="30"/>
      <c r="D116" s="65" t="str">
        <f>INDEX(classify,$E116,'Function-Classif'!D$1)</f>
        <v>PT&amp;D</v>
      </c>
      <c r="E116" s="30">
        <v>1</v>
      </c>
      <c r="F116" s="31">
        <v>27628082.510315478</v>
      </c>
      <c r="G116" s="65">
        <f>INDEX(classify,$E116,'Function-Classif'!G$1)*$F116</f>
        <v>2759635.1787551465</v>
      </c>
      <c r="H116" s="65">
        <f>INDEX(classify,$E116,'Function-Classif'!H$1)*$F116</f>
        <v>14077675.246840619</v>
      </c>
      <c r="I116" s="65">
        <f>INDEX(classify,$E116,'Function-Classif'!I$1)*$F116</f>
        <v>0</v>
      </c>
      <c r="J116" s="65"/>
      <c r="K116" s="65">
        <f>INDEX(classify,$E116,'Function-Classif'!K$1)*$F116</f>
        <v>3639433.8506587055</v>
      </c>
      <c r="L116" s="65">
        <f>INDEX(classify,$E116,'Function-Classif'!L$1)*$F116</f>
        <v>0</v>
      </c>
      <c r="M116" s="65">
        <f>INDEX(classify,$E116,'Function-Classif'!M$1)*$F116</f>
        <v>0</v>
      </c>
      <c r="N116" s="65"/>
      <c r="O116" s="65">
        <f>INDEX(classify,$E116,'Function-Classif'!O$1)*$F116</f>
        <v>2917926.7809650553</v>
      </c>
      <c r="P116" s="65">
        <f>INDEX(classify,$E116,'Function-Classif'!P$1)*$F116</f>
        <v>0</v>
      </c>
      <c r="Q116" s="65">
        <f>INDEX(classify,$E116,'Function-Classif'!Q$1)*$F116</f>
        <v>4233411.4530959539</v>
      </c>
      <c r="R116" s="41"/>
      <c r="S116" s="41">
        <f t="shared" si="61"/>
        <v>9316995.8103789072</v>
      </c>
      <c r="T116" s="41">
        <f t="shared" si="62"/>
        <v>14077675.246840619</v>
      </c>
      <c r="U116" s="41">
        <f t="shared" si="63"/>
        <v>4233411.4530959539</v>
      </c>
      <c r="W116" s="44">
        <f t="shared" si="56"/>
        <v>0</v>
      </c>
      <c r="X116" s="44">
        <f t="shared" si="57"/>
        <v>0</v>
      </c>
    </row>
    <row r="117" spans="2:24" ht="15.75" x14ac:dyDescent="0.25">
      <c r="B117" s="16" t="s">
        <v>70</v>
      </c>
      <c r="C117" s="6"/>
      <c r="D117" s="6"/>
      <c r="E117" s="6"/>
      <c r="F117" s="21">
        <f>SUM(F111:F116)</f>
        <v>910427697.99599195</v>
      </c>
      <c r="G117" s="21">
        <f>SUM(G111:G116)</f>
        <v>86522445.39628464</v>
      </c>
      <c r="H117" s="21">
        <f>SUM(H111:H116)</f>
        <v>441375330.05389607</v>
      </c>
      <c r="I117" s="21">
        <f>SUM(I111:I116)</f>
        <v>0</v>
      </c>
      <c r="J117" s="21"/>
      <c r="K117" s="21">
        <f>SUM(K111:K116)</f>
        <v>133548529.11926688</v>
      </c>
      <c r="L117" s="21">
        <f>SUM(L111:L116)</f>
        <v>0</v>
      </c>
      <c r="M117" s="21">
        <f>SUM(M111:M116)</f>
        <v>0</v>
      </c>
      <c r="N117" s="21"/>
      <c r="O117" s="21">
        <f>SUM(O111:O116)</f>
        <v>101590702.61577456</v>
      </c>
      <c r="P117" s="21">
        <f>SUM(P111:P116)</f>
        <v>0</v>
      </c>
      <c r="Q117" s="21">
        <f>SUM(Q111:Q116)</f>
        <v>147390690.81076971</v>
      </c>
      <c r="R117" s="21"/>
      <c r="S117" s="21">
        <f>SUM(S111:S116)</f>
        <v>321661677.13132608</v>
      </c>
      <c r="T117" s="21">
        <f>SUM(T111:T116)</f>
        <v>441375330.05389607</v>
      </c>
      <c r="U117" s="21">
        <f>SUM(U111:U116)</f>
        <v>147390690.81076971</v>
      </c>
      <c r="W117" s="44">
        <f t="shared" si="56"/>
        <v>0</v>
      </c>
      <c r="X117" s="44">
        <f t="shared" si="57"/>
        <v>0</v>
      </c>
    </row>
    <row r="118" spans="2:24" ht="15.75" x14ac:dyDescent="0.25">
      <c r="B118" s="17"/>
      <c r="C118" s="6"/>
      <c r="D118" s="6"/>
      <c r="E118" s="6"/>
      <c r="F118" s="21"/>
      <c r="G118" s="24"/>
      <c r="H118" s="24"/>
      <c r="I118" s="24"/>
      <c r="J118" s="40"/>
      <c r="K118" s="24"/>
      <c r="L118" s="24"/>
      <c r="M118" s="24"/>
      <c r="N118" s="40"/>
      <c r="O118" s="24"/>
      <c r="P118" s="24"/>
      <c r="Q118" s="24"/>
      <c r="R118" s="24"/>
      <c r="S118" s="24"/>
      <c r="T118" s="24"/>
      <c r="U118" s="24"/>
      <c r="W118" s="44">
        <f t="shared" si="56"/>
        <v>0</v>
      </c>
      <c r="X118" s="44">
        <f t="shared" si="57"/>
        <v>0</v>
      </c>
    </row>
    <row r="119" spans="2:24" ht="15.75" x14ac:dyDescent="0.25">
      <c r="B119" s="15" t="s">
        <v>71</v>
      </c>
      <c r="C119" s="6"/>
      <c r="D119" s="6"/>
      <c r="E119" s="6"/>
      <c r="F119" s="21"/>
      <c r="G119" s="24"/>
      <c r="H119" s="24"/>
      <c r="I119" s="24"/>
      <c r="J119" s="40"/>
      <c r="K119" s="24"/>
      <c r="L119" s="24"/>
      <c r="M119" s="24"/>
      <c r="N119" s="40"/>
      <c r="O119" s="24"/>
      <c r="P119" s="24"/>
      <c r="Q119" s="24"/>
      <c r="R119" s="24"/>
      <c r="S119" s="24"/>
      <c r="T119" s="24"/>
      <c r="U119" s="24"/>
      <c r="W119" s="44">
        <f t="shared" si="56"/>
        <v>0</v>
      </c>
      <c r="X119" s="44">
        <f t="shared" si="57"/>
        <v>0</v>
      </c>
    </row>
    <row r="120" spans="2:24" ht="15.75" x14ac:dyDescent="0.25">
      <c r="B120" s="15" t="s">
        <v>72</v>
      </c>
      <c r="C120" s="6"/>
      <c r="D120" s="47" t="str">
        <f>INDEX(classify,$E120,'Function-Classif'!D$1)</f>
        <v>PROD</v>
      </c>
      <c r="E120" s="6">
        <v>2</v>
      </c>
      <c r="F120" s="21">
        <v>81185411.398252815</v>
      </c>
      <c r="G120" s="47">
        <f>INDEX(classify,$E120,'Function-Classif'!G$1)*$F120</f>
        <v>13306288.928173641</v>
      </c>
      <c r="H120" s="47">
        <f>INDEX(classify,$E120,'Function-Classif'!H$1)*$F120</f>
        <v>67879122.470079169</v>
      </c>
      <c r="I120" s="47">
        <f>INDEX(classify,$E120,'Function-Classif'!I$1)*$F120</f>
        <v>0</v>
      </c>
      <c r="J120" s="47"/>
      <c r="K120" s="47">
        <f>INDEX(classify,$E120,'Function-Classif'!K$1)*$F120</f>
        <v>0</v>
      </c>
      <c r="L120" s="47">
        <f>INDEX(classify,$E120,'Function-Classif'!L$1)*$F120</f>
        <v>0</v>
      </c>
      <c r="M120" s="47">
        <f>INDEX(classify,$E120,'Function-Classif'!M$1)*$F120</f>
        <v>0</v>
      </c>
      <c r="N120" s="47"/>
      <c r="O120" s="47">
        <f>INDEX(classify,$E120,'Function-Classif'!O$1)*$F120</f>
        <v>0</v>
      </c>
      <c r="P120" s="47">
        <f>INDEX(classify,$E120,'Function-Classif'!P$1)*$F120</f>
        <v>0</v>
      </c>
      <c r="Q120" s="47">
        <f>INDEX(classify,$E120,'Function-Classif'!Q$1)*$F120</f>
        <v>0</v>
      </c>
      <c r="R120" s="24"/>
      <c r="S120" s="24">
        <f t="shared" ref="S120:S125" si="64">+G120+K120+O120</f>
        <v>13306288.928173641</v>
      </c>
      <c r="T120" s="24">
        <f t="shared" ref="T120:T125" si="65">+H120+L120+P120</f>
        <v>67879122.470079169</v>
      </c>
      <c r="U120" s="24">
        <f t="shared" ref="U120:U125" si="66">+I120+M120+Q120</f>
        <v>0</v>
      </c>
      <c r="W120" s="44">
        <f t="shared" si="56"/>
        <v>0</v>
      </c>
      <c r="X120" s="44">
        <f t="shared" si="57"/>
        <v>0</v>
      </c>
    </row>
    <row r="121" spans="2:24" ht="15.75" x14ac:dyDescent="0.25">
      <c r="B121" s="15" t="s">
        <v>73</v>
      </c>
      <c r="C121" s="6"/>
      <c r="D121" s="6"/>
      <c r="E121" s="6"/>
      <c r="F121" s="21">
        <v>0</v>
      </c>
      <c r="G121" s="24"/>
      <c r="H121" s="24"/>
      <c r="I121" s="24"/>
      <c r="J121" s="40"/>
      <c r="K121" s="24"/>
      <c r="L121" s="24"/>
      <c r="M121" s="24"/>
      <c r="N121" s="40"/>
      <c r="O121" s="24"/>
      <c r="P121" s="24"/>
      <c r="Q121" s="24"/>
      <c r="R121" s="24"/>
      <c r="S121" s="24">
        <f t="shared" si="64"/>
        <v>0</v>
      </c>
      <c r="T121" s="24">
        <f t="shared" si="65"/>
        <v>0</v>
      </c>
      <c r="U121" s="24">
        <f t="shared" si="66"/>
        <v>0</v>
      </c>
      <c r="W121" s="44">
        <f t="shared" si="56"/>
        <v>0</v>
      </c>
      <c r="X121" s="44">
        <f t="shared" si="57"/>
        <v>0</v>
      </c>
    </row>
    <row r="122" spans="2:24" ht="15.75" x14ac:dyDescent="0.25">
      <c r="B122" s="15" t="s">
        <v>74</v>
      </c>
      <c r="C122" s="6"/>
      <c r="D122" s="6"/>
      <c r="E122" s="6"/>
      <c r="F122" s="21">
        <v>0</v>
      </c>
      <c r="G122" s="24"/>
      <c r="H122" s="24"/>
      <c r="I122" s="24"/>
      <c r="J122" s="40"/>
      <c r="K122" s="24"/>
      <c r="L122" s="24"/>
      <c r="M122" s="24"/>
      <c r="N122" s="40"/>
      <c r="O122" s="24"/>
      <c r="P122" s="24"/>
      <c r="Q122" s="24"/>
      <c r="R122" s="24"/>
      <c r="S122" s="24">
        <f t="shared" si="64"/>
        <v>0</v>
      </c>
      <c r="T122" s="24">
        <f t="shared" si="65"/>
        <v>0</v>
      </c>
      <c r="U122" s="24">
        <f t="shared" si="66"/>
        <v>0</v>
      </c>
      <c r="W122" s="44">
        <f t="shared" si="56"/>
        <v>0</v>
      </c>
      <c r="X122" s="44">
        <f t="shared" si="57"/>
        <v>0</v>
      </c>
    </row>
    <row r="123" spans="2:24" ht="15.75" x14ac:dyDescent="0.25">
      <c r="B123" s="15" t="s">
        <v>75</v>
      </c>
      <c r="C123" s="6"/>
      <c r="D123" s="6"/>
      <c r="E123" s="6"/>
      <c r="F123" s="21">
        <v>0</v>
      </c>
      <c r="G123" s="24"/>
      <c r="H123" s="24"/>
      <c r="I123" s="24"/>
      <c r="J123" s="40"/>
      <c r="K123" s="24"/>
      <c r="L123" s="24"/>
      <c r="M123" s="24"/>
      <c r="N123" s="40"/>
      <c r="O123" s="24"/>
      <c r="P123" s="24"/>
      <c r="Q123" s="24"/>
      <c r="R123" s="24"/>
      <c r="S123" s="24">
        <f t="shared" si="64"/>
        <v>0</v>
      </c>
      <c r="T123" s="24">
        <f t="shared" si="65"/>
        <v>0</v>
      </c>
      <c r="U123" s="24">
        <f t="shared" si="66"/>
        <v>0</v>
      </c>
      <c r="W123" s="44">
        <f t="shared" si="56"/>
        <v>0</v>
      </c>
      <c r="X123" s="44">
        <f t="shared" si="57"/>
        <v>0</v>
      </c>
    </row>
    <row r="124" spans="2:24" ht="15.75" x14ac:dyDescent="0.25">
      <c r="B124" s="15" t="s">
        <v>76</v>
      </c>
      <c r="C124" s="6"/>
      <c r="D124" s="6"/>
      <c r="E124" s="6"/>
      <c r="F124" s="21">
        <v>0</v>
      </c>
      <c r="G124" s="24"/>
      <c r="H124" s="24"/>
      <c r="I124" s="24"/>
      <c r="J124" s="40"/>
      <c r="K124" s="24"/>
      <c r="L124" s="24"/>
      <c r="M124" s="24"/>
      <c r="N124" s="40"/>
      <c r="O124" s="24"/>
      <c r="P124" s="24"/>
      <c r="Q124" s="24"/>
      <c r="R124" s="24"/>
      <c r="S124" s="24">
        <f t="shared" si="64"/>
        <v>0</v>
      </c>
      <c r="T124" s="24">
        <f t="shared" si="65"/>
        <v>0</v>
      </c>
      <c r="U124" s="24">
        <f t="shared" si="66"/>
        <v>0</v>
      </c>
      <c r="W124" s="44">
        <f t="shared" si="56"/>
        <v>0</v>
      </c>
      <c r="X124" s="44">
        <f t="shared" si="57"/>
        <v>0</v>
      </c>
    </row>
    <row r="125" spans="2:24" ht="15.75" x14ac:dyDescent="0.25">
      <c r="B125" s="67" t="s">
        <v>77</v>
      </c>
      <c r="C125" s="30"/>
      <c r="D125" s="30"/>
      <c r="E125" s="30"/>
      <c r="F125" s="31">
        <v>0</v>
      </c>
      <c r="G125" s="41"/>
      <c r="H125" s="41"/>
      <c r="I125" s="41"/>
      <c r="J125" s="41"/>
      <c r="K125" s="41"/>
      <c r="L125" s="41"/>
      <c r="M125" s="41"/>
      <c r="N125" s="41"/>
      <c r="O125" s="41"/>
      <c r="P125" s="41"/>
      <c r="Q125" s="41"/>
      <c r="R125" s="41"/>
      <c r="S125" s="41">
        <f t="shared" si="64"/>
        <v>0</v>
      </c>
      <c r="T125" s="41">
        <f t="shared" si="65"/>
        <v>0</v>
      </c>
      <c r="U125" s="41">
        <f t="shared" si="66"/>
        <v>0</v>
      </c>
      <c r="W125" s="44">
        <f t="shared" si="56"/>
        <v>0</v>
      </c>
      <c r="X125" s="44">
        <f t="shared" si="57"/>
        <v>0</v>
      </c>
    </row>
    <row r="126" spans="2:24" ht="15.75" x14ac:dyDescent="0.25">
      <c r="B126" s="16" t="s">
        <v>78</v>
      </c>
      <c r="C126" s="6"/>
      <c r="D126" s="6"/>
      <c r="E126" s="6"/>
      <c r="F126" s="21">
        <f>SUM(F120:F125)</f>
        <v>81185411.398252815</v>
      </c>
      <c r="G126" s="21">
        <f>SUM(G120:G125)</f>
        <v>13306288.928173641</v>
      </c>
      <c r="H126" s="21">
        <f>SUM(H120:H125)</f>
        <v>67879122.470079169</v>
      </c>
      <c r="I126" s="21">
        <f>SUM(I120:I125)</f>
        <v>0</v>
      </c>
      <c r="J126" s="21"/>
      <c r="K126" s="21">
        <f>SUM(K120:K125)</f>
        <v>0</v>
      </c>
      <c r="L126" s="21">
        <f>SUM(L120:L125)</f>
        <v>0</v>
      </c>
      <c r="M126" s="21">
        <f>SUM(M120:M125)</f>
        <v>0</v>
      </c>
      <c r="N126" s="21"/>
      <c r="O126" s="21">
        <f>SUM(O120:O125)</f>
        <v>0</v>
      </c>
      <c r="P126" s="21">
        <f>SUM(P120:P125)</f>
        <v>0</v>
      </c>
      <c r="Q126" s="21">
        <f>SUM(Q120:Q125)</f>
        <v>0</v>
      </c>
      <c r="R126" s="21"/>
      <c r="S126" s="21">
        <f>SUM(S120:S125)</f>
        <v>13306288.928173641</v>
      </c>
      <c r="T126" s="21">
        <f>SUM(T120:T125)</f>
        <v>67879122.470079169</v>
      </c>
      <c r="U126" s="21">
        <f>SUM(U120:U125)</f>
        <v>0</v>
      </c>
      <c r="W126" s="44">
        <f t="shared" si="56"/>
        <v>0</v>
      </c>
      <c r="X126" s="44">
        <f t="shared" si="57"/>
        <v>0</v>
      </c>
    </row>
    <row r="127" spans="2:24" x14ac:dyDescent="0.25">
      <c r="B127" s="6"/>
      <c r="C127" s="6"/>
      <c r="D127" s="6"/>
      <c r="E127" s="6"/>
      <c r="F127" s="21"/>
      <c r="G127" s="24"/>
      <c r="H127" s="24"/>
      <c r="I127" s="24"/>
      <c r="J127" s="24"/>
      <c r="K127" s="24"/>
      <c r="L127" s="24"/>
      <c r="M127" s="24"/>
      <c r="N127" s="24"/>
      <c r="O127" s="24"/>
      <c r="P127" s="24"/>
      <c r="Q127" s="24"/>
      <c r="R127" s="24"/>
      <c r="S127" s="24"/>
      <c r="T127" s="24"/>
      <c r="U127" s="24"/>
      <c r="W127" s="44">
        <f t="shared" si="56"/>
        <v>0</v>
      </c>
      <c r="X127" s="44">
        <f t="shared" si="57"/>
        <v>0</v>
      </c>
    </row>
    <row r="128" spans="2:24" x14ac:dyDescent="0.25">
      <c r="B128" s="9" t="s">
        <v>79</v>
      </c>
      <c r="C128" s="6"/>
      <c r="D128" s="6"/>
      <c r="E128" s="6"/>
      <c r="F128" s="21">
        <f>F117+F126</f>
        <v>991613109.39424479</v>
      </c>
      <c r="G128" s="21">
        <f>G117+G126</f>
        <v>99828734.324458286</v>
      </c>
      <c r="H128" s="21">
        <f>H117+H126</f>
        <v>509254452.52397525</v>
      </c>
      <c r="I128" s="21">
        <f>I117+I126</f>
        <v>0</v>
      </c>
      <c r="J128" s="21"/>
      <c r="K128" s="21">
        <f>K117+K126</f>
        <v>133548529.11926688</v>
      </c>
      <c r="L128" s="21">
        <f>L117+L126</f>
        <v>0</v>
      </c>
      <c r="M128" s="21">
        <f>M117+M126</f>
        <v>0</v>
      </c>
      <c r="N128" s="21"/>
      <c r="O128" s="21">
        <f>O117+O126</f>
        <v>101590702.61577456</v>
      </c>
      <c r="P128" s="21">
        <f>P117+P126</f>
        <v>0</v>
      </c>
      <c r="Q128" s="21">
        <f>Q117+Q126</f>
        <v>147390690.81076971</v>
      </c>
      <c r="R128" s="21"/>
      <c r="S128" s="21">
        <f>S117+S126</f>
        <v>334967966.05949974</v>
      </c>
      <c r="T128" s="21">
        <f>T117+T126</f>
        <v>509254452.52397525</v>
      </c>
      <c r="U128" s="21">
        <f>U117+U126</f>
        <v>147390690.81076971</v>
      </c>
      <c r="W128" s="44">
        <f t="shared" si="56"/>
        <v>0</v>
      </c>
      <c r="X128" s="44">
        <f t="shared" si="57"/>
        <v>0</v>
      </c>
    </row>
    <row r="129" spans="1:24" x14ac:dyDescent="0.25">
      <c r="B129" s="9"/>
      <c r="C129" s="6"/>
      <c r="D129" s="6"/>
      <c r="E129" s="6"/>
      <c r="F129" s="21"/>
      <c r="G129" s="21"/>
      <c r="H129" s="21"/>
      <c r="I129" s="21"/>
      <c r="J129" s="21"/>
      <c r="K129" s="21"/>
      <c r="L129" s="21"/>
      <c r="M129" s="21"/>
      <c r="N129" s="21"/>
      <c r="O129" s="21"/>
      <c r="P129" s="21"/>
      <c r="Q129" s="21"/>
      <c r="R129" s="21"/>
      <c r="S129" s="21"/>
      <c r="T129" s="21"/>
      <c r="U129" s="21"/>
      <c r="W129" s="44">
        <f t="shared" si="56"/>
        <v>0</v>
      </c>
      <c r="X129" s="44">
        <f t="shared" si="57"/>
        <v>0</v>
      </c>
    </row>
    <row r="130" spans="1:24" x14ac:dyDescent="0.25">
      <c r="B130" s="6" t="s">
        <v>80</v>
      </c>
      <c r="C130" s="6"/>
      <c r="D130" s="47" t="str">
        <f>INDEX(classify,$E130,'Function-Classif'!D$1)</f>
        <v>DLINES</v>
      </c>
      <c r="E130" s="6">
        <v>6</v>
      </c>
      <c r="F130" s="21">
        <v>1549703.6162990497</v>
      </c>
      <c r="G130" s="47">
        <f>INDEX(classify,$E130,'Function-Classif'!G$1)*$F130</f>
        <v>0</v>
      </c>
      <c r="H130" s="47">
        <f>INDEX(classify,$E130,'Function-Classif'!H$1)*$F130</f>
        <v>0</v>
      </c>
      <c r="I130" s="47">
        <f>INDEX(classify,$E130,'Function-Classif'!I$1)*$F130</f>
        <v>0</v>
      </c>
      <c r="J130" s="47"/>
      <c r="K130" s="47">
        <f>INDEX(classify,$E130,'Function-Classif'!K$1)*$F130</f>
        <v>0</v>
      </c>
      <c r="L130" s="47">
        <f>INDEX(classify,$E130,'Function-Classif'!L$1)*$F130</f>
        <v>0</v>
      </c>
      <c r="M130" s="47">
        <f>INDEX(classify,$E130,'Function-Classif'!M$1)*$F130</f>
        <v>0</v>
      </c>
      <c r="N130" s="47"/>
      <c r="O130" s="47">
        <f>INDEX(classify,$E130,'Function-Classif'!O$1)*$F130</f>
        <v>563175.22391010192</v>
      </c>
      <c r="P130" s="47">
        <f>INDEX(classify,$E130,'Function-Classif'!P$1)*$F130</f>
        <v>0</v>
      </c>
      <c r="Q130" s="47">
        <f>INDEX(classify,$E130,'Function-Classif'!Q$1)*$F130</f>
        <v>986528.39238894789</v>
      </c>
      <c r="R130" s="24"/>
      <c r="S130" s="24">
        <f t="shared" ref="S130" si="67">+G130+K130+O130</f>
        <v>563175.22391010192</v>
      </c>
      <c r="T130" s="24">
        <f t="shared" ref="T130" si="68">+H130+L130+P130</f>
        <v>0</v>
      </c>
      <c r="U130" s="24">
        <f t="shared" ref="U130" si="69">+I130+M130+Q130</f>
        <v>986528.39238894789</v>
      </c>
      <c r="W130" s="44">
        <f t="shared" si="56"/>
        <v>0</v>
      </c>
      <c r="X130" s="44">
        <f t="shared" si="57"/>
        <v>0</v>
      </c>
    </row>
    <row r="131" spans="1:24" x14ac:dyDescent="0.25">
      <c r="B131" s="30" t="s">
        <v>81</v>
      </c>
      <c r="C131" s="30"/>
      <c r="D131" s="30"/>
      <c r="E131" s="30"/>
      <c r="F131" s="31"/>
      <c r="G131" s="41"/>
      <c r="H131" s="41"/>
      <c r="I131" s="41"/>
      <c r="J131" s="41"/>
      <c r="K131" s="41"/>
      <c r="L131" s="41"/>
      <c r="M131" s="41"/>
      <c r="N131" s="41"/>
      <c r="O131" s="41"/>
      <c r="P131" s="41"/>
      <c r="Q131" s="41"/>
      <c r="R131" s="41"/>
      <c r="S131" s="41"/>
      <c r="T131" s="41"/>
      <c r="U131" s="41"/>
      <c r="W131" s="44">
        <f t="shared" si="56"/>
        <v>0</v>
      </c>
      <c r="X131" s="44">
        <f t="shared" si="57"/>
        <v>0</v>
      </c>
    </row>
    <row r="132" spans="1:24" x14ac:dyDescent="0.25">
      <c r="B132" s="9" t="s">
        <v>82</v>
      </c>
      <c r="C132" s="6"/>
      <c r="D132" s="6"/>
      <c r="E132" s="6"/>
      <c r="F132" s="21">
        <f>F100+F106+F108-F128-F130</f>
        <v>3639079759.3610182</v>
      </c>
      <c r="G132" s="21">
        <f>G100+G106+G108-G128-G130</f>
        <v>339190812.68311024</v>
      </c>
      <c r="H132" s="21">
        <f>H100+H106+H108-H128-H130</f>
        <v>1801171590.5231271</v>
      </c>
      <c r="I132" s="21">
        <f>I100+I106+I108-I128-I130</f>
        <v>0</v>
      </c>
      <c r="J132" s="21"/>
      <c r="K132" s="21">
        <f>K100+K106+K108-K128-K130</f>
        <v>519102553.36424434</v>
      </c>
      <c r="L132" s="21">
        <f>L100+L106+L108-L128-L130</f>
        <v>0</v>
      </c>
      <c r="M132" s="21">
        <f>M100+M106+M108-M128-M130</f>
        <v>0</v>
      </c>
      <c r="N132" s="21"/>
      <c r="O132" s="21">
        <f>O100+O106+O108-O128-O130</f>
        <v>396472965.08229744</v>
      </c>
      <c r="P132" s="21">
        <f>P100+P106+P108-P128-P130</f>
        <v>0</v>
      </c>
      <c r="Q132" s="21">
        <f>Q100+Q106+Q108-Q128-Q130</f>
        <v>583141837.70823944</v>
      </c>
      <c r="R132" s="21"/>
      <c r="S132" s="21">
        <f>S100+S106+S108-S128-S130</f>
        <v>1254766331.1296518</v>
      </c>
      <c r="T132" s="21">
        <f>T100+T106+T108-T128-T130</f>
        <v>1801171590.5231271</v>
      </c>
      <c r="U132" s="21">
        <f>U100+U106+U108-U128-U130</f>
        <v>583141837.70823944</v>
      </c>
      <c r="W132" s="44">
        <f t="shared" si="56"/>
        <v>0</v>
      </c>
      <c r="X132" s="44">
        <f t="shared" si="57"/>
        <v>0</v>
      </c>
    </row>
    <row r="133" spans="1:24" x14ac:dyDescent="0.25">
      <c r="F133" s="24"/>
      <c r="G133" s="24"/>
      <c r="H133" s="24"/>
      <c r="I133" s="24"/>
      <c r="J133" s="40"/>
      <c r="K133" s="24"/>
      <c r="L133" s="24"/>
      <c r="M133" s="24"/>
      <c r="N133" s="40"/>
      <c r="O133" s="24"/>
      <c r="P133" s="24"/>
      <c r="Q133" s="24"/>
      <c r="R133" s="24"/>
      <c r="S133" s="24"/>
      <c r="T133" s="24"/>
      <c r="U133" s="24"/>
      <c r="W133" s="44">
        <f t="shared" si="56"/>
        <v>0</v>
      </c>
      <c r="X133" s="44">
        <f t="shared" si="57"/>
        <v>0</v>
      </c>
    </row>
    <row r="134" spans="1:24" x14ac:dyDescent="0.25">
      <c r="A134" s="7" t="s">
        <v>84</v>
      </c>
      <c r="C134" s="6"/>
      <c r="D134" s="6"/>
      <c r="E134" s="6"/>
      <c r="F134" s="24"/>
      <c r="G134" s="24"/>
      <c r="H134" s="24"/>
      <c r="I134" s="24"/>
      <c r="J134" s="40"/>
      <c r="K134" s="24"/>
      <c r="L134" s="24"/>
      <c r="M134" s="24"/>
      <c r="N134" s="40"/>
      <c r="O134" s="24"/>
      <c r="P134" s="24"/>
      <c r="Q134" s="24"/>
      <c r="R134" s="24"/>
      <c r="S134" s="24"/>
      <c r="T134" s="24"/>
      <c r="U134" s="24"/>
      <c r="W134" s="44">
        <f t="shared" si="56"/>
        <v>0</v>
      </c>
      <c r="X134" s="44">
        <f t="shared" si="57"/>
        <v>0</v>
      </c>
    </row>
    <row r="135" spans="1:24" x14ac:dyDescent="0.25">
      <c r="B135" s="7"/>
      <c r="C135" s="6"/>
      <c r="D135" s="6"/>
      <c r="E135" s="6"/>
      <c r="F135" s="24"/>
      <c r="G135" s="24"/>
      <c r="H135" s="24"/>
      <c r="I135" s="24"/>
      <c r="J135" s="40"/>
      <c r="K135" s="24"/>
      <c r="L135" s="24"/>
      <c r="M135" s="24"/>
      <c r="N135" s="40"/>
      <c r="O135" s="24"/>
      <c r="P135" s="24"/>
      <c r="Q135" s="24"/>
      <c r="R135" s="24"/>
      <c r="S135" s="24"/>
      <c r="T135" s="24"/>
      <c r="U135" s="24"/>
      <c r="W135" s="44">
        <f t="shared" si="56"/>
        <v>0</v>
      </c>
      <c r="X135" s="44">
        <f t="shared" si="57"/>
        <v>0</v>
      </c>
    </row>
    <row r="136" spans="1:24" x14ac:dyDescent="0.25">
      <c r="B136" s="9" t="s">
        <v>85</v>
      </c>
      <c r="C136" s="6"/>
      <c r="D136" s="6"/>
      <c r="E136" s="6"/>
      <c r="F136" s="24"/>
      <c r="G136" s="24"/>
      <c r="H136" s="24"/>
      <c r="I136" s="24"/>
      <c r="J136" s="40"/>
      <c r="K136" s="24"/>
      <c r="L136" s="24"/>
      <c r="M136" s="24"/>
      <c r="N136" s="40"/>
      <c r="O136" s="24"/>
      <c r="P136" s="24"/>
      <c r="Q136" s="24"/>
      <c r="R136" s="24"/>
      <c r="S136" s="24"/>
      <c r="T136" s="24"/>
      <c r="U136" s="24"/>
      <c r="W136" s="44">
        <f t="shared" si="56"/>
        <v>0</v>
      </c>
      <c r="X136" s="44">
        <f t="shared" si="57"/>
        <v>0</v>
      </c>
    </row>
    <row r="137" spans="1:24" x14ac:dyDescent="0.25">
      <c r="B137" s="6">
        <v>500</v>
      </c>
      <c r="C137" s="6" t="s">
        <v>86</v>
      </c>
      <c r="D137" s="47" t="str">
        <f>INDEX(classify,$E137,'Function-Classif'!D$1)</f>
        <v>LBSUB1</v>
      </c>
      <c r="E137" s="6">
        <v>10</v>
      </c>
      <c r="F137" s="24">
        <v>9442701.0434221886</v>
      </c>
      <c r="G137" s="47">
        <f>INDEX(classify,$E137,'Function-Classif'!G$1)*$F137</f>
        <v>1335540.2366205798</v>
      </c>
      <c r="H137" s="47">
        <f>INDEX(classify,$E137,'Function-Classif'!H$1)*$F137</f>
        <v>8107160.8068016106</v>
      </c>
      <c r="I137" s="47">
        <f>INDEX(classify,$E137,'Function-Classif'!I$1)*$F137</f>
        <v>0</v>
      </c>
      <c r="J137" s="47"/>
      <c r="K137" s="47">
        <f>INDEX(classify,$E137,'Function-Classif'!K$1)*$F137</f>
        <v>0</v>
      </c>
      <c r="L137" s="47">
        <f>INDEX(classify,$E137,'Function-Classif'!L$1)*$F137</f>
        <v>0</v>
      </c>
      <c r="M137" s="47">
        <f>INDEX(classify,$E137,'Function-Classif'!M$1)*$F137</f>
        <v>0</v>
      </c>
      <c r="N137" s="47"/>
      <c r="O137" s="47">
        <f>INDEX(classify,$E137,'Function-Classif'!O$1)*$F137</f>
        <v>0</v>
      </c>
      <c r="P137" s="47">
        <f>INDEX(classify,$E137,'Function-Classif'!P$1)*$F137</f>
        <v>0</v>
      </c>
      <c r="Q137" s="47">
        <f>INDEX(classify,$E137,'Function-Classif'!Q$1)*$F137</f>
        <v>0</v>
      </c>
      <c r="R137" s="24"/>
      <c r="S137" s="24">
        <f t="shared" ref="S137:S143" si="70">+G137+K137+O137</f>
        <v>1335540.2366205798</v>
      </c>
      <c r="T137" s="24">
        <f t="shared" ref="T137:T143" si="71">+H137+L137+P137</f>
        <v>8107160.8068016106</v>
      </c>
      <c r="U137" s="24">
        <f t="shared" ref="U137:U143" si="72">+I137+M137+Q137</f>
        <v>0</v>
      </c>
      <c r="W137" s="44">
        <f t="shared" si="56"/>
        <v>0</v>
      </c>
      <c r="X137" s="44">
        <f t="shared" si="57"/>
        <v>0</v>
      </c>
    </row>
    <row r="138" spans="1:24" x14ac:dyDescent="0.25">
      <c r="B138" s="18">
        <v>501</v>
      </c>
      <c r="C138" s="6" t="s">
        <v>87</v>
      </c>
      <c r="D138" s="6"/>
      <c r="E138" s="6" t="s">
        <v>251</v>
      </c>
      <c r="F138" s="24">
        <v>372621658.94834697</v>
      </c>
      <c r="G138" s="24"/>
      <c r="H138" s="24">
        <f>F138</f>
        <v>372621658.94834697</v>
      </c>
      <c r="I138" s="24"/>
      <c r="J138" s="40"/>
      <c r="K138" s="24"/>
      <c r="L138" s="24"/>
      <c r="M138" s="24"/>
      <c r="N138" s="40"/>
      <c r="O138" s="24"/>
      <c r="P138" s="24"/>
      <c r="Q138" s="24"/>
      <c r="R138" s="24"/>
      <c r="S138" s="24">
        <f t="shared" si="70"/>
        <v>0</v>
      </c>
      <c r="T138" s="24">
        <f t="shared" si="71"/>
        <v>372621658.94834697</v>
      </c>
      <c r="U138" s="24">
        <f t="shared" si="72"/>
        <v>0</v>
      </c>
      <c r="W138" s="44">
        <f t="shared" si="56"/>
        <v>0</v>
      </c>
      <c r="X138" s="44">
        <f t="shared" si="57"/>
        <v>0</v>
      </c>
    </row>
    <row r="139" spans="1:24" x14ac:dyDescent="0.25">
      <c r="B139" s="6">
        <v>502</v>
      </c>
      <c r="C139" s="6" t="s">
        <v>88</v>
      </c>
      <c r="D139" s="47" t="str">
        <f>INDEX(classify,$E139,'Function-Classif'!D$1)</f>
        <v>PROD</v>
      </c>
      <c r="E139" s="6">
        <v>2</v>
      </c>
      <c r="F139" s="24">
        <v>15516428.646901891</v>
      </c>
      <c r="G139" s="47">
        <f>INDEX(classify,$E139,'Function-Classif'!G$1)*$F139</f>
        <v>2543142.6552272206</v>
      </c>
      <c r="H139" s="47">
        <f>INDEX(classify,$E139,'Function-Classif'!H$1)*$F139</f>
        <v>12973285.991674671</v>
      </c>
      <c r="I139" s="47">
        <f>INDEX(classify,$E139,'Function-Classif'!I$1)*$F139</f>
        <v>0</v>
      </c>
      <c r="J139" s="47"/>
      <c r="K139" s="47">
        <f>INDEX(classify,$E139,'Function-Classif'!K$1)*$F139</f>
        <v>0</v>
      </c>
      <c r="L139" s="47">
        <f>INDEX(classify,$E139,'Function-Classif'!L$1)*$F139</f>
        <v>0</v>
      </c>
      <c r="M139" s="47">
        <f>INDEX(classify,$E139,'Function-Classif'!M$1)*$F139</f>
        <v>0</v>
      </c>
      <c r="N139" s="47"/>
      <c r="O139" s="47">
        <f>INDEX(classify,$E139,'Function-Classif'!O$1)*$F139</f>
        <v>0</v>
      </c>
      <c r="P139" s="47">
        <f>INDEX(classify,$E139,'Function-Classif'!P$1)*$F139</f>
        <v>0</v>
      </c>
      <c r="Q139" s="47">
        <f>INDEX(classify,$E139,'Function-Classif'!Q$1)*$F139</f>
        <v>0</v>
      </c>
      <c r="R139" s="24"/>
      <c r="S139" s="24">
        <f t="shared" ref="S139:S140" si="73">+G139+K139+O139</f>
        <v>2543142.6552272206</v>
      </c>
      <c r="T139" s="24">
        <f t="shared" ref="T139:T140" si="74">+H139+L139+P139</f>
        <v>12973285.991674671</v>
      </c>
      <c r="U139" s="24">
        <f t="shared" ref="U139:U140" si="75">+I139+M139+Q139</f>
        <v>0</v>
      </c>
      <c r="W139" s="44">
        <f t="shared" ref="W139:W140" si="76">SUM(G139:Q139)-F139</f>
        <v>0</v>
      </c>
      <c r="X139" s="44">
        <f t="shared" ref="X139:X140" si="77">SUM(S139:U139)-F139</f>
        <v>0</v>
      </c>
    </row>
    <row r="140" spans="1:24" x14ac:dyDescent="0.25">
      <c r="B140" s="6">
        <v>505</v>
      </c>
      <c r="C140" s="6" t="s">
        <v>89</v>
      </c>
      <c r="D140" s="47" t="str">
        <f>INDEX(classify,$E140,'Function-Classif'!D$1)</f>
        <v>PROD</v>
      </c>
      <c r="E140" s="6">
        <v>2</v>
      </c>
      <c r="F140" s="24">
        <v>7214387.5946459835</v>
      </c>
      <c r="G140" s="47">
        <f>INDEX(classify,$E140,'Function-Classif'!G$1)*$F140</f>
        <v>1182438.126762477</v>
      </c>
      <c r="H140" s="47">
        <f>INDEX(classify,$E140,'Function-Classif'!H$1)*$F140</f>
        <v>6031949.4678835068</v>
      </c>
      <c r="I140" s="47">
        <f>INDEX(classify,$E140,'Function-Classif'!I$1)*$F140</f>
        <v>0</v>
      </c>
      <c r="J140" s="47"/>
      <c r="K140" s="47">
        <f>INDEX(classify,$E140,'Function-Classif'!K$1)*$F140</f>
        <v>0</v>
      </c>
      <c r="L140" s="47">
        <f>INDEX(classify,$E140,'Function-Classif'!L$1)*$F140</f>
        <v>0</v>
      </c>
      <c r="M140" s="47">
        <f>INDEX(classify,$E140,'Function-Classif'!M$1)*$F140</f>
        <v>0</v>
      </c>
      <c r="N140" s="47"/>
      <c r="O140" s="47">
        <f>INDEX(classify,$E140,'Function-Classif'!O$1)*$F140</f>
        <v>0</v>
      </c>
      <c r="P140" s="47">
        <f>INDEX(classify,$E140,'Function-Classif'!P$1)*$F140</f>
        <v>0</v>
      </c>
      <c r="Q140" s="47">
        <f>INDEX(classify,$E140,'Function-Classif'!Q$1)*$F140</f>
        <v>0</v>
      </c>
      <c r="R140" s="24"/>
      <c r="S140" s="24">
        <f t="shared" si="73"/>
        <v>1182438.126762477</v>
      </c>
      <c r="T140" s="24">
        <f t="shared" si="74"/>
        <v>6031949.4678835068</v>
      </c>
      <c r="U140" s="24">
        <f t="shared" si="75"/>
        <v>0</v>
      </c>
      <c r="W140" s="44">
        <f t="shared" si="76"/>
        <v>0</v>
      </c>
      <c r="X140" s="44">
        <f t="shared" si="77"/>
        <v>0</v>
      </c>
    </row>
    <row r="141" spans="1:24" x14ac:dyDescent="0.25">
      <c r="B141" s="6">
        <v>506</v>
      </c>
      <c r="C141" s="6" t="s">
        <v>90</v>
      </c>
      <c r="D141" s="47" t="str">
        <f>INDEX(classify,$E141,'Function-Classif'!D$1)</f>
        <v>PROD</v>
      </c>
      <c r="E141" s="6">
        <v>2</v>
      </c>
      <c r="F141" s="24">
        <v>14444590.015824649</v>
      </c>
      <c r="G141" s="47">
        <f>INDEX(classify,$E141,'Function-Classif'!G$1)*$F141</f>
        <v>2367468.3035936607</v>
      </c>
      <c r="H141" s="47">
        <f>INDEX(classify,$E141,'Function-Classif'!H$1)*$F141</f>
        <v>12077121.712230988</v>
      </c>
      <c r="I141" s="47">
        <f>INDEX(classify,$E141,'Function-Classif'!I$1)*$F141</f>
        <v>0</v>
      </c>
      <c r="J141" s="47"/>
      <c r="K141" s="47">
        <f>INDEX(classify,$E141,'Function-Classif'!K$1)*$F141</f>
        <v>0</v>
      </c>
      <c r="L141" s="47">
        <f>INDEX(classify,$E141,'Function-Classif'!L$1)*$F141</f>
        <v>0</v>
      </c>
      <c r="M141" s="47">
        <f>INDEX(classify,$E141,'Function-Classif'!M$1)*$F141</f>
        <v>0</v>
      </c>
      <c r="N141" s="47"/>
      <c r="O141" s="47">
        <f>INDEX(classify,$E141,'Function-Classif'!O$1)*$F141</f>
        <v>0</v>
      </c>
      <c r="P141" s="47">
        <f>INDEX(classify,$E141,'Function-Classif'!P$1)*$F141</f>
        <v>0</v>
      </c>
      <c r="Q141" s="47">
        <f>INDEX(classify,$E141,'Function-Classif'!Q$1)*$F141</f>
        <v>0</v>
      </c>
      <c r="R141" s="24"/>
      <c r="S141" s="24">
        <f t="shared" si="70"/>
        <v>2367468.3035936607</v>
      </c>
      <c r="T141" s="24">
        <f t="shared" si="71"/>
        <v>12077121.712230988</v>
      </c>
      <c r="U141" s="24">
        <f t="shared" si="72"/>
        <v>0</v>
      </c>
      <c r="W141" s="44">
        <f t="shared" si="56"/>
        <v>0</v>
      </c>
      <c r="X141" s="44">
        <f t="shared" si="57"/>
        <v>0</v>
      </c>
    </row>
    <row r="142" spans="1:24" x14ac:dyDescent="0.25">
      <c r="B142" s="6">
        <v>507</v>
      </c>
      <c r="C142" s="6" t="s">
        <v>91</v>
      </c>
      <c r="D142" s="6"/>
      <c r="E142" s="6"/>
      <c r="F142" s="24">
        <v>0</v>
      </c>
      <c r="G142" s="24"/>
      <c r="H142" s="24"/>
      <c r="I142" s="24"/>
      <c r="J142" s="40"/>
      <c r="K142" s="24"/>
      <c r="L142" s="24"/>
      <c r="M142" s="24"/>
      <c r="N142" s="40"/>
      <c r="O142" s="24"/>
      <c r="P142" s="24"/>
      <c r="Q142" s="24"/>
      <c r="R142" s="24"/>
      <c r="S142" s="24">
        <f t="shared" si="70"/>
        <v>0</v>
      </c>
      <c r="T142" s="24">
        <f t="shared" si="71"/>
        <v>0</v>
      </c>
      <c r="U142" s="24">
        <f t="shared" si="72"/>
        <v>0</v>
      </c>
      <c r="W142" s="44">
        <f t="shared" si="56"/>
        <v>0</v>
      </c>
      <c r="X142" s="44">
        <f t="shared" si="57"/>
        <v>0</v>
      </c>
    </row>
    <row r="143" spans="1:24" x14ac:dyDescent="0.25">
      <c r="B143" s="30">
        <v>509</v>
      </c>
      <c r="C143" s="30" t="s">
        <v>92</v>
      </c>
      <c r="D143" s="30"/>
      <c r="E143" s="30"/>
      <c r="F143" s="41">
        <v>0</v>
      </c>
      <c r="G143" s="41"/>
      <c r="H143" s="41"/>
      <c r="I143" s="41"/>
      <c r="J143" s="41"/>
      <c r="K143" s="41"/>
      <c r="L143" s="41"/>
      <c r="M143" s="41"/>
      <c r="N143" s="41"/>
      <c r="O143" s="41"/>
      <c r="P143" s="41"/>
      <c r="Q143" s="41"/>
      <c r="R143" s="41"/>
      <c r="S143" s="41">
        <f t="shared" si="70"/>
        <v>0</v>
      </c>
      <c r="T143" s="41">
        <f t="shared" si="71"/>
        <v>0</v>
      </c>
      <c r="U143" s="41">
        <f t="shared" si="72"/>
        <v>0</v>
      </c>
      <c r="W143" s="44">
        <f t="shared" si="56"/>
        <v>0</v>
      </c>
      <c r="X143" s="44">
        <f t="shared" si="57"/>
        <v>0</v>
      </c>
    </row>
    <row r="144" spans="1:24" x14ac:dyDescent="0.25">
      <c r="B144" s="6"/>
      <c r="C144" s="6" t="s">
        <v>93</v>
      </c>
      <c r="D144" s="6"/>
      <c r="E144" s="6"/>
      <c r="F144" s="24">
        <f>SUM(F137:F143)</f>
        <v>419239766.24914169</v>
      </c>
      <c r="G144" s="24">
        <f>SUM(G137:G143)</f>
        <v>7428589.3222039379</v>
      </c>
      <c r="H144" s="24">
        <f>SUM(H137:H143)</f>
        <v>411811176.92693776</v>
      </c>
      <c r="I144" s="24">
        <f>SUM(I137:I143)</f>
        <v>0</v>
      </c>
      <c r="J144" s="24"/>
      <c r="K144" s="24">
        <f>SUM(K137:K143)</f>
        <v>0</v>
      </c>
      <c r="L144" s="24">
        <f>SUM(L137:L143)</f>
        <v>0</v>
      </c>
      <c r="M144" s="24">
        <f>SUM(M137:M143)</f>
        <v>0</v>
      </c>
      <c r="N144" s="24"/>
      <c r="O144" s="24">
        <f>SUM(O137:O143)</f>
        <v>0</v>
      </c>
      <c r="P144" s="24">
        <f>SUM(P137:P143)</f>
        <v>0</v>
      </c>
      <c r="Q144" s="24">
        <f>SUM(Q137:Q143)</f>
        <v>0</v>
      </c>
      <c r="R144" s="24"/>
      <c r="S144" s="24">
        <f>SUM(S137:S143)</f>
        <v>7428589.3222039379</v>
      </c>
      <c r="T144" s="24">
        <f>SUM(T137:T143)</f>
        <v>411811176.92693776</v>
      </c>
      <c r="U144" s="24">
        <f>SUM(U137:U143)</f>
        <v>0</v>
      </c>
      <c r="W144" s="44">
        <f t="shared" si="56"/>
        <v>0</v>
      </c>
      <c r="X144" s="44">
        <f t="shared" si="57"/>
        <v>0</v>
      </c>
    </row>
    <row r="145" spans="2:24" x14ac:dyDescent="0.25">
      <c r="B145" s="6"/>
      <c r="C145" s="6"/>
      <c r="D145" s="6"/>
      <c r="E145" s="6"/>
      <c r="F145" s="24"/>
      <c r="G145" s="24"/>
      <c r="H145" s="24"/>
      <c r="I145" s="24"/>
      <c r="J145" s="40"/>
      <c r="K145" s="24"/>
      <c r="L145" s="24"/>
      <c r="M145" s="24"/>
      <c r="N145" s="40"/>
      <c r="O145" s="24"/>
      <c r="P145" s="24"/>
      <c r="Q145" s="24"/>
      <c r="R145" s="24"/>
      <c r="S145" s="24"/>
      <c r="T145" s="24"/>
      <c r="U145" s="24"/>
      <c r="W145" s="44">
        <f t="shared" si="56"/>
        <v>0</v>
      </c>
      <c r="X145" s="44">
        <f t="shared" si="57"/>
        <v>0</v>
      </c>
    </row>
    <row r="146" spans="2:24" x14ac:dyDescent="0.25">
      <c r="B146" s="9" t="s">
        <v>94</v>
      </c>
      <c r="C146" s="6"/>
      <c r="D146" s="6"/>
      <c r="E146" s="6"/>
      <c r="F146" s="24"/>
      <c r="G146" s="24"/>
      <c r="H146" s="24"/>
      <c r="I146" s="24"/>
      <c r="J146" s="40"/>
      <c r="K146" s="24"/>
      <c r="L146" s="24"/>
      <c r="M146" s="24"/>
      <c r="N146" s="40"/>
      <c r="O146" s="24"/>
      <c r="P146" s="24"/>
      <c r="Q146" s="24"/>
      <c r="R146" s="24"/>
      <c r="S146" s="24"/>
      <c r="T146" s="24"/>
      <c r="U146" s="24"/>
      <c r="W146" s="44">
        <f t="shared" si="56"/>
        <v>0</v>
      </c>
      <c r="X146" s="44">
        <f t="shared" si="57"/>
        <v>0</v>
      </c>
    </row>
    <row r="147" spans="2:24" x14ac:dyDescent="0.25">
      <c r="B147" s="6">
        <v>510</v>
      </c>
      <c r="C147" s="6" t="s">
        <v>95</v>
      </c>
      <c r="D147" s="47" t="str">
        <f>INDEX(classify,$E147,'Function-Classif'!D$1)</f>
        <v>LBSUB2</v>
      </c>
      <c r="E147" s="6">
        <v>11</v>
      </c>
      <c r="F147" s="24">
        <v>10261750.042761102</v>
      </c>
      <c r="G147" s="47">
        <f>INDEX(classify,$E147,'Function-Classif'!G$1)*$F147</f>
        <v>162248.77617219056</v>
      </c>
      <c r="H147" s="47">
        <f>INDEX(classify,$E147,'Function-Classif'!H$1)*$F147</f>
        <v>10099501.266588911</v>
      </c>
      <c r="I147" s="47">
        <f>INDEX(classify,$E147,'Function-Classif'!I$1)*$F147</f>
        <v>0</v>
      </c>
      <c r="J147" s="47"/>
      <c r="K147" s="47">
        <f>INDEX(classify,$E147,'Function-Classif'!K$1)*$F147</f>
        <v>0</v>
      </c>
      <c r="L147" s="47">
        <f>INDEX(classify,$E147,'Function-Classif'!L$1)*$F147</f>
        <v>0</v>
      </c>
      <c r="M147" s="47">
        <f>INDEX(classify,$E147,'Function-Classif'!M$1)*$F147</f>
        <v>0</v>
      </c>
      <c r="N147" s="47"/>
      <c r="O147" s="47">
        <f>INDEX(classify,$E147,'Function-Classif'!O$1)*$F147</f>
        <v>0</v>
      </c>
      <c r="P147" s="47">
        <f>INDEX(classify,$E147,'Function-Classif'!P$1)*$F147</f>
        <v>0</v>
      </c>
      <c r="Q147" s="47">
        <f>INDEX(classify,$E147,'Function-Classif'!Q$1)*$F147</f>
        <v>0</v>
      </c>
      <c r="R147" s="24"/>
      <c r="S147" s="24">
        <f t="shared" ref="S147:S151" si="78">+G147+K147+O147</f>
        <v>162248.77617219056</v>
      </c>
      <c r="T147" s="24">
        <f t="shared" ref="T147:T151" si="79">+H147+L147+P147</f>
        <v>10099501.266588911</v>
      </c>
      <c r="U147" s="24">
        <f t="shared" ref="U147:U151" si="80">+I147+M147+Q147</f>
        <v>0</v>
      </c>
      <c r="W147" s="44">
        <f t="shared" si="56"/>
        <v>0</v>
      </c>
      <c r="X147" s="44">
        <f t="shared" si="57"/>
        <v>0</v>
      </c>
    </row>
    <row r="148" spans="2:24" x14ac:dyDescent="0.25">
      <c r="B148" s="6">
        <v>511</v>
      </c>
      <c r="C148" s="6" t="s">
        <v>96</v>
      </c>
      <c r="D148" s="47" t="str">
        <f>INDEX(classify,$E148,'Function-Classif'!D$1)</f>
        <v>PROD</v>
      </c>
      <c r="E148" s="6">
        <v>2</v>
      </c>
      <c r="F148" s="24">
        <v>5959887.1456335718</v>
      </c>
      <c r="G148" s="47">
        <f>INDEX(classify,$E148,'Function-Classif'!G$1)*$F148</f>
        <v>976825.50316934264</v>
      </c>
      <c r="H148" s="47">
        <f>INDEX(classify,$E148,'Function-Classif'!H$1)*$F148</f>
        <v>4983061.6424642289</v>
      </c>
      <c r="I148" s="47">
        <f>INDEX(classify,$E148,'Function-Classif'!I$1)*$F148</f>
        <v>0</v>
      </c>
      <c r="J148" s="47"/>
      <c r="K148" s="47">
        <f>INDEX(classify,$E148,'Function-Classif'!K$1)*$F148</f>
        <v>0</v>
      </c>
      <c r="L148" s="47">
        <f>INDEX(classify,$E148,'Function-Classif'!L$1)*$F148</f>
        <v>0</v>
      </c>
      <c r="M148" s="47">
        <f>INDEX(classify,$E148,'Function-Classif'!M$1)*$F148</f>
        <v>0</v>
      </c>
      <c r="N148" s="47"/>
      <c r="O148" s="47">
        <f>INDEX(classify,$E148,'Function-Classif'!O$1)*$F148</f>
        <v>0</v>
      </c>
      <c r="P148" s="47">
        <f>INDEX(classify,$E148,'Function-Classif'!P$1)*$F148</f>
        <v>0</v>
      </c>
      <c r="Q148" s="47">
        <f>INDEX(classify,$E148,'Function-Classif'!Q$1)*$F148</f>
        <v>0</v>
      </c>
      <c r="R148" s="24"/>
      <c r="S148" s="24">
        <f t="shared" si="78"/>
        <v>976825.50316934264</v>
      </c>
      <c r="T148" s="24">
        <f t="shared" si="79"/>
        <v>4983061.6424642289</v>
      </c>
      <c r="U148" s="24">
        <f t="shared" si="80"/>
        <v>0</v>
      </c>
      <c r="W148" s="44">
        <f t="shared" si="56"/>
        <v>0</v>
      </c>
      <c r="X148" s="44">
        <f t="shared" si="57"/>
        <v>0</v>
      </c>
    </row>
    <row r="149" spans="2:24" x14ac:dyDescent="0.25">
      <c r="B149" s="6">
        <v>512</v>
      </c>
      <c r="C149" s="6" t="s">
        <v>97</v>
      </c>
      <c r="D149" s="6"/>
      <c r="E149" s="6" t="s">
        <v>251</v>
      </c>
      <c r="F149" s="24">
        <v>40186142.419223778</v>
      </c>
      <c r="G149" s="24"/>
      <c r="H149" s="24">
        <f>F149</f>
        <v>40186142.419223778</v>
      </c>
      <c r="I149" s="24"/>
      <c r="J149" s="40"/>
      <c r="K149" s="24"/>
      <c r="L149" s="24"/>
      <c r="M149" s="24"/>
      <c r="N149" s="40"/>
      <c r="O149" s="24"/>
      <c r="P149" s="24"/>
      <c r="Q149" s="24"/>
      <c r="R149" s="24"/>
      <c r="S149" s="24">
        <f t="shared" si="78"/>
        <v>0</v>
      </c>
      <c r="T149" s="24">
        <f t="shared" si="79"/>
        <v>40186142.419223778</v>
      </c>
      <c r="U149" s="24">
        <f t="shared" si="80"/>
        <v>0</v>
      </c>
      <c r="W149" s="44">
        <f t="shared" ref="W149:W212" si="81">SUM(G149:Q149)-F149</f>
        <v>0</v>
      </c>
      <c r="X149" s="44">
        <f t="shared" ref="X149:X212" si="82">SUM(S149:U149)-F149</f>
        <v>0</v>
      </c>
    </row>
    <row r="150" spans="2:24" x14ac:dyDescent="0.25">
      <c r="B150" s="6">
        <v>513</v>
      </c>
      <c r="C150" s="6" t="s">
        <v>98</v>
      </c>
      <c r="D150" s="6"/>
      <c r="E150" s="6" t="s">
        <v>251</v>
      </c>
      <c r="F150" s="24">
        <v>8270033.1162846461</v>
      </c>
      <c r="G150" s="24"/>
      <c r="H150" s="24">
        <f t="shared" ref="H150:H151" si="83">F150</f>
        <v>8270033.1162846461</v>
      </c>
      <c r="I150" s="24"/>
      <c r="J150" s="40"/>
      <c r="K150" s="24"/>
      <c r="L150" s="24"/>
      <c r="M150" s="24"/>
      <c r="N150" s="40"/>
      <c r="O150" s="24"/>
      <c r="P150" s="24"/>
      <c r="Q150" s="24"/>
      <c r="R150" s="24"/>
      <c r="S150" s="24">
        <f t="shared" si="78"/>
        <v>0</v>
      </c>
      <c r="T150" s="24">
        <f t="shared" si="79"/>
        <v>8270033.1162846461</v>
      </c>
      <c r="U150" s="24">
        <f t="shared" si="80"/>
        <v>0</v>
      </c>
      <c r="W150" s="44">
        <f t="shared" si="81"/>
        <v>0</v>
      </c>
      <c r="X150" s="44">
        <f t="shared" si="82"/>
        <v>0</v>
      </c>
    </row>
    <row r="151" spans="2:24" x14ac:dyDescent="0.25">
      <c r="B151" s="30">
        <v>514</v>
      </c>
      <c r="C151" s="30" t="s">
        <v>99</v>
      </c>
      <c r="D151" s="30"/>
      <c r="E151" s="30" t="s">
        <v>251</v>
      </c>
      <c r="F151" s="41">
        <v>2439522.2018849053</v>
      </c>
      <c r="G151" s="41"/>
      <c r="H151" s="41">
        <f t="shared" si="83"/>
        <v>2439522.2018849053</v>
      </c>
      <c r="I151" s="41"/>
      <c r="J151" s="41"/>
      <c r="K151" s="41"/>
      <c r="L151" s="41"/>
      <c r="M151" s="41"/>
      <c r="N151" s="41"/>
      <c r="O151" s="41"/>
      <c r="P151" s="41"/>
      <c r="Q151" s="41"/>
      <c r="R151" s="41"/>
      <c r="S151" s="41">
        <f t="shared" si="78"/>
        <v>0</v>
      </c>
      <c r="T151" s="41">
        <f t="shared" si="79"/>
        <v>2439522.2018849053</v>
      </c>
      <c r="U151" s="41">
        <f t="shared" si="80"/>
        <v>0</v>
      </c>
      <c r="W151" s="44">
        <f t="shared" si="81"/>
        <v>0</v>
      </c>
      <c r="X151" s="44">
        <f t="shared" si="82"/>
        <v>0</v>
      </c>
    </row>
    <row r="152" spans="2:24" x14ac:dyDescent="0.25">
      <c r="B152" s="6"/>
      <c r="C152" s="6" t="s">
        <v>100</v>
      </c>
      <c r="D152" s="6"/>
      <c r="E152" s="6"/>
      <c r="F152" s="24">
        <f>SUM(F147:F151)</f>
        <v>67117334.925788</v>
      </c>
      <c r="G152" s="24">
        <f>SUM(G147:G151)</f>
        <v>1139074.2793415333</v>
      </c>
      <c r="H152" s="24">
        <f>SUM(H147:H151)</f>
        <v>65978260.646446466</v>
      </c>
      <c r="I152" s="24">
        <f>SUM(I147:I151)</f>
        <v>0</v>
      </c>
      <c r="J152" s="24"/>
      <c r="K152" s="24">
        <f>SUM(K147:K151)</f>
        <v>0</v>
      </c>
      <c r="L152" s="24">
        <f>SUM(L147:L151)</f>
        <v>0</v>
      </c>
      <c r="M152" s="24">
        <f>SUM(M147:M151)</f>
        <v>0</v>
      </c>
      <c r="N152" s="24"/>
      <c r="O152" s="24">
        <f>SUM(O147:O151)</f>
        <v>0</v>
      </c>
      <c r="P152" s="24">
        <f>SUM(P147:P151)</f>
        <v>0</v>
      </c>
      <c r="Q152" s="24">
        <f>SUM(Q147:Q151)</f>
        <v>0</v>
      </c>
      <c r="R152" s="24"/>
      <c r="S152" s="24">
        <f>SUM(S147:S151)</f>
        <v>1139074.2793415333</v>
      </c>
      <c r="T152" s="24">
        <f>SUM(T147:T151)</f>
        <v>65978260.646446466</v>
      </c>
      <c r="U152" s="24">
        <f>SUM(U147:U151)</f>
        <v>0</v>
      </c>
      <c r="W152" s="44">
        <f t="shared" si="81"/>
        <v>0</v>
      </c>
      <c r="X152" s="44">
        <f t="shared" si="82"/>
        <v>0</v>
      </c>
    </row>
    <row r="153" spans="2:24" x14ac:dyDescent="0.25">
      <c r="B153" s="30"/>
      <c r="C153" s="30"/>
      <c r="D153" s="30"/>
      <c r="E153" s="30"/>
      <c r="F153" s="31"/>
      <c r="G153" s="41"/>
      <c r="H153" s="41"/>
      <c r="I153" s="41"/>
      <c r="J153" s="41"/>
      <c r="K153" s="41"/>
      <c r="L153" s="41"/>
      <c r="M153" s="41"/>
      <c r="N153" s="41"/>
      <c r="O153" s="41"/>
      <c r="P153" s="41"/>
      <c r="Q153" s="41"/>
      <c r="R153" s="41"/>
      <c r="S153" s="41"/>
      <c r="T153" s="41"/>
      <c r="U153" s="41"/>
      <c r="W153" s="44">
        <f t="shared" si="81"/>
        <v>0</v>
      </c>
      <c r="X153" s="44">
        <f t="shared" si="82"/>
        <v>0</v>
      </c>
    </row>
    <row r="154" spans="2:24" x14ac:dyDescent="0.25">
      <c r="B154" s="9" t="s">
        <v>101</v>
      </c>
      <c r="D154" s="6"/>
      <c r="E154" s="6"/>
      <c r="F154" s="24">
        <f>F144+F152</f>
        <v>486357101.17492968</v>
      </c>
      <c r="G154" s="24">
        <f>G144+G152</f>
        <v>8567663.6015454717</v>
      </c>
      <c r="H154" s="24">
        <f>H144+H152</f>
        <v>477789437.57338423</v>
      </c>
      <c r="I154" s="24">
        <f>I144+I152</f>
        <v>0</v>
      </c>
      <c r="J154" s="24"/>
      <c r="K154" s="24">
        <f>K144+K152</f>
        <v>0</v>
      </c>
      <c r="L154" s="24">
        <f>L144+L152</f>
        <v>0</v>
      </c>
      <c r="M154" s="24">
        <f>M144+M152</f>
        <v>0</v>
      </c>
      <c r="N154" s="24"/>
      <c r="O154" s="24">
        <f>O144+O152</f>
        <v>0</v>
      </c>
      <c r="P154" s="24">
        <f>P144+P152</f>
        <v>0</v>
      </c>
      <c r="Q154" s="24">
        <f>Q144+Q152</f>
        <v>0</v>
      </c>
      <c r="R154" s="24"/>
      <c r="S154" s="24">
        <f>S144+S152</f>
        <v>8567663.6015454717</v>
      </c>
      <c r="T154" s="24">
        <f>T144+T152</f>
        <v>477789437.57338423</v>
      </c>
      <c r="U154" s="24">
        <f>U144+U152</f>
        <v>0</v>
      </c>
      <c r="W154" s="44">
        <f t="shared" si="81"/>
        <v>0</v>
      </c>
      <c r="X154" s="44">
        <f t="shared" si="82"/>
        <v>0</v>
      </c>
    </row>
    <row r="155" spans="2:24" x14ac:dyDescent="0.25">
      <c r="B155" s="6"/>
      <c r="C155" s="6"/>
      <c r="D155" s="6"/>
      <c r="E155" s="6"/>
      <c r="F155" s="24"/>
      <c r="G155" s="24"/>
      <c r="H155" s="24"/>
      <c r="I155" s="24"/>
      <c r="J155" s="40"/>
      <c r="K155" s="24"/>
      <c r="L155" s="24"/>
      <c r="M155" s="24"/>
      <c r="N155" s="40"/>
      <c r="O155" s="24"/>
      <c r="P155" s="24"/>
      <c r="Q155" s="24"/>
      <c r="R155" s="24"/>
      <c r="S155" s="24"/>
      <c r="T155" s="24"/>
      <c r="U155" s="24"/>
      <c r="W155" s="44">
        <f t="shared" si="81"/>
        <v>0</v>
      </c>
      <c r="X155" s="44">
        <f t="shared" si="82"/>
        <v>0</v>
      </c>
    </row>
    <row r="156" spans="2:24" x14ac:dyDescent="0.25">
      <c r="B156" s="9" t="s">
        <v>102</v>
      </c>
      <c r="C156" s="6"/>
      <c r="D156" s="6"/>
      <c r="E156" s="6"/>
      <c r="F156" s="24"/>
      <c r="G156" s="24"/>
      <c r="H156" s="24"/>
      <c r="I156" s="24"/>
      <c r="J156" s="40"/>
      <c r="K156" s="24"/>
      <c r="L156" s="24"/>
      <c r="M156" s="24"/>
      <c r="N156" s="40"/>
      <c r="O156" s="24"/>
      <c r="P156" s="24"/>
      <c r="Q156" s="24"/>
      <c r="R156" s="24"/>
      <c r="S156" s="24"/>
      <c r="T156" s="24"/>
      <c r="U156" s="24"/>
      <c r="W156" s="44">
        <f t="shared" si="81"/>
        <v>0</v>
      </c>
      <c r="X156" s="44">
        <f t="shared" si="82"/>
        <v>0</v>
      </c>
    </row>
    <row r="157" spans="2:24" x14ac:dyDescent="0.25">
      <c r="B157" s="19">
        <v>535</v>
      </c>
      <c r="C157" s="6" t="s">
        <v>86</v>
      </c>
      <c r="D157" s="6"/>
      <c r="E157" s="6"/>
      <c r="F157" s="24">
        <v>0</v>
      </c>
      <c r="G157" s="24"/>
      <c r="H157" s="24"/>
      <c r="I157" s="24"/>
      <c r="J157" s="40"/>
      <c r="K157" s="24"/>
      <c r="L157" s="24"/>
      <c r="M157" s="24"/>
      <c r="N157" s="40"/>
      <c r="O157" s="24"/>
      <c r="P157" s="24"/>
      <c r="Q157" s="24"/>
      <c r="R157" s="24"/>
      <c r="S157" s="24">
        <f t="shared" ref="S157:S162" si="84">+G157+K157+O157</f>
        <v>0</v>
      </c>
      <c r="T157" s="24">
        <f t="shared" ref="T157:T162" si="85">+H157+L157+P157</f>
        <v>0</v>
      </c>
      <c r="U157" s="24">
        <f t="shared" ref="U157:U162" si="86">+I157+M157+Q157</f>
        <v>0</v>
      </c>
      <c r="W157" s="44">
        <f t="shared" si="81"/>
        <v>0</v>
      </c>
      <c r="X157" s="44">
        <f t="shared" si="82"/>
        <v>0</v>
      </c>
    </row>
    <row r="158" spans="2:24" x14ac:dyDescent="0.25">
      <c r="B158" s="20">
        <v>536</v>
      </c>
      <c r="C158" s="6" t="s">
        <v>103</v>
      </c>
      <c r="D158" s="6"/>
      <c r="E158" s="6"/>
      <c r="F158" s="24">
        <v>0</v>
      </c>
      <c r="G158" s="24"/>
      <c r="H158" s="24"/>
      <c r="I158" s="24"/>
      <c r="J158" s="40"/>
      <c r="K158" s="24"/>
      <c r="L158" s="24"/>
      <c r="M158" s="24"/>
      <c r="N158" s="40"/>
      <c r="O158" s="24"/>
      <c r="P158" s="24"/>
      <c r="Q158" s="24"/>
      <c r="R158" s="24"/>
      <c r="S158" s="24">
        <f t="shared" si="84"/>
        <v>0</v>
      </c>
      <c r="T158" s="24">
        <f t="shared" si="85"/>
        <v>0</v>
      </c>
      <c r="U158" s="24">
        <f t="shared" si="86"/>
        <v>0</v>
      </c>
      <c r="W158" s="44">
        <f t="shared" si="81"/>
        <v>0</v>
      </c>
      <c r="X158" s="44">
        <f t="shared" si="82"/>
        <v>0</v>
      </c>
    </row>
    <row r="159" spans="2:24" x14ac:dyDescent="0.25">
      <c r="B159" s="6">
        <v>537</v>
      </c>
      <c r="C159" s="6" t="s">
        <v>104</v>
      </c>
      <c r="D159" s="6"/>
      <c r="E159" s="6"/>
      <c r="F159" s="24">
        <v>0</v>
      </c>
      <c r="G159" s="24"/>
      <c r="H159" s="24"/>
      <c r="I159" s="24"/>
      <c r="J159" s="40"/>
      <c r="K159" s="24"/>
      <c r="L159" s="24"/>
      <c r="M159" s="24"/>
      <c r="N159" s="40"/>
      <c r="O159" s="24"/>
      <c r="P159" s="24"/>
      <c r="Q159" s="24"/>
      <c r="R159" s="24"/>
      <c r="S159" s="24">
        <f t="shared" si="84"/>
        <v>0</v>
      </c>
      <c r="T159" s="24">
        <f t="shared" si="85"/>
        <v>0</v>
      </c>
      <c r="U159" s="24">
        <f t="shared" si="86"/>
        <v>0</v>
      </c>
      <c r="W159" s="44">
        <f t="shared" si="81"/>
        <v>0</v>
      </c>
      <c r="X159" s="44">
        <f t="shared" si="82"/>
        <v>0</v>
      </c>
    </row>
    <row r="160" spans="2:24" x14ac:dyDescent="0.25">
      <c r="B160" s="18">
        <v>538</v>
      </c>
      <c r="C160" s="6" t="s">
        <v>89</v>
      </c>
      <c r="D160" s="6"/>
      <c r="E160" s="6"/>
      <c r="F160" s="24">
        <v>0</v>
      </c>
      <c r="G160" s="24"/>
      <c r="H160" s="24"/>
      <c r="I160" s="24"/>
      <c r="J160" s="40"/>
      <c r="K160" s="24"/>
      <c r="L160" s="24"/>
      <c r="M160" s="24"/>
      <c r="N160" s="40"/>
      <c r="O160" s="24"/>
      <c r="P160" s="24"/>
      <c r="Q160" s="24"/>
      <c r="R160" s="24"/>
      <c r="S160" s="24">
        <f t="shared" si="84"/>
        <v>0</v>
      </c>
      <c r="T160" s="24">
        <f t="shared" si="85"/>
        <v>0</v>
      </c>
      <c r="U160" s="24">
        <f t="shared" si="86"/>
        <v>0</v>
      </c>
      <c r="W160" s="44">
        <f t="shared" si="81"/>
        <v>0</v>
      </c>
      <c r="X160" s="44">
        <f t="shared" si="82"/>
        <v>0</v>
      </c>
    </row>
    <row r="161" spans="2:24" x14ac:dyDescent="0.25">
      <c r="B161" s="6">
        <v>539</v>
      </c>
      <c r="C161" s="6" t="s">
        <v>105</v>
      </c>
      <c r="D161" s="47" t="str">
        <f>INDEX(classify,$E161,'Function-Classif'!D$1)</f>
        <v>PROD</v>
      </c>
      <c r="E161" s="6">
        <v>2</v>
      </c>
      <c r="F161" s="24">
        <v>8522.7845649540959</v>
      </c>
      <c r="G161" s="47">
        <f>INDEX(classify,$E161,'Function-Classif'!G$1)*$F161</f>
        <v>1396.8843901959767</v>
      </c>
      <c r="H161" s="47">
        <f>INDEX(classify,$E161,'Function-Classif'!H$1)*$F161</f>
        <v>7125.9001747581196</v>
      </c>
      <c r="I161" s="47">
        <f>INDEX(classify,$E161,'Function-Classif'!I$1)*$F161</f>
        <v>0</v>
      </c>
      <c r="J161" s="47"/>
      <c r="K161" s="47">
        <f>INDEX(classify,$E161,'Function-Classif'!K$1)*$F161</f>
        <v>0</v>
      </c>
      <c r="L161" s="47">
        <f>INDEX(classify,$E161,'Function-Classif'!L$1)*$F161</f>
        <v>0</v>
      </c>
      <c r="M161" s="47">
        <f>INDEX(classify,$E161,'Function-Classif'!M$1)*$F161</f>
        <v>0</v>
      </c>
      <c r="N161" s="47"/>
      <c r="O161" s="47">
        <f>INDEX(classify,$E161,'Function-Classif'!O$1)*$F161</f>
        <v>0</v>
      </c>
      <c r="P161" s="47">
        <f>INDEX(classify,$E161,'Function-Classif'!P$1)*$F161</f>
        <v>0</v>
      </c>
      <c r="Q161" s="47">
        <f>INDEX(classify,$E161,'Function-Classif'!Q$1)*$F161</f>
        <v>0</v>
      </c>
      <c r="R161" s="24"/>
      <c r="S161" s="24">
        <f t="shared" si="84"/>
        <v>1396.8843901959767</v>
      </c>
      <c r="T161" s="24">
        <f t="shared" si="85"/>
        <v>7125.9001747581196</v>
      </c>
      <c r="U161" s="24">
        <f t="shared" si="86"/>
        <v>0</v>
      </c>
      <c r="W161" s="44">
        <f t="shared" si="81"/>
        <v>0</v>
      </c>
      <c r="X161" s="44">
        <f t="shared" si="82"/>
        <v>0</v>
      </c>
    </row>
    <row r="162" spans="2:24" x14ac:dyDescent="0.25">
      <c r="B162" s="68">
        <v>540</v>
      </c>
      <c r="C162" s="30" t="s">
        <v>91</v>
      </c>
      <c r="D162" s="30"/>
      <c r="E162" s="30"/>
      <c r="F162" s="41">
        <v>0</v>
      </c>
      <c r="G162" s="41"/>
      <c r="H162" s="41"/>
      <c r="I162" s="41"/>
      <c r="J162" s="41"/>
      <c r="K162" s="41"/>
      <c r="L162" s="41"/>
      <c r="M162" s="41"/>
      <c r="N162" s="41"/>
      <c r="O162" s="41"/>
      <c r="P162" s="41"/>
      <c r="Q162" s="41"/>
      <c r="R162" s="41"/>
      <c r="S162" s="41">
        <f t="shared" si="84"/>
        <v>0</v>
      </c>
      <c r="T162" s="41">
        <f t="shared" si="85"/>
        <v>0</v>
      </c>
      <c r="U162" s="41">
        <f t="shared" si="86"/>
        <v>0</v>
      </c>
      <c r="W162" s="44">
        <f t="shared" si="81"/>
        <v>0</v>
      </c>
      <c r="X162" s="44">
        <f t="shared" si="82"/>
        <v>0</v>
      </c>
    </row>
    <row r="163" spans="2:24" x14ac:dyDescent="0.25">
      <c r="B163" s="6"/>
      <c r="C163" s="6" t="s">
        <v>106</v>
      </c>
      <c r="D163" s="6"/>
      <c r="E163" s="6"/>
      <c r="F163" s="24">
        <f>SUM(F157:F162)</f>
        <v>8522.7845649540959</v>
      </c>
      <c r="G163" s="24">
        <f>SUM(G157:G162)</f>
        <v>1396.8843901959767</v>
      </c>
      <c r="H163" s="24">
        <f>SUM(H157:H162)</f>
        <v>7125.9001747581196</v>
      </c>
      <c r="I163" s="24">
        <f>SUM(I157:I162)</f>
        <v>0</v>
      </c>
      <c r="J163" s="24"/>
      <c r="K163" s="24">
        <f>SUM(K157:K162)</f>
        <v>0</v>
      </c>
      <c r="L163" s="24">
        <f>SUM(L157:L162)</f>
        <v>0</v>
      </c>
      <c r="M163" s="24">
        <f>SUM(M157:M162)</f>
        <v>0</v>
      </c>
      <c r="N163" s="24"/>
      <c r="O163" s="24">
        <f>SUM(O157:O162)</f>
        <v>0</v>
      </c>
      <c r="P163" s="24">
        <f>SUM(P157:P162)</f>
        <v>0</v>
      </c>
      <c r="Q163" s="24">
        <f>SUM(Q157:Q162)</f>
        <v>0</v>
      </c>
      <c r="R163" s="24"/>
      <c r="S163" s="24">
        <f>SUM(S157:S162)</f>
        <v>1396.8843901959767</v>
      </c>
      <c r="T163" s="24">
        <f>SUM(T157:T162)</f>
        <v>7125.9001747581196</v>
      </c>
      <c r="U163" s="24">
        <f>SUM(U157:U162)</f>
        <v>0</v>
      </c>
      <c r="W163" s="44">
        <f t="shared" si="81"/>
        <v>0</v>
      </c>
      <c r="X163" s="44">
        <f t="shared" si="82"/>
        <v>0</v>
      </c>
    </row>
    <row r="164" spans="2:24" x14ac:dyDescent="0.25">
      <c r="B164" s="6"/>
      <c r="C164" s="6"/>
      <c r="D164" s="6"/>
      <c r="E164" s="6"/>
      <c r="F164" s="24"/>
      <c r="G164" s="24"/>
      <c r="H164" s="24"/>
      <c r="I164" s="24"/>
      <c r="J164" s="40"/>
      <c r="K164" s="24"/>
      <c r="L164" s="24"/>
      <c r="M164" s="24"/>
      <c r="N164" s="40"/>
      <c r="O164" s="24"/>
      <c r="P164" s="24"/>
      <c r="Q164" s="24"/>
      <c r="R164" s="24"/>
      <c r="S164" s="24"/>
      <c r="T164" s="24"/>
      <c r="U164" s="24"/>
      <c r="W164" s="44">
        <f t="shared" si="81"/>
        <v>0</v>
      </c>
      <c r="X164" s="44">
        <f t="shared" si="82"/>
        <v>0</v>
      </c>
    </row>
    <row r="165" spans="2:24" x14ac:dyDescent="0.25">
      <c r="B165" s="9" t="s">
        <v>107</v>
      </c>
      <c r="C165" s="6"/>
      <c r="D165" s="6"/>
      <c r="E165" s="6"/>
      <c r="F165" s="24"/>
      <c r="G165" s="24"/>
      <c r="H165" s="24"/>
      <c r="I165" s="24"/>
      <c r="J165" s="40"/>
      <c r="K165" s="24"/>
      <c r="L165" s="24"/>
      <c r="M165" s="24"/>
      <c r="N165" s="40"/>
      <c r="O165" s="24"/>
      <c r="P165" s="24"/>
      <c r="Q165" s="24"/>
      <c r="R165" s="24"/>
      <c r="S165" s="24"/>
      <c r="T165" s="24"/>
      <c r="U165" s="24"/>
      <c r="W165" s="44">
        <f t="shared" si="81"/>
        <v>0</v>
      </c>
      <c r="X165" s="44">
        <f t="shared" si="82"/>
        <v>0</v>
      </c>
    </row>
    <row r="166" spans="2:24" x14ac:dyDescent="0.25">
      <c r="B166" s="19">
        <v>541</v>
      </c>
      <c r="C166" s="6" t="s">
        <v>95</v>
      </c>
      <c r="D166" s="47" t="str">
        <f>INDEX(classify,$E166,'Function-Classif'!D$1)</f>
        <v>LBSUB4</v>
      </c>
      <c r="E166" s="6">
        <v>12</v>
      </c>
      <c r="F166" s="24">
        <v>186494.00636960182</v>
      </c>
      <c r="G166" s="47">
        <f>INDEX(classify,$E166,'Function-Classif'!G$1)*$F166</f>
        <v>30566.367643977741</v>
      </c>
      <c r="H166" s="47">
        <f>INDEX(classify,$E166,'Function-Classif'!H$1)*$F166</f>
        <v>155927.6387256241</v>
      </c>
      <c r="I166" s="47">
        <f>INDEX(classify,$E166,'Function-Classif'!I$1)*$F166</f>
        <v>0</v>
      </c>
      <c r="J166" s="47"/>
      <c r="K166" s="47">
        <f>INDEX(classify,$E166,'Function-Classif'!K$1)*$F166</f>
        <v>0</v>
      </c>
      <c r="L166" s="47">
        <f>INDEX(classify,$E166,'Function-Classif'!L$1)*$F166</f>
        <v>0</v>
      </c>
      <c r="M166" s="47">
        <f>INDEX(classify,$E166,'Function-Classif'!M$1)*$F166</f>
        <v>0</v>
      </c>
      <c r="N166" s="47"/>
      <c r="O166" s="47">
        <f>INDEX(classify,$E166,'Function-Classif'!O$1)*$F166</f>
        <v>0</v>
      </c>
      <c r="P166" s="47">
        <f>INDEX(classify,$E166,'Function-Classif'!P$1)*$F166</f>
        <v>0</v>
      </c>
      <c r="Q166" s="47">
        <f>INDEX(classify,$E166,'Function-Classif'!Q$1)*$F166</f>
        <v>0</v>
      </c>
      <c r="R166" s="24"/>
      <c r="S166" s="24">
        <f t="shared" ref="S166:S170" si="87">+G166+K166+O166</f>
        <v>30566.367643977741</v>
      </c>
      <c r="T166" s="24">
        <f t="shared" ref="T166:T170" si="88">+H166+L166+P166</f>
        <v>155927.6387256241</v>
      </c>
      <c r="U166" s="24">
        <f t="shared" ref="U166:U170" si="89">+I166+M166+Q166</f>
        <v>0</v>
      </c>
      <c r="W166" s="44">
        <f t="shared" si="81"/>
        <v>0</v>
      </c>
      <c r="X166" s="44">
        <f t="shared" si="82"/>
        <v>0</v>
      </c>
    </row>
    <row r="167" spans="2:24" x14ac:dyDescent="0.25">
      <c r="B167" s="19">
        <v>542</v>
      </c>
      <c r="C167" s="6" t="s">
        <v>96</v>
      </c>
      <c r="D167" s="47" t="str">
        <f>INDEX(classify,$E167,'Function-Classif'!D$1)</f>
        <v>PROD</v>
      </c>
      <c r="E167" s="6">
        <v>2</v>
      </c>
      <c r="F167" s="24">
        <v>116900.87529150238</v>
      </c>
      <c r="G167" s="47">
        <f>INDEX(classify,$E167,'Function-Classif'!G$1)*$F167</f>
        <v>19160.053460277246</v>
      </c>
      <c r="H167" s="47">
        <f>INDEX(classify,$E167,'Function-Classif'!H$1)*$F167</f>
        <v>97740.821831225141</v>
      </c>
      <c r="I167" s="47">
        <f>INDEX(classify,$E167,'Function-Classif'!I$1)*$F167</f>
        <v>0</v>
      </c>
      <c r="J167" s="47"/>
      <c r="K167" s="47">
        <f>INDEX(classify,$E167,'Function-Classif'!K$1)*$F167</f>
        <v>0</v>
      </c>
      <c r="L167" s="47">
        <f>INDEX(classify,$E167,'Function-Classif'!L$1)*$F167</f>
        <v>0</v>
      </c>
      <c r="M167" s="47">
        <f>INDEX(classify,$E167,'Function-Classif'!M$1)*$F167</f>
        <v>0</v>
      </c>
      <c r="N167" s="47"/>
      <c r="O167" s="47">
        <f>INDEX(classify,$E167,'Function-Classif'!O$1)*$F167</f>
        <v>0</v>
      </c>
      <c r="P167" s="47">
        <f>INDEX(classify,$E167,'Function-Classif'!P$1)*$F167</f>
        <v>0</v>
      </c>
      <c r="Q167" s="47">
        <f>INDEX(classify,$E167,'Function-Classif'!Q$1)*$F167</f>
        <v>0</v>
      </c>
      <c r="R167" s="24"/>
      <c r="S167" s="24">
        <f t="shared" si="87"/>
        <v>19160.053460277246</v>
      </c>
      <c r="T167" s="24">
        <f t="shared" si="88"/>
        <v>97740.821831225141</v>
      </c>
      <c r="U167" s="24">
        <f t="shared" si="89"/>
        <v>0</v>
      </c>
      <c r="W167" s="44">
        <f t="shared" si="81"/>
        <v>0</v>
      </c>
      <c r="X167" s="44">
        <f t="shared" si="82"/>
        <v>0</v>
      </c>
    </row>
    <row r="168" spans="2:24" x14ac:dyDescent="0.25">
      <c r="B168" s="19">
        <v>543</v>
      </c>
      <c r="C168" s="6" t="s">
        <v>108</v>
      </c>
      <c r="D168" s="47" t="str">
        <f>INDEX(classify,$E168,'Function-Classif'!D$1)</f>
        <v>PROD</v>
      </c>
      <c r="E168" s="6">
        <v>2</v>
      </c>
      <c r="F168" s="24">
        <v>22496.79664992803</v>
      </c>
      <c r="G168" s="47">
        <f>INDEX(classify,$E168,'Function-Classif'!G$1)*$F168</f>
        <v>3687.2249709232051</v>
      </c>
      <c r="H168" s="47">
        <f>INDEX(classify,$E168,'Function-Classif'!H$1)*$F168</f>
        <v>18809.571679004825</v>
      </c>
      <c r="I168" s="47">
        <f>INDEX(classify,$E168,'Function-Classif'!I$1)*$F168</f>
        <v>0</v>
      </c>
      <c r="J168" s="47"/>
      <c r="K168" s="47">
        <f>INDEX(classify,$E168,'Function-Classif'!K$1)*$F168</f>
        <v>0</v>
      </c>
      <c r="L168" s="47">
        <f>INDEX(classify,$E168,'Function-Classif'!L$1)*$F168</f>
        <v>0</v>
      </c>
      <c r="M168" s="47">
        <f>INDEX(classify,$E168,'Function-Classif'!M$1)*$F168</f>
        <v>0</v>
      </c>
      <c r="N168" s="47"/>
      <c r="O168" s="47">
        <f>INDEX(classify,$E168,'Function-Classif'!O$1)*$F168</f>
        <v>0</v>
      </c>
      <c r="P168" s="47">
        <f>INDEX(classify,$E168,'Function-Classif'!P$1)*$F168</f>
        <v>0</v>
      </c>
      <c r="Q168" s="47">
        <f>INDEX(classify,$E168,'Function-Classif'!Q$1)*$F168</f>
        <v>0</v>
      </c>
      <c r="R168" s="24"/>
      <c r="S168" s="24">
        <f t="shared" si="87"/>
        <v>3687.2249709232051</v>
      </c>
      <c r="T168" s="24">
        <f t="shared" si="88"/>
        <v>18809.571679004825</v>
      </c>
      <c r="U168" s="24">
        <f t="shared" si="89"/>
        <v>0</v>
      </c>
      <c r="W168" s="44">
        <f t="shared" si="81"/>
        <v>0</v>
      </c>
      <c r="X168" s="44">
        <f t="shared" si="82"/>
        <v>0</v>
      </c>
    </row>
    <row r="169" spans="2:24" x14ac:dyDescent="0.25">
      <c r="B169" s="6">
        <v>544</v>
      </c>
      <c r="C169" s="6" t="s">
        <v>98</v>
      </c>
      <c r="D169" s="6"/>
      <c r="E169" s="6" t="s">
        <v>267</v>
      </c>
      <c r="F169" s="24">
        <v>33029.604004650209</v>
      </c>
      <c r="G169" s="24"/>
      <c r="H169" s="24">
        <f>F169</f>
        <v>33029.604004650209</v>
      </c>
      <c r="I169" s="24"/>
      <c r="J169" s="40"/>
      <c r="K169" s="24"/>
      <c r="L169" s="24"/>
      <c r="M169" s="24"/>
      <c r="N169" s="40"/>
      <c r="O169" s="24"/>
      <c r="P169" s="24"/>
      <c r="Q169" s="24"/>
      <c r="R169" s="24"/>
      <c r="S169" s="24">
        <f t="shared" si="87"/>
        <v>0</v>
      </c>
      <c r="T169" s="24">
        <f t="shared" si="88"/>
        <v>33029.604004650209</v>
      </c>
      <c r="U169" s="24">
        <f t="shared" si="89"/>
        <v>0</v>
      </c>
      <c r="W169" s="44">
        <f t="shared" si="81"/>
        <v>0</v>
      </c>
      <c r="X169" s="44">
        <f t="shared" si="82"/>
        <v>0</v>
      </c>
    </row>
    <row r="170" spans="2:24" x14ac:dyDescent="0.25">
      <c r="B170" s="30">
        <v>545</v>
      </c>
      <c r="C170" s="30" t="s">
        <v>109</v>
      </c>
      <c r="D170" s="30"/>
      <c r="E170" s="30" t="s">
        <v>251</v>
      </c>
      <c r="F170" s="41">
        <v>9592.0638092655918</v>
      </c>
      <c r="G170" s="41"/>
      <c r="H170" s="41">
        <f>F170</f>
        <v>9592.0638092655918</v>
      </c>
      <c r="I170" s="41"/>
      <c r="J170" s="41"/>
      <c r="K170" s="41"/>
      <c r="L170" s="41"/>
      <c r="M170" s="41"/>
      <c r="N170" s="41"/>
      <c r="O170" s="41"/>
      <c r="P170" s="41"/>
      <c r="Q170" s="41"/>
      <c r="R170" s="41"/>
      <c r="S170" s="41">
        <f t="shared" si="87"/>
        <v>0</v>
      </c>
      <c r="T170" s="41">
        <f t="shared" si="88"/>
        <v>9592.0638092655918</v>
      </c>
      <c r="U170" s="41">
        <f t="shared" si="89"/>
        <v>0</v>
      </c>
      <c r="W170" s="44">
        <f t="shared" si="81"/>
        <v>0</v>
      </c>
      <c r="X170" s="44">
        <f t="shared" si="82"/>
        <v>0</v>
      </c>
    </row>
    <row r="171" spans="2:24" x14ac:dyDescent="0.25">
      <c r="B171" s="6"/>
      <c r="C171" s="6" t="s">
        <v>110</v>
      </c>
      <c r="D171" s="6"/>
      <c r="E171" s="6"/>
      <c r="F171" s="24">
        <f>SUM(F166:F170)</f>
        <v>368513.34612494806</v>
      </c>
      <c r="G171" s="24">
        <f>SUM(G166:G170)</f>
        <v>53413.646075178192</v>
      </c>
      <c r="H171" s="24">
        <f>SUM(H166:H170)</f>
        <v>315099.70004976989</v>
      </c>
      <c r="I171" s="24">
        <f>SUM(I166:I170)</f>
        <v>0</v>
      </c>
      <c r="J171" s="24"/>
      <c r="K171" s="24">
        <f>SUM(K166:K170)</f>
        <v>0</v>
      </c>
      <c r="L171" s="24">
        <f>SUM(L166:L170)</f>
        <v>0</v>
      </c>
      <c r="M171" s="24">
        <f>SUM(M166:M170)</f>
        <v>0</v>
      </c>
      <c r="N171" s="24"/>
      <c r="O171" s="24">
        <f>SUM(O166:O170)</f>
        <v>0</v>
      </c>
      <c r="P171" s="24">
        <f>SUM(P166:P170)</f>
        <v>0</v>
      </c>
      <c r="Q171" s="24">
        <f>SUM(Q166:Q170)</f>
        <v>0</v>
      </c>
      <c r="R171" s="24"/>
      <c r="S171" s="24">
        <f>SUM(S166:S170)</f>
        <v>53413.646075178192</v>
      </c>
      <c r="T171" s="24">
        <f>SUM(T166:T170)</f>
        <v>315099.70004976989</v>
      </c>
      <c r="U171" s="24">
        <f>SUM(U166:U170)</f>
        <v>0</v>
      </c>
      <c r="W171" s="44">
        <f t="shared" si="81"/>
        <v>0</v>
      </c>
      <c r="X171" s="44">
        <f t="shared" si="82"/>
        <v>0</v>
      </c>
    </row>
    <row r="172" spans="2:24" x14ac:dyDescent="0.25">
      <c r="B172" s="30"/>
      <c r="C172" s="30"/>
      <c r="D172" s="30"/>
      <c r="E172" s="30"/>
      <c r="F172" s="31"/>
      <c r="G172" s="41"/>
      <c r="H172" s="41"/>
      <c r="I172" s="41"/>
      <c r="J172" s="41"/>
      <c r="K172" s="41"/>
      <c r="L172" s="41"/>
      <c r="M172" s="41"/>
      <c r="N172" s="41"/>
      <c r="O172" s="41"/>
      <c r="P172" s="41"/>
      <c r="Q172" s="41"/>
      <c r="R172" s="41"/>
      <c r="S172" s="41"/>
      <c r="T172" s="41"/>
      <c r="U172" s="41"/>
      <c r="W172" s="44">
        <f t="shared" si="81"/>
        <v>0</v>
      </c>
      <c r="X172" s="44">
        <f t="shared" si="82"/>
        <v>0</v>
      </c>
    </row>
    <row r="173" spans="2:24" x14ac:dyDescent="0.25">
      <c r="B173" s="6"/>
      <c r="C173" s="6" t="s">
        <v>111</v>
      </c>
      <c r="D173" s="6"/>
      <c r="E173" s="6"/>
      <c r="F173" s="24">
        <f>F171+F163</f>
        <v>377036.13068990217</v>
      </c>
      <c r="G173" s="24">
        <f>G171+G163</f>
        <v>54810.53046537417</v>
      </c>
      <c r="H173" s="24">
        <f>H171+H163</f>
        <v>322225.600224528</v>
      </c>
      <c r="I173" s="24">
        <f>I171+I163</f>
        <v>0</v>
      </c>
      <c r="J173" s="24"/>
      <c r="K173" s="24">
        <f>K171+K163</f>
        <v>0</v>
      </c>
      <c r="L173" s="24">
        <f>L171+L163</f>
        <v>0</v>
      </c>
      <c r="M173" s="24">
        <f>M171+M163</f>
        <v>0</v>
      </c>
      <c r="N173" s="24"/>
      <c r="O173" s="24">
        <f>O171+O163</f>
        <v>0</v>
      </c>
      <c r="P173" s="24">
        <f>P171+P163</f>
        <v>0</v>
      </c>
      <c r="Q173" s="24">
        <f>Q171+Q163</f>
        <v>0</v>
      </c>
      <c r="R173" s="24"/>
      <c r="S173" s="24">
        <f>S171+S163</f>
        <v>54810.53046537417</v>
      </c>
      <c r="T173" s="24">
        <f>T171+T163</f>
        <v>322225.600224528</v>
      </c>
      <c r="U173" s="24">
        <f>U171+U163</f>
        <v>0</v>
      </c>
      <c r="W173" s="44">
        <f t="shared" si="81"/>
        <v>0</v>
      </c>
      <c r="X173" s="44">
        <f t="shared" si="82"/>
        <v>0</v>
      </c>
    </row>
    <row r="174" spans="2:24" x14ac:dyDescent="0.25">
      <c r="B174" s="6"/>
      <c r="C174" s="6"/>
      <c r="D174" s="6"/>
      <c r="E174" s="6"/>
      <c r="F174" s="24"/>
      <c r="G174" s="24"/>
      <c r="H174" s="24"/>
      <c r="I174" s="24"/>
      <c r="J174" s="40"/>
      <c r="K174" s="24"/>
      <c r="L174" s="24"/>
      <c r="M174" s="24"/>
      <c r="N174" s="40"/>
      <c r="O174" s="24"/>
      <c r="P174" s="24"/>
      <c r="Q174" s="24"/>
      <c r="R174" s="24"/>
      <c r="S174" s="24"/>
      <c r="T174" s="24"/>
      <c r="U174" s="24"/>
      <c r="W174" s="44">
        <f t="shared" si="81"/>
        <v>0</v>
      </c>
      <c r="X174" s="44">
        <f t="shared" si="82"/>
        <v>0</v>
      </c>
    </row>
    <row r="175" spans="2:24" x14ac:dyDescent="0.25">
      <c r="B175" s="9" t="s">
        <v>112</v>
      </c>
      <c r="C175" s="6"/>
      <c r="D175" s="6"/>
      <c r="E175" s="6"/>
      <c r="F175" s="24"/>
      <c r="G175" s="24"/>
      <c r="H175" s="24"/>
      <c r="I175" s="24"/>
      <c r="J175" s="40"/>
      <c r="K175" s="24"/>
      <c r="L175" s="24"/>
      <c r="M175" s="24"/>
      <c r="N175" s="40"/>
      <c r="O175" s="24"/>
      <c r="P175" s="24"/>
      <c r="Q175" s="24"/>
      <c r="R175" s="24"/>
      <c r="S175" s="24"/>
      <c r="T175" s="24"/>
      <c r="U175" s="24"/>
      <c r="W175" s="44">
        <f t="shared" si="81"/>
        <v>0</v>
      </c>
      <c r="X175" s="44">
        <f t="shared" si="82"/>
        <v>0</v>
      </c>
    </row>
    <row r="176" spans="2:24" x14ac:dyDescent="0.25">
      <c r="B176" s="6">
        <v>546</v>
      </c>
      <c r="C176" s="6" t="s">
        <v>86</v>
      </c>
      <c r="D176" s="47" t="str">
        <f>INDEX(classify,$E176,'Function-Classif'!D$1)</f>
        <v>LBSUB5</v>
      </c>
      <c r="E176" s="6">
        <v>13</v>
      </c>
      <c r="F176" s="24">
        <v>1071395.3885709851</v>
      </c>
      <c r="G176" s="47">
        <f>INDEX(classify,$E176,'Function-Classif'!G$1)*$F176</f>
        <v>175601.70418678451</v>
      </c>
      <c r="H176" s="47">
        <f>INDEX(classify,$E176,'Function-Classif'!H$1)*$F176</f>
        <v>895793.68438420072</v>
      </c>
      <c r="I176" s="47">
        <f>INDEX(classify,$E176,'Function-Classif'!I$1)*$F176</f>
        <v>0</v>
      </c>
      <c r="J176" s="47"/>
      <c r="K176" s="47">
        <f>INDEX(classify,$E176,'Function-Classif'!K$1)*$F176</f>
        <v>0</v>
      </c>
      <c r="L176" s="47">
        <f>INDEX(classify,$E176,'Function-Classif'!L$1)*$F176</f>
        <v>0</v>
      </c>
      <c r="M176" s="47">
        <f>INDEX(classify,$E176,'Function-Classif'!M$1)*$F176</f>
        <v>0</v>
      </c>
      <c r="N176" s="47"/>
      <c r="O176" s="47">
        <f>INDEX(classify,$E176,'Function-Classif'!O$1)*$F176</f>
        <v>0</v>
      </c>
      <c r="P176" s="47">
        <f>INDEX(classify,$E176,'Function-Classif'!P$1)*$F176</f>
        <v>0</v>
      </c>
      <c r="Q176" s="47">
        <f>INDEX(classify,$E176,'Function-Classif'!Q$1)*$F176</f>
        <v>0</v>
      </c>
      <c r="R176" s="24"/>
      <c r="S176" s="24">
        <f t="shared" ref="S176:S180" si="90">+G176+K176+O176</f>
        <v>175601.70418678451</v>
      </c>
      <c r="T176" s="24">
        <f t="shared" ref="T176:T180" si="91">+H176+L176+P176</f>
        <v>895793.68438420072</v>
      </c>
      <c r="U176" s="24">
        <f t="shared" ref="U176:U180" si="92">+I176+M176+Q176</f>
        <v>0</v>
      </c>
      <c r="W176" s="44">
        <f t="shared" si="81"/>
        <v>0</v>
      </c>
      <c r="X176" s="44">
        <f t="shared" si="82"/>
        <v>0</v>
      </c>
    </row>
    <row r="177" spans="2:24" x14ac:dyDescent="0.25">
      <c r="B177" s="6">
        <v>547</v>
      </c>
      <c r="C177" s="6" t="s">
        <v>87</v>
      </c>
      <c r="D177" s="6"/>
      <c r="E177" s="6" t="s">
        <v>251</v>
      </c>
      <c r="F177" s="24">
        <v>130769641.49540326</v>
      </c>
      <c r="G177" s="57"/>
      <c r="H177" s="24">
        <f>F177</f>
        <v>130769641.49540326</v>
      </c>
      <c r="I177" s="24"/>
      <c r="J177" s="40"/>
      <c r="K177" s="24"/>
      <c r="L177" s="24"/>
      <c r="M177" s="24"/>
      <c r="N177" s="40"/>
      <c r="O177" s="24"/>
      <c r="P177" s="24"/>
      <c r="Q177" s="24"/>
      <c r="R177" s="24"/>
      <c r="S177" s="24">
        <f t="shared" si="90"/>
        <v>0</v>
      </c>
      <c r="T177" s="24">
        <f t="shared" si="91"/>
        <v>130769641.49540326</v>
      </c>
      <c r="U177" s="24">
        <f t="shared" si="92"/>
        <v>0</v>
      </c>
      <c r="W177" s="44">
        <f t="shared" si="81"/>
        <v>0</v>
      </c>
      <c r="X177" s="44">
        <f t="shared" si="82"/>
        <v>0</v>
      </c>
    </row>
    <row r="178" spans="2:24" x14ac:dyDescent="0.25">
      <c r="B178" s="6">
        <v>548</v>
      </c>
      <c r="C178" s="6" t="s">
        <v>113</v>
      </c>
      <c r="D178" s="47" t="str">
        <f>INDEX(classify,$E178,'Function-Classif'!D$1)</f>
        <v>PROD</v>
      </c>
      <c r="E178" s="6">
        <v>2</v>
      </c>
      <c r="F178" s="24">
        <v>611306.46293846227</v>
      </c>
      <c r="G178" s="47">
        <f>INDEX(classify,$E178,'Function-Classif'!G$1)*$F178</f>
        <v>100193.12927561399</v>
      </c>
      <c r="H178" s="47">
        <f>INDEX(classify,$E178,'Function-Classif'!H$1)*$F178</f>
        <v>511113.33366284828</v>
      </c>
      <c r="I178" s="47">
        <f>INDEX(classify,$E178,'Function-Classif'!I$1)*$F178</f>
        <v>0</v>
      </c>
      <c r="J178" s="47"/>
      <c r="K178" s="47">
        <f>INDEX(classify,$E178,'Function-Classif'!K$1)*$F178</f>
        <v>0</v>
      </c>
      <c r="L178" s="47">
        <f>INDEX(classify,$E178,'Function-Classif'!L$1)*$F178</f>
        <v>0</v>
      </c>
      <c r="M178" s="47">
        <f>INDEX(classify,$E178,'Function-Classif'!M$1)*$F178</f>
        <v>0</v>
      </c>
      <c r="N178" s="47"/>
      <c r="O178" s="47">
        <f>INDEX(classify,$E178,'Function-Classif'!O$1)*$F178</f>
        <v>0</v>
      </c>
      <c r="P178" s="47">
        <f>INDEX(classify,$E178,'Function-Classif'!P$1)*$F178</f>
        <v>0</v>
      </c>
      <c r="Q178" s="47">
        <f>INDEX(classify,$E178,'Function-Classif'!Q$1)*$F178</f>
        <v>0</v>
      </c>
      <c r="R178" s="24"/>
      <c r="S178" s="24">
        <f t="shared" si="90"/>
        <v>100193.12927561399</v>
      </c>
      <c r="T178" s="24">
        <f t="shared" si="91"/>
        <v>511113.33366284828</v>
      </c>
      <c r="U178" s="24">
        <f t="shared" si="92"/>
        <v>0</v>
      </c>
      <c r="W178" s="44">
        <f t="shared" si="81"/>
        <v>0</v>
      </c>
      <c r="X178" s="44">
        <f t="shared" si="82"/>
        <v>0</v>
      </c>
    </row>
    <row r="179" spans="2:24" x14ac:dyDescent="0.25">
      <c r="B179" s="6">
        <v>549</v>
      </c>
      <c r="C179" s="6" t="s">
        <v>114</v>
      </c>
      <c r="D179" s="47" t="str">
        <f>INDEX(classify,$E179,'Function-Classif'!D$1)</f>
        <v>PROD</v>
      </c>
      <c r="E179" s="6">
        <v>2</v>
      </c>
      <c r="F179" s="24">
        <v>3639051.9187894785</v>
      </c>
      <c r="G179" s="47">
        <f>INDEX(classify,$E179,'Function-Classif'!G$1)*$F179</f>
        <v>596440.60948959563</v>
      </c>
      <c r="H179" s="47">
        <f>INDEX(classify,$E179,'Function-Classif'!H$1)*$F179</f>
        <v>3042611.309299883</v>
      </c>
      <c r="I179" s="47">
        <f>INDEX(classify,$E179,'Function-Classif'!I$1)*$F179</f>
        <v>0</v>
      </c>
      <c r="J179" s="47"/>
      <c r="K179" s="47">
        <f>INDEX(classify,$E179,'Function-Classif'!K$1)*$F179</f>
        <v>0</v>
      </c>
      <c r="L179" s="47">
        <f>INDEX(classify,$E179,'Function-Classif'!L$1)*$F179</f>
        <v>0</v>
      </c>
      <c r="M179" s="47">
        <f>INDEX(classify,$E179,'Function-Classif'!M$1)*$F179</f>
        <v>0</v>
      </c>
      <c r="N179" s="47"/>
      <c r="O179" s="47">
        <f>INDEX(classify,$E179,'Function-Classif'!O$1)*$F179</f>
        <v>0</v>
      </c>
      <c r="P179" s="47">
        <f>INDEX(classify,$E179,'Function-Classif'!P$1)*$F179</f>
        <v>0</v>
      </c>
      <c r="Q179" s="47">
        <f>INDEX(classify,$E179,'Function-Classif'!Q$1)*$F179</f>
        <v>0</v>
      </c>
      <c r="R179" s="24"/>
      <c r="S179" s="24">
        <f t="shared" si="90"/>
        <v>596440.60948959563</v>
      </c>
      <c r="T179" s="24">
        <f t="shared" si="91"/>
        <v>3042611.309299883</v>
      </c>
      <c r="U179" s="24">
        <f t="shared" si="92"/>
        <v>0</v>
      </c>
      <c r="W179" s="44">
        <f t="shared" si="81"/>
        <v>0</v>
      </c>
      <c r="X179" s="44">
        <f t="shared" si="82"/>
        <v>0</v>
      </c>
    </row>
    <row r="180" spans="2:24" x14ac:dyDescent="0.25">
      <c r="B180" s="30">
        <v>550</v>
      </c>
      <c r="C180" s="30" t="s">
        <v>91</v>
      </c>
      <c r="D180" s="65" t="str">
        <f>INDEX(classify,$E180,'Function-Classif'!D$1)</f>
        <v>PROD</v>
      </c>
      <c r="E180" s="30">
        <v>2</v>
      </c>
      <c r="F180" s="41">
        <v>4420.8140642232192</v>
      </c>
      <c r="G180" s="65">
        <f>INDEX(classify,$E180,'Function-Classif'!G$1)*$F180</f>
        <v>724.57142512618589</v>
      </c>
      <c r="H180" s="65">
        <f>INDEX(classify,$E180,'Function-Classif'!H$1)*$F180</f>
        <v>3696.2426390970336</v>
      </c>
      <c r="I180" s="65">
        <f>INDEX(classify,$E180,'Function-Classif'!I$1)*$F180</f>
        <v>0</v>
      </c>
      <c r="J180" s="65"/>
      <c r="K180" s="65">
        <f>INDEX(classify,$E180,'Function-Classif'!K$1)*$F180</f>
        <v>0</v>
      </c>
      <c r="L180" s="65">
        <f>INDEX(classify,$E180,'Function-Classif'!L$1)*$F180</f>
        <v>0</v>
      </c>
      <c r="M180" s="65">
        <f>INDEX(classify,$E180,'Function-Classif'!M$1)*$F180</f>
        <v>0</v>
      </c>
      <c r="N180" s="65"/>
      <c r="O180" s="65">
        <f>INDEX(classify,$E180,'Function-Classif'!O$1)*$F180</f>
        <v>0</v>
      </c>
      <c r="P180" s="65">
        <f>INDEX(classify,$E180,'Function-Classif'!P$1)*$F180</f>
        <v>0</v>
      </c>
      <c r="Q180" s="65">
        <f>INDEX(classify,$E180,'Function-Classif'!Q$1)*$F180</f>
        <v>0</v>
      </c>
      <c r="R180" s="41"/>
      <c r="S180" s="41">
        <f t="shared" si="90"/>
        <v>724.57142512618589</v>
      </c>
      <c r="T180" s="41">
        <f t="shared" si="91"/>
        <v>3696.2426390970336</v>
      </c>
      <c r="U180" s="41">
        <f t="shared" si="92"/>
        <v>0</v>
      </c>
      <c r="W180" s="44">
        <f t="shared" si="81"/>
        <v>0</v>
      </c>
      <c r="X180" s="44">
        <f t="shared" si="82"/>
        <v>0</v>
      </c>
    </row>
    <row r="181" spans="2:24" x14ac:dyDescent="0.25">
      <c r="B181" s="6"/>
      <c r="C181" s="6" t="s">
        <v>115</v>
      </c>
      <c r="D181" s="6"/>
      <c r="E181" s="6"/>
      <c r="F181" s="24">
        <f>SUM(F176:F180)</f>
        <v>136095816.07976642</v>
      </c>
      <c r="G181" s="24">
        <f>SUM(G176:G180)</f>
        <v>872960.0143771203</v>
      </c>
      <c r="H181" s="24">
        <f>SUM(H176:H180)</f>
        <v>135222856.06538928</v>
      </c>
      <c r="I181" s="24">
        <f>SUM(I176:I180)</f>
        <v>0</v>
      </c>
      <c r="J181" s="24"/>
      <c r="K181" s="24">
        <f>SUM(K176:K180)</f>
        <v>0</v>
      </c>
      <c r="L181" s="24">
        <f>SUM(L176:L180)</f>
        <v>0</v>
      </c>
      <c r="M181" s="24">
        <f>SUM(M176:M180)</f>
        <v>0</v>
      </c>
      <c r="N181" s="24"/>
      <c r="O181" s="24">
        <f>SUM(O176:O180)</f>
        <v>0</v>
      </c>
      <c r="P181" s="24">
        <f>SUM(P176:P180)</f>
        <v>0</v>
      </c>
      <c r="Q181" s="24">
        <f>SUM(Q176:Q180)</f>
        <v>0</v>
      </c>
      <c r="R181" s="24"/>
      <c r="S181" s="24">
        <f>SUM(S176:S180)</f>
        <v>872960.0143771203</v>
      </c>
      <c r="T181" s="24">
        <f>SUM(T176:T180)</f>
        <v>135222856.06538928</v>
      </c>
      <c r="U181" s="24">
        <f>SUM(U176:U180)</f>
        <v>0</v>
      </c>
      <c r="W181" s="44">
        <f t="shared" si="81"/>
        <v>0</v>
      </c>
      <c r="X181" s="44">
        <f t="shared" si="82"/>
        <v>0</v>
      </c>
    </row>
    <row r="182" spans="2:24" x14ac:dyDescent="0.25">
      <c r="B182" s="6"/>
      <c r="C182" s="6"/>
      <c r="D182" s="6"/>
      <c r="E182" s="6"/>
      <c r="F182" s="24"/>
      <c r="G182" s="24"/>
      <c r="H182" s="24"/>
      <c r="I182" s="24"/>
      <c r="J182" s="40"/>
      <c r="K182" s="24"/>
      <c r="L182" s="24"/>
      <c r="M182" s="24"/>
      <c r="N182" s="40"/>
      <c r="O182" s="24"/>
      <c r="P182" s="24"/>
      <c r="Q182" s="24"/>
      <c r="R182" s="24"/>
      <c r="S182" s="24"/>
      <c r="T182" s="24"/>
      <c r="U182" s="24"/>
      <c r="W182" s="44">
        <f t="shared" si="81"/>
        <v>0</v>
      </c>
      <c r="X182" s="44">
        <f t="shared" si="82"/>
        <v>0</v>
      </c>
    </row>
    <row r="183" spans="2:24" x14ac:dyDescent="0.25">
      <c r="B183" s="9" t="s">
        <v>116</v>
      </c>
      <c r="C183" s="6"/>
      <c r="D183" s="6"/>
      <c r="E183" s="6"/>
      <c r="F183" s="24"/>
      <c r="G183" s="24"/>
      <c r="H183" s="24"/>
      <c r="I183" s="24"/>
      <c r="J183" s="40"/>
      <c r="K183" s="24"/>
      <c r="L183" s="24"/>
      <c r="M183" s="24"/>
      <c r="N183" s="40"/>
      <c r="O183" s="24"/>
      <c r="P183" s="24"/>
      <c r="Q183" s="24"/>
      <c r="R183" s="24"/>
      <c r="S183" s="24"/>
      <c r="T183" s="24"/>
      <c r="U183" s="24"/>
      <c r="W183" s="44">
        <f t="shared" si="81"/>
        <v>0</v>
      </c>
      <c r="X183" s="44">
        <f t="shared" si="82"/>
        <v>0</v>
      </c>
    </row>
    <row r="184" spans="2:24" x14ac:dyDescent="0.25">
      <c r="B184" s="6">
        <v>551</v>
      </c>
      <c r="C184" s="6" t="s">
        <v>95</v>
      </c>
      <c r="D184" s="47" t="str">
        <f>INDEX(classify,$E184,'Function-Classif'!D$1)</f>
        <v>PROD</v>
      </c>
      <c r="E184" s="6">
        <v>2</v>
      </c>
      <c r="F184" s="24">
        <v>257199.08158935679</v>
      </c>
      <c r="G184" s="47">
        <f>INDEX(classify,$E184,'Function-Classif'!G$1)*$F184</f>
        <v>42154.929472495591</v>
      </c>
      <c r="H184" s="47">
        <f>INDEX(classify,$E184,'Function-Classif'!H$1)*$F184</f>
        <v>215044.15211686119</v>
      </c>
      <c r="I184" s="47">
        <f>INDEX(classify,$E184,'Function-Classif'!I$1)*$F184</f>
        <v>0</v>
      </c>
      <c r="J184" s="47"/>
      <c r="K184" s="47">
        <f>INDEX(classify,$E184,'Function-Classif'!K$1)*$F184</f>
        <v>0</v>
      </c>
      <c r="L184" s="47">
        <f>INDEX(classify,$E184,'Function-Classif'!L$1)*$F184</f>
        <v>0</v>
      </c>
      <c r="M184" s="47">
        <f>INDEX(classify,$E184,'Function-Classif'!M$1)*$F184</f>
        <v>0</v>
      </c>
      <c r="N184" s="47"/>
      <c r="O184" s="47">
        <f>INDEX(classify,$E184,'Function-Classif'!O$1)*$F184</f>
        <v>0</v>
      </c>
      <c r="P184" s="47">
        <f>INDEX(classify,$E184,'Function-Classif'!P$1)*$F184</f>
        <v>0</v>
      </c>
      <c r="Q184" s="47">
        <f>INDEX(classify,$E184,'Function-Classif'!Q$1)*$F184</f>
        <v>0</v>
      </c>
      <c r="R184" s="24"/>
      <c r="S184" s="24">
        <f t="shared" ref="S184:S187" si="93">+G184+K184+O184</f>
        <v>42154.929472495591</v>
      </c>
      <c r="T184" s="24">
        <f t="shared" ref="T184:T187" si="94">+H184+L184+P184</f>
        <v>215044.15211686119</v>
      </c>
      <c r="U184" s="24">
        <f t="shared" ref="U184:U187" si="95">+I184+M184+Q184</f>
        <v>0</v>
      </c>
      <c r="W184" s="44">
        <f t="shared" si="81"/>
        <v>0</v>
      </c>
      <c r="X184" s="44">
        <f t="shared" si="82"/>
        <v>0</v>
      </c>
    </row>
    <row r="185" spans="2:24" x14ac:dyDescent="0.25">
      <c r="B185" s="6">
        <v>552</v>
      </c>
      <c r="C185" s="6" t="s">
        <v>96</v>
      </c>
      <c r="D185" s="47" t="str">
        <f>INDEX(classify,$E185,'Function-Classif'!D$1)</f>
        <v>PROD</v>
      </c>
      <c r="E185" s="6">
        <v>2</v>
      </c>
      <c r="F185" s="24">
        <v>1680721.31282429</v>
      </c>
      <c r="G185" s="47">
        <f>INDEX(classify,$E185,'Function-Classif'!G$1)*$F185</f>
        <v>275470.22317190119</v>
      </c>
      <c r="H185" s="47">
        <f>INDEX(classify,$E185,'Function-Classif'!H$1)*$F185</f>
        <v>1405251.0896523888</v>
      </c>
      <c r="I185" s="47">
        <f>INDEX(classify,$E185,'Function-Classif'!I$1)*$F185</f>
        <v>0</v>
      </c>
      <c r="J185" s="47"/>
      <c r="K185" s="47">
        <f>INDEX(classify,$E185,'Function-Classif'!K$1)*$F185</f>
        <v>0</v>
      </c>
      <c r="L185" s="47">
        <f>INDEX(classify,$E185,'Function-Classif'!L$1)*$F185</f>
        <v>0</v>
      </c>
      <c r="M185" s="47">
        <f>INDEX(classify,$E185,'Function-Classif'!M$1)*$F185</f>
        <v>0</v>
      </c>
      <c r="N185" s="47"/>
      <c r="O185" s="47">
        <f>INDEX(classify,$E185,'Function-Classif'!O$1)*$F185</f>
        <v>0</v>
      </c>
      <c r="P185" s="47">
        <f>INDEX(classify,$E185,'Function-Classif'!P$1)*$F185</f>
        <v>0</v>
      </c>
      <c r="Q185" s="47">
        <f>INDEX(classify,$E185,'Function-Classif'!Q$1)*$F185</f>
        <v>0</v>
      </c>
      <c r="R185" s="24"/>
      <c r="S185" s="24">
        <f t="shared" si="93"/>
        <v>275470.22317190119</v>
      </c>
      <c r="T185" s="24">
        <f t="shared" si="94"/>
        <v>1405251.0896523888</v>
      </c>
      <c r="U185" s="24">
        <f t="shared" si="95"/>
        <v>0</v>
      </c>
      <c r="W185" s="44">
        <f t="shared" si="81"/>
        <v>0</v>
      </c>
      <c r="X185" s="44">
        <f t="shared" si="82"/>
        <v>0</v>
      </c>
    </row>
    <row r="186" spans="2:24" x14ac:dyDescent="0.25">
      <c r="B186" s="6">
        <v>553</v>
      </c>
      <c r="C186" s="6" t="s">
        <v>117</v>
      </c>
      <c r="D186" s="47" t="str">
        <f>INDEX(classify,$E186,'Function-Classif'!D$1)</f>
        <v>PROD</v>
      </c>
      <c r="E186" s="6">
        <v>2</v>
      </c>
      <c r="F186" s="24">
        <v>4895395.1840034043</v>
      </c>
      <c r="G186" s="47">
        <f>INDEX(classify,$E186,'Function-Classif'!G$1)*$F186</f>
        <v>802355.27065815823</v>
      </c>
      <c r="H186" s="47">
        <f>INDEX(classify,$E186,'Function-Classif'!H$1)*$F186</f>
        <v>4093039.9133452461</v>
      </c>
      <c r="I186" s="47">
        <f>INDEX(classify,$E186,'Function-Classif'!I$1)*$F186</f>
        <v>0</v>
      </c>
      <c r="J186" s="47"/>
      <c r="K186" s="47">
        <f>INDEX(classify,$E186,'Function-Classif'!K$1)*$F186</f>
        <v>0</v>
      </c>
      <c r="L186" s="47">
        <f>INDEX(classify,$E186,'Function-Classif'!L$1)*$F186</f>
        <v>0</v>
      </c>
      <c r="M186" s="47">
        <f>INDEX(classify,$E186,'Function-Classif'!M$1)*$F186</f>
        <v>0</v>
      </c>
      <c r="N186" s="47"/>
      <c r="O186" s="47">
        <f>INDEX(classify,$E186,'Function-Classif'!O$1)*$F186</f>
        <v>0</v>
      </c>
      <c r="P186" s="47">
        <f>INDEX(classify,$E186,'Function-Classif'!P$1)*$F186</f>
        <v>0</v>
      </c>
      <c r="Q186" s="47">
        <f>INDEX(classify,$E186,'Function-Classif'!Q$1)*$F186</f>
        <v>0</v>
      </c>
      <c r="R186" s="24"/>
      <c r="S186" s="24">
        <f t="shared" si="93"/>
        <v>802355.27065815823</v>
      </c>
      <c r="T186" s="24">
        <f t="shared" si="94"/>
        <v>4093039.9133452461</v>
      </c>
      <c r="U186" s="24">
        <f t="shared" si="95"/>
        <v>0</v>
      </c>
      <c r="W186" s="44">
        <f t="shared" si="81"/>
        <v>0</v>
      </c>
      <c r="X186" s="44">
        <f t="shared" si="82"/>
        <v>0</v>
      </c>
    </row>
    <row r="187" spans="2:24" x14ac:dyDescent="0.25">
      <c r="B187" s="30">
        <v>554</v>
      </c>
      <c r="C187" s="30" t="s">
        <v>118</v>
      </c>
      <c r="D187" s="65" t="str">
        <f>INDEX(classify,$E187,'Function-Classif'!D$1)</f>
        <v>PROD</v>
      </c>
      <c r="E187" s="30">
        <v>2</v>
      </c>
      <c r="F187" s="41">
        <v>5139214.7041662829</v>
      </c>
      <c r="G187" s="65">
        <f>INDEX(classify,$E187,'Function-Classif'!G$1)*$F187</f>
        <v>842317.29001285404</v>
      </c>
      <c r="H187" s="65">
        <f>INDEX(classify,$E187,'Function-Classif'!H$1)*$F187</f>
        <v>4296897.4141534287</v>
      </c>
      <c r="I187" s="65">
        <f>INDEX(classify,$E187,'Function-Classif'!I$1)*$F187</f>
        <v>0</v>
      </c>
      <c r="J187" s="65"/>
      <c r="K187" s="65">
        <f>INDEX(classify,$E187,'Function-Classif'!K$1)*$F187</f>
        <v>0</v>
      </c>
      <c r="L187" s="65">
        <f>INDEX(classify,$E187,'Function-Classif'!L$1)*$F187</f>
        <v>0</v>
      </c>
      <c r="M187" s="65">
        <f>INDEX(classify,$E187,'Function-Classif'!M$1)*$F187</f>
        <v>0</v>
      </c>
      <c r="N187" s="65"/>
      <c r="O187" s="65">
        <f>INDEX(classify,$E187,'Function-Classif'!O$1)*$F187</f>
        <v>0</v>
      </c>
      <c r="P187" s="65">
        <f>INDEX(classify,$E187,'Function-Classif'!P$1)*$F187</f>
        <v>0</v>
      </c>
      <c r="Q187" s="65">
        <f>INDEX(classify,$E187,'Function-Classif'!Q$1)*$F187</f>
        <v>0</v>
      </c>
      <c r="R187" s="41"/>
      <c r="S187" s="41">
        <f t="shared" si="93"/>
        <v>842317.29001285404</v>
      </c>
      <c r="T187" s="41">
        <f t="shared" si="94"/>
        <v>4296897.4141534287</v>
      </c>
      <c r="U187" s="41">
        <f t="shared" si="95"/>
        <v>0</v>
      </c>
      <c r="W187" s="44">
        <f t="shared" si="81"/>
        <v>0</v>
      </c>
      <c r="X187" s="44">
        <f t="shared" si="82"/>
        <v>0</v>
      </c>
    </row>
    <row r="188" spans="2:24" x14ac:dyDescent="0.25">
      <c r="B188" s="6"/>
      <c r="C188" s="6" t="s">
        <v>119</v>
      </c>
      <c r="D188" s="6"/>
      <c r="E188" s="6"/>
      <c r="F188" s="24">
        <f>SUM(F184:F187)</f>
        <v>11972530.282583334</v>
      </c>
      <c r="G188" s="24">
        <f>SUM(G184:G187)</f>
        <v>1962297.7133154091</v>
      </c>
      <c r="H188" s="24">
        <f>SUM(H184:H187)</f>
        <v>10010232.569267925</v>
      </c>
      <c r="I188" s="24">
        <f>SUM(I184:I187)</f>
        <v>0</v>
      </c>
      <c r="J188" s="24"/>
      <c r="K188" s="24">
        <f>SUM(K184:K187)</f>
        <v>0</v>
      </c>
      <c r="L188" s="24">
        <f>SUM(L184:L187)</f>
        <v>0</v>
      </c>
      <c r="M188" s="24">
        <f>SUM(M184:M187)</f>
        <v>0</v>
      </c>
      <c r="N188" s="24"/>
      <c r="O188" s="24">
        <f>SUM(O184:O187)</f>
        <v>0</v>
      </c>
      <c r="P188" s="24">
        <f>SUM(P184:P187)</f>
        <v>0</v>
      </c>
      <c r="Q188" s="24">
        <f>SUM(Q184:Q187)</f>
        <v>0</v>
      </c>
      <c r="R188" s="24"/>
      <c r="S188" s="24">
        <f>SUM(S184:S187)</f>
        <v>1962297.7133154091</v>
      </c>
      <c r="T188" s="24">
        <f>SUM(T184:T187)</f>
        <v>10010232.569267925</v>
      </c>
      <c r="U188" s="24">
        <f>SUM(U184:U187)</f>
        <v>0</v>
      </c>
      <c r="W188" s="44">
        <f t="shared" si="81"/>
        <v>0</v>
      </c>
      <c r="X188" s="44">
        <f t="shared" si="82"/>
        <v>0</v>
      </c>
    </row>
    <row r="189" spans="2:24" x14ac:dyDescent="0.25">
      <c r="B189" s="30"/>
      <c r="C189" s="30"/>
      <c r="D189" s="30"/>
      <c r="E189" s="30"/>
      <c r="F189" s="31"/>
      <c r="G189" s="41"/>
      <c r="H189" s="41"/>
      <c r="I189" s="41"/>
      <c r="J189" s="41"/>
      <c r="K189" s="41"/>
      <c r="L189" s="41"/>
      <c r="M189" s="41"/>
      <c r="N189" s="41"/>
      <c r="O189" s="41"/>
      <c r="P189" s="41"/>
      <c r="Q189" s="41"/>
      <c r="R189" s="41"/>
      <c r="S189" s="41"/>
      <c r="T189" s="41"/>
      <c r="U189" s="41"/>
      <c r="W189" s="44">
        <f t="shared" si="81"/>
        <v>0</v>
      </c>
      <c r="X189" s="44">
        <f t="shared" si="82"/>
        <v>0</v>
      </c>
    </row>
    <row r="190" spans="2:24" x14ac:dyDescent="0.25">
      <c r="B190" s="6"/>
      <c r="C190" s="6" t="s">
        <v>120</v>
      </c>
      <c r="D190" s="6"/>
      <c r="E190" s="6"/>
      <c r="F190" s="24">
        <f>F188+F181</f>
        <v>148068346.36234975</v>
      </c>
      <c r="G190" s="24">
        <f>G188+G181</f>
        <v>2835257.7276925296</v>
      </c>
      <c r="H190" s="24">
        <f>H188+H181</f>
        <v>145233088.6346572</v>
      </c>
      <c r="I190" s="24">
        <f>I188+I181</f>
        <v>0</v>
      </c>
      <c r="J190" s="24"/>
      <c r="K190" s="24">
        <f>K188+K181</f>
        <v>0</v>
      </c>
      <c r="L190" s="24">
        <f>L188+L181</f>
        <v>0</v>
      </c>
      <c r="M190" s="24">
        <f>M188+M181</f>
        <v>0</v>
      </c>
      <c r="N190" s="24"/>
      <c r="O190" s="24">
        <f>O188+O181</f>
        <v>0</v>
      </c>
      <c r="P190" s="24">
        <f>P188+P181</f>
        <v>0</v>
      </c>
      <c r="Q190" s="24">
        <f>Q188+Q181</f>
        <v>0</v>
      </c>
      <c r="R190" s="24"/>
      <c r="S190" s="24">
        <f>S188+S181</f>
        <v>2835257.7276925296</v>
      </c>
      <c r="T190" s="24">
        <f>T188+T181</f>
        <v>145233088.6346572</v>
      </c>
      <c r="U190" s="24">
        <f>U188+U181</f>
        <v>0</v>
      </c>
      <c r="W190" s="44">
        <f t="shared" si="81"/>
        <v>0</v>
      </c>
      <c r="X190" s="44">
        <f t="shared" si="82"/>
        <v>0</v>
      </c>
    </row>
    <row r="191" spans="2:24" x14ac:dyDescent="0.25">
      <c r="B191" s="30"/>
      <c r="C191" s="30"/>
      <c r="D191" s="30"/>
      <c r="E191" s="30"/>
      <c r="F191" s="31"/>
      <c r="G191" s="41"/>
      <c r="H191" s="41"/>
      <c r="I191" s="41"/>
      <c r="J191" s="41"/>
      <c r="K191" s="41"/>
      <c r="L191" s="41"/>
      <c r="M191" s="41"/>
      <c r="N191" s="41"/>
      <c r="O191" s="41"/>
      <c r="P191" s="41"/>
      <c r="Q191" s="41"/>
      <c r="R191" s="41"/>
      <c r="S191" s="41"/>
      <c r="T191" s="41"/>
      <c r="U191" s="41"/>
      <c r="W191" s="44">
        <f t="shared" si="81"/>
        <v>0</v>
      </c>
      <c r="X191" s="44">
        <f t="shared" si="82"/>
        <v>0</v>
      </c>
    </row>
    <row r="192" spans="2:24" x14ac:dyDescent="0.25">
      <c r="B192" s="6"/>
      <c r="C192" s="6" t="s">
        <v>121</v>
      </c>
      <c r="D192" s="6"/>
      <c r="E192" s="6"/>
      <c r="F192" s="24">
        <f>F190+F173+F154</f>
        <v>634802483.66796935</v>
      </c>
      <c r="G192" s="24">
        <f>G190+G173+G154</f>
        <v>11457731.859703375</v>
      </c>
      <c r="H192" s="24">
        <f>H190+H173+H154</f>
        <v>623344751.80826592</v>
      </c>
      <c r="I192" s="24">
        <f>I190+I173+I154</f>
        <v>0</v>
      </c>
      <c r="J192" s="24"/>
      <c r="K192" s="24">
        <f>K190+K173+K154</f>
        <v>0</v>
      </c>
      <c r="L192" s="24">
        <f>L190+L173+L154</f>
        <v>0</v>
      </c>
      <c r="M192" s="24">
        <f>M190+M173+M154</f>
        <v>0</v>
      </c>
      <c r="N192" s="24"/>
      <c r="O192" s="24">
        <f>O190+O173+O154</f>
        <v>0</v>
      </c>
      <c r="P192" s="24">
        <f>P190+P173+P154</f>
        <v>0</v>
      </c>
      <c r="Q192" s="24">
        <f>Q190+Q173+Q154</f>
        <v>0</v>
      </c>
      <c r="R192" s="24"/>
      <c r="S192" s="24">
        <f>S190+S173+S154</f>
        <v>11457731.859703375</v>
      </c>
      <c r="T192" s="24">
        <f>T190+T173+T154</f>
        <v>623344751.80826592</v>
      </c>
      <c r="U192" s="24">
        <f>U190+U173+U154</f>
        <v>0</v>
      </c>
      <c r="W192" s="44">
        <f t="shared" si="81"/>
        <v>0</v>
      </c>
      <c r="X192" s="44">
        <f t="shared" si="82"/>
        <v>0</v>
      </c>
    </row>
    <row r="193" spans="2:24" x14ac:dyDescent="0.25">
      <c r="B193" s="6"/>
      <c r="C193" s="6"/>
      <c r="D193" s="6"/>
      <c r="E193" s="6"/>
      <c r="F193" s="24"/>
      <c r="G193" s="24"/>
      <c r="H193" s="24"/>
      <c r="I193" s="24"/>
      <c r="J193" s="40"/>
      <c r="K193" s="24"/>
      <c r="L193" s="24"/>
      <c r="M193" s="24"/>
      <c r="N193" s="40"/>
      <c r="O193" s="24"/>
      <c r="P193" s="24"/>
      <c r="Q193" s="24"/>
      <c r="R193" s="24"/>
      <c r="S193" s="24"/>
      <c r="T193" s="24"/>
      <c r="U193" s="24"/>
      <c r="W193" s="44">
        <f t="shared" si="81"/>
        <v>0</v>
      </c>
      <c r="X193" s="44">
        <f t="shared" si="82"/>
        <v>0</v>
      </c>
    </row>
    <row r="194" spans="2:24" x14ac:dyDescent="0.25">
      <c r="B194" s="9" t="s">
        <v>122</v>
      </c>
      <c r="C194" s="6"/>
      <c r="D194" s="6"/>
      <c r="E194" s="6"/>
      <c r="F194" s="24"/>
      <c r="G194" s="24"/>
      <c r="H194" s="24"/>
      <c r="I194" s="24"/>
      <c r="J194" s="40"/>
      <c r="K194" s="24"/>
      <c r="L194" s="24"/>
      <c r="M194" s="24"/>
      <c r="N194" s="40"/>
      <c r="O194" s="24"/>
      <c r="P194" s="24"/>
      <c r="Q194" s="24"/>
      <c r="R194" s="24"/>
      <c r="S194" s="24"/>
      <c r="T194" s="24"/>
      <c r="U194" s="24"/>
      <c r="W194" s="44">
        <f t="shared" si="81"/>
        <v>0</v>
      </c>
      <c r="X194" s="44">
        <f t="shared" si="82"/>
        <v>0</v>
      </c>
    </row>
    <row r="195" spans="2:24" x14ac:dyDescent="0.25">
      <c r="B195" s="56">
        <v>555</v>
      </c>
      <c r="C195" s="56" t="s">
        <v>123</v>
      </c>
      <c r="D195" s="47" t="str">
        <f>INDEX(classify,$E195,'Function-Classif'!D$1)</f>
        <v>OMPP</v>
      </c>
      <c r="E195" s="6">
        <v>20</v>
      </c>
      <c r="F195" s="24">
        <v>50619306.665578231</v>
      </c>
      <c r="G195" s="47">
        <f>INDEX(classify,$E195,'Function-Classif'!G$1)*$F195</f>
        <v>7292915.4533461221</v>
      </c>
      <c r="H195" s="47">
        <f>INDEX(classify,$E195,'Function-Classif'!H$1)*$F195</f>
        <v>43326391.212232105</v>
      </c>
      <c r="I195" s="47">
        <f>INDEX(classify,$E195,'Function-Classif'!I$1)*$F195</f>
        <v>0</v>
      </c>
      <c r="J195" s="47"/>
      <c r="K195" s="47">
        <f>INDEX(classify,$E195,'Function-Classif'!K$1)*$F195</f>
        <v>0</v>
      </c>
      <c r="L195" s="47">
        <f>INDEX(classify,$E195,'Function-Classif'!L$1)*$F195</f>
        <v>0</v>
      </c>
      <c r="M195" s="47">
        <f>INDEX(classify,$E195,'Function-Classif'!M$1)*$F195</f>
        <v>0</v>
      </c>
      <c r="N195" s="47"/>
      <c r="O195" s="47">
        <f>INDEX(classify,$E195,'Function-Classif'!O$1)*$F195</f>
        <v>0</v>
      </c>
      <c r="P195" s="47">
        <f>INDEX(classify,$E195,'Function-Classif'!P$1)*$F195</f>
        <v>0</v>
      </c>
      <c r="Q195" s="47">
        <f>INDEX(classify,$E195,'Function-Classif'!Q$1)*$F195</f>
        <v>0</v>
      </c>
      <c r="R195" s="24"/>
      <c r="S195" s="24">
        <f t="shared" ref="S195:S200" si="96">+G195+K195+O195</f>
        <v>7292915.4533461221</v>
      </c>
      <c r="T195" s="24">
        <f t="shared" ref="T195:T200" si="97">+H195+L195+P195</f>
        <v>43326391.212232105</v>
      </c>
      <c r="U195" s="24">
        <f t="shared" ref="U195:U200" si="98">+I195+M195+Q195</f>
        <v>0</v>
      </c>
      <c r="W195" s="44">
        <f t="shared" si="81"/>
        <v>0</v>
      </c>
      <c r="X195" s="44">
        <f t="shared" si="82"/>
        <v>0</v>
      </c>
    </row>
    <row r="196" spans="2:24" x14ac:dyDescent="0.25">
      <c r="B196" s="6">
        <v>555</v>
      </c>
      <c r="C196" s="6" t="s">
        <v>124</v>
      </c>
      <c r="D196" s="6"/>
      <c r="E196" s="6"/>
      <c r="F196" s="24"/>
      <c r="G196" s="24"/>
      <c r="H196" s="24"/>
      <c r="I196" s="24"/>
      <c r="J196" s="40"/>
      <c r="K196" s="24"/>
      <c r="L196" s="24"/>
      <c r="M196" s="24"/>
      <c r="N196" s="40"/>
      <c r="O196" s="24"/>
      <c r="P196" s="24"/>
      <c r="Q196" s="24"/>
      <c r="R196" s="24"/>
      <c r="S196" s="24">
        <f t="shared" si="96"/>
        <v>0</v>
      </c>
      <c r="T196" s="24">
        <f t="shared" si="97"/>
        <v>0</v>
      </c>
      <c r="U196" s="24">
        <f t="shared" si="98"/>
        <v>0</v>
      </c>
      <c r="W196" s="44">
        <f t="shared" si="81"/>
        <v>0</v>
      </c>
      <c r="X196" s="44">
        <f t="shared" si="82"/>
        <v>0</v>
      </c>
    </row>
    <row r="197" spans="2:24" x14ac:dyDescent="0.25">
      <c r="B197" s="6">
        <v>555</v>
      </c>
      <c r="C197" s="6" t="s">
        <v>125</v>
      </c>
      <c r="D197" s="6"/>
      <c r="E197" s="6"/>
      <c r="F197" s="24"/>
      <c r="G197" s="24"/>
      <c r="H197" s="24"/>
      <c r="I197" s="24"/>
      <c r="J197" s="40"/>
      <c r="K197" s="24"/>
      <c r="L197" s="24"/>
      <c r="M197" s="24"/>
      <c r="N197" s="40"/>
      <c r="O197" s="24"/>
      <c r="P197" s="24"/>
      <c r="Q197" s="24"/>
      <c r="R197" s="24"/>
      <c r="S197" s="24">
        <f t="shared" si="96"/>
        <v>0</v>
      </c>
      <c r="T197" s="24">
        <f t="shared" si="97"/>
        <v>0</v>
      </c>
      <c r="U197" s="24">
        <f t="shared" si="98"/>
        <v>0</v>
      </c>
      <c r="W197" s="44">
        <f t="shared" si="81"/>
        <v>0</v>
      </c>
      <c r="X197" s="44">
        <f t="shared" si="82"/>
        <v>0</v>
      </c>
    </row>
    <row r="198" spans="2:24" x14ac:dyDescent="0.25">
      <c r="B198" s="6">
        <v>555</v>
      </c>
      <c r="C198" s="6" t="s">
        <v>126</v>
      </c>
      <c r="D198" s="6"/>
      <c r="E198" s="6"/>
      <c r="F198" s="24"/>
      <c r="G198" s="24"/>
      <c r="H198" s="24"/>
      <c r="I198" s="24"/>
      <c r="J198" s="40"/>
      <c r="K198" s="24"/>
      <c r="L198" s="24"/>
      <c r="M198" s="24"/>
      <c r="N198" s="40"/>
      <c r="O198" s="24"/>
      <c r="P198" s="24"/>
      <c r="Q198" s="24"/>
      <c r="R198" s="24"/>
      <c r="S198" s="24">
        <f t="shared" si="96"/>
        <v>0</v>
      </c>
      <c r="T198" s="24">
        <f t="shared" si="97"/>
        <v>0</v>
      </c>
      <c r="U198" s="24">
        <f t="shared" si="98"/>
        <v>0</v>
      </c>
      <c r="W198" s="44">
        <f t="shared" si="81"/>
        <v>0</v>
      </c>
      <c r="X198" s="44">
        <f t="shared" si="82"/>
        <v>0</v>
      </c>
    </row>
    <row r="199" spans="2:24" s="149" customFormat="1" x14ac:dyDescent="0.25">
      <c r="B199" s="6">
        <v>556</v>
      </c>
      <c r="C199" s="6" t="s">
        <v>127</v>
      </c>
      <c r="D199" s="47" t="str">
        <f>INDEX(classify,$E199,'Function-Classif'!D$1)</f>
        <v>PROD</v>
      </c>
      <c r="E199" s="6">
        <v>2</v>
      </c>
      <c r="F199" s="57">
        <v>1864717.1978980682</v>
      </c>
      <c r="G199" s="47">
        <f>INDEX(classify,$E199,'Function-Classif'!G$1)*$F199</f>
        <v>305627.14873549348</v>
      </c>
      <c r="H199" s="47">
        <f>INDEX(classify,$E199,'Function-Classif'!H$1)*$F199</f>
        <v>1559090.0491625748</v>
      </c>
      <c r="I199" s="47">
        <f>INDEX(classify,$E199,'Function-Classif'!I$1)*$F199</f>
        <v>0</v>
      </c>
      <c r="J199" s="47"/>
      <c r="K199" s="47">
        <f>INDEX(classify,$E199,'Function-Classif'!K$1)*$F199</f>
        <v>0</v>
      </c>
      <c r="L199" s="47">
        <f>INDEX(classify,$E199,'Function-Classif'!L$1)*$F199</f>
        <v>0</v>
      </c>
      <c r="M199" s="47">
        <f>INDEX(classify,$E199,'Function-Classif'!M$1)*$F199</f>
        <v>0</v>
      </c>
      <c r="N199" s="47"/>
      <c r="O199" s="47">
        <f>INDEX(classify,$E199,'Function-Classif'!O$1)*$F199</f>
        <v>0</v>
      </c>
      <c r="P199" s="47">
        <f>INDEX(classify,$E199,'Function-Classif'!P$1)*$F199</f>
        <v>0</v>
      </c>
      <c r="Q199" s="47">
        <f>INDEX(classify,$E199,'Function-Classif'!Q$1)*$F199</f>
        <v>0</v>
      </c>
      <c r="R199" s="57"/>
      <c r="S199" s="57">
        <f t="shared" si="96"/>
        <v>305627.14873549348</v>
      </c>
      <c r="T199" s="57">
        <f t="shared" si="97"/>
        <v>1559090.0491625748</v>
      </c>
      <c r="U199" s="57">
        <f t="shared" si="98"/>
        <v>0</v>
      </c>
      <c r="W199" s="139">
        <f t="shared" si="81"/>
        <v>0</v>
      </c>
      <c r="X199" s="139">
        <f t="shared" si="82"/>
        <v>0</v>
      </c>
    </row>
    <row r="200" spans="2:24" x14ac:dyDescent="0.25">
      <c r="B200" s="30">
        <v>557</v>
      </c>
      <c r="C200" s="30" t="s">
        <v>128</v>
      </c>
      <c r="D200" s="65" t="str">
        <f>INDEX(classify,$E200,'Function-Classif'!D$1)</f>
        <v>PROD</v>
      </c>
      <c r="E200" s="30">
        <v>2</v>
      </c>
      <c r="F200" s="41">
        <v>10368.893324844234</v>
      </c>
      <c r="G200" s="65">
        <f>INDEX(classify,$E200,'Function-Classif'!G$1)*$F200</f>
        <v>1699.4616159419704</v>
      </c>
      <c r="H200" s="65">
        <f>INDEX(classify,$E200,'Function-Classif'!H$1)*$F200</f>
        <v>8669.4317089022625</v>
      </c>
      <c r="I200" s="65">
        <f>INDEX(classify,$E200,'Function-Classif'!I$1)*$F200</f>
        <v>0</v>
      </c>
      <c r="J200" s="65"/>
      <c r="K200" s="65">
        <f>INDEX(classify,$E200,'Function-Classif'!K$1)*$F200</f>
        <v>0</v>
      </c>
      <c r="L200" s="65">
        <f>INDEX(classify,$E200,'Function-Classif'!L$1)*$F200</f>
        <v>0</v>
      </c>
      <c r="M200" s="65">
        <f>INDEX(classify,$E200,'Function-Classif'!M$1)*$F200</f>
        <v>0</v>
      </c>
      <c r="N200" s="65"/>
      <c r="O200" s="65">
        <f>INDEX(classify,$E200,'Function-Classif'!O$1)*$F200</f>
        <v>0</v>
      </c>
      <c r="P200" s="65">
        <f>INDEX(classify,$E200,'Function-Classif'!P$1)*$F200</f>
        <v>0</v>
      </c>
      <c r="Q200" s="65">
        <f>INDEX(classify,$E200,'Function-Classif'!Q$1)*$F200</f>
        <v>0</v>
      </c>
      <c r="R200" s="41"/>
      <c r="S200" s="41">
        <f t="shared" si="96"/>
        <v>1699.4616159419704</v>
      </c>
      <c r="T200" s="41">
        <f t="shared" si="97"/>
        <v>8669.4317089022625</v>
      </c>
      <c r="U200" s="41">
        <f t="shared" si="98"/>
        <v>0</v>
      </c>
      <c r="W200" s="44">
        <f t="shared" si="81"/>
        <v>0</v>
      </c>
      <c r="X200" s="44">
        <f t="shared" si="82"/>
        <v>0</v>
      </c>
    </row>
    <row r="201" spans="2:24" x14ac:dyDescent="0.25">
      <c r="B201" s="6"/>
      <c r="C201" s="6" t="s">
        <v>129</v>
      </c>
      <c r="D201" s="6"/>
      <c r="E201" s="6"/>
      <c r="F201" s="24">
        <f>SUM(F195:F200)</f>
        <v>52494392.756801143</v>
      </c>
      <c r="G201" s="24">
        <f>SUM(G195:G200)</f>
        <v>7600242.0636975579</v>
      </c>
      <c r="H201" s="24">
        <f>SUM(H195:H200)</f>
        <v>44894150.693103582</v>
      </c>
      <c r="I201" s="24">
        <f>SUM(I195:I200)</f>
        <v>0</v>
      </c>
      <c r="J201" s="24"/>
      <c r="K201" s="24">
        <f>SUM(K195:K200)</f>
        <v>0</v>
      </c>
      <c r="L201" s="24">
        <f>SUM(L195:L200)</f>
        <v>0</v>
      </c>
      <c r="M201" s="24">
        <f>SUM(M195:M200)</f>
        <v>0</v>
      </c>
      <c r="N201" s="24"/>
      <c r="O201" s="24">
        <f>SUM(O195:O200)</f>
        <v>0</v>
      </c>
      <c r="P201" s="24">
        <f>SUM(P195:P200)</f>
        <v>0</v>
      </c>
      <c r="Q201" s="24">
        <f>SUM(Q195:Q200)</f>
        <v>0</v>
      </c>
      <c r="R201" s="24"/>
      <c r="S201" s="24">
        <f>SUM(S195:S200)</f>
        <v>7600242.0636975579</v>
      </c>
      <c r="T201" s="24">
        <f>SUM(T195:T200)</f>
        <v>44894150.693103582</v>
      </c>
      <c r="U201" s="24">
        <f>SUM(U195:U200)</f>
        <v>0</v>
      </c>
      <c r="W201" s="44">
        <f t="shared" si="81"/>
        <v>0</v>
      </c>
      <c r="X201" s="44">
        <f t="shared" si="82"/>
        <v>0</v>
      </c>
    </row>
    <row r="202" spans="2:24" x14ac:dyDescent="0.25">
      <c r="B202" s="30"/>
      <c r="C202" s="30"/>
      <c r="D202" s="30"/>
      <c r="E202" s="30"/>
      <c r="F202" s="31"/>
      <c r="G202" s="41"/>
      <c r="H202" s="41"/>
      <c r="I202" s="41"/>
      <c r="J202" s="41"/>
      <c r="K202" s="41"/>
      <c r="L202" s="41"/>
      <c r="M202" s="41"/>
      <c r="N202" s="41"/>
      <c r="O202" s="41"/>
      <c r="P202" s="41"/>
      <c r="Q202" s="41"/>
      <c r="R202" s="41"/>
      <c r="S202" s="41"/>
      <c r="T202" s="41"/>
      <c r="U202" s="41"/>
      <c r="W202" s="44">
        <f t="shared" si="81"/>
        <v>0</v>
      </c>
      <c r="X202" s="44">
        <f t="shared" si="82"/>
        <v>0</v>
      </c>
    </row>
    <row r="203" spans="2:24" x14ac:dyDescent="0.25">
      <c r="B203" s="6"/>
      <c r="C203" s="6" t="s">
        <v>130</v>
      </c>
      <c r="D203" s="6"/>
      <c r="E203" s="6"/>
      <c r="F203" s="24">
        <f>F192+F201</f>
        <v>687296876.42477047</v>
      </c>
      <c r="G203" s="24">
        <f>G192+G201</f>
        <v>19057973.923400931</v>
      </c>
      <c r="H203" s="24">
        <f>H192+H201</f>
        <v>668238902.50136948</v>
      </c>
      <c r="I203" s="24">
        <f>I192+I201</f>
        <v>0</v>
      </c>
      <c r="J203" s="24"/>
      <c r="K203" s="24">
        <f>K192+K201</f>
        <v>0</v>
      </c>
      <c r="L203" s="24">
        <f>L192+L201</f>
        <v>0</v>
      </c>
      <c r="M203" s="24">
        <f>M192+M201</f>
        <v>0</v>
      </c>
      <c r="N203" s="24"/>
      <c r="O203" s="24">
        <f>O192+O201</f>
        <v>0</v>
      </c>
      <c r="P203" s="24">
        <f>P192+P201</f>
        <v>0</v>
      </c>
      <c r="Q203" s="24">
        <f>Q192+Q201</f>
        <v>0</v>
      </c>
      <c r="R203" s="24"/>
      <c r="S203" s="24">
        <f>S192+S201</f>
        <v>19057973.923400931</v>
      </c>
      <c r="T203" s="24">
        <f>T192+T201</f>
        <v>668238902.50136948</v>
      </c>
      <c r="U203" s="24">
        <f>U192+U201</f>
        <v>0</v>
      </c>
      <c r="W203" s="44">
        <f t="shared" si="81"/>
        <v>0</v>
      </c>
      <c r="X203" s="44">
        <f t="shared" si="82"/>
        <v>0</v>
      </c>
    </row>
    <row r="204" spans="2:24" x14ac:dyDescent="0.25">
      <c r="B204" s="6"/>
      <c r="C204" s="6"/>
      <c r="D204" s="6"/>
      <c r="E204" s="6"/>
      <c r="F204" s="24"/>
      <c r="G204" s="24"/>
      <c r="H204" s="24"/>
      <c r="I204" s="24"/>
      <c r="J204" s="40"/>
      <c r="K204" s="24"/>
      <c r="L204" s="24"/>
      <c r="M204" s="24"/>
      <c r="N204" s="40"/>
      <c r="O204" s="24"/>
      <c r="P204" s="24"/>
      <c r="Q204" s="24"/>
      <c r="R204" s="24"/>
      <c r="S204" s="24"/>
      <c r="T204" s="24"/>
      <c r="U204" s="24"/>
      <c r="W204" s="44">
        <f t="shared" si="81"/>
        <v>0</v>
      </c>
      <c r="X204" s="44">
        <f t="shared" si="82"/>
        <v>0</v>
      </c>
    </row>
    <row r="205" spans="2:24" x14ac:dyDescent="0.25">
      <c r="B205" s="9" t="s">
        <v>131</v>
      </c>
      <c r="C205" s="6"/>
      <c r="D205" s="6"/>
      <c r="E205" s="6"/>
      <c r="F205" s="24"/>
      <c r="G205" s="24"/>
      <c r="H205" s="24"/>
      <c r="I205" s="24"/>
      <c r="J205" s="40"/>
      <c r="K205" s="24"/>
      <c r="L205" s="24"/>
      <c r="M205" s="24"/>
      <c r="N205" s="40"/>
      <c r="O205" s="24"/>
      <c r="P205" s="24"/>
      <c r="Q205" s="24"/>
      <c r="R205" s="24"/>
      <c r="S205" s="24"/>
      <c r="T205" s="24"/>
      <c r="U205" s="24"/>
      <c r="W205" s="44">
        <f t="shared" si="81"/>
        <v>0</v>
      </c>
      <c r="X205" s="44">
        <f t="shared" si="82"/>
        <v>0</v>
      </c>
    </row>
    <row r="206" spans="2:24" x14ac:dyDescent="0.25">
      <c r="B206" s="6">
        <v>560</v>
      </c>
      <c r="C206" s="6" t="s">
        <v>132</v>
      </c>
      <c r="D206" s="6"/>
      <c r="E206" s="6" t="s">
        <v>251</v>
      </c>
      <c r="F206" s="24">
        <v>1804304.989136664</v>
      </c>
      <c r="G206" s="24"/>
      <c r="H206" s="24"/>
      <c r="I206" s="24"/>
      <c r="J206" s="40"/>
      <c r="K206" s="24">
        <f>F206</f>
        <v>1804304.989136664</v>
      </c>
      <c r="L206" s="24"/>
      <c r="M206" s="24"/>
      <c r="N206" s="40"/>
      <c r="O206" s="24"/>
      <c r="P206" s="24"/>
      <c r="Q206" s="24"/>
      <c r="R206" s="24"/>
      <c r="S206" s="24">
        <f t="shared" ref="S206:S219" si="99">+G206+K206+O206</f>
        <v>1804304.989136664</v>
      </c>
      <c r="T206" s="24">
        <f t="shared" ref="T206:T219" si="100">+H206+L206+P206</f>
        <v>0</v>
      </c>
      <c r="U206" s="24">
        <f t="shared" ref="U206:U219" si="101">+I206+M206+Q206</f>
        <v>0</v>
      </c>
      <c r="W206" s="44">
        <f t="shared" si="81"/>
        <v>0</v>
      </c>
      <c r="X206" s="44">
        <f t="shared" si="82"/>
        <v>0</v>
      </c>
    </row>
    <row r="207" spans="2:24" x14ac:dyDescent="0.25">
      <c r="B207" s="6">
        <v>561</v>
      </c>
      <c r="C207" s="6" t="s">
        <v>133</v>
      </c>
      <c r="D207" s="6"/>
      <c r="E207" s="6" t="s">
        <v>251</v>
      </c>
      <c r="F207" s="24">
        <v>3644051.6512189247</v>
      </c>
      <c r="G207" s="24"/>
      <c r="H207" s="24"/>
      <c r="I207" s="24"/>
      <c r="J207" s="40"/>
      <c r="K207" s="24">
        <f t="shared" ref="K207:K218" si="102">F207</f>
        <v>3644051.6512189247</v>
      </c>
      <c r="L207" s="24"/>
      <c r="M207" s="24"/>
      <c r="N207" s="40"/>
      <c r="O207" s="24"/>
      <c r="P207" s="24"/>
      <c r="Q207" s="24"/>
      <c r="R207" s="24"/>
      <c r="S207" s="24">
        <f t="shared" si="99"/>
        <v>3644051.6512189247</v>
      </c>
      <c r="T207" s="24">
        <f t="shared" si="100"/>
        <v>0</v>
      </c>
      <c r="U207" s="24">
        <f t="shared" si="101"/>
        <v>0</v>
      </c>
      <c r="W207" s="44">
        <f t="shared" si="81"/>
        <v>0</v>
      </c>
      <c r="X207" s="44">
        <f t="shared" si="82"/>
        <v>0</v>
      </c>
    </row>
    <row r="208" spans="2:24" x14ac:dyDescent="0.25">
      <c r="B208" s="6">
        <v>562</v>
      </c>
      <c r="C208" s="6" t="s">
        <v>134</v>
      </c>
      <c r="D208" s="6"/>
      <c r="E208" s="6" t="s">
        <v>251</v>
      </c>
      <c r="F208" s="24">
        <v>1303298.2836528139</v>
      </c>
      <c r="G208" s="24"/>
      <c r="H208" s="24"/>
      <c r="I208" s="24"/>
      <c r="J208" s="40"/>
      <c r="K208" s="24">
        <f t="shared" si="102"/>
        <v>1303298.2836528139</v>
      </c>
      <c r="L208" s="24"/>
      <c r="M208" s="24"/>
      <c r="N208" s="40"/>
      <c r="O208" s="24"/>
      <c r="P208" s="24"/>
      <c r="Q208" s="24"/>
      <c r="R208" s="24"/>
      <c r="S208" s="24">
        <f t="shared" si="99"/>
        <v>1303298.2836528139</v>
      </c>
      <c r="T208" s="24">
        <f t="shared" si="100"/>
        <v>0</v>
      </c>
      <c r="U208" s="24">
        <f t="shared" si="101"/>
        <v>0</v>
      </c>
      <c r="W208" s="44">
        <f t="shared" si="81"/>
        <v>0</v>
      </c>
      <c r="X208" s="44">
        <f t="shared" si="82"/>
        <v>0</v>
      </c>
    </row>
    <row r="209" spans="2:24" x14ac:dyDescent="0.25">
      <c r="B209" s="6">
        <v>563</v>
      </c>
      <c r="C209" s="6" t="s">
        <v>135</v>
      </c>
      <c r="D209" s="6"/>
      <c r="E209" s="6" t="s">
        <v>251</v>
      </c>
      <c r="F209" s="24">
        <v>1058993.0765534656</v>
      </c>
      <c r="G209" s="24"/>
      <c r="H209" s="24"/>
      <c r="I209" s="24"/>
      <c r="J209" s="40"/>
      <c r="K209" s="24">
        <f t="shared" si="102"/>
        <v>1058993.0765534656</v>
      </c>
      <c r="L209" s="24"/>
      <c r="M209" s="24"/>
      <c r="N209" s="40"/>
      <c r="O209" s="24"/>
      <c r="P209" s="24"/>
      <c r="Q209" s="24"/>
      <c r="R209" s="24"/>
      <c r="S209" s="24">
        <f t="shared" si="99"/>
        <v>1058993.0765534656</v>
      </c>
      <c r="T209" s="24">
        <f t="shared" si="100"/>
        <v>0</v>
      </c>
      <c r="U209" s="24">
        <f t="shared" si="101"/>
        <v>0</v>
      </c>
      <c r="W209" s="44">
        <f t="shared" si="81"/>
        <v>0</v>
      </c>
      <c r="X209" s="44">
        <f t="shared" si="82"/>
        <v>0</v>
      </c>
    </row>
    <row r="210" spans="2:24" x14ac:dyDescent="0.25">
      <c r="B210" s="6">
        <v>565</v>
      </c>
      <c r="C210" s="6" t="s">
        <v>136</v>
      </c>
      <c r="D210" s="6"/>
      <c r="E210" s="6" t="s">
        <v>251</v>
      </c>
      <c r="F210" s="24">
        <v>2940449.4497765368</v>
      </c>
      <c r="G210" s="24"/>
      <c r="H210" s="24"/>
      <c r="I210" s="24"/>
      <c r="J210" s="40"/>
      <c r="K210" s="24">
        <f t="shared" si="102"/>
        <v>2940449.4497765368</v>
      </c>
      <c r="L210" s="24"/>
      <c r="M210" s="24"/>
      <c r="N210" s="40"/>
      <c r="O210" s="24"/>
      <c r="P210" s="24"/>
      <c r="Q210" s="24"/>
      <c r="R210" s="24"/>
      <c r="S210" s="24">
        <f t="shared" si="99"/>
        <v>2940449.4497765368</v>
      </c>
      <c r="T210" s="24">
        <f t="shared" si="100"/>
        <v>0</v>
      </c>
      <c r="U210" s="24">
        <f t="shared" si="101"/>
        <v>0</v>
      </c>
      <c r="W210" s="44">
        <f t="shared" si="81"/>
        <v>0</v>
      </c>
      <c r="X210" s="44">
        <f t="shared" si="82"/>
        <v>0</v>
      </c>
    </row>
    <row r="211" spans="2:24" x14ac:dyDescent="0.25">
      <c r="B211" s="6">
        <v>566</v>
      </c>
      <c r="C211" s="6" t="s">
        <v>137</v>
      </c>
      <c r="D211" s="6"/>
      <c r="E211" s="6" t="s">
        <v>251</v>
      </c>
      <c r="F211" s="24">
        <v>11948571.502775138</v>
      </c>
      <c r="G211" s="24"/>
      <c r="H211" s="24"/>
      <c r="I211" s="24"/>
      <c r="J211" s="40"/>
      <c r="K211" s="24">
        <f t="shared" si="102"/>
        <v>11948571.502775138</v>
      </c>
      <c r="L211" s="24"/>
      <c r="M211" s="24"/>
      <c r="N211" s="40"/>
      <c r="O211" s="24"/>
      <c r="P211" s="24"/>
      <c r="Q211" s="24"/>
      <c r="R211" s="24"/>
      <c r="S211" s="24">
        <f t="shared" si="99"/>
        <v>11948571.502775138</v>
      </c>
      <c r="T211" s="24">
        <f t="shared" si="100"/>
        <v>0</v>
      </c>
      <c r="U211" s="24">
        <f t="shared" si="101"/>
        <v>0</v>
      </c>
      <c r="W211" s="44">
        <f t="shared" si="81"/>
        <v>0</v>
      </c>
      <c r="X211" s="44">
        <f t="shared" si="82"/>
        <v>0</v>
      </c>
    </row>
    <row r="212" spans="2:24" x14ac:dyDescent="0.25">
      <c r="B212" s="6">
        <v>567</v>
      </c>
      <c r="C212" s="6" t="s">
        <v>91</v>
      </c>
      <c r="D212" s="6"/>
      <c r="E212" s="6" t="s">
        <v>251</v>
      </c>
      <c r="F212" s="24">
        <v>112004.77411653323</v>
      </c>
      <c r="G212" s="24"/>
      <c r="H212" s="24"/>
      <c r="I212" s="24"/>
      <c r="J212" s="40"/>
      <c r="K212" s="24">
        <f t="shared" si="102"/>
        <v>112004.77411653323</v>
      </c>
      <c r="L212" s="24"/>
      <c r="M212" s="24"/>
      <c r="N212" s="40"/>
      <c r="O212" s="24"/>
      <c r="P212" s="24"/>
      <c r="Q212" s="24"/>
      <c r="R212" s="24"/>
      <c r="S212" s="24">
        <f t="shared" si="99"/>
        <v>112004.77411653323</v>
      </c>
      <c r="T212" s="24">
        <f t="shared" si="100"/>
        <v>0</v>
      </c>
      <c r="U212" s="24">
        <f t="shared" si="101"/>
        <v>0</v>
      </c>
      <c r="W212" s="44">
        <f t="shared" si="81"/>
        <v>0</v>
      </c>
      <c r="X212" s="44">
        <f t="shared" si="82"/>
        <v>0</v>
      </c>
    </row>
    <row r="213" spans="2:24" x14ac:dyDescent="0.25">
      <c r="B213" s="6">
        <v>568</v>
      </c>
      <c r="C213" s="6" t="s">
        <v>138</v>
      </c>
      <c r="D213" s="6"/>
      <c r="E213" s="6"/>
      <c r="F213" s="24">
        <v>0</v>
      </c>
      <c r="G213" s="24"/>
      <c r="H213" s="24"/>
      <c r="I213" s="24"/>
      <c r="J213" s="40"/>
      <c r="K213" s="24"/>
      <c r="L213" s="24"/>
      <c r="M213" s="24"/>
      <c r="N213" s="40"/>
      <c r="O213" s="24"/>
      <c r="P213" s="24"/>
      <c r="Q213" s="24"/>
      <c r="R213" s="24"/>
      <c r="S213" s="24">
        <f t="shared" si="99"/>
        <v>0</v>
      </c>
      <c r="T213" s="24">
        <f t="shared" si="100"/>
        <v>0</v>
      </c>
      <c r="U213" s="24">
        <f t="shared" si="101"/>
        <v>0</v>
      </c>
      <c r="W213" s="44">
        <f t="shared" ref="W213:W276" si="103">SUM(G213:Q213)-F213</f>
        <v>0</v>
      </c>
      <c r="X213" s="44">
        <f t="shared" ref="X213:X276" si="104">SUM(S213:U213)-F213</f>
        <v>0</v>
      </c>
    </row>
    <row r="214" spans="2:24" x14ac:dyDescent="0.25">
      <c r="B214" s="6">
        <v>569</v>
      </c>
      <c r="C214" s="6" t="s">
        <v>139</v>
      </c>
      <c r="D214" s="6"/>
      <c r="E214" s="6"/>
      <c r="F214" s="24">
        <v>0</v>
      </c>
      <c r="G214" s="24"/>
      <c r="H214" s="24"/>
      <c r="I214" s="24"/>
      <c r="J214" s="40"/>
      <c r="K214" s="24"/>
      <c r="L214" s="24"/>
      <c r="M214" s="24"/>
      <c r="N214" s="40"/>
      <c r="O214" s="24"/>
      <c r="P214" s="24"/>
      <c r="Q214" s="24"/>
      <c r="R214" s="24"/>
      <c r="S214" s="24">
        <f t="shared" si="99"/>
        <v>0</v>
      </c>
      <c r="T214" s="24">
        <f t="shared" si="100"/>
        <v>0</v>
      </c>
      <c r="U214" s="24">
        <f t="shared" si="101"/>
        <v>0</v>
      </c>
      <c r="W214" s="44">
        <f t="shared" si="103"/>
        <v>0</v>
      </c>
      <c r="X214" s="44">
        <f t="shared" si="104"/>
        <v>0</v>
      </c>
    </row>
    <row r="215" spans="2:24" x14ac:dyDescent="0.25">
      <c r="B215" s="6">
        <v>570</v>
      </c>
      <c r="C215" s="6" t="s">
        <v>140</v>
      </c>
      <c r="D215" s="6"/>
      <c r="E215" s="6" t="s">
        <v>251</v>
      </c>
      <c r="F215" s="24">
        <v>1986406.9588897978</v>
      </c>
      <c r="G215" s="24"/>
      <c r="H215" s="24"/>
      <c r="I215" s="24"/>
      <c r="J215" s="40"/>
      <c r="K215" s="24">
        <f t="shared" si="102"/>
        <v>1986406.9588897978</v>
      </c>
      <c r="L215" s="24"/>
      <c r="M215" s="24"/>
      <c r="N215" s="40"/>
      <c r="O215" s="24"/>
      <c r="P215" s="24"/>
      <c r="Q215" s="24"/>
      <c r="R215" s="24"/>
      <c r="S215" s="24">
        <f t="shared" si="99"/>
        <v>1986406.9588897978</v>
      </c>
      <c r="T215" s="24">
        <f t="shared" si="100"/>
        <v>0</v>
      </c>
      <c r="U215" s="24">
        <f t="shared" si="101"/>
        <v>0</v>
      </c>
      <c r="W215" s="44">
        <f t="shared" si="103"/>
        <v>0</v>
      </c>
      <c r="X215" s="44">
        <f t="shared" si="104"/>
        <v>0</v>
      </c>
    </row>
    <row r="216" spans="2:24" x14ac:dyDescent="0.25">
      <c r="B216" s="6">
        <v>571</v>
      </c>
      <c r="C216" s="6" t="s">
        <v>141</v>
      </c>
      <c r="D216" s="6"/>
      <c r="E216" s="6" t="s">
        <v>251</v>
      </c>
      <c r="F216" s="24">
        <v>10570831.60725012</v>
      </c>
      <c r="G216" s="24"/>
      <c r="H216" s="24"/>
      <c r="I216" s="24"/>
      <c r="J216" s="40"/>
      <c r="K216" s="24">
        <f t="shared" si="102"/>
        <v>10570831.60725012</v>
      </c>
      <c r="L216" s="24"/>
      <c r="M216" s="24"/>
      <c r="N216" s="40"/>
      <c r="O216" s="24"/>
      <c r="P216" s="24"/>
      <c r="Q216" s="24"/>
      <c r="R216" s="24"/>
      <c r="S216" s="24">
        <f t="shared" si="99"/>
        <v>10570831.60725012</v>
      </c>
      <c r="T216" s="24">
        <f t="shared" si="100"/>
        <v>0</v>
      </c>
      <c r="U216" s="24">
        <f t="shared" si="101"/>
        <v>0</v>
      </c>
      <c r="W216" s="44">
        <f t="shared" si="103"/>
        <v>0</v>
      </c>
      <c r="X216" s="44">
        <f t="shared" si="104"/>
        <v>0</v>
      </c>
    </row>
    <row r="217" spans="2:24" x14ac:dyDescent="0.25">
      <c r="B217" s="6">
        <v>572</v>
      </c>
      <c r="C217" s="6" t="s">
        <v>142</v>
      </c>
      <c r="D217" s="6"/>
      <c r="E217" s="6"/>
      <c r="F217" s="24">
        <v>0</v>
      </c>
      <c r="G217" s="24"/>
      <c r="H217" s="24"/>
      <c r="I217" s="24"/>
      <c r="J217" s="40"/>
      <c r="K217" s="24"/>
      <c r="L217" s="24"/>
      <c r="M217" s="24"/>
      <c r="N217" s="40"/>
      <c r="O217" s="24"/>
      <c r="P217" s="24"/>
      <c r="Q217" s="24"/>
      <c r="R217" s="24"/>
      <c r="S217" s="24">
        <f t="shared" si="99"/>
        <v>0</v>
      </c>
      <c r="T217" s="24">
        <f t="shared" si="100"/>
        <v>0</v>
      </c>
      <c r="U217" s="24">
        <f t="shared" si="101"/>
        <v>0</v>
      </c>
      <c r="W217" s="44">
        <f t="shared" si="103"/>
        <v>0</v>
      </c>
      <c r="X217" s="44">
        <f t="shared" si="104"/>
        <v>0</v>
      </c>
    </row>
    <row r="218" spans="2:24" x14ac:dyDescent="0.25">
      <c r="B218" s="6">
        <v>573</v>
      </c>
      <c r="C218" s="6" t="s">
        <v>143</v>
      </c>
      <c r="D218" s="6"/>
      <c r="E218" s="6" t="s">
        <v>251</v>
      </c>
      <c r="F218" s="24">
        <v>337098.88514349348</v>
      </c>
      <c r="G218" s="24"/>
      <c r="H218" s="24"/>
      <c r="I218" s="24"/>
      <c r="J218" s="40"/>
      <c r="K218" s="24">
        <f t="shared" si="102"/>
        <v>337098.88514349348</v>
      </c>
      <c r="L218" s="24"/>
      <c r="M218" s="24"/>
      <c r="N218" s="40"/>
      <c r="O218" s="24"/>
      <c r="P218" s="24"/>
      <c r="Q218" s="24"/>
      <c r="R218" s="24"/>
      <c r="S218" s="24">
        <f t="shared" si="99"/>
        <v>337098.88514349348</v>
      </c>
      <c r="T218" s="24">
        <f t="shared" si="100"/>
        <v>0</v>
      </c>
      <c r="U218" s="24">
        <f t="shared" si="101"/>
        <v>0</v>
      </c>
      <c r="W218" s="44">
        <f t="shared" si="103"/>
        <v>0</v>
      </c>
      <c r="X218" s="44">
        <f t="shared" si="104"/>
        <v>0</v>
      </c>
    </row>
    <row r="219" spans="2:24" x14ac:dyDescent="0.25">
      <c r="B219" s="30">
        <v>575</v>
      </c>
      <c r="C219" s="30" t="s">
        <v>144</v>
      </c>
      <c r="D219" s="30"/>
      <c r="E219" s="30"/>
      <c r="F219" s="41">
        <v>0</v>
      </c>
      <c r="G219" s="41"/>
      <c r="H219" s="41"/>
      <c r="I219" s="41"/>
      <c r="J219" s="41"/>
      <c r="K219" s="41"/>
      <c r="L219" s="41"/>
      <c r="M219" s="41"/>
      <c r="N219" s="41"/>
      <c r="O219" s="41"/>
      <c r="P219" s="41"/>
      <c r="Q219" s="41"/>
      <c r="R219" s="41"/>
      <c r="S219" s="41">
        <f t="shared" si="99"/>
        <v>0</v>
      </c>
      <c r="T219" s="41">
        <f t="shared" si="100"/>
        <v>0</v>
      </c>
      <c r="U219" s="41">
        <f t="shared" si="101"/>
        <v>0</v>
      </c>
      <c r="W219" s="44">
        <f t="shared" si="103"/>
        <v>0</v>
      </c>
      <c r="X219" s="44">
        <f t="shared" si="104"/>
        <v>0</v>
      </c>
    </row>
    <row r="220" spans="2:24" x14ac:dyDescent="0.25">
      <c r="B220" s="6" t="s">
        <v>145</v>
      </c>
      <c r="C220" s="6"/>
      <c r="D220" s="6"/>
      <c r="E220" s="6"/>
      <c r="F220" s="24">
        <f>SUM(F206:F219)</f>
        <v>35706011.17851349</v>
      </c>
      <c r="G220" s="24">
        <f>SUM(G206:G219)</f>
        <v>0</v>
      </c>
      <c r="H220" s="24">
        <f>SUM(H206:H219)</f>
        <v>0</v>
      </c>
      <c r="I220" s="24">
        <f>SUM(I206:I219)</f>
        <v>0</v>
      </c>
      <c r="J220" s="24"/>
      <c r="K220" s="24">
        <f>SUM(K206:K219)</f>
        <v>35706011.17851349</v>
      </c>
      <c r="L220" s="24">
        <f>SUM(L206:L219)</f>
        <v>0</v>
      </c>
      <c r="M220" s="24">
        <f>SUM(M206:M219)</f>
        <v>0</v>
      </c>
      <c r="N220" s="24"/>
      <c r="O220" s="24">
        <f>SUM(O206:O219)</f>
        <v>0</v>
      </c>
      <c r="P220" s="24">
        <f>SUM(P206:P219)</f>
        <v>0</v>
      </c>
      <c r="Q220" s="24">
        <f>SUM(Q206:Q219)</f>
        <v>0</v>
      </c>
      <c r="R220" s="24"/>
      <c r="S220" s="24">
        <f>SUM(S206:S219)</f>
        <v>35706011.17851349</v>
      </c>
      <c r="T220" s="24">
        <f>SUM(T206:T219)</f>
        <v>0</v>
      </c>
      <c r="U220" s="24">
        <f>SUM(U206:U219)</f>
        <v>0</v>
      </c>
      <c r="W220" s="44">
        <f t="shared" si="103"/>
        <v>0</v>
      </c>
      <c r="X220" s="44">
        <f t="shared" si="104"/>
        <v>0</v>
      </c>
    </row>
    <row r="221" spans="2:24" x14ac:dyDescent="0.25">
      <c r="B221" s="6"/>
      <c r="C221" s="6"/>
      <c r="D221" s="6"/>
      <c r="E221" s="6"/>
      <c r="F221" s="24"/>
      <c r="G221" s="24"/>
      <c r="H221" s="24"/>
      <c r="I221" s="24"/>
      <c r="J221" s="40"/>
      <c r="K221" s="24"/>
      <c r="L221" s="24"/>
      <c r="M221" s="24"/>
      <c r="N221" s="40"/>
      <c r="O221" s="24"/>
      <c r="P221" s="24"/>
      <c r="Q221" s="24"/>
      <c r="R221" s="24"/>
      <c r="S221" s="24"/>
      <c r="T221" s="24"/>
      <c r="U221" s="24"/>
      <c r="W221" s="44">
        <f t="shared" si="103"/>
        <v>0</v>
      </c>
      <c r="X221" s="44">
        <f t="shared" si="104"/>
        <v>0</v>
      </c>
    </row>
    <row r="222" spans="2:24" x14ac:dyDescent="0.25">
      <c r="B222" s="9" t="s">
        <v>146</v>
      </c>
      <c r="C222" s="6"/>
      <c r="D222" s="6"/>
      <c r="E222" s="6"/>
      <c r="F222" s="24"/>
      <c r="G222" s="24"/>
      <c r="H222" s="24"/>
      <c r="I222" s="24"/>
      <c r="J222" s="40"/>
      <c r="K222" s="24"/>
      <c r="L222" s="24"/>
      <c r="M222" s="24"/>
      <c r="N222" s="40"/>
      <c r="O222" s="24"/>
      <c r="P222" s="24"/>
      <c r="Q222" s="24"/>
      <c r="R222" s="24"/>
      <c r="S222" s="24"/>
      <c r="T222" s="24"/>
      <c r="U222" s="24"/>
      <c r="W222" s="44">
        <f t="shared" si="103"/>
        <v>0</v>
      </c>
      <c r="X222" s="44">
        <f t="shared" si="104"/>
        <v>0</v>
      </c>
    </row>
    <row r="223" spans="2:24" x14ac:dyDescent="0.25">
      <c r="B223" s="6">
        <v>580</v>
      </c>
      <c r="C223" s="6" t="s">
        <v>147</v>
      </c>
      <c r="D223" s="47" t="str">
        <f>INDEX(classify,$E223,'Function-Classif'!D$1)</f>
        <v>LBDO</v>
      </c>
      <c r="E223" s="6">
        <v>14</v>
      </c>
      <c r="F223" s="24">
        <v>1510424.1157263049</v>
      </c>
      <c r="G223" s="47">
        <f>INDEX(classify,$E223,'Function-Classif'!G$1)*$F223</f>
        <v>0</v>
      </c>
      <c r="H223" s="47">
        <f>INDEX(classify,$E223,'Function-Classif'!H$1)*$F223</f>
        <v>0</v>
      </c>
      <c r="I223" s="47">
        <f>INDEX(classify,$E223,'Function-Classif'!I$1)*$F223</f>
        <v>0</v>
      </c>
      <c r="J223" s="47"/>
      <c r="K223" s="47">
        <f>INDEX(classify,$E223,'Function-Classif'!K$1)*$F223</f>
        <v>0</v>
      </c>
      <c r="L223" s="47">
        <f>INDEX(classify,$E223,'Function-Classif'!L$1)*$F223</f>
        <v>0</v>
      </c>
      <c r="M223" s="47">
        <f>INDEX(classify,$E223,'Function-Classif'!M$1)*$F223</f>
        <v>0</v>
      </c>
      <c r="N223" s="47"/>
      <c r="O223" s="47">
        <f>INDEX(classify,$E223,'Function-Classif'!O$1)*$F223</f>
        <v>420342.65307767043</v>
      </c>
      <c r="P223" s="47">
        <f>INDEX(classify,$E223,'Function-Classif'!P$1)*$F223</f>
        <v>0</v>
      </c>
      <c r="Q223" s="47">
        <f>INDEX(classify,$E223,'Function-Classif'!Q$1)*$F223</f>
        <v>1090081.4626486343</v>
      </c>
      <c r="R223" s="24"/>
      <c r="S223" s="24">
        <f t="shared" ref="S223:S234" si="105">+G223+K223+O223</f>
        <v>420342.65307767043</v>
      </c>
      <c r="T223" s="24">
        <f t="shared" ref="T223:T234" si="106">+H223+L223+P223</f>
        <v>0</v>
      </c>
      <c r="U223" s="24">
        <f t="shared" ref="U223:U234" si="107">+I223+M223+Q223</f>
        <v>1090081.4626486343</v>
      </c>
      <c r="W223" s="44">
        <f t="shared" si="103"/>
        <v>0</v>
      </c>
      <c r="X223" s="44">
        <f t="shared" si="104"/>
        <v>0</v>
      </c>
    </row>
    <row r="224" spans="2:24" x14ac:dyDescent="0.25">
      <c r="B224" s="6">
        <v>581</v>
      </c>
      <c r="C224" s="6" t="s">
        <v>133</v>
      </c>
      <c r="D224" s="6" t="s">
        <v>268</v>
      </c>
      <c r="E224" s="6"/>
      <c r="F224" s="24">
        <v>341053.32063580118</v>
      </c>
      <c r="G224" s="24">
        <f>G35/$F35*$F224</f>
        <v>0</v>
      </c>
      <c r="H224" s="24">
        <f>H35/$F35*$F224</f>
        <v>0</v>
      </c>
      <c r="I224" s="24">
        <f>I35/$F35*$F224</f>
        <v>0</v>
      </c>
      <c r="J224" s="24"/>
      <c r="K224" s="24">
        <f>K35/$F35*$F224</f>
        <v>0</v>
      </c>
      <c r="L224" s="24">
        <f>L35/$F35*$F224</f>
        <v>0</v>
      </c>
      <c r="M224" s="24">
        <f>M35/$F35*$F224</f>
        <v>0</v>
      </c>
      <c r="N224" s="24"/>
      <c r="O224" s="24">
        <f>O35/$F35*$F224</f>
        <v>341053.32063580118</v>
      </c>
      <c r="P224" s="24">
        <f>P35/$F35*$F224</f>
        <v>0</v>
      </c>
      <c r="Q224" s="24">
        <f>Q35/$F35*$F224</f>
        <v>0</v>
      </c>
      <c r="R224" s="24"/>
      <c r="S224" s="24">
        <f t="shared" si="105"/>
        <v>341053.32063580118</v>
      </c>
      <c r="T224" s="24">
        <f t="shared" si="106"/>
        <v>0</v>
      </c>
      <c r="U224" s="24">
        <f t="shared" si="107"/>
        <v>0</v>
      </c>
      <c r="W224" s="44">
        <f t="shared" si="103"/>
        <v>0</v>
      </c>
      <c r="X224" s="44">
        <f t="shared" si="104"/>
        <v>0</v>
      </c>
    </row>
    <row r="225" spans="2:24" x14ac:dyDescent="0.25">
      <c r="B225" s="6">
        <v>582</v>
      </c>
      <c r="C225" s="6" t="s">
        <v>134</v>
      </c>
      <c r="D225" s="6" t="s">
        <v>268</v>
      </c>
      <c r="E225" s="6"/>
      <c r="F225" s="24">
        <v>1798545.4687433171</v>
      </c>
      <c r="G225" s="24">
        <f>G35/$F35*$F225</f>
        <v>0</v>
      </c>
      <c r="H225" s="24">
        <f>H35/$F35*$F225</f>
        <v>0</v>
      </c>
      <c r="I225" s="24">
        <f>I35/$F35*$F225</f>
        <v>0</v>
      </c>
      <c r="J225" s="24"/>
      <c r="K225" s="24">
        <f>K35/$F35*$F225</f>
        <v>0</v>
      </c>
      <c r="L225" s="24">
        <f>L35/$F35*$F225</f>
        <v>0</v>
      </c>
      <c r="M225" s="24">
        <f>M35/$F35*$F225</f>
        <v>0</v>
      </c>
      <c r="N225" s="24"/>
      <c r="O225" s="24">
        <f>O35/$F35*$F225</f>
        <v>1798545.4687433171</v>
      </c>
      <c r="P225" s="24">
        <f>P35/$F35*$F225</f>
        <v>0</v>
      </c>
      <c r="Q225" s="24">
        <f>Q35/$F35*$F225</f>
        <v>0</v>
      </c>
      <c r="R225" s="24"/>
      <c r="S225" s="24">
        <f t="shared" si="105"/>
        <v>1798545.4687433171</v>
      </c>
      <c r="T225" s="24">
        <f t="shared" si="106"/>
        <v>0</v>
      </c>
      <c r="U225" s="24">
        <f t="shared" si="107"/>
        <v>0</v>
      </c>
      <c r="W225" s="44">
        <f t="shared" si="103"/>
        <v>0</v>
      </c>
      <c r="X225" s="44">
        <f t="shared" si="104"/>
        <v>0</v>
      </c>
    </row>
    <row r="226" spans="2:24" x14ac:dyDescent="0.25">
      <c r="B226" s="6">
        <v>583</v>
      </c>
      <c r="C226" s="6" t="s">
        <v>135</v>
      </c>
      <c r="D226" s="6" t="s">
        <v>269</v>
      </c>
      <c r="E226" s="6"/>
      <c r="F226" s="24">
        <v>4706316.5542154722</v>
      </c>
      <c r="G226" s="24">
        <f>(G38+G39+G41+G42)/($F37+$F40)*$F226</f>
        <v>0</v>
      </c>
      <c r="H226" s="24">
        <f t="shared" ref="H226:Q226" si="108">(H38+H39+H41+H42)/($F37+$F40)*$F226</f>
        <v>0</v>
      </c>
      <c r="I226" s="24">
        <f t="shared" si="108"/>
        <v>0</v>
      </c>
      <c r="J226" s="24"/>
      <c r="K226" s="24">
        <f t="shared" si="108"/>
        <v>0</v>
      </c>
      <c r="L226" s="24">
        <f t="shared" si="108"/>
        <v>0</v>
      </c>
      <c r="M226" s="24">
        <f t="shared" si="108"/>
        <v>0</v>
      </c>
      <c r="N226" s="24"/>
      <c r="O226" s="24">
        <f t="shared" si="108"/>
        <v>1920647.7857753343</v>
      </c>
      <c r="P226" s="24">
        <f t="shared" si="108"/>
        <v>0</v>
      </c>
      <c r="Q226" s="24">
        <f t="shared" si="108"/>
        <v>2785668.7684401381</v>
      </c>
      <c r="R226" s="24"/>
      <c r="S226" s="24">
        <f t="shared" si="105"/>
        <v>1920647.7857753343</v>
      </c>
      <c r="T226" s="24">
        <f t="shared" si="106"/>
        <v>0</v>
      </c>
      <c r="U226" s="24">
        <f t="shared" si="107"/>
        <v>2785668.7684401381</v>
      </c>
      <c r="W226" s="44">
        <f t="shared" si="103"/>
        <v>0</v>
      </c>
      <c r="X226" s="44">
        <f t="shared" si="104"/>
        <v>0</v>
      </c>
    </row>
    <row r="227" spans="2:24" x14ac:dyDescent="0.25">
      <c r="B227" s="6">
        <v>584</v>
      </c>
      <c r="C227" s="6" t="s">
        <v>148</v>
      </c>
      <c r="D227" s="6"/>
      <c r="E227" s="6"/>
      <c r="F227" s="24">
        <v>0</v>
      </c>
      <c r="G227" s="24"/>
      <c r="H227" s="24"/>
      <c r="I227" s="24"/>
      <c r="J227" s="24"/>
      <c r="K227" s="24"/>
      <c r="L227" s="24"/>
      <c r="M227" s="24"/>
      <c r="N227" s="24"/>
      <c r="O227" s="24"/>
      <c r="P227" s="24"/>
      <c r="Q227" s="24"/>
      <c r="R227" s="24"/>
      <c r="S227" s="24">
        <f t="shared" si="105"/>
        <v>0</v>
      </c>
      <c r="T227" s="24">
        <f t="shared" si="106"/>
        <v>0</v>
      </c>
      <c r="U227" s="24">
        <f t="shared" si="107"/>
        <v>0</v>
      </c>
      <c r="W227" s="44">
        <f t="shared" si="103"/>
        <v>0</v>
      </c>
      <c r="X227" s="44">
        <f t="shared" si="104"/>
        <v>0</v>
      </c>
    </row>
    <row r="228" spans="2:24" x14ac:dyDescent="0.25">
      <c r="B228" s="6">
        <v>585</v>
      </c>
      <c r="C228" s="6" t="s">
        <v>149</v>
      </c>
      <c r="D228" s="6"/>
      <c r="E228" s="6"/>
      <c r="F228" s="24">
        <v>0</v>
      </c>
      <c r="G228" s="24"/>
      <c r="H228" s="24"/>
      <c r="I228" s="24"/>
      <c r="J228" s="24"/>
      <c r="K228" s="24"/>
      <c r="L228" s="24"/>
      <c r="M228" s="24"/>
      <c r="N228" s="24"/>
      <c r="O228" s="24"/>
      <c r="P228" s="24"/>
      <c r="Q228" s="24"/>
      <c r="R228" s="24"/>
      <c r="S228" s="24">
        <f t="shared" si="105"/>
        <v>0</v>
      </c>
      <c r="T228" s="24">
        <f t="shared" si="106"/>
        <v>0</v>
      </c>
      <c r="U228" s="24">
        <f t="shared" si="107"/>
        <v>0</v>
      </c>
      <c r="W228" s="44">
        <f t="shared" si="103"/>
        <v>0</v>
      </c>
      <c r="X228" s="44">
        <f t="shared" si="104"/>
        <v>0</v>
      </c>
    </row>
    <row r="229" spans="2:24" x14ac:dyDescent="0.25">
      <c r="B229" s="6">
        <v>586</v>
      </c>
      <c r="C229" s="6" t="s">
        <v>150</v>
      </c>
      <c r="D229" s="6" t="s">
        <v>270</v>
      </c>
      <c r="E229" s="6"/>
      <c r="F229" s="24">
        <v>8749182.5699744299</v>
      </c>
      <c r="G229" s="24">
        <f>G59/$F59*$F229</f>
        <v>0</v>
      </c>
      <c r="H229" s="24">
        <f>H59/$F59*$F229</f>
        <v>0</v>
      </c>
      <c r="I229" s="24">
        <f>I59/$F59*$F229</f>
        <v>0</v>
      </c>
      <c r="J229" s="24"/>
      <c r="K229" s="24">
        <f>K59/$F59*$F229</f>
        <v>0</v>
      </c>
      <c r="L229" s="24">
        <f>L59/$F59*$F229</f>
        <v>0</v>
      </c>
      <c r="M229" s="24">
        <f>M59/$F59*$F229</f>
        <v>0</v>
      </c>
      <c r="N229" s="24"/>
      <c r="O229" s="24">
        <f>O59/$F59*$F229</f>
        <v>0</v>
      </c>
      <c r="P229" s="24">
        <f>P59/$F59*$F229</f>
        <v>0</v>
      </c>
      <c r="Q229" s="24">
        <f>Q59/$F59*$F229</f>
        <v>8749182.5699744299</v>
      </c>
      <c r="R229" s="24"/>
      <c r="S229" s="24">
        <f t="shared" si="105"/>
        <v>0</v>
      </c>
      <c r="T229" s="24">
        <f t="shared" si="106"/>
        <v>0</v>
      </c>
      <c r="U229" s="24">
        <f t="shared" si="107"/>
        <v>8749182.5699744299</v>
      </c>
      <c r="W229" s="44">
        <f t="shared" si="103"/>
        <v>0</v>
      </c>
      <c r="X229" s="44">
        <f t="shared" si="104"/>
        <v>0</v>
      </c>
    </row>
    <row r="230" spans="2:24" x14ac:dyDescent="0.25">
      <c r="B230" s="6">
        <v>586</v>
      </c>
      <c r="C230" s="6" t="s">
        <v>151</v>
      </c>
      <c r="D230" s="6"/>
      <c r="E230" s="6"/>
      <c r="F230" s="24">
        <v>0</v>
      </c>
      <c r="G230" s="24"/>
      <c r="H230" s="24"/>
      <c r="I230" s="24"/>
      <c r="J230" s="24"/>
      <c r="K230" s="24"/>
      <c r="L230" s="24"/>
      <c r="M230" s="24"/>
      <c r="N230" s="24"/>
      <c r="O230" s="24"/>
      <c r="P230" s="24"/>
      <c r="Q230" s="24"/>
      <c r="R230" s="24"/>
      <c r="S230" s="24">
        <f t="shared" si="105"/>
        <v>0</v>
      </c>
      <c r="T230" s="24">
        <f t="shared" si="106"/>
        <v>0</v>
      </c>
      <c r="U230" s="24">
        <f t="shared" si="107"/>
        <v>0</v>
      </c>
      <c r="W230" s="44">
        <f t="shared" si="103"/>
        <v>0</v>
      </c>
      <c r="X230" s="44">
        <f t="shared" si="104"/>
        <v>0</v>
      </c>
    </row>
    <row r="231" spans="2:24" x14ac:dyDescent="0.25">
      <c r="B231" s="6">
        <v>587</v>
      </c>
      <c r="C231" s="6" t="s">
        <v>152</v>
      </c>
      <c r="D231" s="6" t="s">
        <v>271</v>
      </c>
      <c r="E231" s="6"/>
      <c r="F231" s="24">
        <v>-142800</v>
      </c>
      <c r="G231" s="24">
        <f>G60/$F60*$F231</f>
        <v>0</v>
      </c>
      <c r="H231" s="24">
        <f>H60/$F60*$F231</f>
        <v>0</v>
      </c>
      <c r="I231" s="24">
        <f>I60/$F60*$F231</f>
        <v>0</v>
      </c>
      <c r="J231" s="24"/>
      <c r="K231" s="24">
        <f>K60/$F60*$F231</f>
        <v>0</v>
      </c>
      <c r="L231" s="24">
        <f>L60/$F60*$F231</f>
        <v>0</v>
      </c>
      <c r="M231" s="24">
        <f>M60/$F60*$F231</f>
        <v>0</v>
      </c>
      <c r="N231" s="24"/>
      <c r="O231" s="24">
        <f>O60/$F60*$F231</f>
        <v>0</v>
      </c>
      <c r="P231" s="24">
        <f>P60/$F60*$F231</f>
        <v>0</v>
      </c>
      <c r="Q231" s="24">
        <f>Q60/$F60*$F231</f>
        <v>-142800</v>
      </c>
      <c r="R231" s="24"/>
      <c r="S231" s="24">
        <f t="shared" si="105"/>
        <v>0</v>
      </c>
      <c r="T231" s="24">
        <f t="shared" si="106"/>
        <v>0</v>
      </c>
      <c r="U231" s="24">
        <f t="shared" si="107"/>
        <v>-142800</v>
      </c>
      <c r="W231" s="44">
        <f t="shared" si="103"/>
        <v>0</v>
      </c>
      <c r="X231" s="44">
        <f t="shared" si="104"/>
        <v>0</v>
      </c>
    </row>
    <row r="232" spans="2:24" x14ac:dyDescent="0.25">
      <c r="B232" s="6">
        <v>588</v>
      </c>
      <c r="C232" s="6" t="s">
        <v>153</v>
      </c>
      <c r="D232" s="47" t="str">
        <f>INDEX(classify,$E232,'Function-Classif'!D$1)</f>
        <v>DIST</v>
      </c>
      <c r="E232" s="6">
        <v>4</v>
      </c>
      <c r="F232" s="24">
        <v>6743173.0000804961</v>
      </c>
      <c r="G232" s="47">
        <f>INDEX(classify,$E232,'Function-Classif'!G$1)*$F232</f>
        <v>0</v>
      </c>
      <c r="H232" s="47">
        <f>INDEX(classify,$E232,'Function-Classif'!H$1)*$F232</f>
        <v>0</v>
      </c>
      <c r="I232" s="47">
        <f>INDEX(classify,$E232,'Function-Classif'!I$1)*$F232</f>
        <v>0</v>
      </c>
      <c r="J232" s="47"/>
      <c r="K232" s="47">
        <f>INDEX(classify,$E232,'Function-Classif'!K$1)*$F232</f>
        <v>0</v>
      </c>
      <c r="L232" s="47">
        <f>INDEX(classify,$E232,'Function-Classif'!L$1)*$F232</f>
        <v>0</v>
      </c>
      <c r="M232" s="47">
        <f>INDEX(classify,$E232,'Function-Classif'!M$1)*$F232</f>
        <v>0</v>
      </c>
      <c r="N232" s="47"/>
      <c r="O232" s="47">
        <f>INDEX(classify,$E232,'Function-Classif'!O$1)*$F232</f>
        <v>2751385.0473328759</v>
      </c>
      <c r="P232" s="47">
        <f>INDEX(classify,$E232,'Function-Classif'!P$1)*$F232</f>
        <v>0</v>
      </c>
      <c r="Q232" s="47">
        <f>INDEX(classify,$E232,'Function-Classif'!Q$1)*$F232</f>
        <v>3991787.9527476197</v>
      </c>
      <c r="R232" s="24"/>
      <c r="S232" s="24">
        <f t="shared" si="105"/>
        <v>2751385.0473328759</v>
      </c>
      <c r="T232" s="24">
        <f t="shared" si="106"/>
        <v>0</v>
      </c>
      <c r="U232" s="24">
        <f t="shared" si="107"/>
        <v>3991787.9527476197</v>
      </c>
      <c r="W232" s="44">
        <f t="shared" si="103"/>
        <v>0</v>
      </c>
      <c r="X232" s="44">
        <f t="shared" si="104"/>
        <v>0</v>
      </c>
    </row>
    <row r="233" spans="2:24" x14ac:dyDescent="0.25">
      <c r="B233" s="6">
        <v>588</v>
      </c>
      <c r="C233" s="6" t="s">
        <v>154</v>
      </c>
      <c r="D233" s="6"/>
      <c r="E233" s="6"/>
      <c r="F233" s="24">
        <v>0</v>
      </c>
      <c r="G233" s="24"/>
      <c r="H233" s="24"/>
      <c r="I233" s="24"/>
      <c r="J233" s="40"/>
      <c r="K233" s="24"/>
      <c r="L233" s="24"/>
      <c r="M233" s="24"/>
      <c r="N233" s="40"/>
      <c r="O233" s="24"/>
      <c r="P233" s="24"/>
      <c r="Q233" s="24"/>
      <c r="R233" s="24"/>
      <c r="S233" s="24">
        <f t="shared" si="105"/>
        <v>0</v>
      </c>
      <c r="T233" s="24">
        <f t="shared" si="106"/>
        <v>0</v>
      </c>
      <c r="U233" s="24">
        <f t="shared" si="107"/>
        <v>0</v>
      </c>
      <c r="W233" s="44">
        <f t="shared" si="103"/>
        <v>0</v>
      </c>
      <c r="X233" s="44">
        <f t="shared" si="104"/>
        <v>0</v>
      </c>
    </row>
    <row r="234" spans="2:24" x14ac:dyDescent="0.25">
      <c r="B234" s="30">
        <v>589</v>
      </c>
      <c r="C234" s="30" t="s">
        <v>91</v>
      </c>
      <c r="D234" s="30"/>
      <c r="E234" s="30"/>
      <c r="F234" s="41">
        <v>0</v>
      </c>
      <c r="G234" s="41"/>
      <c r="H234" s="41"/>
      <c r="I234" s="41"/>
      <c r="J234" s="41"/>
      <c r="K234" s="41"/>
      <c r="L234" s="41"/>
      <c r="M234" s="41"/>
      <c r="N234" s="41"/>
      <c r="O234" s="41"/>
      <c r="P234" s="41"/>
      <c r="Q234" s="41"/>
      <c r="R234" s="41"/>
      <c r="S234" s="41">
        <f t="shared" si="105"/>
        <v>0</v>
      </c>
      <c r="T234" s="41">
        <f t="shared" si="106"/>
        <v>0</v>
      </c>
      <c r="U234" s="41">
        <f t="shared" si="107"/>
        <v>0</v>
      </c>
      <c r="W234" s="44">
        <f t="shared" si="103"/>
        <v>0</v>
      </c>
      <c r="X234" s="44">
        <f t="shared" si="104"/>
        <v>0</v>
      </c>
    </row>
    <row r="235" spans="2:24" x14ac:dyDescent="0.25">
      <c r="B235" s="6" t="s">
        <v>155</v>
      </c>
      <c r="C235" s="6"/>
      <c r="D235" s="6"/>
      <c r="E235" s="6"/>
      <c r="F235" s="24">
        <f>SUM(F223:F234)</f>
        <v>23705895.029375821</v>
      </c>
      <c r="G235" s="24">
        <f>SUM(G223:G234)</f>
        <v>0</v>
      </c>
      <c r="H235" s="24">
        <f>SUM(H223:H234)</f>
        <v>0</v>
      </c>
      <c r="I235" s="24">
        <f>SUM(I223:I234)</f>
        <v>0</v>
      </c>
      <c r="J235" s="24"/>
      <c r="K235" s="24">
        <f>SUM(K223:K234)</f>
        <v>0</v>
      </c>
      <c r="L235" s="24">
        <f>SUM(L223:L234)</f>
        <v>0</v>
      </c>
      <c r="M235" s="24">
        <f>SUM(M223:M234)</f>
        <v>0</v>
      </c>
      <c r="N235" s="24"/>
      <c r="O235" s="24">
        <f>SUM(O223:O234)</f>
        <v>7231974.2755649984</v>
      </c>
      <c r="P235" s="24">
        <f>SUM(P223:P234)</f>
        <v>0</v>
      </c>
      <c r="Q235" s="24">
        <f>SUM(Q223:Q234)</f>
        <v>16473920.753810823</v>
      </c>
      <c r="R235" s="24"/>
      <c r="S235" s="24">
        <f>SUM(S223:S234)</f>
        <v>7231974.2755649984</v>
      </c>
      <c r="T235" s="24">
        <f>SUM(T223:T234)</f>
        <v>0</v>
      </c>
      <c r="U235" s="24">
        <f>SUM(U223:U234)</f>
        <v>16473920.753810823</v>
      </c>
      <c r="W235" s="44">
        <f t="shared" si="103"/>
        <v>0</v>
      </c>
      <c r="X235" s="44">
        <f t="shared" si="104"/>
        <v>0</v>
      </c>
    </row>
    <row r="236" spans="2:24" x14ac:dyDescent="0.25">
      <c r="B236" s="6"/>
      <c r="C236" s="6"/>
      <c r="D236" s="6"/>
      <c r="E236" s="6"/>
      <c r="F236" s="24"/>
      <c r="G236" s="24"/>
      <c r="H236" s="24"/>
      <c r="I236" s="24"/>
      <c r="J236" s="40"/>
      <c r="K236" s="24"/>
      <c r="L236" s="24"/>
      <c r="M236" s="24"/>
      <c r="N236" s="40"/>
      <c r="O236" s="24"/>
      <c r="P236" s="24"/>
      <c r="Q236" s="24"/>
      <c r="R236" s="24"/>
      <c r="S236" s="24"/>
      <c r="T236" s="24"/>
      <c r="U236" s="24"/>
      <c r="W236" s="44">
        <f t="shared" si="103"/>
        <v>0</v>
      </c>
      <c r="X236" s="44">
        <f t="shared" si="104"/>
        <v>0</v>
      </c>
    </row>
    <row r="237" spans="2:24" x14ac:dyDescent="0.25">
      <c r="B237" s="9" t="s">
        <v>156</v>
      </c>
      <c r="C237" s="6"/>
      <c r="D237" s="6"/>
      <c r="E237" s="6"/>
      <c r="F237" s="24"/>
      <c r="G237" s="24"/>
      <c r="H237" s="24"/>
      <c r="I237" s="24"/>
      <c r="J237" s="40"/>
      <c r="K237" s="24"/>
      <c r="L237" s="24"/>
      <c r="M237" s="24"/>
      <c r="N237" s="40"/>
      <c r="O237" s="24"/>
      <c r="P237" s="24"/>
      <c r="Q237" s="24"/>
      <c r="R237" s="24"/>
      <c r="S237" s="24"/>
      <c r="T237" s="24"/>
      <c r="U237" s="24"/>
      <c r="W237" s="44">
        <f t="shared" si="103"/>
        <v>0</v>
      </c>
      <c r="X237" s="44">
        <f t="shared" si="104"/>
        <v>0</v>
      </c>
    </row>
    <row r="238" spans="2:24" x14ac:dyDescent="0.25">
      <c r="B238" s="6">
        <v>590</v>
      </c>
      <c r="C238" s="6" t="s">
        <v>157</v>
      </c>
      <c r="D238" s="47" t="str">
        <f>INDEX(classify,$E238,'Function-Classif'!D$1)</f>
        <v>LBDM</v>
      </c>
      <c r="E238" s="6">
        <v>15</v>
      </c>
      <c r="F238" s="24">
        <v>57449.2177803097</v>
      </c>
      <c r="G238" s="47">
        <f>INDEX(classify,$E238,'Function-Classif'!G$1)*$F238</f>
        <v>0</v>
      </c>
      <c r="H238" s="47">
        <f>INDEX(classify,$E238,'Function-Classif'!H$1)*$F238</f>
        <v>0</v>
      </c>
      <c r="I238" s="47">
        <f>INDEX(classify,$E238,'Function-Classif'!I$1)*$F238</f>
        <v>0</v>
      </c>
      <c r="J238" s="47"/>
      <c r="K238" s="47">
        <f>INDEX(classify,$E238,'Function-Classif'!K$1)*$F238</f>
        <v>0</v>
      </c>
      <c r="L238" s="47">
        <f>INDEX(classify,$E238,'Function-Classif'!L$1)*$F238</f>
        <v>0</v>
      </c>
      <c r="M238" s="47">
        <f>INDEX(classify,$E238,'Function-Classif'!M$1)*$F238</f>
        <v>0</v>
      </c>
      <c r="N238" s="47"/>
      <c r="O238" s="47">
        <f>INDEX(classify,$E238,'Function-Classif'!O$1)*$F238</f>
        <v>25670.118353927985</v>
      </c>
      <c r="P238" s="47">
        <f>INDEX(classify,$E238,'Function-Classif'!P$1)*$F238</f>
        <v>0</v>
      </c>
      <c r="Q238" s="47">
        <f>INDEX(classify,$E238,'Function-Classif'!Q$1)*$F238</f>
        <v>31779.099426381719</v>
      </c>
      <c r="R238" s="24"/>
      <c r="S238" s="24">
        <f t="shared" ref="S238:S246" si="109">+G238+K238+O238</f>
        <v>25670.118353927985</v>
      </c>
      <c r="T238" s="24">
        <f t="shared" ref="T238:T246" si="110">+H238+L238+P238</f>
        <v>0</v>
      </c>
      <c r="U238" s="24">
        <f t="shared" ref="U238:U246" si="111">+I238+M238+Q238</f>
        <v>31779.099426381719</v>
      </c>
      <c r="W238" s="44">
        <f t="shared" si="103"/>
        <v>0</v>
      </c>
      <c r="X238" s="44">
        <f t="shared" si="104"/>
        <v>0</v>
      </c>
    </row>
    <row r="239" spans="2:24" x14ac:dyDescent="0.25">
      <c r="B239" s="6">
        <v>591</v>
      </c>
      <c r="C239" s="6" t="s">
        <v>139</v>
      </c>
      <c r="D239" s="6"/>
      <c r="E239" s="6"/>
      <c r="F239" s="24">
        <v>0</v>
      </c>
      <c r="G239" s="24"/>
      <c r="H239" s="24"/>
      <c r="I239" s="24"/>
      <c r="J239" s="40"/>
      <c r="K239" s="24"/>
      <c r="L239" s="24"/>
      <c r="M239" s="24"/>
      <c r="N239" s="40"/>
      <c r="O239" s="24"/>
      <c r="P239" s="24"/>
      <c r="Q239" s="24"/>
      <c r="R239" s="24"/>
      <c r="S239" s="24">
        <f t="shared" si="109"/>
        <v>0</v>
      </c>
      <c r="T239" s="24">
        <f t="shared" si="110"/>
        <v>0</v>
      </c>
      <c r="U239" s="24">
        <f t="shared" si="111"/>
        <v>0</v>
      </c>
      <c r="W239" s="44">
        <f t="shared" si="103"/>
        <v>0</v>
      </c>
      <c r="X239" s="44">
        <f t="shared" si="104"/>
        <v>0</v>
      </c>
    </row>
    <row r="240" spans="2:24" x14ac:dyDescent="0.25">
      <c r="B240" s="6">
        <v>592</v>
      </c>
      <c r="C240" s="6" t="s">
        <v>158</v>
      </c>
      <c r="D240" s="6" t="s">
        <v>268</v>
      </c>
      <c r="E240" s="6"/>
      <c r="F240" s="24">
        <v>1286691.8462125435</v>
      </c>
      <c r="G240" s="24">
        <f>G35/$F35*$F240</f>
        <v>0</v>
      </c>
      <c r="H240" s="24">
        <f>H35/$F35*$F240</f>
        <v>0</v>
      </c>
      <c r="I240" s="24">
        <f>I35/$F35*$F240</f>
        <v>0</v>
      </c>
      <c r="J240" s="24"/>
      <c r="K240" s="24">
        <f>K35/$F35*$F240</f>
        <v>0</v>
      </c>
      <c r="L240" s="24">
        <f>L35/$F35*$F240</f>
        <v>0</v>
      </c>
      <c r="M240" s="24">
        <f>M35/$F35*$F240</f>
        <v>0</v>
      </c>
      <c r="N240" s="24"/>
      <c r="O240" s="24">
        <f>O35/$F35*$F240</f>
        <v>1286691.8462125435</v>
      </c>
      <c r="P240" s="24">
        <f>P35/$F35*$F240</f>
        <v>0</v>
      </c>
      <c r="Q240" s="24">
        <f>Q35/$F35*$F240</f>
        <v>0</v>
      </c>
      <c r="R240" s="24"/>
      <c r="S240" s="24">
        <f t="shared" si="109"/>
        <v>1286691.8462125435</v>
      </c>
      <c r="T240" s="24">
        <f t="shared" si="110"/>
        <v>0</v>
      </c>
      <c r="U240" s="24">
        <f t="shared" si="111"/>
        <v>0</v>
      </c>
      <c r="W240" s="44">
        <f t="shared" si="103"/>
        <v>0</v>
      </c>
      <c r="X240" s="44">
        <f t="shared" si="104"/>
        <v>0</v>
      </c>
    </row>
    <row r="241" spans="2:24" x14ac:dyDescent="0.25">
      <c r="B241" s="6">
        <v>593</v>
      </c>
      <c r="C241" s="6" t="s">
        <v>159</v>
      </c>
      <c r="D241" s="6" t="s">
        <v>269</v>
      </c>
      <c r="E241" s="6"/>
      <c r="F241" s="24">
        <v>30239214.880671129</v>
      </c>
      <c r="G241" s="24">
        <f>(G38+G39+G41+G42)/($F37+$F40)*$F241</f>
        <v>0</v>
      </c>
      <c r="H241" s="24">
        <f t="shared" ref="H241:Q241" si="112">(H38+H39+H41+H42)/($F37+$F40)*$F241</f>
        <v>0</v>
      </c>
      <c r="I241" s="24">
        <f t="shared" si="112"/>
        <v>0</v>
      </c>
      <c r="J241" s="24"/>
      <c r="K241" s="24">
        <f t="shared" si="112"/>
        <v>0</v>
      </c>
      <c r="L241" s="24">
        <f t="shared" si="112"/>
        <v>0</v>
      </c>
      <c r="M241" s="24">
        <f t="shared" si="112"/>
        <v>0</v>
      </c>
      <c r="N241" s="24"/>
      <c r="O241" s="24">
        <f t="shared" si="112"/>
        <v>12340623.592801888</v>
      </c>
      <c r="P241" s="24">
        <f t="shared" si="112"/>
        <v>0</v>
      </c>
      <c r="Q241" s="24">
        <f t="shared" si="112"/>
        <v>17898591.287869241</v>
      </c>
      <c r="R241" s="24"/>
      <c r="S241" s="24">
        <f t="shared" si="109"/>
        <v>12340623.592801888</v>
      </c>
      <c r="T241" s="24">
        <f t="shared" si="110"/>
        <v>0</v>
      </c>
      <c r="U241" s="24">
        <f t="shared" si="111"/>
        <v>17898591.287869241</v>
      </c>
      <c r="W241" s="44">
        <f t="shared" si="103"/>
        <v>0</v>
      </c>
      <c r="X241" s="44">
        <f t="shared" si="104"/>
        <v>0</v>
      </c>
    </row>
    <row r="242" spans="2:24" x14ac:dyDescent="0.25">
      <c r="B242" s="6">
        <v>594</v>
      </c>
      <c r="C242" s="6" t="s">
        <v>160</v>
      </c>
      <c r="D242" s="6" t="s">
        <v>272</v>
      </c>
      <c r="E242" s="6"/>
      <c r="F242" s="24">
        <v>790500.34303623124</v>
      </c>
      <c r="G242" s="24">
        <f>(G46+G47+G49+G50)/($F45+$F48)*$F242</f>
        <v>0</v>
      </c>
      <c r="H242" s="24">
        <f t="shared" ref="H242:Q242" si="113">(H46+H47+H49+H50)/($F45+$F48)*$F242</f>
        <v>0</v>
      </c>
      <c r="I242" s="24">
        <f t="shared" si="113"/>
        <v>0</v>
      </c>
      <c r="J242" s="24">
        <f t="shared" si="113"/>
        <v>0</v>
      </c>
      <c r="K242" s="24">
        <f t="shared" si="113"/>
        <v>0</v>
      </c>
      <c r="L242" s="24">
        <f t="shared" si="113"/>
        <v>0</v>
      </c>
      <c r="M242" s="24">
        <f t="shared" si="113"/>
        <v>0</v>
      </c>
      <c r="N242" s="24">
        <f t="shared" si="113"/>
        <v>0</v>
      </c>
      <c r="O242" s="24">
        <f t="shared" si="113"/>
        <v>161183.01994508752</v>
      </c>
      <c r="P242" s="24">
        <f t="shared" si="113"/>
        <v>0</v>
      </c>
      <c r="Q242" s="24">
        <f t="shared" si="113"/>
        <v>629317.32309114363</v>
      </c>
      <c r="R242" s="24"/>
      <c r="S242" s="24">
        <f t="shared" si="109"/>
        <v>161183.01994508752</v>
      </c>
      <c r="T242" s="24">
        <f t="shared" si="110"/>
        <v>0</v>
      </c>
      <c r="U242" s="24">
        <f t="shared" si="111"/>
        <v>629317.32309114363</v>
      </c>
      <c r="W242" s="44">
        <f t="shared" si="103"/>
        <v>0</v>
      </c>
      <c r="X242" s="44">
        <f t="shared" si="104"/>
        <v>0</v>
      </c>
    </row>
    <row r="243" spans="2:24" x14ac:dyDescent="0.25">
      <c r="B243" s="6">
        <v>595</v>
      </c>
      <c r="C243" s="6" t="s">
        <v>161</v>
      </c>
      <c r="D243" s="6" t="s">
        <v>275</v>
      </c>
      <c r="E243" s="6"/>
      <c r="F243" s="24">
        <v>96331.044492663816</v>
      </c>
      <c r="G243" s="24">
        <f>(G53+G54+G56+G57)/($F52+$F55)*$F243</f>
        <v>0</v>
      </c>
      <c r="H243" s="24">
        <f t="shared" ref="H243:Q243" si="114">(H53+H54+H56+H57)/($F52+$F55)*$F243</f>
        <v>0</v>
      </c>
      <c r="I243" s="24">
        <f t="shared" si="114"/>
        <v>0</v>
      </c>
      <c r="J243" s="24">
        <f t="shared" si="114"/>
        <v>0</v>
      </c>
      <c r="K243" s="24">
        <f t="shared" si="114"/>
        <v>0</v>
      </c>
      <c r="L243" s="24">
        <f t="shared" si="114"/>
        <v>0</v>
      </c>
      <c r="M243" s="24">
        <f t="shared" si="114"/>
        <v>0</v>
      </c>
      <c r="N243" s="24">
        <f t="shared" si="114"/>
        <v>0</v>
      </c>
      <c r="O243" s="24">
        <f t="shared" si="114"/>
        <v>50972.058580663223</v>
      </c>
      <c r="P243" s="24">
        <f t="shared" si="114"/>
        <v>0</v>
      </c>
      <c r="Q243" s="24">
        <f t="shared" si="114"/>
        <v>45358.985912000586</v>
      </c>
      <c r="R243" s="24"/>
      <c r="S243" s="24">
        <f t="shared" si="109"/>
        <v>50972.058580663223</v>
      </c>
      <c r="T243" s="24">
        <f t="shared" si="110"/>
        <v>0</v>
      </c>
      <c r="U243" s="24">
        <f t="shared" si="111"/>
        <v>45358.985912000586</v>
      </c>
      <c r="W243" s="44">
        <f t="shared" si="103"/>
        <v>0</v>
      </c>
      <c r="X243" s="44">
        <f t="shared" si="104"/>
        <v>0</v>
      </c>
    </row>
    <row r="244" spans="2:24" x14ac:dyDescent="0.25">
      <c r="B244" s="6">
        <v>596</v>
      </c>
      <c r="C244" s="6" t="s">
        <v>162</v>
      </c>
      <c r="D244" s="6"/>
      <c r="E244" s="6"/>
      <c r="F244" s="24">
        <v>0</v>
      </c>
      <c r="G244" s="24"/>
      <c r="H244" s="24"/>
      <c r="I244" s="24"/>
      <c r="J244" s="24"/>
      <c r="K244" s="24"/>
      <c r="L244" s="24"/>
      <c r="M244" s="24"/>
      <c r="N244" s="24"/>
      <c r="O244" s="24"/>
      <c r="P244" s="24"/>
      <c r="Q244" s="24"/>
      <c r="R244" s="24"/>
      <c r="S244" s="24">
        <f t="shared" si="109"/>
        <v>0</v>
      </c>
      <c r="T244" s="24">
        <f t="shared" si="110"/>
        <v>0</v>
      </c>
      <c r="U244" s="24">
        <f t="shared" si="111"/>
        <v>0</v>
      </c>
      <c r="W244" s="44">
        <f t="shared" si="103"/>
        <v>0</v>
      </c>
      <c r="X244" s="44">
        <f t="shared" si="104"/>
        <v>0</v>
      </c>
    </row>
    <row r="245" spans="2:24" x14ac:dyDescent="0.25">
      <c r="B245" s="6">
        <v>597</v>
      </c>
      <c r="C245" s="6" t="s">
        <v>163</v>
      </c>
      <c r="D245" s="6" t="s">
        <v>270</v>
      </c>
      <c r="E245" s="6"/>
      <c r="F245" s="24">
        <v>1371953.1640689725</v>
      </c>
      <c r="G245" s="24">
        <f>G59/$F59*$F245</f>
        <v>0</v>
      </c>
      <c r="H245" s="24">
        <f>H59/$F59*$F245</f>
        <v>0</v>
      </c>
      <c r="I245" s="24">
        <f>I59/$F59*$F245</f>
        <v>0</v>
      </c>
      <c r="J245" s="24"/>
      <c r="K245" s="24">
        <f>K59/$F59*$F245</f>
        <v>0</v>
      </c>
      <c r="L245" s="24">
        <f>L59/$F59*$F245</f>
        <v>0</v>
      </c>
      <c r="M245" s="24">
        <f>M59/$F59*$F245</f>
        <v>0</v>
      </c>
      <c r="N245" s="24"/>
      <c r="O245" s="24">
        <f>O59/$F59*$F245</f>
        <v>0</v>
      </c>
      <c r="P245" s="24">
        <f>P59/$F59*$F245</f>
        <v>0</v>
      </c>
      <c r="Q245" s="24">
        <f>Q59/$F59*$F245</f>
        <v>1371953.1640689725</v>
      </c>
      <c r="R245" s="24"/>
      <c r="S245" s="24">
        <f t="shared" si="109"/>
        <v>0</v>
      </c>
      <c r="T245" s="24">
        <f t="shared" si="110"/>
        <v>0</v>
      </c>
      <c r="U245" s="24">
        <f t="shared" si="111"/>
        <v>1371953.1640689725</v>
      </c>
      <c r="W245" s="44">
        <f t="shared" si="103"/>
        <v>0</v>
      </c>
      <c r="X245" s="44">
        <f t="shared" si="104"/>
        <v>0</v>
      </c>
    </row>
    <row r="246" spans="2:24" x14ac:dyDescent="0.25">
      <c r="B246" s="30">
        <v>598</v>
      </c>
      <c r="C246" s="30" t="s">
        <v>164</v>
      </c>
      <c r="D246" s="65" t="str">
        <f>INDEX(classify,$E246,'Function-Classif'!D$1)</f>
        <v>DIST</v>
      </c>
      <c r="E246" s="30">
        <v>4</v>
      </c>
      <c r="F246" s="41">
        <v>550313.71965749969</v>
      </c>
      <c r="G246" s="65">
        <f>INDEX(classify,$E246,'Function-Classif'!G$1)*$F246</f>
        <v>0</v>
      </c>
      <c r="H246" s="65">
        <f>INDEX(classify,$E246,'Function-Classif'!H$1)*$F246</f>
        <v>0</v>
      </c>
      <c r="I246" s="65">
        <f>INDEX(classify,$E246,'Function-Classif'!I$1)*$F246</f>
        <v>0</v>
      </c>
      <c r="J246" s="65"/>
      <c r="K246" s="65">
        <f>INDEX(classify,$E246,'Function-Classif'!K$1)*$F246</f>
        <v>0</v>
      </c>
      <c r="L246" s="65">
        <f>INDEX(classify,$E246,'Function-Classif'!L$1)*$F246</f>
        <v>0</v>
      </c>
      <c r="M246" s="65">
        <f>INDEX(classify,$E246,'Function-Classif'!M$1)*$F246</f>
        <v>0</v>
      </c>
      <c r="N246" s="65"/>
      <c r="O246" s="65">
        <f>INDEX(classify,$E246,'Function-Classif'!O$1)*$F246</f>
        <v>224541.90921539548</v>
      </c>
      <c r="P246" s="65">
        <f>INDEX(classify,$E246,'Function-Classif'!P$1)*$F246</f>
        <v>0</v>
      </c>
      <c r="Q246" s="65">
        <f>INDEX(classify,$E246,'Function-Classif'!Q$1)*$F246</f>
        <v>325771.81044210418</v>
      </c>
      <c r="R246" s="41"/>
      <c r="S246" s="41">
        <f t="shared" si="109"/>
        <v>224541.90921539548</v>
      </c>
      <c r="T246" s="41">
        <f t="shared" si="110"/>
        <v>0</v>
      </c>
      <c r="U246" s="41">
        <f t="shared" si="111"/>
        <v>325771.81044210418</v>
      </c>
      <c r="W246" s="44">
        <f t="shared" si="103"/>
        <v>0</v>
      </c>
      <c r="X246" s="44">
        <f t="shared" si="104"/>
        <v>0</v>
      </c>
    </row>
    <row r="247" spans="2:24" x14ac:dyDescent="0.25">
      <c r="B247" s="6" t="s">
        <v>165</v>
      </c>
      <c r="C247" s="6"/>
      <c r="D247" s="6"/>
      <c r="E247" s="6"/>
      <c r="F247" s="24">
        <f>SUM(F238:F246)</f>
        <v>34392454.215919353</v>
      </c>
      <c r="G247" s="24">
        <f>SUM(G238:G246)</f>
        <v>0</v>
      </c>
      <c r="H247" s="24">
        <f>SUM(H238:H246)</f>
        <v>0</v>
      </c>
      <c r="I247" s="24">
        <f>SUM(I238:I246)</f>
        <v>0</v>
      </c>
      <c r="J247" s="24"/>
      <c r="K247" s="24">
        <f>SUM(K238:K246)</f>
        <v>0</v>
      </c>
      <c r="L247" s="24">
        <f>SUM(L238:L246)</f>
        <v>0</v>
      </c>
      <c r="M247" s="24">
        <f>SUM(M238:M246)</f>
        <v>0</v>
      </c>
      <c r="N247" s="24"/>
      <c r="O247" s="24">
        <f>SUM(O238:O246)</f>
        <v>14089682.545109505</v>
      </c>
      <c r="P247" s="24">
        <f>SUM(P238:P246)</f>
        <v>0</v>
      </c>
      <c r="Q247" s="24">
        <f>SUM(Q238:Q246)</f>
        <v>20302771.670809839</v>
      </c>
      <c r="R247" s="24"/>
      <c r="S247" s="24">
        <f>SUM(S238:S246)</f>
        <v>14089682.545109505</v>
      </c>
      <c r="T247" s="24">
        <f>SUM(T238:T246)</f>
        <v>0</v>
      </c>
      <c r="U247" s="24">
        <f>SUM(U238:U246)</f>
        <v>20302771.670809839</v>
      </c>
      <c r="W247" s="44">
        <f t="shared" si="103"/>
        <v>0</v>
      </c>
      <c r="X247" s="44">
        <f t="shared" si="104"/>
        <v>0</v>
      </c>
    </row>
    <row r="248" spans="2:24" x14ac:dyDescent="0.25">
      <c r="B248" s="30"/>
      <c r="C248" s="30"/>
      <c r="D248" s="30"/>
      <c r="E248" s="30"/>
      <c r="F248" s="31"/>
      <c r="G248" s="41"/>
      <c r="H248" s="41"/>
      <c r="I248" s="41"/>
      <c r="J248" s="41"/>
      <c r="K248" s="41"/>
      <c r="L248" s="41"/>
      <c r="M248" s="41"/>
      <c r="N248" s="41"/>
      <c r="O248" s="41"/>
      <c r="P248" s="41"/>
      <c r="Q248" s="41"/>
      <c r="R248" s="41"/>
      <c r="S248" s="41"/>
      <c r="T248" s="41"/>
      <c r="U248" s="41"/>
      <c r="W248" s="44">
        <f t="shared" si="103"/>
        <v>0</v>
      </c>
      <c r="X248" s="44">
        <f t="shared" si="104"/>
        <v>0</v>
      </c>
    </row>
    <row r="249" spans="2:24" x14ac:dyDescent="0.25">
      <c r="B249" s="6" t="s">
        <v>240</v>
      </c>
      <c r="C249" s="6"/>
      <c r="D249" s="6"/>
      <c r="E249" s="6"/>
      <c r="F249" s="24">
        <f>F247+F235</f>
        <v>58098349.245295174</v>
      </c>
      <c r="G249" s="24">
        <f>G247+G235</f>
        <v>0</v>
      </c>
      <c r="H249" s="24">
        <f>H247+H235</f>
        <v>0</v>
      </c>
      <c r="I249" s="24">
        <f>I247+I235</f>
        <v>0</v>
      </c>
      <c r="J249" s="24"/>
      <c r="K249" s="24">
        <f>K247+K235</f>
        <v>0</v>
      </c>
      <c r="L249" s="24">
        <f>L247+L235</f>
        <v>0</v>
      </c>
      <c r="M249" s="24">
        <f>M247+M235</f>
        <v>0</v>
      </c>
      <c r="N249" s="24"/>
      <c r="O249" s="24">
        <f>O247+O235</f>
        <v>21321656.820674501</v>
      </c>
      <c r="P249" s="24">
        <f>P247+P235</f>
        <v>0</v>
      </c>
      <c r="Q249" s="24">
        <f>Q247+Q235</f>
        <v>36776692.424620658</v>
      </c>
      <c r="R249" s="24"/>
      <c r="S249" s="24">
        <f>S247+S235</f>
        <v>21321656.820674501</v>
      </c>
      <c r="T249" s="24">
        <f>T247+T235</f>
        <v>0</v>
      </c>
      <c r="U249" s="24">
        <f>U247+U235</f>
        <v>36776692.424620658</v>
      </c>
      <c r="W249" s="44">
        <f t="shared" si="103"/>
        <v>0</v>
      </c>
      <c r="X249" s="44">
        <f t="shared" si="104"/>
        <v>0</v>
      </c>
    </row>
    <row r="250" spans="2:24" x14ac:dyDescent="0.25">
      <c r="B250" s="6"/>
      <c r="C250" s="6"/>
      <c r="D250" s="6"/>
      <c r="E250" s="6"/>
      <c r="F250" s="24"/>
      <c r="G250" s="24"/>
      <c r="H250" s="24"/>
      <c r="I250" s="24"/>
      <c r="J250" s="40"/>
      <c r="K250" s="24"/>
      <c r="L250" s="24"/>
      <c r="M250" s="24"/>
      <c r="N250" s="40"/>
      <c r="O250" s="24"/>
      <c r="P250" s="24"/>
      <c r="Q250" s="24"/>
      <c r="R250" s="24"/>
      <c r="S250" s="24"/>
      <c r="T250" s="24"/>
      <c r="U250" s="24"/>
      <c r="W250" s="44">
        <f t="shared" si="103"/>
        <v>0</v>
      </c>
      <c r="X250" s="44">
        <f t="shared" si="104"/>
        <v>0</v>
      </c>
    </row>
    <row r="251" spans="2:24" x14ac:dyDescent="0.25">
      <c r="B251" s="9" t="s">
        <v>166</v>
      </c>
      <c r="C251" s="6"/>
      <c r="D251" s="6"/>
      <c r="E251" s="6"/>
      <c r="F251" s="24"/>
      <c r="G251" s="24"/>
      <c r="H251" s="24"/>
      <c r="I251" s="24"/>
      <c r="J251" s="40"/>
      <c r="K251" s="24"/>
      <c r="L251" s="24"/>
      <c r="M251" s="24"/>
      <c r="N251" s="40"/>
      <c r="O251" s="24"/>
      <c r="P251" s="24"/>
      <c r="Q251" s="24"/>
      <c r="R251" s="24"/>
      <c r="S251" s="24"/>
      <c r="T251" s="24"/>
      <c r="U251" s="24"/>
      <c r="W251" s="44">
        <f t="shared" si="103"/>
        <v>0</v>
      </c>
      <c r="X251" s="44">
        <f t="shared" si="104"/>
        <v>0</v>
      </c>
    </row>
    <row r="252" spans="2:24" x14ac:dyDescent="0.25">
      <c r="B252" s="6">
        <v>901</v>
      </c>
      <c r="C252" s="6" t="s">
        <v>167</v>
      </c>
      <c r="D252" s="6"/>
      <c r="E252" s="6" t="s">
        <v>251</v>
      </c>
      <c r="F252" s="24">
        <v>3631553.6494342163</v>
      </c>
      <c r="G252" s="24"/>
      <c r="H252" s="24"/>
      <c r="I252" s="24"/>
      <c r="J252" s="40"/>
      <c r="K252" s="24"/>
      <c r="L252" s="24"/>
      <c r="M252" s="24"/>
      <c r="N252" s="40"/>
      <c r="O252" s="24"/>
      <c r="P252" s="24"/>
      <c r="Q252" s="24">
        <f>F252</f>
        <v>3631553.6494342163</v>
      </c>
      <c r="R252" s="24"/>
      <c r="S252" s="24">
        <f t="shared" ref="S252:S256" si="115">+G252+K252+O252</f>
        <v>0</v>
      </c>
      <c r="T252" s="24">
        <f t="shared" ref="T252:T256" si="116">+H252+L252+P252</f>
        <v>0</v>
      </c>
      <c r="U252" s="24">
        <f t="shared" ref="U252:U256" si="117">+I252+M252+Q252</f>
        <v>3631553.6494342163</v>
      </c>
      <c r="W252" s="44">
        <f t="shared" si="103"/>
        <v>0</v>
      </c>
      <c r="X252" s="44">
        <f t="shared" si="104"/>
        <v>0</v>
      </c>
    </row>
    <row r="253" spans="2:24" x14ac:dyDescent="0.25">
      <c r="B253" s="6">
        <v>902</v>
      </c>
      <c r="C253" s="6" t="s">
        <v>168</v>
      </c>
      <c r="D253" s="6"/>
      <c r="E253" s="6" t="s">
        <v>251</v>
      </c>
      <c r="F253" s="24">
        <v>5301482.1130486084</v>
      </c>
      <c r="G253" s="24"/>
      <c r="H253" s="24"/>
      <c r="I253" s="24"/>
      <c r="J253" s="40"/>
      <c r="K253" s="24"/>
      <c r="L253" s="24"/>
      <c r="M253" s="24"/>
      <c r="N253" s="40"/>
      <c r="O253" s="24"/>
      <c r="P253" s="24"/>
      <c r="Q253" s="24">
        <f t="shared" ref="Q253:Q256" si="118">F253</f>
        <v>5301482.1130486084</v>
      </c>
      <c r="R253" s="24"/>
      <c r="S253" s="24">
        <f t="shared" si="115"/>
        <v>0</v>
      </c>
      <c r="T253" s="24">
        <f t="shared" si="116"/>
        <v>0</v>
      </c>
      <c r="U253" s="24">
        <f t="shared" si="117"/>
        <v>5301482.1130486084</v>
      </c>
      <c r="W253" s="44">
        <f t="shared" si="103"/>
        <v>0</v>
      </c>
      <c r="X253" s="44">
        <f t="shared" si="104"/>
        <v>0</v>
      </c>
    </row>
    <row r="254" spans="2:24" x14ac:dyDescent="0.25">
      <c r="B254" s="6">
        <v>903</v>
      </c>
      <c r="C254" s="6" t="s">
        <v>169</v>
      </c>
      <c r="D254" s="6"/>
      <c r="E254" s="6" t="s">
        <v>251</v>
      </c>
      <c r="F254" s="24">
        <v>20167471.118949976</v>
      </c>
      <c r="G254" s="24"/>
      <c r="H254" s="24"/>
      <c r="I254" s="24"/>
      <c r="J254" s="40"/>
      <c r="K254" s="24"/>
      <c r="L254" s="24"/>
      <c r="M254" s="24"/>
      <c r="N254" s="40"/>
      <c r="O254" s="24"/>
      <c r="P254" s="24"/>
      <c r="Q254" s="24">
        <f t="shared" si="118"/>
        <v>20167471.118949976</v>
      </c>
      <c r="R254" s="24"/>
      <c r="S254" s="24">
        <f t="shared" si="115"/>
        <v>0</v>
      </c>
      <c r="T254" s="24">
        <f t="shared" si="116"/>
        <v>0</v>
      </c>
      <c r="U254" s="24">
        <f t="shared" si="117"/>
        <v>20167471.118949976</v>
      </c>
      <c r="W254" s="44">
        <f t="shared" si="103"/>
        <v>0</v>
      </c>
      <c r="X254" s="44">
        <f t="shared" si="104"/>
        <v>0</v>
      </c>
    </row>
    <row r="255" spans="2:24" s="149" customFormat="1" x14ac:dyDescent="0.25">
      <c r="B255" s="6">
        <v>904</v>
      </c>
      <c r="C255" s="6" t="s">
        <v>170</v>
      </c>
      <c r="D255" s="6"/>
      <c r="E255" s="6" t="s">
        <v>251</v>
      </c>
      <c r="F255" s="57">
        <v>5566156.8585578762</v>
      </c>
      <c r="G255" s="57"/>
      <c r="H255" s="57"/>
      <c r="I255" s="57"/>
      <c r="J255" s="150"/>
      <c r="K255" s="57"/>
      <c r="L255" s="57"/>
      <c r="M255" s="57"/>
      <c r="N255" s="150"/>
      <c r="O255" s="57"/>
      <c r="P255" s="57"/>
      <c r="Q255" s="57">
        <f t="shared" si="118"/>
        <v>5566156.8585578762</v>
      </c>
      <c r="R255" s="57"/>
      <c r="S255" s="57">
        <f t="shared" si="115"/>
        <v>0</v>
      </c>
      <c r="T255" s="57">
        <f t="shared" si="116"/>
        <v>0</v>
      </c>
      <c r="U255" s="57">
        <f t="shared" si="117"/>
        <v>5566156.8585578762</v>
      </c>
      <c r="W255" s="139">
        <f t="shared" si="103"/>
        <v>0</v>
      </c>
      <c r="X255" s="139">
        <f t="shared" si="104"/>
        <v>0</v>
      </c>
    </row>
    <row r="256" spans="2:24" x14ac:dyDescent="0.25">
      <c r="B256" s="30">
        <v>905</v>
      </c>
      <c r="C256" s="30" t="s">
        <v>171</v>
      </c>
      <c r="D256" s="30"/>
      <c r="E256" s="30" t="s">
        <v>251</v>
      </c>
      <c r="F256" s="41">
        <v>0</v>
      </c>
      <c r="G256" s="41"/>
      <c r="H256" s="41"/>
      <c r="I256" s="41"/>
      <c r="J256" s="41"/>
      <c r="K256" s="41"/>
      <c r="L256" s="41"/>
      <c r="M256" s="41"/>
      <c r="N256" s="41"/>
      <c r="O256" s="41"/>
      <c r="P256" s="41"/>
      <c r="Q256" s="41">
        <f t="shared" si="118"/>
        <v>0</v>
      </c>
      <c r="R256" s="41"/>
      <c r="S256" s="41">
        <f t="shared" si="115"/>
        <v>0</v>
      </c>
      <c r="T256" s="41">
        <f t="shared" si="116"/>
        <v>0</v>
      </c>
      <c r="U256" s="41">
        <f t="shared" si="117"/>
        <v>0</v>
      </c>
      <c r="W256" s="44">
        <f t="shared" si="103"/>
        <v>0</v>
      </c>
      <c r="X256" s="44">
        <f t="shared" si="104"/>
        <v>0</v>
      </c>
    </row>
    <row r="257" spans="2:24" x14ac:dyDescent="0.25">
      <c r="B257" s="6" t="s">
        <v>172</v>
      </c>
      <c r="C257" s="6"/>
      <c r="D257" s="6"/>
      <c r="E257" s="6"/>
      <c r="F257" s="24">
        <f>SUM(F252:F256)</f>
        <v>34666663.739990681</v>
      </c>
      <c r="G257" s="24">
        <f>SUM(G252:G256)</f>
        <v>0</v>
      </c>
      <c r="H257" s="24">
        <f>SUM(H252:H256)</f>
        <v>0</v>
      </c>
      <c r="I257" s="24">
        <f>SUM(I252:I256)</f>
        <v>0</v>
      </c>
      <c r="J257" s="24"/>
      <c r="K257" s="24">
        <f>SUM(K252:K256)</f>
        <v>0</v>
      </c>
      <c r="L257" s="24">
        <f>SUM(L252:L256)</f>
        <v>0</v>
      </c>
      <c r="M257" s="24">
        <f>SUM(M252:M256)</f>
        <v>0</v>
      </c>
      <c r="N257" s="24"/>
      <c r="O257" s="24">
        <f>SUM(O252:O256)</f>
        <v>0</v>
      </c>
      <c r="P257" s="24">
        <f>SUM(P252:P256)</f>
        <v>0</v>
      </c>
      <c r="Q257" s="24">
        <f>SUM(Q252:Q256)</f>
        <v>34666663.739990681</v>
      </c>
      <c r="R257" s="24"/>
      <c r="S257" s="24">
        <f>SUM(S252:S256)</f>
        <v>0</v>
      </c>
      <c r="T257" s="24">
        <f>SUM(T252:T256)</f>
        <v>0</v>
      </c>
      <c r="U257" s="24">
        <f>SUM(U252:U256)</f>
        <v>34666663.739990681</v>
      </c>
      <c r="W257" s="44">
        <f t="shared" si="103"/>
        <v>0</v>
      </c>
      <c r="X257" s="44">
        <f t="shared" si="104"/>
        <v>0</v>
      </c>
    </row>
    <row r="258" spans="2:24" x14ac:dyDescent="0.25">
      <c r="B258" s="6"/>
      <c r="C258" s="6"/>
      <c r="D258" s="6"/>
      <c r="E258" s="6"/>
      <c r="F258" s="24"/>
      <c r="G258" s="24"/>
      <c r="H258" s="24"/>
      <c r="I258" s="24"/>
      <c r="J258" s="40"/>
      <c r="K258" s="24"/>
      <c r="L258" s="24"/>
      <c r="M258" s="24"/>
      <c r="N258" s="40"/>
      <c r="O258" s="24"/>
      <c r="P258" s="24"/>
      <c r="Q258" s="24"/>
      <c r="R258" s="24"/>
      <c r="S258" s="24"/>
      <c r="T258" s="24"/>
      <c r="U258" s="24"/>
      <c r="W258" s="44">
        <f t="shared" si="103"/>
        <v>0</v>
      </c>
      <c r="X258" s="44">
        <f t="shared" si="104"/>
        <v>0</v>
      </c>
    </row>
    <row r="259" spans="2:24" x14ac:dyDescent="0.25">
      <c r="B259" s="9" t="s">
        <v>173</v>
      </c>
      <c r="C259" s="6"/>
      <c r="D259" s="6"/>
      <c r="E259" s="6"/>
      <c r="F259" s="24"/>
      <c r="G259" s="24"/>
      <c r="H259" s="24"/>
      <c r="I259" s="24"/>
      <c r="J259" s="40"/>
      <c r="K259" s="24"/>
      <c r="L259" s="24"/>
      <c r="M259" s="24"/>
      <c r="N259" s="40"/>
      <c r="O259" s="24"/>
      <c r="P259" s="24"/>
      <c r="Q259" s="24"/>
      <c r="R259" s="24"/>
      <c r="S259" s="24"/>
      <c r="T259" s="24"/>
      <c r="U259" s="24"/>
      <c r="W259" s="44">
        <f t="shared" si="103"/>
        <v>0</v>
      </c>
      <c r="X259" s="44">
        <f t="shared" si="104"/>
        <v>0</v>
      </c>
    </row>
    <row r="260" spans="2:24" x14ac:dyDescent="0.25">
      <c r="B260" s="6">
        <v>907</v>
      </c>
      <c r="C260" s="6" t="s">
        <v>174</v>
      </c>
      <c r="D260" s="6"/>
      <c r="E260" s="6" t="s">
        <v>251</v>
      </c>
      <c r="F260" s="24">
        <v>651425.35319489997</v>
      </c>
      <c r="G260" s="24"/>
      <c r="H260" s="24"/>
      <c r="I260" s="24"/>
      <c r="J260" s="40"/>
      <c r="K260" s="24"/>
      <c r="L260" s="24"/>
      <c r="M260" s="24"/>
      <c r="N260" s="40"/>
      <c r="O260" s="24"/>
      <c r="P260" s="24"/>
      <c r="Q260" s="24">
        <f>F260</f>
        <v>651425.35319489997</v>
      </c>
      <c r="R260" s="24"/>
      <c r="S260" s="24">
        <f t="shared" ref="S260:S269" si="119">+G260+K260+O260</f>
        <v>0</v>
      </c>
      <c r="T260" s="24">
        <f t="shared" ref="T260:T269" si="120">+H260+L260+P260</f>
        <v>0</v>
      </c>
      <c r="U260" s="24">
        <f t="shared" ref="U260:U269" si="121">+I260+M260+Q260</f>
        <v>651425.35319489997</v>
      </c>
      <c r="W260" s="44">
        <f t="shared" si="103"/>
        <v>0</v>
      </c>
      <c r="X260" s="44">
        <f t="shared" si="104"/>
        <v>0</v>
      </c>
    </row>
    <row r="261" spans="2:24" x14ac:dyDescent="0.25">
      <c r="B261" s="6">
        <v>908</v>
      </c>
      <c r="C261" s="6" t="s">
        <v>175</v>
      </c>
      <c r="D261" s="6"/>
      <c r="E261" s="6" t="s">
        <v>251</v>
      </c>
      <c r="F261" s="24">
        <v>450051</v>
      </c>
      <c r="G261" s="24"/>
      <c r="H261" s="24"/>
      <c r="I261" s="24"/>
      <c r="J261" s="40"/>
      <c r="K261" s="24"/>
      <c r="L261" s="24"/>
      <c r="M261" s="24"/>
      <c r="N261" s="40"/>
      <c r="O261" s="24"/>
      <c r="P261" s="24"/>
      <c r="Q261" s="24">
        <f t="shared" ref="Q261:Q268" si="122">F261</f>
        <v>450051</v>
      </c>
      <c r="R261" s="24"/>
      <c r="S261" s="24">
        <f t="shared" si="119"/>
        <v>0</v>
      </c>
      <c r="T261" s="24">
        <f t="shared" si="120"/>
        <v>0</v>
      </c>
      <c r="U261" s="24">
        <f t="shared" si="121"/>
        <v>450051</v>
      </c>
      <c r="W261" s="44">
        <f t="shared" si="103"/>
        <v>0</v>
      </c>
      <c r="X261" s="44">
        <f t="shared" si="104"/>
        <v>0</v>
      </c>
    </row>
    <row r="262" spans="2:24" x14ac:dyDescent="0.25">
      <c r="B262" s="6">
        <v>908</v>
      </c>
      <c r="C262" s="6" t="s">
        <v>176</v>
      </c>
      <c r="D262" s="6"/>
      <c r="E262" s="6" t="s">
        <v>251</v>
      </c>
      <c r="F262" s="24">
        <v>0</v>
      </c>
      <c r="G262" s="24"/>
      <c r="H262" s="24"/>
      <c r="I262" s="24"/>
      <c r="J262" s="40"/>
      <c r="K262" s="24"/>
      <c r="L262" s="24"/>
      <c r="M262" s="24"/>
      <c r="N262" s="40"/>
      <c r="O262" s="24"/>
      <c r="P262" s="24"/>
      <c r="Q262" s="24"/>
      <c r="R262" s="24"/>
      <c r="S262" s="24">
        <f t="shared" si="119"/>
        <v>0</v>
      </c>
      <c r="T262" s="24">
        <f t="shared" si="120"/>
        <v>0</v>
      </c>
      <c r="U262" s="24">
        <f t="shared" si="121"/>
        <v>0</v>
      </c>
      <c r="W262" s="44">
        <f t="shared" si="103"/>
        <v>0</v>
      </c>
      <c r="X262" s="44">
        <f t="shared" si="104"/>
        <v>0</v>
      </c>
    </row>
    <row r="263" spans="2:24" x14ac:dyDescent="0.25">
      <c r="B263" s="6">
        <v>909</v>
      </c>
      <c r="C263" s="6" t="s">
        <v>177</v>
      </c>
      <c r="D263" s="6"/>
      <c r="E263" s="6" t="s">
        <v>251</v>
      </c>
      <c r="F263" s="24">
        <v>389844.86125564732</v>
      </c>
      <c r="G263" s="24"/>
      <c r="H263" s="24"/>
      <c r="I263" s="24"/>
      <c r="J263" s="40"/>
      <c r="K263" s="24"/>
      <c r="L263" s="24"/>
      <c r="M263" s="24"/>
      <c r="N263" s="40"/>
      <c r="O263" s="24"/>
      <c r="P263" s="24"/>
      <c r="Q263" s="24">
        <f t="shared" si="122"/>
        <v>389844.86125564732</v>
      </c>
      <c r="R263" s="24"/>
      <c r="S263" s="24">
        <f t="shared" si="119"/>
        <v>0</v>
      </c>
      <c r="T263" s="24">
        <f t="shared" si="120"/>
        <v>0</v>
      </c>
      <c r="U263" s="24">
        <f t="shared" si="121"/>
        <v>389844.86125564732</v>
      </c>
      <c r="W263" s="44">
        <f t="shared" si="103"/>
        <v>0</v>
      </c>
      <c r="X263" s="44">
        <f t="shared" si="104"/>
        <v>0</v>
      </c>
    </row>
    <row r="264" spans="2:24" x14ac:dyDescent="0.25">
      <c r="B264" s="6">
        <v>909</v>
      </c>
      <c r="C264" s="6" t="s">
        <v>178</v>
      </c>
      <c r="D264" s="6"/>
      <c r="E264" s="6" t="s">
        <v>251</v>
      </c>
      <c r="F264" s="24">
        <v>0</v>
      </c>
      <c r="G264" s="24"/>
      <c r="H264" s="24"/>
      <c r="I264" s="24"/>
      <c r="J264" s="40"/>
      <c r="K264" s="24"/>
      <c r="L264" s="24"/>
      <c r="M264" s="24"/>
      <c r="N264" s="40"/>
      <c r="O264" s="24"/>
      <c r="P264" s="24"/>
      <c r="Q264" s="24"/>
      <c r="R264" s="24"/>
      <c r="S264" s="24">
        <f t="shared" si="119"/>
        <v>0</v>
      </c>
      <c r="T264" s="24">
        <f t="shared" si="120"/>
        <v>0</v>
      </c>
      <c r="U264" s="24">
        <f t="shared" si="121"/>
        <v>0</v>
      </c>
      <c r="W264" s="44">
        <f t="shared" si="103"/>
        <v>0</v>
      </c>
      <c r="X264" s="44">
        <f t="shared" si="104"/>
        <v>0</v>
      </c>
    </row>
    <row r="265" spans="2:24" x14ac:dyDescent="0.25">
      <c r="B265" s="6">
        <v>910</v>
      </c>
      <c r="C265" s="6" t="s">
        <v>179</v>
      </c>
      <c r="D265" s="6"/>
      <c r="E265" s="6" t="s">
        <v>251</v>
      </c>
      <c r="F265" s="24">
        <v>1861026.9033819989</v>
      </c>
      <c r="G265" s="24"/>
      <c r="H265" s="24"/>
      <c r="I265" s="24"/>
      <c r="J265" s="40"/>
      <c r="K265" s="24"/>
      <c r="L265" s="24"/>
      <c r="M265" s="24"/>
      <c r="N265" s="40"/>
      <c r="O265" s="24"/>
      <c r="P265" s="24"/>
      <c r="Q265" s="24">
        <f t="shared" si="122"/>
        <v>1861026.9033819989</v>
      </c>
      <c r="R265" s="24"/>
      <c r="S265" s="24">
        <f t="shared" si="119"/>
        <v>0</v>
      </c>
      <c r="T265" s="24">
        <f t="shared" si="120"/>
        <v>0</v>
      </c>
      <c r="U265" s="24">
        <f t="shared" si="121"/>
        <v>1861026.9033819989</v>
      </c>
      <c r="W265" s="44">
        <f t="shared" si="103"/>
        <v>0</v>
      </c>
      <c r="X265" s="44">
        <f t="shared" si="104"/>
        <v>0</v>
      </c>
    </row>
    <row r="266" spans="2:24" x14ac:dyDescent="0.25">
      <c r="B266" s="6">
        <v>911</v>
      </c>
      <c r="C266" s="6" t="s">
        <v>180</v>
      </c>
      <c r="D266" s="6"/>
      <c r="E266" s="6" t="s">
        <v>251</v>
      </c>
      <c r="F266" s="24">
        <v>0</v>
      </c>
      <c r="G266" s="24"/>
      <c r="H266" s="24"/>
      <c r="I266" s="24"/>
      <c r="J266" s="40"/>
      <c r="K266" s="24"/>
      <c r="L266" s="24"/>
      <c r="M266" s="24"/>
      <c r="N266" s="40"/>
      <c r="O266" s="24"/>
      <c r="P266" s="24"/>
      <c r="Q266" s="24"/>
      <c r="R266" s="24"/>
      <c r="S266" s="24">
        <f t="shared" si="119"/>
        <v>0</v>
      </c>
      <c r="T266" s="24">
        <f t="shared" si="120"/>
        <v>0</v>
      </c>
      <c r="U266" s="24">
        <f t="shared" si="121"/>
        <v>0</v>
      </c>
      <c r="W266" s="44">
        <f t="shared" si="103"/>
        <v>0</v>
      </c>
      <c r="X266" s="44">
        <f t="shared" si="104"/>
        <v>0</v>
      </c>
    </row>
    <row r="267" spans="2:24" x14ac:dyDescent="0.25">
      <c r="B267" s="6">
        <v>912</v>
      </c>
      <c r="C267" s="6" t="s">
        <v>180</v>
      </c>
      <c r="D267" s="6"/>
      <c r="E267" s="6" t="s">
        <v>251</v>
      </c>
      <c r="F267" s="24">
        <v>0</v>
      </c>
      <c r="G267" s="24"/>
      <c r="H267" s="24"/>
      <c r="I267" s="24"/>
      <c r="J267" s="40"/>
      <c r="K267" s="24"/>
      <c r="L267" s="24"/>
      <c r="M267" s="24"/>
      <c r="N267" s="40"/>
      <c r="O267" s="24"/>
      <c r="P267" s="24"/>
      <c r="Q267" s="24"/>
      <c r="R267" s="24"/>
      <c r="S267" s="24">
        <f t="shared" si="119"/>
        <v>0</v>
      </c>
      <c r="T267" s="24">
        <f t="shared" si="120"/>
        <v>0</v>
      </c>
      <c r="U267" s="24">
        <f t="shared" si="121"/>
        <v>0</v>
      </c>
      <c r="W267" s="44">
        <f t="shared" si="103"/>
        <v>0</v>
      </c>
      <c r="X267" s="44">
        <f t="shared" si="104"/>
        <v>0</v>
      </c>
    </row>
    <row r="268" spans="2:24" x14ac:dyDescent="0.25">
      <c r="B268" s="6">
        <v>913</v>
      </c>
      <c r="C268" s="6" t="s">
        <v>181</v>
      </c>
      <c r="D268" s="6"/>
      <c r="E268" s="6" t="s">
        <v>251</v>
      </c>
      <c r="F268" s="24">
        <v>794217.3368437452</v>
      </c>
      <c r="G268" s="24"/>
      <c r="H268" s="24"/>
      <c r="I268" s="24"/>
      <c r="J268" s="40"/>
      <c r="K268" s="24"/>
      <c r="L268" s="24"/>
      <c r="M268" s="24"/>
      <c r="N268" s="40"/>
      <c r="O268" s="24"/>
      <c r="P268" s="24"/>
      <c r="Q268" s="24">
        <f t="shared" si="122"/>
        <v>794217.3368437452</v>
      </c>
      <c r="R268" s="24"/>
      <c r="S268" s="24">
        <f t="shared" si="119"/>
        <v>0</v>
      </c>
      <c r="T268" s="24">
        <f t="shared" si="120"/>
        <v>0</v>
      </c>
      <c r="U268" s="24">
        <f t="shared" si="121"/>
        <v>794217.3368437452</v>
      </c>
      <c r="W268" s="44">
        <f t="shared" si="103"/>
        <v>0</v>
      </c>
      <c r="X268" s="44">
        <f t="shared" si="104"/>
        <v>0</v>
      </c>
    </row>
    <row r="269" spans="2:24" x14ac:dyDescent="0.25">
      <c r="B269" s="30">
        <v>916</v>
      </c>
      <c r="C269" s="30" t="s">
        <v>182</v>
      </c>
      <c r="D269" s="30"/>
      <c r="E269" s="30" t="s">
        <v>251</v>
      </c>
      <c r="F269" s="41">
        <v>0</v>
      </c>
      <c r="G269" s="41"/>
      <c r="H269" s="41"/>
      <c r="I269" s="41"/>
      <c r="J269" s="41"/>
      <c r="K269" s="41"/>
      <c r="L269" s="41"/>
      <c r="M269" s="41"/>
      <c r="N269" s="41"/>
      <c r="O269" s="41"/>
      <c r="P269" s="41"/>
      <c r="Q269" s="41"/>
      <c r="R269" s="41"/>
      <c r="S269" s="41">
        <f t="shared" si="119"/>
        <v>0</v>
      </c>
      <c r="T269" s="41">
        <f t="shared" si="120"/>
        <v>0</v>
      </c>
      <c r="U269" s="41">
        <f t="shared" si="121"/>
        <v>0</v>
      </c>
      <c r="W269" s="44">
        <f t="shared" si="103"/>
        <v>0</v>
      </c>
      <c r="X269" s="44">
        <f t="shared" si="104"/>
        <v>0</v>
      </c>
    </row>
    <row r="270" spans="2:24" x14ac:dyDescent="0.25">
      <c r="B270" s="6" t="s">
        <v>183</v>
      </c>
      <c r="C270" s="6"/>
      <c r="D270" s="6"/>
      <c r="E270" s="6"/>
      <c r="F270" s="24">
        <f>SUM(F260:F269)</f>
        <v>4146565.4546762914</v>
      </c>
      <c r="G270" s="24">
        <f>SUM(G260:G269)</f>
        <v>0</v>
      </c>
      <c r="H270" s="24">
        <f>SUM(H260:H269)</f>
        <v>0</v>
      </c>
      <c r="I270" s="24">
        <f>SUM(I260:I269)</f>
        <v>0</v>
      </c>
      <c r="J270" s="24"/>
      <c r="K270" s="24">
        <f>SUM(K260:K269)</f>
        <v>0</v>
      </c>
      <c r="L270" s="24">
        <f>SUM(L260:L269)</f>
        <v>0</v>
      </c>
      <c r="M270" s="24">
        <f>SUM(M260:M269)</f>
        <v>0</v>
      </c>
      <c r="N270" s="24"/>
      <c r="O270" s="24">
        <f>SUM(O260:O269)</f>
        <v>0</v>
      </c>
      <c r="P270" s="24">
        <f>SUM(P260:P269)</f>
        <v>0</v>
      </c>
      <c r="Q270" s="24">
        <f>SUM(Q260:Q269)</f>
        <v>4146565.4546762914</v>
      </c>
      <c r="R270" s="24"/>
      <c r="S270" s="24">
        <f>SUM(S260:S269)</f>
        <v>0</v>
      </c>
      <c r="T270" s="24">
        <f>SUM(T260:T269)</f>
        <v>0</v>
      </c>
      <c r="U270" s="24">
        <f>SUM(U260:U269)</f>
        <v>4146565.4546762914</v>
      </c>
      <c r="W270" s="44">
        <f t="shared" si="103"/>
        <v>0</v>
      </c>
      <c r="X270" s="44">
        <f t="shared" si="104"/>
        <v>0</v>
      </c>
    </row>
    <row r="271" spans="2:24" x14ac:dyDescent="0.25">
      <c r="B271" s="6"/>
      <c r="C271" s="6"/>
      <c r="D271" s="6"/>
      <c r="E271" s="6"/>
      <c r="F271" s="24"/>
      <c r="G271" s="24"/>
      <c r="H271" s="24"/>
      <c r="I271" s="24"/>
      <c r="J271" s="40"/>
      <c r="K271" s="24"/>
      <c r="L271" s="24"/>
      <c r="M271" s="24"/>
      <c r="N271" s="40"/>
      <c r="O271" s="24"/>
      <c r="P271" s="24"/>
      <c r="Q271" s="24"/>
      <c r="R271" s="24"/>
      <c r="S271" s="24"/>
      <c r="T271" s="24"/>
      <c r="U271" s="24"/>
      <c r="W271" s="44">
        <f t="shared" si="103"/>
        <v>0</v>
      </c>
      <c r="X271" s="44">
        <f t="shared" si="104"/>
        <v>0</v>
      </c>
    </row>
    <row r="272" spans="2:24" x14ac:dyDescent="0.25">
      <c r="B272" s="9" t="s">
        <v>184</v>
      </c>
      <c r="C272" s="6"/>
      <c r="D272" s="6"/>
      <c r="E272" s="6"/>
      <c r="F272" s="24"/>
      <c r="G272" s="24"/>
      <c r="H272" s="24"/>
      <c r="I272" s="24"/>
      <c r="J272" s="40"/>
      <c r="K272" s="24"/>
      <c r="L272" s="24"/>
      <c r="M272" s="24"/>
      <c r="N272" s="40"/>
      <c r="O272" s="24"/>
      <c r="P272" s="24"/>
      <c r="Q272" s="24"/>
      <c r="R272" s="24"/>
      <c r="S272" s="24"/>
      <c r="T272" s="24"/>
      <c r="U272" s="24"/>
      <c r="W272" s="44">
        <f t="shared" si="103"/>
        <v>0</v>
      </c>
      <c r="X272" s="44">
        <f t="shared" si="104"/>
        <v>0</v>
      </c>
    </row>
    <row r="273" spans="2:24" x14ac:dyDescent="0.25">
      <c r="B273" s="6">
        <v>920</v>
      </c>
      <c r="C273" s="6" t="s">
        <v>185</v>
      </c>
      <c r="D273" s="47" t="str">
        <f>INDEX(classify,$E273,'Function-Classif'!D$1)</f>
        <v>LBSUB7</v>
      </c>
      <c r="E273" s="6">
        <v>8</v>
      </c>
      <c r="F273" s="24">
        <v>33809231.790585563</v>
      </c>
      <c r="G273" s="47">
        <f>INDEX(classify,$E273,'Function-Classif'!G$1)*$F273</f>
        <v>1757402.3617982261</v>
      </c>
      <c r="H273" s="47">
        <f>INDEX(classify,$E273,'Function-Classif'!H$1)*$F273</f>
        <v>16645254.500035826</v>
      </c>
      <c r="I273" s="47">
        <f>INDEX(classify,$E273,'Function-Classif'!I$1)*$F273</f>
        <v>0</v>
      </c>
      <c r="J273" s="47"/>
      <c r="K273" s="47">
        <f>INDEX(classify,$E273,'Function-Classif'!K$1)*$F273</f>
        <v>2272731.5905083567</v>
      </c>
      <c r="L273" s="47">
        <f>INDEX(classify,$E273,'Function-Classif'!L$1)*$F273</f>
        <v>0</v>
      </c>
      <c r="M273" s="47">
        <f>INDEX(classify,$E273,'Function-Classif'!M$1)*$F273</f>
        <v>0</v>
      </c>
      <c r="N273" s="47"/>
      <c r="O273" s="47">
        <f>INDEX(classify,$E273,'Function-Classif'!O$1)*$F273</f>
        <v>2357779.645337353</v>
      </c>
      <c r="P273" s="47">
        <f>INDEX(classify,$E273,'Function-Classif'!P$1)*$F273</f>
        <v>0</v>
      </c>
      <c r="Q273" s="47">
        <f>INDEX(classify,$E273,'Function-Classif'!Q$1)*$F273</f>
        <v>10776063.692905802</v>
      </c>
      <c r="R273" s="24"/>
      <c r="S273" s="24">
        <f t="shared" ref="S273:S284" si="123">+G273+K273+O273</f>
        <v>6387913.5976439361</v>
      </c>
      <c r="T273" s="24">
        <f t="shared" ref="T273:T284" si="124">+H273+L273+P273</f>
        <v>16645254.500035826</v>
      </c>
      <c r="U273" s="24">
        <f t="shared" ref="U273:U284" si="125">+I273+M273+Q273</f>
        <v>10776063.692905802</v>
      </c>
      <c r="W273" s="44">
        <f t="shared" si="103"/>
        <v>0</v>
      </c>
      <c r="X273" s="44">
        <f t="shared" si="104"/>
        <v>0</v>
      </c>
    </row>
    <row r="274" spans="2:24" x14ac:dyDescent="0.25">
      <c r="B274" s="6">
        <v>921</v>
      </c>
      <c r="C274" s="6" t="s">
        <v>186</v>
      </c>
      <c r="D274" s="47" t="str">
        <f>INDEX(classify,$E274,'Function-Classif'!D$1)</f>
        <v>LBSUB7</v>
      </c>
      <c r="E274" s="6">
        <v>8</v>
      </c>
      <c r="F274" s="24">
        <v>7269103.8220331799</v>
      </c>
      <c r="G274" s="47">
        <f>INDEX(classify,$E274,'Function-Classif'!G$1)*$F274</f>
        <v>377847.69272855367</v>
      </c>
      <c r="H274" s="47">
        <f>INDEX(classify,$E274,'Function-Classif'!H$1)*$F274</f>
        <v>3578788.2982486957</v>
      </c>
      <c r="I274" s="47">
        <f>INDEX(classify,$E274,'Function-Classif'!I$1)*$F274</f>
        <v>0</v>
      </c>
      <c r="J274" s="47"/>
      <c r="K274" s="47">
        <f>INDEX(classify,$E274,'Function-Classif'!K$1)*$F274</f>
        <v>488645.29053334374</v>
      </c>
      <c r="L274" s="47">
        <f>INDEX(classify,$E274,'Function-Classif'!L$1)*$F274</f>
        <v>0</v>
      </c>
      <c r="M274" s="47">
        <f>INDEX(classify,$E274,'Function-Classif'!M$1)*$F274</f>
        <v>0</v>
      </c>
      <c r="N274" s="47"/>
      <c r="O274" s="47">
        <f>INDEX(classify,$E274,'Function-Classif'!O$1)*$F274</f>
        <v>506930.92163680145</v>
      </c>
      <c r="P274" s="47">
        <f>INDEX(classify,$E274,'Function-Classif'!P$1)*$F274</f>
        <v>0</v>
      </c>
      <c r="Q274" s="47">
        <f>INDEX(classify,$E274,'Function-Classif'!Q$1)*$F274</f>
        <v>2316891.6188857853</v>
      </c>
      <c r="R274" s="24"/>
      <c r="S274" s="24">
        <f t="shared" si="123"/>
        <v>1373423.9048986989</v>
      </c>
      <c r="T274" s="24">
        <f t="shared" si="124"/>
        <v>3578788.2982486957</v>
      </c>
      <c r="U274" s="24">
        <f t="shared" si="125"/>
        <v>2316891.6188857853</v>
      </c>
      <c r="W274" s="44">
        <f t="shared" si="103"/>
        <v>0</v>
      </c>
      <c r="X274" s="44">
        <f t="shared" si="104"/>
        <v>0</v>
      </c>
    </row>
    <row r="275" spans="2:24" x14ac:dyDescent="0.25">
      <c r="B275" s="6">
        <v>922</v>
      </c>
      <c r="C275" s="6" t="s">
        <v>187</v>
      </c>
      <c r="D275" s="47" t="str">
        <f>INDEX(classify,$E275,'Function-Classif'!D$1)</f>
        <v>LBSUB7</v>
      </c>
      <c r="E275" s="6">
        <v>8</v>
      </c>
      <c r="F275" s="24">
        <v>-4414265.7425975818</v>
      </c>
      <c r="G275" s="47">
        <f>INDEX(classify,$E275,'Function-Classif'!G$1)*$F275</f>
        <v>-229453.33658264796</v>
      </c>
      <c r="H275" s="47">
        <f>INDEX(classify,$E275,'Function-Classif'!H$1)*$F275</f>
        <v>-2173269.6315444382</v>
      </c>
      <c r="I275" s="47">
        <f>INDEX(classify,$E275,'Function-Classif'!I$1)*$F275</f>
        <v>0</v>
      </c>
      <c r="J275" s="47"/>
      <c r="K275" s="47">
        <f>INDEX(classify,$E275,'Function-Classif'!K$1)*$F275</f>
        <v>-296736.7393687414</v>
      </c>
      <c r="L275" s="47">
        <f>INDEX(classify,$E275,'Function-Classif'!L$1)*$F275</f>
        <v>0</v>
      </c>
      <c r="M275" s="47">
        <f>INDEX(classify,$E275,'Function-Classif'!M$1)*$F275</f>
        <v>0</v>
      </c>
      <c r="N275" s="47"/>
      <c r="O275" s="47">
        <f>INDEX(classify,$E275,'Function-Classif'!O$1)*$F275</f>
        <v>-307840.94656373415</v>
      </c>
      <c r="P275" s="47">
        <f>INDEX(classify,$E275,'Function-Classif'!P$1)*$F275</f>
        <v>0</v>
      </c>
      <c r="Q275" s="47">
        <f>INDEX(classify,$E275,'Function-Classif'!Q$1)*$F275</f>
        <v>-1406965.0885380204</v>
      </c>
      <c r="R275" s="24"/>
      <c r="S275" s="24">
        <f t="shared" si="123"/>
        <v>-834031.02251512348</v>
      </c>
      <c r="T275" s="24">
        <f t="shared" si="124"/>
        <v>-2173269.6315444382</v>
      </c>
      <c r="U275" s="24">
        <f t="shared" si="125"/>
        <v>-1406965.0885380204</v>
      </c>
      <c r="W275" s="44">
        <f t="shared" si="103"/>
        <v>0</v>
      </c>
      <c r="X275" s="44">
        <f t="shared" si="104"/>
        <v>0</v>
      </c>
    </row>
    <row r="276" spans="2:24" x14ac:dyDescent="0.25">
      <c r="B276" s="6">
        <v>923</v>
      </c>
      <c r="C276" s="6" t="s">
        <v>188</v>
      </c>
      <c r="D276" s="47" t="str">
        <f>INDEX(classify,$E276,'Function-Classif'!D$1)</f>
        <v>LBSUB7</v>
      </c>
      <c r="E276" s="6">
        <v>8</v>
      </c>
      <c r="F276" s="24">
        <v>19133212.797257014</v>
      </c>
      <c r="G276" s="47">
        <f>INDEX(classify,$E276,'Function-Classif'!G$1)*$F276</f>
        <v>994543.54854790249</v>
      </c>
      <c r="H276" s="47">
        <f>INDEX(classify,$E276,'Function-Classif'!H$1)*$F276</f>
        <v>9419829.4237010069</v>
      </c>
      <c r="I276" s="47">
        <f>INDEX(classify,$E276,'Function-Classif'!I$1)*$F276</f>
        <v>0</v>
      </c>
      <c r="J276" s="47"/>
      <c r="K276" s="47">
        <f>INDEX(classify,$E276,'Function-Classif'!K$1)*$F276</f>
        <v>1286177.024712919</v>
      </c>
      <c r="L276" s="47">
        <f>INDEX(classify,$E276,'Function-Classif'!L$1)*$F276</f>
        <v>0</v>
      </c>
      <c r="M276" s="47">
        <f>INDEX(classify,$E276,'Function-Classif'!M$1)*$F276</f>
        <v>0</v>
      </c>
      <c r="N276" s="47"/>
      <c r="O276" s="47">
        <f>INDEX(classify,$E276,'Function-Classif'!O$1)*$F276</f>
        <v>1334307.1490859042</v>
      </c>
      <c r="P276" s="47">
        <f>INDEX(classify,$E276,'Function-Classif'!P$1)*$F276</f>
        <v>0</v>
      </c>
      <c r="Q276" s="47">
        <f>INDEX(classify,$E276,'Function-Classif'!Q$1)*$F276</f>
        <v>6098355.6512092818</v>
      </c>
      <c r="R276" s="24"/>
      <c r="S276" s="24">
        <f t="shared" si="123"/>
        <v>3615027.7223467259</v>
      </c>
      <c r="T276" s="24">
        <f t="shared" si="124"/>
        <v>9419829.4237010069</v>
      </c>
      <c r="U276" s="24">
        <f t="shared" si="125"/>
        <v>6098355.6512092818</v>
      </c>
      <c r="W276" s="44">
        <f t="shared" si="103"/>
        <v>0</v>
      </c>
      <c r="X276" s="44">
        <f t="shared" si="104"/>
        <v>0</v>
      </c>
    </row>
    <row r="277" spans="2:24" x14ac:dyDescent="0.25">
      <c r="B277" s="6">
        <v>924</v>
      </c>
      <c r="C277" s="6" t="s">
        <v>189</v>
      </c>
      <c r="D277" s="47" t="str">
        <f>INDEX(classify,$E277,'Function-Classif'!D$1)</f>
        <v>TUP</v>
      </c>
      <c r="E277" s="6">
        <v>7</v>
      </c>
      <c r="F277" s="24">
        <v>5543868.9752872689</v>
      </c>
      <c r="G277" s="47">
        <f>INDEX(classify,$E277,'Function-Classif'!G$1)*$F277</f>
        <v>550238.65329304978</v>
      </c>
      <c r="H277" s="47">
        <f>INDEX(classify,$E277,'Function-Classif'!H$1)*$F277</f>
        <v>2806922.1355602117</v>
      </c>
      <c r="I277" s="47">
        <f>INDEX(classify,$E277,'Function-Classif'!I$1)*$F277</f>
        <v>0</v>
      </c>
      <c r="J277" s="47"/>
      <c r="K277" s="47">
        <f>INDEX(classify,$E277,'Function-Classif'!K$1)*$F277</f>
        <v>744464.54269416269</v>
      </c>
      <c r="L277" s="47">
        <f>INDEX(classify,$E277,'Function-Classif'!L$1)*$F277</f>
        <v>0</v>
      </c>
      <c r="M277" s="47">
        <f>INDEX(classify,$E277,'Function-Classif'!M$1)*$F277</f>
        <v>0</v>
      </c>
      <c r="N277" s="47"/>
      <c r="O277" s="47">
        <f>INDEX(classify,$E277,'Function-Classif'!O$1)*$F277</f>
        <v>588471.865685386</v>
      </c>
      <c r="P277" s="47">
        <f>INDEX(classify,$E277,'Function-Classif'!P$1)*$F277</f>
        <v>0</v>
      </c>
      <c r="Q277" s="47">
        <f>INDEX(classify,$E277,'Function-Classif'!Q$1)*$F277</f>
        <v>853771.77805445844</v>
      </c>
      <c r="R277" s="24"/>
      <c r="S277" s="24">
        <f t="shared" si="123"/>
        <v>1883175.0616725986</v>
      </c>
      <c r="T277" s="24">
        <f t="shared" si="124"/>
        <v>2806922.1355602117</v>
      </c>
      <c r="U277" s="24">
        <f t="shared" si="125"/>
        <v>853771.77805445844</v>
      </c>
      <c r="W277" s="44">
        <f t="shared" ref="W277:W340" si="126">SUM(G277:Q277)-F277</f>
        <v>0</v>
      </c>
      <c r="X277" s="44">
        <f t="shared" ref="X277:X340" si="127">SUM(S277:U277)-F277</f>
        <v>0</v>
      </c>
    </row>
    <row r="278" spans="2:24" x14ac:dyDescent="0.25">
      <c r="B278" s="6">
        <v>925</v>
      </c>
      <c r="C278" s="6" t="s">
        <v>190</v>
      </c>
      <c r="D278" s="47" t="str">
        <f>INDEX(classify,$E278,'Function-Classif'!D$1)</f>
        <v>LBSUB7</v>
      </c>
      <c r="E278" s="6">
        <v>8</v>
      </c>
      <c r="F278" s="24">
        <v>3904092.4577877838</v>
      </c>
      <c r="G278" s="47">
        <f>INDEX(classify,$E278,'Function-Classif'!G$1)*$F278</f>
        <v>202934.55197362418</v>
      </c>
      <c r="H278" s="47">
        <f>INDEX(classify,$E278,'Function-Classif'!H$1)*$F278</f>
        <v>1922096.6910476652</v>
      </c>
      <c r="I278" s="47">
        <f>INDEX(classify,$E278,'Function-Classif'!I$1)*$F278</f>
        <v>0</v>
      </c>
      <c r="J278" s="47"/>
      <c r="K278" s="47">
        <f>INDEX(classify,$E278,'Function-Classif'!K$1)*$F278</f>
        <v>262441.75898579427</v>
      </c>
      <c r="L278" s="47">
        <f>INDEX(classify,$E278,'Function-Classif'!L$1)*$F278</f>
        <v>0</v>
      </c>
      <c r="M278" s="47">
        <f>INDEX(classify,$E278,'Function-Classif'!M$1)*$F278</f>
        <v>0</v>
      </c>
      <c r="N278" s="47"/>
      <c r="O278" s="47">
        <f>INDEX(classify,$E278,'Function-Classif'!O$1)*$F278</f>
        <v>272262.61121526913</v>
      </c>
      <c r="P278" s="47">
        <f>INDEX(classify,$E278,'Function-Classif'!P$1)*$F278</f>
        <v>0</v>
      </c>
      <c r="Q278" s="47">
        <f>INDEX(classify,$E278,'Function-Classif'!Q$1)*$F278</f>
        <v>1244356.8445654311</v>
      </c>
      <c r="R278" s="24"/>
      <c r="S278" s="24">
        <f t="shared" si="123"/>
        <v>737638.9221746875</v>
      </c>
      <c r="T278" s="24">
        <f t="shared" si="124"/>
        <v>1922096.6910476652</v>
      </c>
      <c r="U278" s="24">
        <f t="shared" si="125"/>
        <v>1244356.8445654311</v>
      </c>
      <c r="W278" s="44">
        <f t="shared" si="126"/>
        <v>0</v>
      </c>
      <c r="X278" s="44">
        <f t="shared" si="127"/>
        <v>0</v>
      </c>
    </row>
    <row r="279" spans="2:24" x14ac:dyDescent="0.25">
      <c r="B279" s="6">
        <v>926</v>
      </c>
      <c r="C279" s="6" t="s">
        <v>191</v>
      </c>
      <c r="D279" s="47" t="str">
        <f>INDEX(classify,$E279,'Function-Classif'!D$1)</f>
        <v>LBSUB7</v>
      </c>
      <c r="E279" s="6">
        <v>8</v>
      </c>
      <c r="F279" s="24">
        <v>38912105.991353229</v>
      </c>
      <c r="G279" s="47">
        <f>INDEX(classify,$E279,'Function-Classif'!G$1)*$F279</f>
        <v>2022649.5353493709</v>
      </c>
      <c r="H279" s="47">
        <f>INDEX(classify,$E279,'Function-Classif'!H$1)*$F279</f>
        <v>19157545.825658213</v>
      </c>
      <c r="I279" s="47">
        <f>INDEX(classify,$E279,'Function-Classif'!I$1)*$F279</f>
        <v>0</v>
      </c>
      <c r="J279" s="47"/>
      <c r="K279" s="47">
        <f>INDEX(classify,$E279,'Function-Classif'!K$1)*$F279</f>
        <v>2615758.1185971778</v>
      </c>
      <c r="L279" s="47">
        <f>INDEX(classify,$E279,'Function-Classif'!L$1)*$F279</f>
        <v>0</v>
      </c>
      <c r="M279" s="47">
        <f>INDEX(classify,$E279,'Function-Classif'!M$1)*$F279</f>
        <v>0</v>
      </c>
      <c r="N279" s="47"/>
      <c r="O279" s="47">
        <f>INDEX(classify,$E279,'Function-Classif'!O$1)*$F279</f>
        <v>2713642.594185465</v>
      </c>
      <c r="P279" s="47">
        <f>INDEX(classify,$E279,'Function-Classif'!P$1)*$F279</f>
        <v>0</v>
      </c>
      <c r="Q279" s="47">
        <f>INDEX(classify,$E279,'Function-Classif'!Q$1)*$F279</f>
        <v>12402509.917563004</v>
      </c>
      <c r="R279" s="24"/>
      <c r="S279" s="24">
        <f t="shared" si="123"/>
        <v>7352050.2481320137</v>
      </c>
      <c r="T279" s="24">
        <f t="shared" si="124"/>
        <v>19157545.825658213</v>
      </c>
      <c r="U279" s="24">
        <f t="shared" si="125"/>
        <v>12402509.917563004</v>
      </c>
      <c r="W279" s="44">
        <f t="shared" si="126"/>
        <v>0</v>
      </c>
      <c r="X279" s="44">
        <f t="shared" si="127"/>
        <v>0</v>
      </c>
    </row>
    <row r="280" spans="2:24" x14ac:dyDescent="0.25">
      <c r="B280" s="6">
        <v>928</v>
      </c>
      <c r="C280" s="6" t="s">
        <v>192</v>
      </c>
      <c r="D280" s="47" t="str">
        <f>INDEX(classify,$E280,'Function-Classif'!D$1)</f>
        <v>TUP</v>
      </c>
      <c r="E280" s="6">
        <v>7</v>
      </c>
      <c r="F280" s="24">
        <v>1800306.6730721656</v>
      </c>
      <c r="G280" s="47">
        <f>INDEX(classify,$E280,'Function-Classif'!G$1)*$F280</f>
        <v>178683.57346132788</v>
      </c>
      <c r="H280" s="47">
        <f>INDEX(classify,$E280,'Function-Classif'!H$1)*$F280</f>
        <v>911515.16638814006</v>
      </c>
      <c r="I280" s="47">
        <f>INDEX(classify,$E280,'Function-Classif'!I$1)*$F280</f>
        <v>0</v>
      </c>
      <c r="J280" s="47"/>
      <c r="K280" s="47">
        <f>INDEX(classify,$E280,'Function-Classif'!K$1)*$F280</f>
        <v>241756.16163592145</v>
      </c>
      <c r="L280" s="47">
        <f>INDEX(classify,$E280,'Function-Classif'!L$1)*$F280</f>
        <v>0</v>
      </c>
      <c r="M280" s="47">
        <f>INDEX(classify,$E280,'Function-Classif'!M$1)*$F280</f>
        <v>0</v>
      </c>
      <c r="N280" s="47"/>
      <c r="O280" s="47">
        <f>INDEX(classify,$E280,'Function-Classif'!O$1)*$F280</f>
        <v>191099.36245449068</v>
      </c>
      <c r="P280" s="47">
        <f>INDEX(classify,$E280,'Function-Classif'!P$1)*$F280</f>
        <v>0</v>
      </c>
      <c r="Q280" s="47">
        <f>INDEX(classify,$E280,'Function-Classif'!Q$1)*$F280</f>
        <v>277252.40913228533</v>
      </c>
      <c r="R280" s="24"/>
      <c r="S280" s="24">
        <f t="shared" si="123"/>
        <v>611539.09755174001</v>
      </c>
      <c r="T280" s="24">
        <f t="shared" si="124"/>
        <v>911515.16638814006</v>
      </c>
      <c r="U280" s="24">
        <f t="shared" si="125"/>
        <v>277252.40913228533</v>
      </c>
      <c r="W280" s="44">
        <f t="shared" si="126"/>
        <v>0</v>
      </c>
      <c r="X280" s="44">
        <f t="shared" si="127"/>
        <v>0</v>
      </c>
    </row>
    <row r="281" spans="2:24" x14ac:dyDescent="0.25">
      <c r="B281" s="6">
        <v>929</v>
      </c>
      <c r="C281" s="6" t="s">
        <v>193</v>
      </c>
      <c r="D281" s="6"/>
      <c r="E281" s="6"/>
      <c r="F281" s="24">
        <v>0</v>
      </c>
      <c r="G281" s="24"/>
      <c r="H281" s="24"/>
      <c r="I281" s="24"/>
      <c r="J281" s="40"/>
      <c r="K281" s="24"/>
      <c r="L281" s="24"/>
      <c r="M281" s="24"/>
      <c r="N281" s="40"/>
      <c r="O281" s="24"/>
      <c r="P281" s="24"/>
      <c r="Q281" s="24"/>
      <c r="R281" s="24"/>
      <c r="S281" s="24">
        <f t="shared" si="123"/>
        <v>0</v>
      </c>
      <c r="T281" s="24">
        <f t="shared" si="124"/>
        <v>0</v>
      </c>
      <c r="U281" s="24">
        <f t="shared" si="125"/>
        <v>0</v>
      </c>
      <c r="W281" s="44">
        <f t="shared" si="126"/>
        <v>0</v>
      </c>
      <c r="X281" s="44">
        <f t="shared" si="127"/>
        <v>0</v>
      </c>
    </row>
    <row r="282" spans="2:24" x14ac:dyDescent="0.25">
      <c r="B282" s="6">
        <v>930</v>
      </c>
      <c r="C282" s="6" t="s">
        <v>194</v>
      </c>
      <c r="D282" s="47" t="str">
        <f>INDEX(classify,$E282,'Function-Classif'!D$1)</f>
        <v>LBSUB7</v>
      </c>
      <c r="E282" s="6">
        <v>8</v>
      </c>
      <c r="F282" s="24">
        <v>5197262.0211860752</v>
      </c>
      <c r="G282" s="47">
        <f>INDEX(classify,$E282,'Function-Classif'!G$1)*$F282</f>
        <v>270153.44825018989</v>
      </c>
      <c r="H282" s="47">
        <f>INDEX(classify,$E282,'Function-Classif'!H$1)*$F282</f>
        <v>2558761.1567708589</v>
      </c>
      <c r="I282" s="47">
        <f>INDEX(classify,$E282,'Function-Classif'!I$1)*$F282</f>
        <v>0</v>
      </c>
      <c r="J282" s="47"/>
      <c r="K282" s="47">
        <f>INDEX(classify,$E282,'Function-Classif'!K$1)*$F282</f>
        <v>349371.48684307112</v>
      </c>
      <c r="L282" s="47">
        <f>INDEX(classify,$E282,'Function-Classif'!L$1)*$F282</f>
        <v>0</v>
      </c>
      <c r="M282" s="47">
        <f>INDEX(classify,$E282,'Function-Classif'!M$1)*$F282</f>
        <v>0</v>
      </c>
      <c r="N282" s="47"/>
      <c r="O282" s="47">
        <f>INDEX(classify,$E282,'Function-Classif'!O$1)*$F282</f>
        <v>362445.34276728571</v>
      </c>
      <c r="P282" s="47">
        <f>INDEX(classify,$E282,'Function-Classif'!P$1)*$F282</f>
        <v>0</v>
      </c>
      <c r="Q282" s="47">
        <f>INDEX(classify,$E282,'Function-Classif'!Q$1)*$F282</f>
        <v>1656530.5865546698</v>
      </c>
      <c r="R282" s="24"/>
      <c r="S282" s="24">
        <f t="shared" si="123"/>
        <v>981970.27786054672</v>
      </c>
      <c r="T282" s="24">
        <f t="shared" si="124"/>
        <v>2558761.1567708589</v>
      </c>
      <c r="U282" s="24">
        <f t="shared" si="125"/>
        <v>1656530.5865546698</v>
      </c>
      <c r="W282" s="44">
        <f t="shared" si="126"/>
        <v>0</v>
      </c>
      <c r="X282" s="44">
        <f t="shared" si="127"/>
        <v>0</v>
      </c>
    </row>
    <row r="283" spans="2:24" x14ac:dyDescent="0.25">
      <c r="B283" s="6">
        <v>931</v>
      </c>
      <c r="C283" s="6" t="s">
        <v>195</v>
      </c>
      <c r="D283" s="47" t="str">
        <f>INDEX(classify,$E283,'Function-Classif'!D$1)</f>
        <v>PT&amp;D</v>
      </c>
      <c r="E283" s="6">
        <v>1</v>
      </c>
      <c r="F283" s="24">
        <v>1831133.6799085943</v>
      </c>
      <c r="G283" s="47">
        <f>INDEX(classify,$E283,'Function-Classif'!G$1)*$F283</f>
        <v>182903.06314932968</v>
      </c>
      <c r="H283" s="47">
        <f>INDEX(classify,$E283,'Function-Classif'!H$1)*$F283</f>
        <v>933039.97009856324</v>
      </c>
      <c r="I283" s="47">
        <f>INDEX(classify,$E283,'Function-Classif'!I$1)*$F283</f>
        <v>0</v>
      </c>
      <c r="J283" s="47"/>
      <c r="K283" s="47">
        <f>INDEX(classify,$E283,'Function-Classif'!K$1)*$F283</f>
        <v>241214.34765703842</v>
      </c>
      <c r="L283" s="47">
        <f>INDEX(classify,$E283,'Function-Classif'!L$1)*$F283</f>
        <v>0</v>
      </c>
      <c r="M283" s="47">
        <f>INDEX(classify,$E283,'Function-Classif'!M$1)*$F283</f>
        <v>0</v>
      </c>
      <c r="N283" s="47"/>
      <c r="O283" s="47">
        <f>INDEX(classify,$E283,'Function-Classif'!O$1)*$F283</f>
        <v>193394.31182520269</v>
      </c>
      <c r="P283" s="47">
        <f>INDEX(classify,$E283,'Function-Classif'!P$1)*$F283</f>
        <v>0</v>
      </c>
      <c r="Q283" s="47">
        <f>INDEX(classify,$E283,'Function-Classif'!Q$1)*$F283</f>
        <v>280581.9871784604</v>
      </c>
      <c r="R283" s="24"/>
      <c r="S283" s="24">
        <f t="shared" si="123"/>
        <v>617511.72263157077</v>
      </c>
      <c r="T283" s="24">
        <f t="shared" si="124"/>
        <v>933039.97009856324</v>
      </c>
      <c r="U283" s="24">
        <f t="shared" si="125"/>
        <v>280581.9871784604</v>
      </c>
      <c r="W283" s="44">
        <f t="shared" si="126"/>
        <v>0</v>
      </c>
      <c r="X283" s="44">
        <f t="shared" si="127"/>
        <v>0</v>
      </c>
    </row>
    <row r="284" spans="2:24" x14ac:dyDescent="0.25">
      <c r="B284" s="30">
        <v>935</v>
      </c>
      <c r="C284" s="30" t="s">
        <v>196</v>
      </c>
      <c r="D284" s="65" t="str">
        <f>INDEX(classify,$E284,'Function-Classif'!D$1)</f>
        <v>PT&amp;D</v>
      </c>
      <c r="E284" s="30">
        <v>1</v>
      </c>
      <c r="F284" s="41">
        <v>873720.0683666378</v>
      </c>
      <c r="G284" s="65">
        <f>INDEX(classify,$E284,'Function-Classif'!G$1)*$F284</f>
        <v>87271.660497925477</v>
      </c>
      <c r="H284" s="65">
        <f>INDEX(classify,$E284,'Function-Classif'!H$1)*$F284</f>
        <v>445197.28701839829</v>
      </c>
      <c r="I284" s="65">
        <f>INDEX(classify,$E284,'Function-Classif'!I$1)*$F284</f>
        <v>0</v>
      </c>
      <c r="J284" s="65"/>
      <c r="K284" s="65">
        <f>INDEX(classify,$E284,'Function-Classif'!K$1)*$F284</f>
        <v>115094.71899203004</v>
      </c>
      <c r="L284" s="65">
        <f>INDEX(classify,$E284,'Function-Classif'!L$1)*$F284</f>
        <v>0</v>
      </c>
      <c r="M284" s="65">
        <f>INDEX(classify,$E284,'Function-Classif'!M$1)*$F284</f>
        <v>0</v>
      </c>
      <c r="N284" s="65"/>
      <c r="O284" s="65">
        <f>INDEX(classify,$E284,'Function-Classif'!O$1)*$F284</f>
        <v>92277.529054061015</v>
      </c>
      <c r="P284" s="65">
        <f>INDEX(classify,$E284,'Function-Classif'!P$1)*$F284</f>
        <v>0</v>
      </c>
      <c r="Q284" s="65">
        <f>INDEX(classify,$E284,'Function-Classif'!Q$1)*$F284</f>
        <v>133878.87280422301</v>
      </c>
      <c r="R284" s="41"/>
      <c r="S284" s="41">
        <f t="shared" si="123"/>
        <v>294643.90854401654</v>
      </c>
      <c r="T284" s="41">
        <f t="shared" si="124"/>
        <v>445197.28701839829</v>
      </c>
      <c r="U284" s="41">
        <f t="shared" si="125"/>
        <v>133878.87280422301</v>
      </c>
      <c r="W284" s="44">
        <f t="shared" si="126"/>
        <v>0</v>
      </c>
      <c r="X284" s="44">
        <f t="shared" si="127"/>
        <v>0</v>
      </c>
    </row>
    <row r="285" spans="2:24" x14ac:dyDescent="0.25">
      <c r="B285" s="6" t="s">
        <v>197</v>
      </c>
      <c r="C285" s="6"/>
      <c r="D285" s="6"/>
      <c r="E285" s="6"/>
      <c r="F285" s="24">
        <f>SUM(F273:F284)</f>
        <v>113859772.5342399</v>
      </c>
      <c r="G285" s="24">
        <f>SUM(G273:G284)</f>
        <v>6395174.7524668509</v>
      </c>
      <c r="H285" s="24">
        <f>SUM(H273:H284)</f>
        <v>56205680.822983131</v>
      </c>
      <c r="I285" s="24">
        <f>SUM(I273:I284)</f>
        <v>0</v>
      </c>
      <c r="J285" s="24"/>
      <c r="K285" s="24">
        <f>SUM(K273:K284)</f>
        <v>8320918.3017910738</v>
      </c>
      <c r="L285" s="24">
        <f>SUM(L273:L284)</f>
        <v>0</v>
      </c>
      <c r="M285" s="24">
        <f>SUM(M273:M284)</f>
        <v>0</v>
      </c>
      <c r="N285" s="24"/>
      <c r="O285" s="24">
        <f>SUM(O273:O284)</f>
        <v>8304770.3866834845</v>
      </c>
      <c r="P285" s="24">
        <f>SUM(P273:P284)</f>
        <v>0</v>
      </c>
      <c r="Q285" s="24">
        <f>SUM(Q273:Q284)</f>
        <v>34633228.270315386</v>
      </c>
      <c r="R285" s="24"/>
      <c r="S285" s="24">
        <f>SUM(S273:S284)</f>
        <v>23020863.440941412</v>
      </c>
      <c r="T285" s="24">
        <f>SUM(T273:T284)</f>
        <v>56205680.822983131</v>
      </c>
      <c r="U285" s="24">
        <f>SUM(U273:U284)</f>
        <v>34633228.270315386</v>
      </c>
      <c r="W285" s="44">
        <f t="shared" si="126"/>
        <v>0</v>
      </c>
      <c r="X285" s="44">
        <f t="shared" si="127"/>
        <v>0</v>
      </c>
    </row>
    <row r="286" spans="2:24" ht="15.75" thickBot="1" x14ac:dyDescent="0.3">
      <c r="B286" s="33"/>
      <c r="C286" s="33"/>
      <c r="D286" s="33"/>
      <c r="E286" s="33"/>
      <c r="F286" s="35"/>
      <c r="G286" s="35"/>
      <c r="H286" s="35"/>
      <c r="I286" s="35"/>
      <c r="J286" s="35"/>
      <c r="K286" s="35"/>
      <c r="L286" s="35"/>
      <c r="M286" s="35"/>
      <c r="N286" s="35"/>
      <c r="O286" s="35"/>
      <c r="P286" s="35"/>
      <c r="Q286" s="35"/>
      <c r="R286" s="35"/>
      <c r="S286" s="35"/>
      <c r="T286" s="35"/>
      <c r="U286" s="35"/>
      <c r="W286" s="44">
        <f t="shared" si="126"/>
        <v>0</v>
      </c>
      <c r="X286" s="44">
        <f t="shared" si="127"/>
        <v>0</v>
      </c>
    </row>
    <row r="287" spans="2:24" ht="15.75" thickTop="1" x14ac:dyDescent="0.25">
      <c r="B287" s="6" t="s">
        <v>198</v>
      </c>
      <c r="C287" s="6"/>
      <c r="D287" s="6"/>
      <c r="E287" s="6"/>
      <c r="F287" s="24">
        <f>F285+F270+F257+F247+F235+F220+F203</f>
        <v>933774238.57748604</v>
      </c>
      <c r="G287" s="24">
        <f>G285+G270+G257+G247+G235+G220+G203</f>
        <v>25453148.675867781</v>
      </c>
      <c r="H287" s="24">
        <f>H285+H270+H257+H247+H235+H220+H203</f>
        <v>724444583.32435262</v>
      </c>
      <c r="I287" s="24">
        <f>I285+I270+I257+I247+I235+I220+I203</f>
        <v>0</v>
      </c>
      <c r="J287" s="24"/>
      <c r="K287" s="24">
        <f>K285+K270+K257+K247+K235+K220+K203</f>
        <v>44026929.480304562</v>
      </c>
      <c r="L287" s="24">
        <f>L285+L270+L257+L247+L235+L220+L203</f>
        <v>0</v>
      </c>
      <c r="M287" s="24">
        <f>M285+M270+M257+M247+M235+M220+M203</f>
        <v>0</v>
      </c>
      <c r="N287" s="24"/>
      <c r="O287" s="24">
        <f>O285+O270+O257+O247+O235+O220+O203</f>
        <v>29626427.207357988</v>
      </c>
      <c r="P287" s="24">
        <f>P285+P270+P257+P247+P235+P220+P203</f>
        <v>0</v>
      </c>
      <c r="Q287" s="24">
        <f>Q285+Q270+Q257+Q247+Q235+Q220+Q203</f>
        <v>110223149.88960302</v>
      </c>
      <c r="R287" s="24"/>
      <c r="S287" s="24">
        <f>S285+S270+S257+S247+S235+S220+S203</f>
        <v>99106505.363530338</v>
      </c>
      <c r="T287" s="24">
        <f>T285+T270+T257+T247+T235+T220+T203</f>
        <v>724444583.32435262</v>
      </c>
      <c r="U287" s="24">
        <f>U285+U270+U257+U247+U235+U220+U203</f>
        <v>110223149.88960302</v>
      </c>
      <c r="W287" s="44">
        <f t="shared" si="126"/>
        <v>0</v>
      </c>
      <c r="X287" s="44">
        <f t="shared" si="127"/>
        <v>0</v>
      </c>
    </row>
    <row r="288" spans="2:24" x14ac:dyDescent="0.25">
      <c r="B288" s="6"/>
      <c r="C288" s="6"/>
      <c r="D288" s="6"/>
      <c r="E288" s="6"/>
      <c r="F288" s="24"/>
      <c r="G288" s="24"/>
      <c r="H288" s="24"/>
      <c r="I288" s="24"/>
      <c r="J288" s="24"/>
      <c r="K288" s="24"/>
      <c r="L288" s="24"/>
      <c r="M288" s="24"/>
      <c r="N288" s="24"/>
      <c r="O288" s="24"/>
      <c r="P288" s="24"/>
      <c r="Q288" s="24"/>
      <c r="R288" s="24"/>
      <c r="S288" s="24"/>
      <c r="T288" s="24"/>
      <c r="U288" s="24"/>
      <c r="W288" s="44">
        <f t="shared" si="126"/>
        <v>0</v>
      </c>
      <c r="X288" s="44">
        <f t="shared" si="127"/>
        <v>0</v>
      </c>
    </row>
    <row r="289" spans="1:24" x14ac:dyDescent="0.25">
      <c r="B289" s="6" t="s">
        <v>277</v>
      </c>
      <c r="C289" s="6"/>
      <c r="D289" s="6"/>
      <c r="E289" s="6"/>
      <c r="F289" s="24">
        <f>F287-SUM(F195:F198)</f>
        <v>883154931.91190779</v>
      </c>
      <c r="G289" s="24">
        <f>G287-SUM(G195:G198)</f>
        <v>18160233.222521659</v>
      </c>
      <c r="H289" s="24">
        <f>H287-SUM(H195:H198)</f>
        <v>681118192.11212051</v>
      </c>
      <c r="I289" s="24">
        <f>I287-SUM(I195:I198)</f>
        <v>0</v>
      </c>
      <c r="J289" s="24"/>
      <c r="K289" s="24">
        <f>K287-SUM(K195:K198)</f>
        <v>44026929.480304562</v>
      </c>
      <c r="L289" s="24">
        <f>L287-SUM(L195:L198)</f>
        <v>0</v>
      </c>
      <c r="M289" s="24">
        <f>M287-SUM(M195:M198)</f>
        <v>0</v>
      </c>
      <c r="N289" s="24"/>
      <c r="O289" s="24">
        <f>O287-SUM(O195:O198)</f>
        <v>29626427.207357988</v>
      </c>
      <c r="P289" s="24">
        <f>P287-SUM(P195:P198)</f>
        <v>0</v>
      </c>
      <c r="Q289" s="24">
        <f>Q287-SUM(Q195:Q198)</f>
        <v>110223149.88960302</v>
      </c>
      <c r="R289" s="24"/>
      <c r="S289" s="24">
        <f>S287-SUM(S195:S198)</f>
        <v>91813589.910184219</v>
      </c>
      <c r="T289" s="24">
        <f>T287-SUM(T195:T198)</f>
        <v>681118192.11212051</v>
      </c>
      <c r="U289" s="24">
        <f>U287-SUM(U195:U198)</f>
        <v>110223149.88960302</v>
      </c>
      <c r="W289" s="44">
        <f t="shared" si="126"/>
        <v>0</v>
      </c>
      <c r="X289" s="44">
        <f t="shared" si="127"/>
        <v>0</v>
      </c>
    </row>
    <row r="290" spans="1:24" x14ac:dyDescent="0.25">
      <c r="B290" s="6"/>
      <c r="C290" s="6"/>
      <c r="D290" s="6"/>
      <c r="E290" s="6"/>
      <c r="F290" s="24"/>
      <c r="G290" s="24"/>
      <c r="H290" s="24"/>
      <c r="I290" s="24"/>
      <c r="J290" s="40"/>
      <c r="K290" s="24"/>
      <c r="L290" s="24"/>
      <c r="M290" s="24"/>
      <c r="N290" s="40"/>
      <c r="O290" s="24"/>
      <c r="P290" s="24"/>
      <c r="Q290" s="24"/>
      <c r="R290" s="24"/>
      <c r="S290" s="24"/>
      <c r="T290" s="24"/>
      <c r="U290" s="24"/>
      <c r="W290" s="44">
        <f t="shared" si="126"/>
        <v>0</v>
      </c>
      <c r="X290" s="44">
        <f t="shared" si="127"/>
        <v>0</v>
      </c>
    </row>
    <row r="291" spans="1:24" x14ac:dyDescent="0.25">
      <c r="A291" s="7" t="s">
        <v>199</v>
      </c>
      <c r="C291" s="6"/>
      <c r="D291" s="6"/>
      <c r="E291" s="6"/>
      <c r="F291" s="24"/>
      <c r="G291" s="24"/>
      <c r="H291" s="24"/>
      <c r="I291" s="24"/>
      <c r="J291" s="40"/>
      <c r="K291" s="24"/>
      <c r="L291" s="24"/>
      <c r="M291" s="24"/>
      <c r="N291" s="40"/>
      <c r="O291" s="24"/>
      <c r="P291" s="24"/>
      <c r="Q291" s="24"/>
      <c r="R291" s="24"/>
      <c r="S291" s="24"/>
      <c r="T291" s="24"/>
      <c r="U291" s="24"/>
      <c r="W291" s="44">
        <f t="shared" si="126"/>
        <v>0</v>
      </c>
      <c r="X291" s="44">
        <f t="shared" si="127"/>
        <v>0</v>
      </c>
    </row>
    <row r="292" spans="1:24" x14ac:dyDescent="0.25">
      <c r="B292" s="7"/>
      <c r="C292" s="6"/>
      <c r="D292" s="6"/>
      <c r="E292" s="6"/>
      <c r="F292" s="24"/>
      <c r="G292" s="24"/>
      <c r="H292" s="24"/>
      <c r="I292" s="24"/>
      <c r="J292" s="40"/>
      <c r="K292" s="24"/>
      <c r="L292" s="24"/>
      <c r="M292" s="24"/>
      <c r="N292" s="40"/>
      <c r="O292" s="24"/>
      <c r="P292" s="24"/>
      <c r="Q292" s="24"/>
      <c r="R292" s="24"/>
      <c r="S292" s="24"/>
      <c r="T292" s="24"/>
      <c r="U292" s="24"/>
      <c r="W292" s="44">
        <f t="shared" si="126"/>
        <v>0</v>
      </c>
      <c r="X292" s="44">
        <f t="shared" si="127"/>
        <v>0</v>
      </c>
    </row>
    <row r="293" spans="1:24" x14ac:dyDescent="0.25">
      <c r="B293" s="9" t="s">
        <v>241</v>
      </c>
      <c r="C293" s="6"/>
      <c r="D293" s="6"/>
      <c r="E293" s="6"/>
      <c r="F293" s="24"/>
      <c r="G293" s="24"/>
      <c r="H293" s="24"/>
      <c r="I293" s="24"/>
      <c r="J293" s="40"/>
      <c r="K293" s="24"/>
      <c r="L293" s="24"/>
      <c r="M293" s="24"/>
      <c r="N293" s="40"/>
      <c r="O293" s="24"/>
      <c r="P293" s="24"/>
      <c r="Q293" s="24"/>
      <c r="R293" s="24"/>
      <c r="S293" s="24"/>
      <c r="T293" s="24"/>
      <c r="U293" s="24"/>
      <c r="W293" s="44">
        <f t="shared" si="126"/>
        <v>0</v>
      </c>
      <c r="X293" s="44">
        <f t="shared" si="127"/>
        <v>0</v>
      </c>
    </row>
    <row r="294" spans="1:24" x14ac:dyDescent="0.25">
      <c r="B294" s="6">
        <v>500</v>
      </c>
      <c r="C294" s="6" t="s">
        <v>86</v>
      </c>
      <c r="D294" s="47" t="str">
        <f>INDEX(classify,$E294,'Function-Classif'!D$1)</f>
        <v>FO19</v>
      </c>
      <c r="E294" s="6">
        <v>16</v>
      </c>
      <c r="F294" s="24">
        <v>7176310.5488311965</v>
      </c>
      <c r="G294" s="47">
        <f>INDEX(classify,$E294,'Function-Classif'!G$1)*$F294</f>
        <v>1014990.4613495304</v>
      </c>
      <c r="H294" s="47">
        <f>INDEX(classify,$E294,'Function-Classif'!H$1)*$F294</f>
        <v>6161320.0874816673</v>
      </c>
      <c r="I294" s="47">
        <f>INDEX(classify,$E294,'Function-Classif'!I$1)*$F294</f>
        <v>0</v>
      </c>
      <c r="J294" s="47"/>
      <c r="K294" s="47">
        <f>INDEX(classify,$E294,'Function-Classif'!K$1)*$F294</f>
        <v>0</v>
      </c>
      <c r="L294" s="47">
        <f>INDEX(classify,$E294,'Function-Classif'!L$1)*$F294</f>
        <v>0</v>
      </c>
      <c r="M294" s="47">
        <f>INDEX(classify,$E294,'Function-Classif'!M$1)*$F294</f>
        <v>0</v>
      </c>
      <c r="N294" s="47"/>
      <c r="O294" s="47">
        <f>INDEX(classify,$E294,'Function-Classif'!O$1)*$F294</f>
        <v>0</v>
      </c>
      <c r="P294" s="47">
        <f>INDEX(classify,$E294,'Function-Classif'!P$1)*$F294</f>
        <v>0</v>
      </c>
      <c r="Q294" s="47">
        <f>INDEX(classify,$E294,'Function-Classif'!Q$1)*$F294</f>
        <v>0</v>
      </c>
      <c r="R294" s="24"/>
      <c r="S294" s="24">
        <f t="shared" ref="S294:S299" si="128">+G294+K294+O294</f>
        <v>1014990.4613495304</v>
      </c>
      <c r="T294" s="24">
        <f t="shared" ref="T294:T299" si="129">+H294+L294+P294</f>
        <v>6161320.0874816673</v>
      </c>
      <c r="U294" s="24">
        <f t="shared" ref="U294:U299" si="130">+I294+M294+Q294</f>
        <v>0</v>
      </c>
      <c r="W294" s="44">
        <f t="shared" si="126"/>
        <v>0</v>
      </c>
      <c r="X294" s="44">
        <f t="shared" si="127"/>
        <v>0</v>
      </c>
    </row>
    <row r="295" spans="1:24" x14ac:dyDescent="0.25">
      <c r="B295" s="18">
        <v>501</v>
      </c>
      <c r="C295" s="6" t="s">
        <v>87</v>
      </c>
      <c r="D295" s="6"/>
      <c r="E295" s="6" t="s">
        <v>251</v>
      </c>
      <c r="F295" s="24">
        <v>2518295.3741893796</v>
      </c>
      <c r="G295" s="24"/>
      <c r="H295" s="24">
        <f>F295</f>
        <v>2518295.3741893796</v>
      </c>
      <c r="I295" s="24"/>
      <c r="J295" s="40"/>
      <c r="K295" s="24"/>
      <c r="L295" s="24"/>
      <c r="M295" s="24"/>
      <c r="N295" s="40"/>
      <c r="O295" s="24"/>
      <c r="P295" s="24"/>
      <c r="Q295" s="24"/>
      <c r="R295" s="24"/>
      <c r="S295" s="24">
        <f t="shared" si="128"/>
        <v>0</v>
      </c>
      <c r="T295" s="24">
        <f t="shared" si="129"/>
        <v>2518295.3741893796</v>
      </c>
      <c r="U295" s="24">
        <f t="shared" si="130"/>
        <v>0</v>
      </c>
      <c r="W295" s="44">
        <f t="shared" si="126"/>
        <v>0</v>
      </c>
      <c r="X295" s="44">
        <f t="shared" si="127"/>
        <v>0</v>
      </c>
    </row>
    <row r="296" spans="1:24" x14ac:dyDescent="0.25">
      <c r="B296" s="6">
        <v>502</v>
      </c>
      <c r="C296" s="6" t="s">
        <v>88</v>
      </c>
      <c r="D296" s="47" t="str">
        <f>INDEX(classify,$E296,'Function-Classif'!D$1)</f>
        <v>PROD</v>
      </c>
      <c r="E296" s="6">
        <v>2</v>
      </c>
      <c r="F296" s="24">
        <v>8257131.4473512508</v>
      </c>
      <c r="G296" s="47">
        <f>INDEX(classify,$E296,'Function-Classif'!G$1)*$F296</f>
        <v>1353343.8442208704</v>
      </c>
      <c r="H296" s="47">
        <f>INDEX(classify,$E296,'Function-Classif'!H$1)*$F296</f>
        <v>6903787.6031303806</v>
      </c>
      <c r="I296" s="47">
        <f>INDEX(classify,$E296,'Function-Classif'!I$1)*$F296</f>
        <v>0</v>
      </c>
      <c r="J296" s="47"/>
      <c r="K296" s="47">
        <f>INDEX(classify,$E296,'Function-Classif'!K$1)*$F296</f>
        <v>0</v>
      </c>
      <c r="L296" s="47">
        <f>INDEX(classify,$E296,'Function-Classif'!L$1)*$F296</f>
        <v>0</v>
      </c>
      <c r="M296" s="47">
        <f>INDEX(classify,$E296,'Function-Classif'!M$1)*$F296</f>
        <v>0</v>
      </c>
      <c r="N296" s="47"/>
      <c r="O296" s="47">
        <f>INDEX(classify,$E296,'Function-Classif'!O$1)*$F296</f>
        <v>0</v>
      </c>
      <c r="P296" s="47">
        <f>INDEX(classify,$E296,'Function-Classif'!P$1)*$F296</f>
        <v>0</v>
      </c>
      <c r="Q296" s="47">
        <f>INDEX(classify,$E296,'Function-Classif'!Q$1)*$F296</f>
        <v>0</v>
      </c>
      <c r="R296" s="24"/>
      <c r="S296" s="24">
        <f t="shared" si="128"/>
        <v>1353343.8442208704</v>
      </c>
      <c r="T296" s="24">
        <f t="shared" si="129"/>
        <v>6903787.6031303806</v>
      </c>
      <c r="U296" s="24">
        <f t="shared" si="130"/>
        <v>0</v>
      </c>
      <c r="W296" s="44">
        <f t="shared" si="126"/>
        <v>0</v>
      </c>
      <c r="X296" s="44">
        <f t="shared" si="127"/>
        <v>0</v>
      </c>
    </row>
    <row r="297" spans="1:24" x14ac:dyDescent="0.25">
      <c r="B297" s="6">
        <v>505</v>
      </c>
      <c r="C297" s="6" t="s">
        <v>89</v>
      </c>
      <c r="D297" s="47" t="str">
        <f>INDEX(classify,$E297,'Function-Classif'!D$1)</f>
        <v>PROD</v>
      </c>
      <c r="E297" s="6">
        <v>2</v>
      </c>
      <c r="F297" s="24">
        <v>5890263.7626936706</v>
      </c>
      <c r="G297" s="47">
        <f>INDEX(classify,$E297,'Function-Classif'!G$1)*$F297</f>
        <v>965414.2307054929</v>
      </c>
      <c r="H297" s="47">
        <f>INDEX(classify,$E297,'Function-Classif'!H$1)*$F297</f>
        <v>4924849.5319881774</v>
      </c>
      <c r="I297" s="47">
        <f>INDEX(classify,$E297,'Function-Classif'!I$1)*$F297</f>
        <v>0</v>
      </c>
      <c r="J297" s="47"/>
      <c r="K297" s="47">
        <f>INDEX(classify,$E297,'Function-Classif'!K$1)*$F297</f>
        <v>0</v>
      </c>
      <c r="L297" s="47">
        <f>INDEX(classify,$E297,'Function-Classif'!L$1)*$F297</f>
        <v>0</v>
      </c>
      <c r="M297" s="47">
        <f>INDEX(classify,$E297,'Function-Classif'!M$1)*$F297</f>
        <v>0</v>
      </c>
      <c r="N297" s="47"/>
      <c r="O297" s="47">
        <f>INDEX(classify,$E297,'Function-Classif'!O$1)*$F297</f>
        <v>0</v>
      </c>
      <c r="P297" s="47">
        <f>INDEX(classify,$E297,'Function-Classif'!P$1)*$F297</f>
        <v>0</v>
      </c>
      <c r="Q297" s="47">
        <f>INDEX(classify,$E297,'Function-Classif'!Q$1)*$F297</f>
        <v>0</v>
      </c>
      <c r="R297" s="24"/>
      <c r="S297" s="24">
        <f t="shared" si="128"/>
        <v>965414.2307054929</v>
      </c>
      <c r="T297" s="24">
        <f t="shared" si="129"/>
        <v>4924849.5319881774</v>
      </c>
      <c r="U297" s="24">
        <f t="shared" si="130"/>
        <v>0</v>
      </c>
      <c r="W297" s="44">
        <f t="shared" si="126"/>
        <v>0</v>
      </c>
      <c r="X297" s="44">
        <f t="shared" si="127"/>
        <v>0</v>
      </c>
    </row>
    <row r="298" spans="1:24" x14ac:dyDescent="0.25">
      <c r="B298" s="6">
        <v>506</v>
      </c>
      <c r="C298" s="6" t="s">
        <v>90</v>
      </c>
      <c r="D298" s="47" t="str">
        <f>INDEX(classify,$E298,'Function-Classif'!D$1)</f>
        <v>PROD</v>
      </c>
      <c r="E298" s="6">
        <v>2</v>
      </c>
      <c r="F298" s="24">
        <v>1708295.6629641708</v>
      </c>
      <c r="G298" s="47">
        <f>INDEX(classify,$E298,'Function-Classif'!G$1)*$F298</f>
        <v>279989.65915982769</v>
      </c>
      <c r="H298" s="47">
        <f>INDEX(classify,$E298,'Function-Classif'!H$1)*$F298</f>
        <v>1428306.0038043431</v>
      </c>
      <c r="I298" s="47">
        <f>INDEX(classify,$E298,'Function-Classif'!I$1)*$F298</f>
        <v>0</v>
      </c>
      <c r="J298" s="47"/>
      <c r="K298" s="47">
        <f>INDEX(classify,$E298,'Function-Classif'!K$1)*$F298</f>
        <v>0</v>
      </c>
      <c r="L298" s="47">
        <f>INDEX(classify,$E298,'Function-Classif'!L$1)*$F298</f>
        <v>0</v>
      </c>
      <c r="M298" s="47">
        <f>INDEX(classify,$E298,'Function-Classif'!M$1)*$F298</f>
        <v>0</v>
      </c>
      <c r="N298" s="47"/>
      <c r="O298" s="47">
        <f>INDEX(classify,$E298,'Function-Classif'!O$1)*$F298</f>
        <v>0</v>
      </c>
      <c r="P298" s="47">
        <f>INDEX(classify,$E298,'Function-Classif'!P$1)*$F298</f>
        <v>0</v>
      </c>
      <c r="Q298" s="47">
        <f>INDEX(classify,$E298,'Function-Classif'!Q$1)*$F298</f>
        <v>0</v>
      </c>
      <c r="R298" s="24"/>
      <c r="S298" s="24">
        <f t="shared" si="128"/>
        <v>279989.65915982769</v>
      </c>
      <c r="T298" s="24">
        <f t="shared" si="129"/>
        <v>1428306.0038043431</v>
      </c>
      <c r="U298" s="24">
        <f t="shared" si="130"/>
        <v>0</v>
      </c>
      <c r="W298" s="44">
        <f t="shared" si="126"/>
        <v>0</v>
      </c>
      <c r="X298" s="44">
        <f t="shared" si="127"/>
        <v>0</v>
      </c>
    </row>
    <row r="299" spans="1:24" x14ac:dyDescent="0.25">
      <c r="B299" s="30">
        <v>507</v>
      </c>
      <c r="C299" s="30" t="s">
        <v>91</v>
      </c>
      <c r="D299" s="30"/>
      <c r="E299" s="30"/>
      <c r="F299" s="41">
        <v>0</v>
      </c>
      <c r="G299" s="41"/>
      <c r="H299" s="41"/>
      <c r="I299" s="41"/>
      <c r="J299" s="41"/>
      <c r="K299" s="41"/>
      <c r="L299" s="41"/>
      <c r="M299" s="41"/>
      <c r="N299" s="41"/>
      <c r="O299" s="41"/>
      <c r="P299" s="41"/>
      <c r="Q299" s="41"/>
      <c r="R299" s="41"/>
      <c r="S299" s="41">
        <f t="shared" si="128"/>
        <v>0</v>
      </c>
      <c r="T299" s="41">
        <f t="shared" si="129"/>
        <v>0</v>
      </c>
      <c r="U299" s="41">
        <f t="shared" si="130"/>
        <v>0</v>
      </c>
      <c r="W299" s="44">
        <f t="shared" si="126"/>
        <v>0</v>
      </c>
      <c r="X299" s="44">
        <f t="shared" si="127"/>
        <v>0</v>
      </c>
    </row>
    <row r="300" spans="1:24" x14ac:dyDescent="0.25">
      <c r="B300" s="6"/>
      <c r="C300" s="6" t="s">
        <v>93</v>
      </c>
      <c r="D300" s="6"/>
      <c r="E300" s="6"/>
      <c r="F300" s="24">
        <f>SUM(F294:F299)</f>
        <v>25550296.796029665</v>
      </c>
      <c r="G300" s="24">
        <f>SUM(G294:G299)</f>
        <v>3613738.195435721</v>
      </c>
      <c r="H300" s="24">
        <f>SUM(H294:H299)</f>
        <v>21936558.600593951</v>
      </c>
      <c r="I300" s="24">
        <f>SUM(I294:I299)</f>
        <v>0</v>
      </c>
      <c r="J300" s="24"/>
      <c r="K300" s="24">
        <f>SUM(K294:K299)</f>
        <v>0</v>
      </c>
      <c r="L300" s="24">
        <f>SUM(L294:L299)</f>
        <v>0</v>
      </c>
      <c r="M300" s="24">
        <f>SUM(M294:M299)</f>
        <v>0</v>
      </c>
      <c r="N300" s="24"/>
      <c r="O300" s="24">
        <f>SUM(O294:O299)</f>
        <v>0</v>
      </c>
      <c r="P300" s="24">
        <f>SUM(P294:P299)</f>
        <v>0</v>
      </c>
      <c r="Q300" s="24">
        <f>SUM(Q294:Q299)</f>
        <v>0</v>
      </c>
      <c r="R300" s="24"/>
      <c r="S300" s="24">
        <f>SUM(S294:S299)</f>
        <v>3613738.195435721</v>
      </c>
      <c r="T300" s="24">
        <f>SUM(T294:T299)</f>
        <v>21936558.600593951</v>
      </c>
      <c r="U300" s="24">
        <f>SUM(U294:U299)</f>
        <v>0</v>
      </c>
      <c r="W300" s="44">
        <f t="shared" si="126"/>
        <v>0</v>
      </c>
      <c r="X300" s="44">
        <f t="shared" si="127"/>
        <v>0</v>
      </c>
    </row>
    <row r="301" spans="1:24" x14ac:dyDescent="0.25">
      <c r="B301" s="6"/>
      <c r="C301" s="6"/>
      <c r="D301" s="6"/>
      <c r="E301" s="6"/>
      <c r="F301" s="24"/>
      <c r="G301" s="24"/>
      <c r="H301" s="24"/>
      <c r="I301" s="24"/>
      <c r="J301" s="40"/>
      <c r="K301" s="24"/>
      <c r="L301" s="24"/>
      <c r="M301" s="24"/>
      <c r="N301" s="40"/>
      <c r="O301" s="24"/>
      <c r="P301" s="24"/>
      <c r="Q301" s="24"/>
      <c r="R301" s="24"/>
      <c r="S301" s="24"/>
      <c r="T301" s="24"/>
      <c r="U301" s="24"/>
      <c r="W301" s="44">
        <f t="shared" si="126"/>
        <v>0</v>
      </c>
      <c r="X301" s="44">
        <f t="shared" si="127"/>
        <v>0</v>
      </c>
    </row>
    <row r="302" spans="1:24" x14ac:dyDescent="0.25">
      <c r="B302" s="9" t="s">
        <v>242</v>
      </c>
      <c r="C302" s="6"/>
      <c r="D302" s="6"/>
      <c r="E302" s="6"/>
      <c r="F302" s="24"/>
      <c r="G302" s="24"/>
      <c r="H302" s="24"/>
      <c r="I302" s="24"/>
      <c r="J302" s="40"/>
      <c r="K302" s="24"/>
      <c r="L302" s="24"/>
      <c r="M302" s="24"/>
      <c r="N302" s="40"/>
      <c r="O302" s="24"/>
      <c r="P302" s="24"/>
      <c r="Q302" s="24"/>
      <c r="R302" s="24"/>
      <c r="S302" s="24"/>
      <c r="T302" s="24"/>
      <c r="U302" s="24"/>
      <c r="W302" s="44">
        <f t="shared" si="126"/>
        <v>0</v>
      </c>
      <c r="X302" s="44">
        <f t="shared" si="127"/>
        <v>0</v>
      </c>
    </row>
    <row r="303" spans="1:24" x14ac:dyDescent="0.25">
      <c r="B303" s="6">
        <v>510</v>
      </c>
      <c r="C303" s="6" t="s">
        <v>95</v>
      </c>
      <c r="D303" s="47" t="str">
        <f>INDEX(classify,$E303,'Function-Classif'!D$1)</f>
        <v>FO20</v>
      </c>
      <c r="E303" s="6">
        <v>17</v>
      </c>
      <c r="F303" s="24">
        <v>8497622</v>
      </c>
      <c r="G303" s="47">
        <f>INDEX(classify,$E303,'Function-Classif'!G$1)*$F303</f>
        <v>134356.10535519451</v>
      </c>
      <c r="H303" s="47">
        <f>INDEX(classify,$E303,'Function-Classif'!H$1)*$F303</f>
        <v>8363265.8946448052</v>
      </c>
      <c r="I303" s="47">
        <f>INDEX(classify,$E303,'Function-Classif'!I$1)*$F303</f>
        <v>0</v>
      </c>
      <c r="J303" s="47"/>
      <c r="K303" s="47">
        <f>INDEX(classify,$E303,'Function-Classif'!K$1)*$F303</f>
        <v>0</v>
      </c>
      <c r="L303" s="47">
        <f>INDEX(classify,$E303,'Function-Classif'!L$1)*$F303</f>
        <v>0</v>
      </c>
      <c r="M303" s="47">
        <f>INDEX(classify,$E303,'Function-Classif'!M$1)*$F303</f>
        <v>0</v>
      </c>
      <c r="N303" s="47"/>
      <c r="O303" s="47">
        <f>INDEX(classify,$E303,'Function-Classif'!O$1)*$F303</f>
        <v>0</v>
      </c>
      <c r="P303" s="47">
        <f>INDEX(classify,$E303,'Function-Classif'!P$1)*$F303</f>
        <v>0</v>
      </c>
      <c r="Q303" s="47">
        <f>INDEX(classify,$E303,'Function-Classif'!Q$1)*$F303</f>
        <v>0</v>
      </c>
      <c r="R303" s="24"/>
      <c r="S303" s="24">
        <f t="shared" ref="S303:S307" si="131">+G303+K303+O303</f>
        <v>134356.10535519451</v>
      </c>
      <c r="T303" s="24">
        <f t="shared" ref="T303:T307" si="132">+H303+L303+P303</f>
        <v>8363265.8946448052</v>
      </c>
      <c r="U303" s="24">
        <f t="shared" ref="U303:U307" si="133">+I303+M303+Q303</f>
        <v>0</v>
      </c>
      <c r="W303" s="44">
        <f t="shared" si="126"/>
        <v>0</v>
      </c>
      <c r="X303" s="44">
        <f t="shared" si="127"/>
        <v>0</v>
      </c>
    </row>
    <row r="304" spans="1:24" x14ac:dyDescent="0.25">
      <c r="B304" s="6">
        <v>511</v>
      </c>
      <c r="C304" s="6" t="s">
        <v>96</v>
      </c>
      <c r="D304" s="47" t="str">
        <f>INDEX(classify,$E304,'Function-Classif'!D$1)</f>
        <v>PROD</v>
      </c>
      <c r="E304" s="6">
        <v>2</v>
      </c>
      <c r="F304" s="24">
        <v>1238874.0419501355</v>
      </c>
      <c r="G304" s="47">
        <f>INDEX(classify,$E304,'Function-Classif'!G$1)*$F304</f>
        <v>203051.45547562727</v>
      </c>
      <c r="H304" s="47">
        <f>INDEX(classify,$E304,'Function-Classif'!H$1)*$F304</f>
        <v>1035822.5864745083</v>
      </c>
      <c r="I304" s="47">
        <f>INDEX(classify,$E304,'Function-Classif'!I$1)*$F304</f>
        <v>0</v>
      </c>
      <c r="J304" s="47"/>
      <c r="K304" s="47">
        <f>INDEX(classify,$E304,'Function-Classif'!K$1)*$F304</f>
        <v>0</v>
      </c>
      <c r="L304" s="47">
        <f>INDEX(classify,$E304,'Function-Classif'!L$1)*$F304</f>
        <v>0</v>
      </c>
      <c r="M304" s="47">
        <f>INDEX(classify,$E304,'Function-Classif'!M$1)*$F304</f>
        <v>0</v>
      </c>
      <c r="N304" s="47"/>
      <c r="O304" s="47">
        <f>INDEX(classify,$E304,'Function-Classif'!O$1)*$F304</f>
        <v>0</v>
      </c>
      <c r="P304" s="47">
        <f>INDEX(classify,$E304,'Function-Classif'!P$1)*$F304</f>
        <v>0</v>
      </c>
      <c r="Q304" s="47">
        <f>INDEX(classify,$E304,'Function-Classif'!Q$1)*$F304</f>
        <v>0</v>
      </c>
      <c r="R304" s="24"/>
      <c r="S304" s="24">
        <f t="shared" si="131"/>
        <v>203051.45547562727</v>
      </c>
      <c r="T304" s="24">
        <f t="shared" si="132"/>
        <v>1035822.5864745083</v>
      </c>
      <c r="U304" s="24">
        <f t="shared" si="133"/>
        <v>0</v>
      </c>
      <c r="W304" s="44">
        <f t="shared" si="126"/>
        <v>0</v>
      </c>
      <c r="X304" s="44">
        <f t="shared" si="127"/>
        <v>0</v>
      </c>
    </row>
    <row r="305" spans="2:24" x14ac:dyDescent="0.25">
      <c r="B305" s="6">
        <v>512</v>
      </c>
      <c r="C305" s="6" t="s">
        <v>97</v>
      </c>
      <c r="D305" s="6"/>
      <c r="E305" s="6" t="s">
        <v>251</v>
      </c>
      <c r="F305" s="24">
        <v>9213874.4899729565</v>
      </c>
      <c r="G305" s="24"/>
      <c r="H305" s="24">
        <f>F305</f>
        <v>9213874.4899729565</v>
      </c>
      <c r="I305" s="24"/>
      <c r="J305" s="40"/>
      <c r="K305" s="24"/>
      <c r="L305" s="24"/>
      <c r="M305" s="24"/>
      <c r="N305" s="40"/>
      <c r="O305" s="24"/>
      <c r="P305" s="24"/>
      <c r="Q305" s="24"/>
      <c r="R305" s="24"/>
      <c r="S305" s="24">
        <f t="shared" si="131"/>
        <v>0</v>
      </c>
      <c r="T305" s="24">
        <f t="shared" si="132"/>
        <v>9213874.4899729565</v>
      </c>
      <c r="U305" s="24">
        <f t="shared" si="133"/>
        <v>0</v>
      </c>
      <c r="W305" s="44">
        <f t="shared" si="126"/>
        <v>0</v>
      </c>
      <c r="X305" s="44">
        <f t="shared" si="127"/>
        <v>0</v>
      </c>
    </row>
    <row r="306" spans="2:24" x14ac:dyDescent="0.25">
      <c r="B306" s="6">
        <v>513</v>
      </c>
      <c r="C306" s="6" t="s">
        <v>98</v>
      </c>
      <c r="D306" s="6"/>
      <c r="E306" s="6" t="s">
        <v>251</v>
      </c>
      <c r="F306" s="24">
        <v>1992105.4662811111</v>
      </c>
      <c r="G306" s="24"/>
      <c r="H306" s="24">
        <f>F306</f>
        <v>1992105.4662811111</v>
      </c>
      <c r="I306" s="24"/>
      <c r="J306" s="40"/>
      <c r="K306" s="24"/>
      <c r="L306" s="24"/>
      <c r="M306" s="24"/>
      <c r="N306" s="40"/>
      <c r="O306" s="24"/>
      <c r="P306" s="24"/>
      <c r="Q306" s="24"/>
      <c r="R306" s="24"/>
      <c r="S306" s="24">
        <f t="shared" si="131"/>
        <v>0</v>
      </c>
      <c r="T306" s="24">
        <f t="shared" si="132"/>
        <v>1992105.4662811111</v>
      </c>
      <c r="U306" s="24">
        <f t="shared" si="133"/>
        <v>0</v>
      </c>
      <c r="W306" s="44">
        <f t="shared" si="126"/>
        <v>0</v>
      </c>
      <c r="X306" s="44">
        <f t="shared" si="127"/>
        <v>0</v>
      </c>
    </row>
    <row r="307" spans="2:24" x14ac:dyDescent="0.25">
      <c r="B307" s="30">
        <v>514</v>
      </c>
      <c r="C307" s="30" t="s">
        <v>99</v>
      </c>
      <c r="D307" s="30"/>
      <c r="E307" s="30" t="s">
        <v>251</v>
      </c>
      <c r="F307" s="41">
        <v>397543.52902510809</v>
      </c>
      <c r="G307" s="41"/>
      <c r="H307" s="41">
        <f>F307</f>
        <v>397543.52902510809</v>
      </c>
      <c r="I307" s="41"/>
      <c r="J307" s="41"/>
      <c r="K307" s="41"/>
      <c r="L307" s="41"/>
      <c r="M307" s="41"/>
      <c r="N307" s="41"/>
      <c r="O307" s="41"/>
      <c r="P307" s="41"/>
      <c r="Q307" s="41"/>
      <c r="R307" s="41"/>
      <c r="S307" s="41">
        <f t="shared" si="131"/>
        <v>0</v>
      </c>
      <c r="T307" s="41">
        <f t="shared" si="132"/>
        <v>397543.52902510809</v>
      </c>
      <c r="U307" s="41">
        <f t="shared" si="133"/>
        <v>0</v>
      </c>
      <c r="W307" s="44">
        <f t="shared" si="126"/>
        <v>0</v>
      </c>
      <c r="X307" s="44">
        <f t="shared" si="127"/>
        <v>0</v>
      </c>
    </row>
    <row r="308" spans="2:24" x14ac:dyDescent="0.25">
      <c r="B308" s="6"/>
      <c r="C308" s="6" t="s">
        <v>100</v>
      </c>
      <c r="D308" s="6"/>
      <c r="E308" s="6"/>
      <c r="F308" s="24">
        <f>SUM(F303:F307)</f>
        <v>21340019.527229313</v>
      </c>
      <c r="G308" s="24">
        <f>SUM(G303:G307)</f>
        <v>337407.56083082175</v>
      </c>
      <c r="H308" s="24">
        <f>SUM(H303:H307)</f>
        <v>21002611.966398489</v>
      </c>
      <c r="I308" s="24">
        <f>SUM(I303:I307)</f>
        <v>0</v>
      </c>
      <c r="J308" s="24"/>
      <c r="K308" s="24">
        <f>SUM(K303:K307)</f>
        <v>0</v>
      </c>
      <c r="L308" s="24">
        <f>SUM(L303:L307)</f>
        <v>0</v>
      </c>
      <c r="M308" s="24">
        <f>SUM(M303:M307)</f>
        <v>0</v>
      </c>
      <c r="N308" s="24"/>
      <c r="O308" s="24">
        <f>SUM(O303:O307)</f>
        <v>0</v>
      </c>
      <c r="P308" s="24">
        <f>SUM(P303:P307)</f>
        <v>0</v>
      </c>
      <c r="Q308" s="24">
        <f>SUM(Q303:Q307)</f>
        <v>0</v>
      </c>
      <c r="R308" s="24"/>
      <c r="S308" s="24">
        <f>SUM(S303:S307)</f>
        <v>337407.56083082175</v>
      </c>
      <c r="T308" s="24">
        <f>SUM(T303:T307)</f>
        <v>21002611.966398489</v>
      </c>
      <c r="U308" s="24">
        <f>SUM(U303:U307)</f>
        <v>0</v>
      </c>
      <c r="W308" s="44">
        <f t="shared" si="126"/>
        <v>0</v>
      </c>
      <c r="X308" s="44">
        <f t="shared" si="127"/>
        <v>0</v>
      </c>
    </row>
    <row r="309" spans="2:24" x14ac:dyDescent="0.25">
      <c r="B309" s="30"/>
      <c r="C309" s="30"/>
      <c r="D309" s="30"/>
      <c r="E309" s="30"/>
      <c r="F309" s="31"/>
      <c r="G309" s="41"/>
      <c r="H309" s="41"/>
      <c r="I309" s="41"/>
      <c r="J309" s="41"/>
      <c r="K309" s="41"/>
      <c r="L309" s="41"/>
      <c r="M309" s="41"/>
      <c r="N309" s="41"/>
      <c r="O309" s="41"/>
      <c r="P309" s="41"/>
      <c r="Q309" s="41"/>
      <c r="R309" s="41"/>
      <c r="S309" s="41"/>
      <c r="T309" s="41"/>
      <c r="U309" s="41"/>
      <c r="W309" s="44">
        <f t="shared" si="126"/>
        <v>0</v>
      </c>
      <c r="X309" s="44">
        <f t="shared" si="127"/>
        <v>0</v>
      </c>
    </row>
    <row r="310" spans="2:24" x14ac:dyDescent="0.25">
      <c r="B310" s="6"/>
      <c r="C310" s="6" t="s">
        <v>101</v>
      </c>
      <c r="D310" s="6"/>
      <c r="E310" s="6"/>
      <c r="F310" s="24">
        <f>F308+F300</f>
        <v>46890316.323258981</v>
      </c>
      <c r="G310" s="24">
        <f>G308+G300</f>
        <v>3951145.7562665427</v>
      </c>
      <c r="H310" s="24">
        <f>H308+H300</f>
        <v>42939170.566992439</v>
      </c>
      <c r="I310" s="24">
        <f>I308+I300</f>
        <v>0</v>
      </c>
      <c r="J310" s="24"/>
      <c r="K310" s="24">
        <f>K308+K300</f>
        <v>0</v>
      </c>
      <c r="L310" s="24">
        <f>L308+L300</f>
        <v>0</v>
      </c>
      <c r="M310" s="24">
        <f>M308+M300</f>
        <v>0</v>
      </c>
      <c r="N310" s="24"/>
      <c r="O310" s="24">
        <f>O308+O300</f>
        <v>0</v>
      </c>
      <c r="P310" s="24">
        <f>P308+P300</f>
        <v>0</v>
      </c>
      <c r="Q310" s="24">
        <f>Q308+Q300</f>
        <v>0</v>
      </c>
      <c r="R310" s="24"/>
      <c r="S310" s="24">
        <f>S308+S300</f>
        <v>3951145.7562665427</v>
      </c>
      <c r="T310" s="24">
        <f>T308+T300</f>
        <v>42939170.566992439</v>
      </c>
      <c r="U310" s="24">
        <f>U308+U300</f>
        <v>0</v>
      </c>
      <c r="W310" s="44">
        <f t="shared" si="126"/>
        <v>0</v>
      </c>
      <c r="X310" s="44">
        <f t="shared" si="127"/>
        <v>0</v>
      </c>
    </row>
    <row r="311" spans="2:24" x14ac:dyDescent="0.25">
      <c r="B311" s="6"/>
      <c r="C311" s="6"/>
      <c r="D311" s="6"/>
      <c r="E311" s="6"/>
      <c r="F311" s="24"/>
      <c r="G311" s="24"/>
      <c r="H311" s="24"/>
      <c r="I311" s="24"/>
      <c r="J311" s="40"/>
      <c r="K311" s="24"/>
      <c r="L311" s="24"/>
      <c r="M311" s="24"/>
      <c r="N311" s="40"/>
      <c r="O311" s="24"/>
      <c r="P311" s="24"/>
      <c r="Q311" s="24"/>
      <c r="R311" s="24"/>
      <c r="S311" s="24"/>
      <c r="T311" s="24"/>
      <c r="U311" s="24"/>
      <c r="W311" s="44">
        <f t="shared" si="126"/>
        <v>0</v>
      </c>
      <c r="X311" s="44">
        <f t="shared" si="127"/>
        <v>0</v>
      </c>
    </row>
    <row r="312" spans="2:24" x14ac:dyDescent="0.25">
      <c r="B312" s="9" t="s">
        <v>243</v>
      </c>
      <c r="C312" s="6"/>
      <c r="D312" s="6"/>
      <c r="E312" s="6"/>
      <c r="F312" s="24"/>
      <c r="G312" s="24"/>
      <c r="H312" s="24"/>
      <c r="I312" s="24"/>
      <c r="J312" s="40"/>
      <c r="K312" s="24"/>
      <c r="L312" s="24"/>
      <c r="M312" s="24"/>
      <c r="N312" s="40"/>
      <c r="O312" s="24"/>
      <c r="P312" s="24"/>
      <c r="Q312" s="24"/>
      <c r="R312" s="24"/>
      <c r="S312" s="24"/>
      <c r="T312" s="24"/>
      <c r="U312" s="24"/>
      <c r="W312" s="44">
        <f t="shared" si="126"/>
        <v>0</v>
      </c>
      <c r="X312" s="44">
        <f t="shared" si="127"/>
        <v>0</v>
      </c>
    </row>
    <row r="313" spans="2:24" x14ac:dyDescent="0.25">
      <c r="B313" s="19">
        <v>535</v>
      </c>
      <c r="C313" s="6" t="s">
        <v>86</v>
      </c>
      <c r="D313" s="6"/>
      <c r="E313" s="6"/>
      <c r="F313" s="24">
        <v>0</v>
      </c>
      <c r="G313" s="24"/>
      <c r="H313" s="24"/>
      <c r="I313" s="24"/>
      <c r="J313" s="40"/>
      <c r="K313" s="24"/>
      <c r="L313" s="24"/>
      <c r="M313" s="24"/>
      <c r="N313" s="40"/>
      <c r="O313" s="24"/>
      <c r="P313" s="24"/>
      <c r="Q313" s="24"/>
      <c r="R313" s="24"/>
      <c r="S313" s="24">
        <f t="shared" ref="S313:S318" si="134">+G313+K313+O313</f>
        <v>0</v>
      </c>
      <c r="T313" s="24">
        <f t="shared" ref="T313:T318" si="135">+H313+L313+P313</f>
        <v>0</v>
      </c>
      <c r="U313" s="24">
        <f t="shared" ref="U313:U318" si="136">+I313+M313+Q313</f>
        <v>0</v>
      </c>
      <c r="W313" s="44">
        <f t="shared" si="126"/>
        <v>0</v>
      </c>
      <c r="X313" s="44">
        <f t="shared" si="127"/>
        <v>0</v>
      </c>
    </row>
    <row r="314" spans="2:24" x14ac:dyDescent="0.25">
      <c r="B314" s="20">
        <v>536</v>
      </c>
      <c r="C314" s="6" t="s">
        <v>103</v>
      </c>
      <c r="D314" s="6"/>
      <c r="E314" s="6"/>
      <c r="F314" s="24">
        <v>0</v>
      </c>
      <c r="G314" s="24"/>
      <c r="H314" s="24"/>
      <c r="I314" s="24"/>
      <c r="J314" s="40"/>
      <c r="K314" s="24"/>
      <c r="L314" s="24"/>
      <c r="M314" s="24"/>
      <c r="N314" s="40"/>
      <c r="O314" s="24"/>
      <c r="P314" s="24"/>
      <c r="Q314" s="24"/>
      <c r="R314" s="24"/>
      <c r="S314" s="24">
        <f t="shared" si="134"/>
        <v>0</v>
      </c>
      <c r="T314" s="24">
        <f t="shared" si="135"/>
        <v>0</v>
      </c>
      <c r="U314" s="24">
        <f t="shared" si="136"/>
        <v>0</v>
      </c>
      <c r="W314" s="44">
        <f t="shared" si="126"/>
        <v>0</v>
      </c>
      <c r="X314" s="44">
        <f t="shared" si="127"/>
        <v>0</v>
      </c>
    </row>
    <row r="315" spans="2:24" x14ac:dyDescent="0.25">
      <c r="B315" s="6">
        <v>537</v>
      </c>
      <c r="C315" s="6" t="s">
        <v>104</v>
      </c>
      <c r="D315" s="6"/>
      <c r="E315" s="6"/>
      <c r="F315" s="24">
        <v>0</v>
      </c>
      <c r="G315" s="24"/>
      <c r="H315" s="24"/>
      <c r="I315" s="24"/>
      <c r="J315" s="40"/>
      <c r="K315" s="24"/>
      <c r="L315" s="24"/>
      <c r="M315" s="24"/>
      <c r="N315" s="40"/>
      <c r="O315" s="24"/>
      <c r="P315" s="24"/>
      <c r="Q315" s="24"/>
      <c r="R315" s="24"/>
      <c r="S315" s="24">
        <f t="shared" si="134"/>
        <v>0</v>
      </c>
      <c r="T315" s="24">
        <f t="shared" si="135"/>
        <v>0</v>
      </c>
      <c r="U315" s="24">
        <f t="shared" si="136"/>
        <v>0</v>
      </c>
      <c r="W315" s="44">
        <f t="shared" si="126"/>
        <v>0</v>
      </c>
      <c r="X315" s="44">
        <f t="shared" si="127"/>
        <v>0</v>
      </c>
    </row>
    <row r="316" spans="2:24" x14ac:dyDescent="0.25">
      <c r="B316" s="18">
        <v>538</v>
      </c>
      <c r="C316" s="6" t="s">
        <v>89</v>
      </c>
      <c r="D316" s="6"/>
      <c r="E316" s="6"/>
      <c r="F316" s="24">
        <v>0</v>
      </c>
      <c r="G316" s="24"/>
      <c r="H316" s="24"/>
      <c r="I316" s="24"/>
      <c r="J316" s="40"/>
      <c r="K316" s="24"/>
      <c r="L316" s="24"/>
      <c r="M316" s="24"/>
      <c r="N316" s="40"/>
      <c r="O316" s="24"/>
      <c r="P316" s="24"/>
      <c r="Q316" s="24"/>
      <c r="R316" s="24"/>
      <c r="S316" s="24">
        <f t="shared" si="134"/>
        <v>0</v>
      </c>
      <c r="T316" s="24">
        <f t="shared" si="135"/>
        <v>0</v>
      </c>
      <c r="U316" s="24">
        <f t="shared" si="136"/>
        <v>0</v>
      </c>
      <c r="W316" s="44">
        <f t="shared" si="126"/>
        <v>0</v>
      </c>
      <c r="X316" s="44">
        <f t="shared" si="127"/>
        <v>0</v>
      </c>
    </row>
    <row r="317" spans="2:24" x14ac:dyDescent="0.25">
      <c r="B317" s="6">
        <v>539</v>
      </c>
      <c r="C317" s="6" t="s">
        <v>105</v>
      </c>
      <c r="D317" s="6"/>
      <c r="E317" s="6"/>
      <c r="F317" s="24">
        <v>0</v>
      </c>
      <c r="G317" s="24"/>
      <c r="H317" s="24"/>
      <c r="I317" s="24"/>
      <c r="J317" s="40"/>
      <c r="K317" s="24"/>
      <c r="L317" s="24"/>
      <c r="M317" s="24"/>
      <c r="N317" s="40"/>
      <c r="O317" s="24"/>
      <c r="P317" s="24"/>
      <c r="Q317" s="24"/>
      <c r="R317" s="24"/>
      <c r="S317" s="24">
        <f t="shared" si="134"/>
        <v>0</v>
      </c>
      <c r="T317" s="24">
        <f t="shared" si="135"/>
        <v>0</v>
      </c>
      <c r="U317" s="24">
        <f t="shared" si="136"/>
        <v>0</v>
      </c>
      <c r="W317" s="44">
        <f t="shared" si="126"/>
        <v>0</v>
      </c>
      <c r="X317" s="44">
        <f t="shared" si="127"/>
        <v>0</v>
      </c>
    </row>
    <row r="318" spans="2:24" x14ac:dyDescent="0.25">
      <c r="B318" s="68">
        <v>540</v>
      </c>
      <c r="C318" s="30" t="s">
        <v>91</v>
      </c>
      <c r="D318" s="30"/>
      <c r="E318" s="30"/>
      <c r="F318" s="41">
        <v>0</v>
      </c>
      <c r="G318" s="41"/>
      <c r="H318" s="41"/>
      <c r="I318" s="41"/>
      <c r="J318" s="41"/>
      <c r="K318" s="41"/>
      <c r="L318" s="41"/>
      <c r="M318" s="41"/>
      <c r="N318" s="41"/>
      <c r="O318" s="41"/>
      <c r="P318" s="41"/>
      <c r="Q318" s="41"/>
      <c r="R318" s="41"/>
      <c r="S318" s="41">
        <f t="shared" si="134"/>
        <v>0</v>
      </c>
      <c r="T318" s="41">
        <f t="shared" si="135"/>
        <v>0</v>
      </c>
      <c r="U318" s="41">
        <f t="shared" si="136"/>
        <v>0</v>
      </c>
      <c r="W318" s="44">
        <f t="shared" si="126"/>
        <v>0</v>
      </c>
      <c r="X318" s="44">
        <f t="shared" si="127"/>
        <v>0</v>
      </c>
    </row>
    <row r="319" spans="2:24" x14ac:dyDescent="0.25">
      <c r="B319" s="6"/>
      <c r="C319" s="6" t="s">
        <v>106</v>
      </c>
      <c r="D319" s="6"/>
      <c r="E319" s="6"/>
      <c r="F319" s="24">
        <f>SUM(F313:F318)</f>
        <v>0</v>
      </c>
      <c r="G319" s="24">
        <f>SUM(G313:G318)</f>
        <v>0</v>
      </c>
      <c r="H319" s="24"/>
      <c r="I319" s="24"/>
      <c r="J319" s="40"/>
      <c r="K319" s="24"/>
      <c r="L319" s="24"/>
      <c r="M319" s="24"/>
      <c r="N319" s="40"/>
      <c r="O319" s="24"/>
      <c r="P319" s="24"/>
      <c r="Q319" s="24"/>
      <c r="R319" s="24"/>
      <c r="S319" s="24"/>
      <c r="T319" s="24"/>
      <c r="U319" s="24"/>
      <c r="W319" s="44">
        <f t="shared" si="126"/>
        <v>0</v>
      </c>
      <c r="X319" s="44">
        <f t="shared" si="127"/>
        <v>0</v>
      </c>
    </row>
    <row r="320" spans="2:24" x14ac:dyDescent="0.25">
      <c r="B320" s="6"/>
      <c r="C320" s="6"/>
      <c r="D320" s="6"/>
      <c r="E320" s="6"/>
      <c r="F320" s="24"/>
      <c r="G320" s="24"/>
      <c r="H320" s="24"/>
      <c r="I320" s="24"/>
      <c r="J320" s="40"/>
      <c r="K320" s="24"/>
      <c r="L320" s="24"/>
      <c r="M320" s="24"/>
      <c r="N320" s="40"/>
      <c r="O320" s="24"/>
      <c r="P320" s="24"/>
      <c r="Q320" s="24"/>
      <c r="R320" s="24"/>
      <c r="S320" s="24"/>
      <c r="T320" s="24"/>
      <c r="U320" s="24"/>
      <c r="W320" s="44">
        <f t="shared" si="126"/>
        <v>0</v>
      </c>
      <c r="X320" s="44">
        <f t="shared" si="127"/>
        <v>0</v>
      </c>
    </row>
    <row r="321" spans="2:24" x14ac:dyDescent="0.25">
      <c r="B321" s="9" t="s">
        <v>244</v>
      </c>
      <c r="C321" s="6"/>
      <c r="D321" s="6"/>
      <c r="E321" s="6"/>
      <c r="F321" s="24"/>
      <c r="G321" s="24"/>
      <c r="H321" s="24"/>
      <c r="I321" s="24"/>
      <c r="J321" s="40"/>
      <c r="K321" s="24"/>
      <c r="L321" s="24"/>
      <c r="M321" s="24"/>
      <c r="N321" s="40"/>
      <c r="O321" s="24"/>
      <c r="P321" s="24"/>
      <c r="Q321" s="24"/>
      <c r="R321" s="24"/>
      <c r="S321" s="24"/>
      <c r="T321" s="24"/>
      <c r="U321" s="24"/>
      <c r="W321" s="44">
        <f t="shared" si="126"/>
        <v>0</v>
      </c>
      <c r="X321" s="44">
        <f t="shared" si="127"/>
        <v>0</v>
      </c>
    </row>
    <row r="322" spans="2:24" x14ac:dyDescent="0.25">
      <c r="B322" s="19">
        <v>541</v>
      </c>
      <c r="C322" s="6" t="s">
        <v>95</v>
      </c>
      <c r="D322" s="47" t="str">
        <f>INDEX(classify,$E322,'Function-Classif'!D$1)</f>
        <v>FO22</v>
      </c>
      <c r="E322" s="6">
        <v>18</v>
      </c>
      <c r="F322" s="24">
        <v>166691.70550431299</v>
      </c>
      <c r="G322" s="47">
        <f>INDEX(classify,$E322,'Function-Classif'!G$1)*$F322</f>
        <v>27320.770532156908</v>
      </c>
      <c r="H322" s="47">
        <f>INDEX(classify,$E322,'Function-Classif'!H$1)*$F322</f>
        <v>139370.9349721561</v>
      </c>
      <c r="I322" s="47">
        <f>INDEX(classify,$E322,'Function-Classif'!I$1)*$F322</f>
        <v>0</v>
      </c>
      <c r="J322" s="47"/>
      <c r="K322" s="47">
        <f>INDEX(classify,$E322,'Function-Classif'!K$1)*$F322</f>
        <v>0</v>
      </c>
      <c r="L322" s="47">
        <f>INDEX(classify,$E322,'Function-Classif'!L$1)*$F322</f>
        <v>0</v>
      </c>
      <c r="M322" s="47">
        <f>INDEX(classify,$E322,'Function-Classif'!M$1)*$F322</f>
        <v>0</v>
      </c>
      <c r="N322" s="47"/>
      <c r="O322" s="47">
        <f>INDEX(classify,$E322,'Function-Classif'!O$1)*$F322</f>
        <v>0</v>
      </c>
      <c r="P322" s="47">
        <f>INDEX(classify,$E322,'Function-Classif'!P$1)*$F322</f>
        <v>0</v>
      </c>
      <c r="Q322" s="47">
        <f>INDEX(classify,$E322,'Function-Classif'!Q$1)*$F322</f>
        <v>0</v>
      </c>
      <c r="R322" s="24"/>
      <c r="S322" s="24">
        <f t="shared" ref="S322:S326" si="137">+G322+K322+O322</f>
        <v>27320.770532156908</v>
      </c>
      <c r="T322" s="24">
        <f t="shared" ref="T322:T326" si="138">+H322+L322+P322</f>
        <v>139370.9349721561</v>
      </c>
      <c r="U322" s="24">
        <f t="shared" ref="U322:U326" si="139">+I322+M322+Q322</f>
        <v>0</v>
      </c>
      <c r="W322" s="44">
        <f t="shared" si="126"/>
        <v>0</v>
      </c>
      <c r="X322" s="44">
        <f t="shared" si="127"/>
        <v>0</v>
      </c>
    </row>
    <row r="323" spans="2:24" x14ac:dyDescent="0.25">
      <c r="B323" s="19">
        <v>542</v>
      </c>
      <c r="C323" s="6" t="s">
        <v>96</v>
      </c>
      <c r="D323" s="47" t="str">
        <f>INDEX(classify,$E323,'Function-Classif'!D$1)</f>
        <v>PROD</v>
      </c>
      <c r="E323" s="6">
        <v>2</v>
      </c>
      <c r="F323" s="24">
        <v>47184.925882498494</v>
      </c>
      <c r="G323" s="47">
        <f>INDEX(classify,$E323,'Function-Classif'!G$1)*$F323</f>
        <v>7733.609352141505</v>
      </c>
      <c r="H323" s="47">
        <f>INDEX(classify,$E323,'Function-Classif'!H$1)*$F323</f>
        <v>39451.316530356991</v>
      </c>
      <c r="I323" s="47">
        <f>INDEX(classify,$E323,'Function-Classif'!I$1)*$F323</f>
        <v>0</v>
      </c>
      <c r="J323" s="47"/>
      <c r="K323" s="47">
        <f>INDEX(classify,$E323,'Function-Classif'!K$1)*$F323</f>
        <v>0</v>
      </c>
      <c r="L323" s="47">
        <f>INDEX(classify,$E323,'Function-Classif'!L$1)*$F323</f>
        <v>0</v>
      </c>
      <c r="M323" s="47">
        <f>INDEX(classify,$E323,'Function-Classif'!M$1)*$F323</f>
        <v>0</v>
      </c>
      <c r="N323" s="47"/>
      <c r="O323" s="47">
        <f>INDEX(classify,$E323,'Function-Classif'!O$1)*$F323</f>
        <v>0</v>
      </c>
      <c r="P323" s="47">
        <f>INDEX(classify,$E323,'Function-Classif'!P$1)*$F323</f>
        <v>0</v>
      </c>
      <c r="Q323" s="47">
        <f>INDEX(classify,$E323,'Function-Classif'!Q$1)*$F323</f>
        <v>0</v>
      </c>
      <c r="R323" s="24"/>
      <c r="S323" s="24">
        <f t="shared" si="137"/>
        <v>7733.609352141505</v>
      </c>
      <c r="T323" s="24">
        <f t="shared" si="138"/>
        <v>39451.316530356991</v>
      </c>
      <c r="U323" s="24">
        <f t="shared" si="139"/>
        <v>0</v>
      </c>
      <c r="W323" s="44">
        <f t="shared" si="126"/>
        <v>0</v>
      </c>
      <c r="X323" s="44">
        <f t="shared" si="127"/>
        <v>0</v>
      </c>
    </row>
    <row r="324" spans="2:24" x14ac:dyDescent="0.25">
      <c r="B324" s="19">
        <v>543</v>
      </c>
      <c r="C324" s="6" t="s">
        <v>108</v>
      </c>
      <c r="D324" s="6"/>
      <c r="E324" s="6"/>
      <c r="F324" s="24">
        <v>0</v>
      </c>
      <c r="G324" s="24"/>
      <c r="H324" s="24"/>
      <c r="I324" s="24"/>
      <c r="J324" s="40"/>
      <c r="K324" s="24"/>
      <c r="L324" s="24"/>
      <c r="M324" s="24"/>
      <c r="N324" s="40"/>
      <c r="O324" s="24"/>
      <c r="P324" s="24"/>
      <c r="Q324" s="24"/>
      <c r="R324" s="24"/>
      <c r="S324" s="24">
        <f t="shared" si="137"/>
        <v>0</v>
      </c>
      <c r="T324" s="24">
        <f t="shared" si="138"/>
        <v>0</v>
      </c>
      <c r="U324" s="24">
        <f t="shared" si="139"/>
        <v>0</v>
      </c>
      <c r="W324" s="44">
        <f t="shared" si="126"/>
        <v>0</v>
      </c>
      <c r="X324" s="44">
        <f t="shared" si="127"/>
        <v>0</v>
      </c>
    </row>
    <row r="325" spans="2:24" x14ac:dyDescent="0.25">
      <c r="B325" s="6">
        <v>544</v>
      </c>
      <c r="C325" s="6" t="s">
        <v>98</v>
      </c>
      <c r="D325" s="6"/>
      <c r="E325" s="6"/>
      <c r="F325" s="24">
        <v>0</v>
      </c>
      <c r="G325" s="24"/>
      <c r="H325" s="24"/>
      <c r="I325" s="24"/>
      <c r="J325" s="40"/>
      <c r="K325" s="24"/>
      <c r="L325" s="24"/>
      <c r="M325" s="24"/>
      <c r="N325" s="40"/>
      <c r="O325" s="24"/>
      <c r="P325" s="24"/>
      <c r="Q325" s="24"/>
      <c r="R325" s="24"/>
      <c r="S325" s="24">
        <f t="shared" si="137"/>
        <v>0</v>
      </c>
      <c r="T325" s="24">
        <f t="shared" si="138"/>
        <v>0</v>
      </c>
      <c r="U325" s="24">
        <f t="shared" si="139"/>
        <v>0</v>
      </c>
      <c r="W325" s="44">
        <f t="shared" si="126"/>
        <v>0</v>
      </c>
      <c r="X325" s="44">
        <f t="shared" si="127"/>
        <v>0</v>
      </c>
    </row>
    <row r="326" spans="2:24" x14ac:dyDescent="0.25">
      <c r="B326" s="30">
        <v>545</v>
      </c>
      <c r="C326" s="30" t="s">
        <v>109</v>
      </c>
      <c r="D326" s="30"/>
      <c r="E326" s="30"/>
      <c r="F326" s="41">
        <v>0</v>
      </c>
      <c r="G326" s="41"/>
      <c r="H326" s="41"/>
      <c r="I326" s="41"/>
      <c r="J326" s="41"/>
      <c r="K326" s="41"/>
      <c r="L326" s="41"/>
      <c r="M326" s="41"/>
      <c r="N326" s="41"/>
      <c r="O326" s="41"/>
      <c r="P326" s="41"/>
      <c r="Q326" s="41"/>
      <c r="R326" s="41"/>
      <c r="S326" s="41">
        <f t="shared" si="137"/>
        <v>0</v>
      </c>
      <c r="T326" s="41">
        <f t="shared" si="138"/>
        <v>0</v>
      </c>
      <c r="U326" s="41">
        <f t="shared" si="139"/>
        <v>0</v>
      </c>
      <c r="W326" s="44">
        <f t="shared" si="126"/>
        <v>0</v>
      </c>
      <c r="X326" s="44">
        <f t="shared" si="127"/>
        <v>0</v>
      </c>
    </row>
    <row r="327" spans="2:24" x14ac:dyDescent="0.25">
      <c r="B327" s="6"/>
      <c r="C327" s="6" t="s">
        <v>110</v>
      </c>
      <c r="D327" s="6"/>
      <c r="E327" s="6"/>
      <c r="F327" s="24">
        <f>SUM(F322:F326)</f>
        <v>213876.6313868115</v>
      </c>
      <c r="G327" s="24">
        <f>SUM(G322:G326)</f>
        <v>35054.379884298411</v>
      </c>
      <c r="H327" s="24">
        <f>SUM(H322:H326)</f>
        <v>178822.2515025131</v>
      </c>
      <c r="I327" s="24">
        <f>SUM(I322:I326)</f>
        <v>0</v>
      </c>
      <c r="J327" s="24"/>
      <c r="K327" s="24">
        <f>SUM(K322:K326)</f>
        <v>0</v>
      </c>
      <c r="L327" s="24">
        <f>SUM(L322:L326)</f>
        <v>0</v>
      </c>
      <c r="M327" s="24">
        <f>SUM(M322:M326)</f>
        <v>0</v>
      </c>
      <c r="N327" s="24"/>
      <c r="O327" s="24">
        <f>SUM(O322:O326)</f>
        <v>0</v>
      </c>
      <c r="P327" s="24">
        <f>SUM(P322:P326)</f>
        <v>0</v>
      </c>
      <c r="Q327" s="24">
        <f>SUM(Q322:Q326)</f>
        <v>0</v>
      </c>
      <c r="R327" s="24"/>
      <c r="S327" s="24">
        <f>SUM(S322:S326)</f>
        <v>35054.379884298411</v>
      </c>
      <c r="T327" s="24">
        <f>SUM(T322:T326)</f>
        <v>178822.2515025131</v>
      </c>
      <c r="U327" s="24">
        <f>SUM(U322:U326)</f>
        <v>0</v>
      </c>
      <c r="W327" s="44">
        <f t="shared" si="126"/>
        <v>0</v>
      </c>
      <c r="X327" s="44">
        <f t="shared" si="127"/>
        <v>0</v>
      </c>
    </row>
    <row r="328" spans="2:24" x14ac:dyDescent="0.25">
      <c r="B328" s="30"/>
      <c r="C328" s="30"/>
      <c r="D328" s="30"/>
      <c r="E328" s="30"/>
      <c r="F328" s="31"/>
      <c r="G328" s="41"/>
      <c r="H328" s="41"/>
      <c r="I328" s="41"/>
      <c r="J328" s="41"/>
      <c r="K328" s="41"/>
      <c r="L328" s="41"/>
      <c r="M328" s="41"/>
      <c r="N328" s="41"/>
      <c r="O328" s="41"/>
      <c r="P328" s="41"/>
      <c r="Q328" s="41"/>
      <c r="R328" s="41"/>
      <c r="S328" s="41"/>
      <c r="T328" s="41"/>
      <c r="U328" s="41"/>
      <c r="W328" s="44">
        <f t="shared" si="126"/>
        <v>0</v>
      </c>
      <c r="X328" s="44">
        <f t="shared" si="127"/>
        <v>0</v>
      </c>
    </row>
    <row r="329" spans="2:24" x14ac:dyDescent="0.25">
      <c r="B329" s="6"/>
      <c r="C329" s="6" t="s">
        <v>111</v>
      </c>
      <c r="D329" s="6"/>
      <c r="E329" s="6"/>
      <c r="F329" s="24">
        <f>F327+F319</f>
        <v>213876.6313868115</v>
      </c>
      <c r="G329" s="24">
        <f>G327+G319</f>
        <v>35054.379884298411</v>
      </c>
      <c r="H329" s="24">
        <f>H327+H319</f>
        <v>178822.2515025131</v>
      </c>
      <c r="I329" s="24">
        <f>I327+I319</f>
        <v>0</v>
      </c>
      <c r="J329" s="24"/>
      <c r="K329" s="24">
        <f>K327+K319</f>
        <v>0</v>
      </c>
      <c r="L329" s="24">
        <f>L327+L319</f>
        <v>0</v>
      </c>
      <c r="M329" s="24">
        <f>M327+M319</f>
        <v>0</v>
      </c>
      <c r="N329" s="24"/>
      <c r="O329" s="24">
        <f>O327+O319</f>
        <v>0</v>
      </c>
      <c r="P329" s="24">
        <f>P327+P319</f>
        <v>0</v>
      </c>
      <c r="Q329" s="24">
        <f>Q327+Q319</f>
        <v>0</v>
      </c>
      <c r="R329" s="24"/>
      <c r="S329" s="24">
        <f>S327+S319</f>
        <v>35054.379884298411</v>
      </c>
      <c r="T329" s="24">
        <f>T327+T319</f>
        <v>178822.2515025131</v>
      </c>
      <c r="U329" s="24">
        <f>U327+U319</f>
        <v>0</v>
      </c>
      <c r="W329" s="44">
        <f t="shared" si="126"/>
        <v>0</v>
      </c>
      <c r="X329" s="44">
        <f t="shared" si="127"/>
        <v>0</v>
      </c>
    </row>
    <row r="330" spans="2:24" x14ac:dyDescent="0.25">
      <c r="B330" s="6"/>
      <c r="C330" s="6"/>
      <c r="D330" s="6"/>
      <c r="E330" s="6"/>
      <c r="F330" s="24"/>
      <c r="G330" s="24"/>
      <c r="H330" s="24"/>
      <c r="I330" s="24"/>
      <c r="J330" s="40"/>
      <c r="K330" s="24"/>
      <c r="L330" s="24"/>
      <c r="M330" s="24"/>
      <c r="N330" s="40"/>
      <c r="O330" s="24"/>
      <c r="P330" s="24"/>
      <c r="Q330" s="24"/>
      <c r="R330" s="24"/>
      <c r="S330" s="24"/>
      <c r="T330" s="24"/>
      <c r="U330" s="24"/>
      <c r="W330" s="44">
        <f t="shared" si="126"/>
        <v>0</v>
      </c>
      <c r="X330" s="44">
        <f t="shared" si="127"/>
        <v>0</v>
      </c>
    </row>
    <row r="331" spans="2:24" x14ac:dyDescent="0.25">
      <c r="B331" s="9" t="s">
        <v>245</v>
      </c>
      <c r="C331" s="6"/>
      <c r="D331" s="6"/>
      <c r="E331" s="6"/>
      <c r="F331" s="24"/>
      <c r="G331" s="24"/>
      <c r="H331" s="24"/>
      <c r="I331" s="24"/>
      <c r="J331" s="40"/>
      <c r="K331" s="24"/>
      <c r="L331" s="24"/>
      <c r="M331" s="24"/>
      <c r="N331" s="40"/>
      <c r="O331" s="24"/>
      <c r="P331" s="24"/>
      <c r="Q331" s="24"/>
      <c r="R331" s="24"/>
      <c r="S331" s="24"/>
      <c r="T331" s="24"/>
      <c r="U331" s="24"/>
      <c r="W331" s="44">
        <f t="shared" si="126"/>
        <v>0</v>
      </c>
      <c r="X331" s="44">
        <f t="shared" si="127"/>
        <v>0</v>
      </c>
    </row>
    <row r="332" spans="2:24" x14ac:dyDescent="0.25">
      <c r="B332" s="6">
        <v>546</v>
      </c>
      <c r="C332" s="6" t="s">
        <v>86</v>
      </c>
      <c r="D332" s="47" t="str">
        <f>INDEX(classify,$E332,'Function-Classif'!D$1)</f>
        <v>PROD</v>
      </c>
      <c r="E332" s="6">
        <v>2</v>
      </c>
      <c r="F332" s="24">
        <v>848267.98828943621</v>
      </c>
      <c r="G332" s="47">
        <f>INDEX(classify,$E332,'Function-Classif'!G$1)*$F332</f>
        <v>139031.12328063863</v>
      </c>
      <c r="H332" s="47">
        <f>INDEX(classify,$E332,'Function-Classif'!H$1)*$F332</f>
        <v>709236.86500879761</v>
      </c>
      <c r="I332" s="47">
        <f>INDEX(classify,$E332,'Function-Classif'!I$1)*$F332</f>
        <v>0</v>
      </c>
      <c r="J332" s="47"/>
      <c r="K332" s="47">
        <f>INDEX(classify,$E332,'Function-Classif'!K$1)*$F332</f>
        <v>0</v>
      </c>
      <c r="L332" s="47">
        <f>INDEX(classify,$E332,'Function-Classif'!L$1)*$F332</f>
        <v>0</v>
      </c>
      <c r="M332" s="47">
        <f>INDEX(classify,$E332,'Function-Classif'!M$1)*$F332</f>
        <v>0</v>
      </c>
      <c r="N332" s="47"/>
      <c r="O332" s="47">
        <f>INDEX(classify,$E332,'Function-Classif'!O$1)*$F332</f>
        <v>0</v>
      </c>
      <c r="P332" s="47">
        <f>INDEX(classify,$E332,'Function-Classif'!P$1)*$F332</f>
        <v>0</v>
      </c>
      <c r="Q332" s="47">
        <f>INDEX(classify,$E332,'Function-Classif'!Q$1)*$F332</f>
        <v>0</v>
      </c>
      <c r="R332" s="24"/>
      <c r="S332" s="24">
        <f t="shared" ref="S332:S336" si="140">+G332+K332+O332</f>
        <v>139031.12328063863</v>
      </c>
      <c r="T332" s="24">
        <f t="shared" ref="T332:T336" si="141">+H332+L332+P332</f>
        <v>709236.86500879761</v>
      </c>
      <c r="U332" s="24">
        <f t="shared" ref="U332:U336" si="142">+I332+M332+Q332</f>
        <v>0</v>
      </c>
      <c r="W332" s="44">
        <f t="shared" si="126"/>
        <v>0</v>
      </c>
      <c r="X332" s="44">
        <f t="shared" si="127"/>
        <v>0</v>
      </c>
    </row>
    <row r="333" spans="2:24" x14ac:dyDescent="0.25">
      <c r="B333" s="6">
        <v>547</v>
      </c>
      <c r="C333" s="6" t="s">
        <v>87</v>
      </c>
      <c r="D333" s="6"/>
      <c r="E333" s="6"/>
      <c r="F333" s="24">
        <v>0</v>
      </c>
      <c r="G333" s="24"/>
      <c r="H333" s="24"/>
      <c r="I333" s="24"/>
      <c r="J333" s="40"/>
      <c r="K333" s="24"/>
      <c r="L333" s="24"/>
      <c r="M333" s="24"/>
      <c r="N333" s="40"/>
      <c r="O333" s="24"/>
      <c r="P333" s="24"/>
      <c r="Q333" s="24"/>
      <c r="R333" s="24"/>
      <c r="S333" s="24">
        <f t="shared" si="140"/>
        <v>0</v>
      </c>
      <c r="T333" s="24">
        <f t="shared" si="141"/>
        <v>0</v>
      </c>
      <c r="U333" s="24">
        <f t="shared" si="142"/>
        <v>0</v>
      </c>
      <c r="W333" s="44">
        <f t="shared" si="126"/>
        <v>0</v>
      </c>
      <c r="X333" s="44">
        <f t="shared" si="127"/>
        <v>0</v>
      </c>
    </row>
    <row r="334" spans="2:24" x14ac:dyDescent="0.25">
      <c r="B334" s="6">
        <v>548</v>
      </c>
      <c r="C334" s="6" t="s">
        <v>113</v>
      </c>
      <c r="D334" s="47" t="str">
        <f>INDEX(classify,$E334,'Function-Classif'!D$1)</f>
        <v>PROD</v>
      </c>
      <c r="E334" s="6">
        <v>2</v>
      </c>
      <c r="F334" s="24">
        <v>327050.66979425657</v>
      </c>
      <c r="G334" s="47">
        <f>INDEX(classify,$E334,'Function-Classif'!G$1)*$F334</f>
        <v>53603.604779278663</v>
      </c>
      <c r="H334" s="47">
        <f>INDEX(classify,$E334,'Function-Classif'!H$1)*$F334</f>
        <v>273447.06501497788</v>
      </c>
      <c r="I334" s="47">
        <f>INDEX(classify,$E334,'Function-Classif'!I$1)*$F334</f>
        <v>0</v>
      </c>
      <c r="J334" s="47"/>
      <c r="K334" s="47">
        <f>INDEX(classify,$E334,'Function-Classif'!K$1)*$F334</f>
        <v>0</v>
      </c>
      <c r="L334" s="47">
        <f>INDEX(classify,$E334,'Function-Classif'!L$1)*$F334</f>
        <v>0</v>
      </c>
      <c r="M334" s="47">
        <f>INDEX(classify,$E334,'Function-Classif'!M$1)*$F334</f>
        <v>0</v>
      </c>
      <c r="N334" s="47"/>
      <c r="O334" s="47">
        <f>INDEX(classify,$E334,'Function-Classif'!O$1)*$F334</f>
        <v>0</v>
      </c>
      <c r="P334" s="47">
        <f>INDEX(classify,$E334,'Function-Classif'!P$1)*$F334</f>
        <v>0</v>
      </c>
      <c r="Q334" s="47">
        <f>INDEX(classify,$E334,'Function-Classif'!Q$1)*$F334</f>
        <v>0</v>
      </c>
      <c r="R334" s="24"/>
      <c r="S334" s="24">
        <f t="shared" si="140"/>
        <v>53603.604779278663</v>
      </c>
      <c r="T334" s="24">
        <f t="shared" si="141"/>
        <v>273447.06501497788</v>
      </c>
      <c r="U334" s="24">
        <f t="shared" si="142"/>
        <v>0</v>
      </c>
      <c r="W334" s="44">
        <f t="shared" si="126"/>
        <v>0</v>
      </c>
      <c r="X334" s="44">
        <f t="shared" si="127"/>
        <v>0</v>
      </c>
    </row>
    <row r="335" spans="2:24" x14ac:dyDescent="0.25">
      <c r="B335" s="6">
        <v>549</v>
      </c>
      <c r="C335" s="6" t="s">
        <v>114</v>
      </c>
      <c r="D335" s="47" t="str">
        <f>INDEX(classify,$E335,'Function-Classif'!D$1)</f>
        <v>PROD</v>
      </c>
      <c r="E335" s="6">
        <v>2</v>
      </c>
      <c r="F335" s="24">
        <v>1662761.3567689022</v>
      </c>
      <c r="G335" s="47">
        <f>INDEX(classify,$E335,'Function-Classif'!G$1)*$F335</f>
        <v>272526.58637442312</v>
      </c>
      <c r="H335" s="47">
        <f>INDEX(classify,$E335,'Function-Classif'!H$1)*$F335</f>
        <v>1390234.7703944789</v>
      </c>
      <c r="I335" s="47">
        <f>INDEX(classify,$E335,'Function-Classif'!I$1)*$F335</f>
        <v>0</v>
      </c>
      <c r="J335" s="47"/>
      <c r="K335" s="47">
        <f>INDEX(classify,$E335,'Function-Classif'!K$1)*$F335</f>
        <v>0</v>
      </c>
      <c r="L335" s="47">
        <f>INDEX(classify,$E335,'Function-Classif'!L$1)*$F335</f>
        <v>0</v>
      </c>
      <c r="M335" s="47">
        <f>INDEX(classify,$E335,'Function-Classif'!M$1)*$F335</f>
        <v>0</v>
      </c>
      <c r="N335" s="47"/>
      <c r="O335" s="47">
        <f>INDEX(classify,$E335,'Function-Classif'!O$1)*$F335</f>
        <v>0</v>
      </c>
      <c r="P335" s="47">
        <f>INDEX(classify,$E335,'Function-Classif'!P$1)*$F335</f>
        <v>0</v>
      </c>
      <c r="Q335" s="47">
        <f>INDEX(classify,$E335,'Function-Classif'!Q$1)*$F335</f>
        <v>0</v>
      </c>
      <c r="R335" s="24"/>
      <c r="S335" s="24">
        <f t="shared" si="140"/>
        <v>272526.58637442312</v>
      </c>
      <c r="T335" s="24">
        <f t="shared" si="141"/>
        <v>1390234.7703944789</v>
      </c>
      <c r="U335" s="24">
        <f t="shared" si="142"/>
        <v>0</v>
      </c>
      <c r="W335" s="44">
        <f t="shared" si="126"/>
        <v>0</v>
      </c>
      <c r="X335" s="44">
        <f t="shared" si="127"/>
        <v>0</v>
      </c>
    </row>
    <row r="336" spans="2:24" x14ac:dyDescent="0.25">
      <c r="B336" s="30">
        <v>550</v>
      </c>
      <c r="C336" s="30" t="s">
        <v>91</v>
      </c>
      <c r="D336" s="30"/>
      <c r="E336" s="30"/>
      <c r="F336" s="41">
        <v>0</v>
      </c>
      <c r="G336" s="41"/>
      <c r="H336" s="41"/>
      <c r="I336" s="41"/>
      <c r="J336" s="41"/>
      <c r="K336" s="41"/>
      <c r="L336" s="41"/>
      <c r="M336" s="41"/>
      <c r="N336" s="41"/>
      <c r="O336" s="41"/>
      <c r="P336" s="41"/>
      <c r="Q336" s="41"/>
      <c r="R336" s="41"/>
      <c r="S336" s="41">
        <f t="shared" si="140"/>
        <v>0</v>
      </c>
      <c r="T336" s="41">
        <f t="shared" si="141"/>
        <v>0</v>
      </c>
      <c r="U336" s="41">
        <f t="shared" si="142"/>
        <v>0</v>
      </c>
      <c r="W336" s="44">
        <f t="shared" si="126"/>
        <v>0</v>
      </c>
      <c r="X336" s="44">
        <f t="shared" si="127"/>
        <v>0</v>
      </c>
    </row>
    <row r="337" spans="2:24" x14ac:dyDescent="0.25">
      <c r="B337" s="6"/>
      <c r="C337" s="6" t="s">
        <v>115</v>
      </c>
      <c r="D337" s="6"/>
      <c r="E337" s="6"/>
      <c r="F337" s="24">
        <f>SUM(F332:F336)</f>
        <v>2838080.0148525946</v>
      </c>
      <c r="G337" s="24">
        <f>SUM(G332:G336)</f>
        <v>465161.3144343404</v>
      </c>
      <c r="H337" s="24">
        <f>SUM(H332:H336)</f>
        <v>2372918.7004182544</v>
      </c>
      <c r="I337" s="24">
        <f>SUM(I332:I336)</f>
        <v>0</v>
      </c>
      <c r="J337" s="24"/>
      <c r="K337" s="24">
        <f>SUM(K332:K336)</f>
        <v>0</v>
      </c>
      <c r="L337" s="24">
        <f>SUM(L332:L336)</f>
        <v>0</v>
      </c>
      <c r="M337" s="24">
        <f>SUM(M332:M336)</f>
        <v>0</v>
      </c>
      <c r="N337" s="24"/>
      <c r="O337" s="24">
        <f>SUM(O332:O336)</f>
        <v>0</v>
      </c>
      <c r="P337" s="24">
        <f>SUM(P332:P336)</f>
        <v>0</v>
      </c>
      <c r="Q337" s="24">
        <f>SUM(Q332:Q336)</f>
        <v>0</v>
      </c>
      <c r="R337" s="24"/>
      <c r="S337" s="24">
        <f>SUM(S332:S336)</f>
        <v>465161.3144343404</v>
      </c>
      <c r="T337" s="24">
        <f>SUM(T332:T336)</f>
        <v>2372918.7004182544</v>
      </c>
      <c r="U337" s="24">
        <f>SUM(U332:U336)</f>
        <v>0</v>
      </c>
      <c r="W337" s="44">
        <f t="shared" si="126"/>
        <v>0</v>
      </c>
      <c r="X337" s="44">
        <f t="shared" si="127"/>
        <v>0</v>
      </c>
    </row>
    <row r="338" spans="2:24" x14ac:dyDescent="0.25">
      <c r="B338" s="6"/>
      <c r="C338" s="6"/>
      <c r="D338" s="6"/>
      <c r="E338" s="6"/>
      <c r="F338" s="24"/>
      <c r="G338" s="24"/>
      <c r="H338" s="24"/>
      <c r="I338" s="24"/>
      <c r="J338" s="40"/>
      <c r="K338" s="24"/>
      <c r="L338" s="24"/>
      <c r="M338" s="24"/>
      <c r="N338" s="40"/>
      <c r="O338" s="24"/>
      <c r="P338" s="24"/>
      <c r="Q338" s="24"/>
      <c r="R338" s="24"/>
      <c r="S338" s="24"/>
      <c r="T338" s="24"/>
      <c r="U338" s="24"/>
      <c r="W338" s="44">
        <f t="shared" si="126"/>
        <v>0</v>
      </c>
      <c r="X338" s="44">
        <f t="shared" si="127"/>
        <v>0</v>
      </c>
    </row>
    <row r="339" spans="2:24" x14ac:dyDescent="0.25">
      <c r="B339" s="9" t="s">
        <v>246</v>
      </c>
      <c r="C339" s="6"/>
      <c r="D339" s="6"/>
      <c r="E339" s="6"/>
      <c r="F339" s="24"/>
      <c r="G339" s="24"/>
      <c r="H339" s="24"/>
      <c r="I339" s="24"/>
      <c r="J339" s="40"/>
      <c r="K339" s="24"/>
      <c r="L339" s="24"/>
      <c r="M339" s="24"/>
      <c r="N339" s="40"/>
      <c r="O339" s="24"/>
      <c r="P339" s="24"/>
      <c r="Q339" s="24"/>
      <c r="R339" s="24"/>
      <c r="S339" s="24"/>
      <c r="T339" s="24"/>
      <c r="U339" s="24"/>
      <c r="W339" s="44">
        <f t="shared" si="126"/>
        <v>0</v>
      </c>
      <c r="X339" s="44">
        <f t="shared" si="127"/>
        <v>0</v>
      </c>
    </row>
    <row r="340" spans="2:24" x14ac:dyDescent="0.25">
      <c r="B340" s="6">
        <v>551</v>
      </c>
      <c r="C340" s="6" t="s">
        <v>95</v>
      </c>
      <c r="D340" s="47" t="str">
        <f>INDEX(classify,$E340,'Function-Classif'!D$1)</f>
        <v>PROD</v>
      </c>
      <c r="E340" s="6">
        <v>2</v>
      </c>
      <c r="F340" s="24">
        <v>201321.65433513024</v>
      </c>
      <c r="G340" s="47">
        <f>INDEX(classify,$E340,'Function-Classif'!G$1)*$F340</f>
        <v>32996.619145527853</v>
      </c>
      <c r="H340" s="47">
        <f>INDEX(classify,$E340,'Function-Classif'!H$1)*$F340</f>
        <v>168325.03518960238</v>
      </c>
      <c r="I340" s="47">
        <f>INDEX(classify,$E340,'Function-Classif'!I$1)*$F340</f>
        <v>0</v>
      </c>
      <c r="J340" s="47"/>
      <c r="K340" s="47">
        <f>INDEX(classify,$E340,'Function-Classif'!K$1)*$F340</f>
        <v>0</v>
      </c>
      <c r="L340" s="47">
        <f>INDEX(classify,$E340,'Function-Classif'!L$1)*$F340</f>
        <v>0</v>
      </c>
      <c r="M340" s="47">
        <f>INDEX(classify,$E340,'Function-Classif'!M$1)*$F340</f>
        <v>0</v>
      </c>
      <c r="N340" s="47"/>
      <c r="O340" s="47">
        <f>INDEX(classify,$E340,'Function-Classif'!O$1)*$F340</f>
        <v>0</v>
      </c>
      <c r="P340" s="47">
        <f>INDEX(classify,$E340,'Function-Classif'!P$1)*$F340</f>
        <v>0</v>
      </c>
      <c r="Q340" s="47">
        <f>INDEX(classify,$E340,'Function-Classif'!Q$1)*$F340</f>
        <v>0</v>
      </c>
      <c r="R340" s="24"/>
      <c r="S340" s="24">
        <f t="shared" ref="S340:S343" si="143">+G340+K340+O340</f>
        <v>32996.619145527853</v>
      </c>
      <c r="T340" s="24">
        <f t="shared" ref="T340:T343" si="144">+H340+L340+P340</f>
        <v>168325.03518960238</v>
      </c>
      <c r="U340" s="24">
        <f t="shared" ref="U340:U343" si="145">+I340+M340+Q340</f>
        <v>0</v>
      </c>
      <c r="W340" s="44">
        <f t="shared" si="126"/>
        <v>0</v>
      </c>
      <c r="X340" s="44">
        <f t="shared" si="127"/>
        <v>0</v>
      </c>
    </row>
    <row r="341" spans="2:24" x14ac:dyDescent="0.25">
      <c r="B341" s="6">
        <v>552</v>
      </c>
      <c r="C341" s="6" t="s">
        <v>96</v>
      </c>
      <c r="D341" s="6"/>
      <c r="E341" s="6"/>
      <c r="F341" s="24">
        <v>0</v>
      </c>
      <c r="G341" s="24"/>
      <c r="H341" s="24"/>
      <c r="I341" s="24"/>
      <c r="J341" s="40"/>
      <c r="K341" s="24"/>
      <c r="L341" s="24"/>
      <c r="M341" s="24"/>
      <c r="N341" s="40"/>
      <c r="O341" s="24"/>
      <c r="P341" s="24"/>
      <c r="Q341" s="24"/>
      <c r="R341" s="24"/>
      <c r="S341" s="24">
        <f t="shared" si="143"/>
        <v>0</v>
      </c>
      <c r="T341" s="24">
        <f t="shared" si="144"/>
        <v>0</v>
      </c>
      <c r="U341" s="24">
        <f t="shared" si="145"/>
        <v>0</v>
      </c>
      <c r="W341" s="44">
        <f t="shared" ref="W341:W404" si="146">SUM(G341:Q341)-F341</f>
        <v>0</v>
      </c>
      <c r="X341" s="44">
        <f t="shared" ref="X341:X404" si="147">SUM(S341:U341)-F341</f>
        <v>0</v>
      </c>
    </row>
    <row r="342" spans="2:24" x14ac:dyDescent="0.25">
      <c r="B342" s="6">
        <v>553</v>
      </c>
      <c r="C342" s="6" t="s">
        <v>117</v>
      </c>
      <c r="D342" s="47" t="str">
        <f>INDEX(classify,$E342,'Function-Classif'!D$1)</f>
        <v>PROD</v>
      </c>
      <c r="E342" s="6">
        <v>2</v>
      </c>
      <c r="F342" s="24">
        <v>1017670.1209554366</v>
      </c>
      <c r="G342" s="47">
        <f>INDEX(classify,$E342,'Function-Classif'!G$1)*$F342</f>
        <v>166796.1328245961</v>
      </c>
      <c r="H342" s="47">
        <f>INDEX(classify,$E342,'Function-Classif'!H$1)*$F342</f>
        <v>850873.98813084047</v>
      </c>
      <c r="I342" s="47">
        <f>INDEX(classify,$E342,'Function-Classif'!I$1)*$F342</f>
        <v>0</v>
      </c>
      <c r="J342" s="47"/>
      <c r="K342" s="47">
        <f>INDEX(classify,$E342,'Function-Classif'!K$1)*$F342</f>
        <v>0</v>
      </c>
      <c r="L342" s="47">
        <f>INDEX(classify,$E342,'Function-Classif'!L$1)*$F342</f>
        <v>0</v>
      </c>
      <c r="M342" s="47">
        <f>INDEX(classify,$E342,'Function-Classif'!M$1)*$F342</f>
        <v>0</v>
      </c>
      <c r="N342" s="47"/>
      <c r="O342" s="47">
        <f>INDEX(classify,$E342,'Function-Classif'!O$1)*$F342</f>
        <v>0</v>
      </c>
      <c r="P342" s="47">
        <f>INDEX(classify,$E342,'Function-Classif'!P$1)*$F342</f>
        <v>0</v>
      </c>
      <c r="Q342" s="47">
        <f>INDEX(classify,$E342,'Function-Classif'!Q$1)*$F342</f>
        <v>0</v>
      </c>
      <c r="R342" s="24"/>
      <c r="S342" s="24">
        <f t="shared" si="143"/>
        <v>166796.1328245961</v>
      </c>
      <c r="T342" s="24">
        <f t="shared" si="144"/>
        <v>850873.98813084047</v>
      </c>
      <c r="U342" s="24">
        <f t="shared" si="145"/>
        <v>0</v>
      </c>
      <c r="W342" s="44">
        <f t="shared" si="146"/>
        <v>0</v>
      </c>
      <c r="X342" s="44">
        <f t="shared" si="147"/>
        <v>0</v>
      </c>
    </row>
    <row r="343" spans="2:24" x14ac:dyDescent="0.25">
      <c r="B343" s="30">
        <v>554</v>
      </c>
      <c r="C343" s="30" t="s">
        <v>118</v>
      </c>
      <c r="D343" s="65" t="str">
        <f>INDEX(classify,$E343,'Function-Classif'!D$1)</f>
        <v>PROD</v>
      </c>
      <c r="E343" s="30">
        <v>2</v>
      </c>
      <c r="F343" s="41">
        <v>1600551.1800908926</v>
      </c>
      <c r="G343" s="65">
        <f>INDEX(classify,$E343,'Function-Classif'!G$1)*$F343</f>
        <v>262330.33841689734</v>
      </c>
      <c r="H343" s="65">
        <f>INDEX(classify,$E343,'Function-Classif'!H$1)*$F343</f>
        <v>1338220.8416739951</v>
      </c>
      <c r="I343" s="65">
        <f>INDEX(classify,$E343,'Function-Classif'!I$1)*$F343</f>
        <v>0</v>
      </c>
      <c r="J343" s="65"/>
      <c r="K343" s="65">
        <f>INDEX(classify,$E343,'Function-Classif'!K$1)*$F343</f>
        <v>0</v>
      </c>
      <c r="L343" s="65">
        <f>INDEX(classify,$E343,'Function-Classif'!L$1)*$F343</f>
        <v>0</v>
      </c>
      <c r="M343" s="65">
        <f>INDEX(classify,$E343,'Function-Classif'!M$1)*$F343</f>
        <v>0</v>
      </c>
      <c r="N343" s="65"/>
      <c r="O343" s="65">
        <f>INDEX(classify,$E343,'Function-Classif'!O$1)*$F343</f>
        <v>0</v>
      </c>
      <c r="P343" s="65">
        <f>INDEX(classify,$E343,'Function-Classif'!P$1)*$F343</f>
        <v>0</v>
      </c>
      <c r="Q343" s="65">
        <f>INDEX(classify,$E343,'Function-Classif'!Q$1)*$F343</f>
        <v>0</v>
      </c>
      <c r="R343" s="41"/>
      <c r="S343" s="41">
        <f t="shared" si="143"/>
        <v>262330.33841689734</v>
      </c>
      <c r="T343" s="41">
        <f t="shared" si="144"/>
        <v>1338220.8416739951</v>
      </c>
      <c r="U343" s="41">
        <f t="shared" si="145"/>
        <v>0</v>
      </c>
      <c r="W343" s="44">
        <f t="shared" si="146"/>
        <v>0</v>
      </c>
      <c r="X343" s="44">
        <f t="shared" si="147"/>
        <v>0</v>
      </c>
    </row>
    <row r="344" spans="2:24" x14ac:dyDescent="0.25">
      <c r="B344" s="6"/>
      <c r="C344" s="6" t="s">
        <v>119</v>
      </c>
      <c r="D344" s="6"/>
      <c r="E344" s="6"/>
      <c r="F344" s="24">
        <f>SUM(F340:F343)</f>
        <v>2819542.9553814596</v>
      </c>
      <c r="G344" s="24">
        <f>SUM(G340:G343)</f>
        <v>462123.09038702131</v>
      </c>
      <c r="H344" s="24">
        <f>SUM(H340:H343)</f>
        <v>2357419.8649944379</v>
      </c>
      <c r="I344" s="24">
        <f>SUM(I340:I343)</f>
        <v>0</v>
      </c>
      <c r="J344" s="24"/>
      <c r="K344" s="24">
        <f>SUM(K340:K343)</f>
        <v>0</v>
      </c>
      <c r="L344" s="24">
        <f>SUM(L340:L343)</f>
        <v>0</v>
      </c>
      <c r="M344" s="24">
        <f>SUM(M340:M343)</f>
        <v>0</v>
      </c>
      <c r="N344" s="24"/>
      <c r="O344" s="24">
        <f>SUM(O340:O343)</f>
        <v>0</v>
      </c>
      <c r="P344" s="24">
        <f>SUM(P340:P343)</f>
        <v>0</v>
      </c>
      <c r="Q344" s="24">
        <f>SUM(Q340:Q343)</f>
        <v>0</v>
      </c>
      <c r="R344" s="24"/>
      <c r="S344" s="24">
        <f>SUM(S340:S343)</f>
        <v>462123.09038702131</v>
      </c>
      <c r="T344" s="24">
        <f>SUM(T340:T343)</f>
        <v>2357419.8649944379</v>
      </c>
      <c r="U344" s="24">
        <f>SUM(U340:U343)</f>
        <v>0</v>
      </c>
      <c r="W344" s="44">
        <f t="shared" si="146"/>
        <v>0</v>
      </c>
      <c r="X344" s="44">
        <f t="shared" si="147"/>
        <v>0</v>
      </c>
    </row>
    <row r="345" spans="2:24" x14ac:dyDescent="0.25">
      <c r="B345" s="30"/>
      <c r="C345" s="30"/>
      <c r="D345" s="30"/>
      <c r="E345" s="30"/>
      <c r="F345" s="31"/>
      <c r="G345" s="41"/>
      <c r="H345" s="41"/>
      <c r="I345" s="41"/>
      <c r="J345" s="41"/>
      <c r="K345" s="41"/>
      <c r="L345" s="41"/>
      <c r="M345" s="41"/>
      <c r="N345" s="41"/>
      <c r="O345" s="41"/>
      <c r="P345" s="41"/>
      <c r="Q345" s="41"/>
      <c r="R345" s="41"/>
      <c r="S345" s="41"/>
      <c r="T345" s="41"/>
      <c r="U345" s="41"/>
      <c r="W345" s="44">
        <f t="shared" si="146"/>
        <v>0</v>
      </c>
      <c r="X345" s="44">
        <f t="shared" si="147"/>
        <v>0</v>
      </c>
    </row>
    <row r="346" spans="2:24" x14ac:dyDescent="0.25">
      <c r="B346" s="6"/>
      <c r="C346" s="6" t="s">
        <v>120</v>
      </c>
      <c r="D346" s="6"/>
      <c r="E346" s="6"/>
      <c r="F346" s="24">
        <f>F344+F337</f>
        <v>5657622.9702340541</v>
      </c>
      <c r="G346" s="24">
        <f>G344+G337</f>
        <v>927284.40482136165</v>
      </c>
      <c r="H346" s="24">
        <f>H344+H337</f>
        <v>4730338.5654126927</v>
      </c>
      <c r="I346" s="24">
        <f>I344+I337</f>
        <v>0</v>
      </c>
      <c r="J346" s="24"/>
      <c r="K346" s="24">
        <f>K344+K337</f>
        <v>0</v>
      </c>
      <c r="L346" s="24">
        <f>L344+L337</f>
        <v>0</v>
      </c>
      <c r="M346" s="24">
        <f>M344+M337</f>
        <v>0</v>
      </c>
      <c r="N346" s="24"/>
      <c r="O346" s="24">
        <f>O344+O337</f>
        <v>0</v>
      </c>
      <c r="P346" s="24">
        <f>P344+P337</f>
        <v>0</v>
      </c>
      <c r="Q346" s="24">
        <f>Q344+Q337</f>
        <v>0</v>
      </c>
      <c r="R346" s="24"/>
      <c r="S346" s="24">
        <f>S344+S337</f>
        <v>927284.40482136165</v>
      </c>
      <c r="T346" s="24">
        <f>T344+T337</f>
        <v>4730338.5654126927</v>
      </c>
      <c r="U346" s="24">
        <f>U344+U337</f>
        <v>0</v>
      </c>
      <c r="W346" s="44">
        <f t="shared" si="146"/>
        <v>0</v>
      </c>
      <c r="X346" s="44">
        <f t="shared" si="147"/>
        <v>0</v>
      </c>
    </row>
    <row r="347" spans="2:24" x14ac:dyDescent="0.25">
      <c r="B347" s="30"/>
      <c r="C347" s="30"/>
      <c r="D347" s="30"/>
      <c r="E347" s="30"/>
      <c r="F347" s="31"/>
      <c r="G347" s="41"/>
      <c r="H347" s="41"/>
      <c r="I347" s="41"/>
      <c r="J347" s="41"/>
      <c r="K347" s="41"/>
      <c r="L347" s="41"/>
      <c r="M347" s="41"/>
      <c r="N347" s="41"/>
      <c r="O347" s="41"/>
      <c r="P347" s="41"/>
      <c r="Q347" s="41"/>
      <c r="R347" s="41"/>
      <c r="S347" s="41"/>
      <c r="T347" s="41"/>
      <c r="U347" s="41"/>
      <c r="W347" s="44">
        <f t="shared" si="146"/>
        <v>0</v>
      </c>
      <c r="X347" s="44">
        <f t="shared" si="147"/>
        <v>0</v>
      </c>
    </row>
    <row r="348" spans="2:24" x14ac:dyDescent="0.25">
      <c r="B348" s="6"/>
      <c r="C348" s="6" t="s">
        <v>200</v>
      </c>
      <c r="D348" s="6"/>
      <c r="E348" s="6"/>
      <c r="F348" s="24">
        <f>F346+F329+F310</f>
        <v>52761815.924879849</v>
      </c>
      <c r="G348" s="24">
        <f>G346+G329+G310</f>
        <v>4913484.540972203</v>
      </c>
      <c r="H348" s="24">
        <f>H346+H329+H310</f>
        <v>47848331.383907646</v>
      </c>
      <c r="I348" s="24">
        <f>I346+I329+I310</f>
        <v>0</v>
      </c>
      <c r="J348" s="24"/>
      <c r="K348" s="24">
        <f>K346+K329+K310</f>
        <v>0</v>
      </c>
      <c r="L348" s="24">
        <f>L346+L329+L310</f>
        <v>0</v>
      </c>
      <c r="M348" s="24">
        <f>M346+M329+M310</f>
        <v>0</v>
      </c>
      <c r="N348" s="24"/>
      <c r="O348" s="24">
        <f>O346+O329+O310</f>
        <v>0</v>
      </c>
      <c r="P348" s="24">
        <f>P346+P329+P310</f>
        <v>0</v>
      </c>
      <c r="Q348" s="24">
        <f>Q346+Q329+Q310</f>
        <v>0</v>
      </c>
      <c r="R348" s="24"/>
      <c r="S348" s="24">
        <f>S346+S329+S310</f>
        <v>4913484.540972203</v>
      </c>
      <c r="T348" s="24">
        <f>T346+T329+T310</f>
        <v>47848331.383907646</v>
      </c>
      <c r="U348" s="24">
        <f>U346+U329+U310</f>
        <v>0</v>
      </c>
      <c r="W348" s="44">
        <f t="shared" si="146"/>
        <v>0</v>
      </c>
      <c r="X348" s="44">
        <f t="shared" si="147"/>
        <v>0</v>
      </c>
    </row>
    <row r="349" spans="2:24" x14ac:dyDescent="0.25">
      <c r="B349" s="7"/>
      <c r="C349" s="6"/>
      <c r="D349" s="6"/>
      <c r="E349" s="6"/>
      <c r="F349" s="24"/>
      <c r="G349" s="24"/>
      <c r="H349" s="24"/>
      <c r="I349" s="24"/>
      <c r="J349" s="40"/>
      <c r="K349" s="24"/>
      <c r="L349" s="24"/>
      <c r="M349" s="24"/>
      <c r="N349" s="40"/>
      <c r="O349" s="24"/>
      <c r="P349" s="24"/>
      <c r="Q349" s="24"/>
      <c r="R349" s="24"/>
      <c r="S349" s="24"/>
      <c r="T349" s="24"/>
      <c r="U349" s="24"/>
      <c r="W349" s="44">
        <f t="shared" si="146"/>
        <v>0</v>
      </c>
      <c r="X349" s="44">
        <f t="shared" si="147"/>
        <v>0</v>
      </c>
    </row>
    <row r="350" spans="2:24" x14ac:dyDescent="0.25">
      <c r="B350" s="9" t="s">
        <v>247</v>
      </c>
      <c r="C350" s="6"/>
      <c r="D350" s="6"/>
      <c r="E350" s="6"/>
      <c r="F350" s="24"/>
      <c r="G350" s="24"/>
      <c r="H350" s="24"/>
      <c r="I350" s="24"/>
      <c r="J350" s="40"/>
      <c r="K350" s="24"/>
      <c r="L350" s="24"/>
      <c r="M350" s="24"/>
      <c r="N350" s="40"/>
      <c r="O350" s="24"/>
      <c r="P350" s="24"/>
      <c r="Q350" s="24"/>
      <c r="R350" s="24"/>
      <c r="S350" s="24"/>
      <c r="T350" s="24"/>
      <c r="U350" s="24"/>
      <c r="W350" s="44">
        <f t="shared" si="146"/>
        <v>0</v>
      </c>
      <c r="X350" s="44">
        <f t="shared" si="147"/>
        <v>0</v>
      </c>
    </row>
    <row r="351" spans="2:24" x14ac:dyDescent="0.25">
      <c r="B351" s="6">
        <v>555</v>
      </c>
      <c r="C351" s="6" t="s">
        <v>123</v>
      </c>
      <c r="D351" s="6"/>
      <c r="E351" s="6"/>
      <c r="F351" s="24">
        <v>0</v>
      </c>
      <c r="G351" s="24"/>
      <c r="H351" s="24"/>
      <c r="I351" s="24"/>
      <c r="J351" s="40"/>
      <c r="K351" s="24"/>
      <c r="L351" s="24"/>
      <c r="M351" s="24"/>
      <c r="N351" s="40"/>
      <c r="O351" s="24"/>
      <c r="P351" s="24"/>
      <c r="Q351" s="24"/>
      <c r="R351" s="24"/>
      <c r="S351" s="24">
        <f t="shared" ref="S351:S353" si="148">+G351+K351+O351</f>
        <v>0</v>
      </c>
      <c r="T351" s="24">
        <f t="shared" ref="T351:T353" si="149">+H351+L351+P351</f>
        <v>0</v>
      </c>
      <c r="U351" s="24">
        <f t="shared" ref="U351:U353" si="150">+I351+M351+Q351</f>
        <v>0</v>
      </c>
      <c r="W351" s="44">
        <f t="shared" si="146"/>
        <v>0</v>
      </c>
      <c r="X351" s="44">
        <f t="shared" si="147"/>
        <v>0</v>
      </c>
    </row>
    <row r="352" spans="2:24" x14ac:dyDescent="0.25">
      <c r="B352" s="6">
        <v>556</v>
      </c>
      <c r="C352" s="6" t="s">
        <v>127</v>
      </c>
      <c r="D352" s="47" t="str">
        <f>INDEX(classify,$E352,'Function-Classif'!D$1)</f>
        <v>PROD</v>
      </c>
      <c r="E352" s="6">
        <v>2</v>
      </c>
      <c r="F352" s="24">
        <v>1829188.5454651404</v>
      </c>
      <c r="G352" s="47">
        <f>INDEX(classify,$E352,'Function-Classif'!G$1)*$F352</f>
        <v>299804.00260173657</v>
      </c>
      <c r="H352" s="47">
        <f>INDEX(classify,$E352,'Function-Classif'!H$1)*$F352</f>
        <v>1529384.5428634037</v>
      </c>
      <c r="I352" s="47">
        <f>INDEX(classify,$E352,'Function-Classif'!I$1)*$F352</f>
        <v>0</v>
      </c>
      <c r="J352" s="47"/>
      <c r="K352" s="47">
        <f>INDEX(classify,$E352,'Function-Classif'!K$1)*$F352</f>
        <v>0</v>
      </c>
      <c r="L352" s="47">
        <f>INDEX(classify,$E352,'Function-Classif'!L$1)*$F352</f>
        <v>0</v>
      </c>
      <c r="M352" s="47">
        <f>INDEX(classify,$E352,'Function-Classif'!M$1)*$F352</f>
        <v>0</v>
      </c>
      <c r="N352" s="47"/>
      <c r="O352" s="47">
        <f>INDEX(classify,$E352,'Function-Classif'!O$1)*$F352</f>
        <v>0</v>
      </c>
      <c r="P352" s="47">
        <f>INDEX(classify,$E352,'Function-Classif'!P$1)*$F352</f>
        <v>0</v>
      </c>
      <c r="Q352" s="47">
        <f>INDEX(classify,$E352,'Function-Classif'!Q$1)*$F352</f>
        <v>0</v>
      </c>
      <c r="R352" s="24"/>
      <c r="S352" s="24">
        <f t="shared" si="148"/>
        <v>299804.00260173657</v>
      </c>
      <c r="T352" s="24">
        <f t="shared" si="149"/>
        <v>1529384.5428634037</v>
      </c>
      <c r="U352" s="24">
        <f t="shared" si="150"/>
        <v>0</v>
      </c>
      <c r="W352" s="44">
        <f t="shared" si="146"/>
        <v>0</v>
      </c>
      <c r="X352" s="44">
        <f t="shared" si="147"/>
        <v>0</v>
      </c>
    </row>
    <row r="353" spans="2:24" x14ac:dyDescent="0.25">
      <c r="B353" s="30">
        <v>557</v>
      </c>
      <c r="C353" s="30" t="s">
        <v>128</v>
      </c>
      <c r="D353" s="30"/>
      <c r="E353" s="30"/>
      <c r="F353" s="41">
        <v>0</v>
      </c>
      <c r="G353" s="41"/>
      <c r="H353" s="41"/>
      <c r="I353" s="41"/>
      <c r="J353" s="41"/>
      <c r="K353" s="41"/>
      <c r="L353" s="41"/>
      <c r="M353" s="41"/>
      <c r="N353" s="41"/>
      <c r="O353" s="41"/>
      <c r="P353" s="41"/>
      <c r="Q353" s="41"/>
      <c r="R353" s="41"/>
      <c r="S353" s="41">
        <f t="shared" si="148"/>
        <v>0</v>
      </c>
      <c r="T353" s="41">
        <f t="shared" si="149"/>
        <v>0</v>
      </c>
      <c r="U353" s="41">
        <f t="shared" si="150"/>
        <v>0</v>
      </c>
      <c r="W353" s="44">
        <f t="shared" si="146"/>
        <v>0</v>
      </c>
      <c r="X353" s="44">
        <f t="shared" si="147"/>
        <v>0</v>
      </c>
    </row>
    <row r="354" spans="2:24" x14ac:dyDescent="0.25">
      <c r="B354" s="6"/>
      <c r="C354" s="6" t="s">
        <v>201</v>
      </c>
      <c r="D354" s="6"/>
      <c r="E354" s="6"/>
      <c r="F354" s="24">
        <f>SUM(F351:F353)</f>
        <v>1829188.5454651404</v>
      </c>
      <c r="G354" s="24">
        <f>SUM(G351:G353)</f>
        <v>299804.00260173657</v>
      </c>
      <c r="H354" s="24">
        <f>SUM(H351:H353)</f>
        <v>1529384.5428634037</v>
      </c>
      <c r="I354" s="24">
        <f>SUM(I351:I353)</f>
        <v>0</v>
      </c>
      <c r="J354" s="24"/>
      <c r="K354" s="24">
        <f>SUM(K351:K353)</f>
        <v>0</v>
      </c>
      <c r="L354" s="24">
        <f>SUM(L351:L353)</f>
        <v>0</v>
      </c>
      <c r="M354" s="24">
        <f>SUM(M351:M353)</f>
        <v>0</v>
      </c>
      <c r="N354" s="24"/>
      <c r="O354" s="24">
        <f>SUM(O351:O353)</f>
        <v>0</v>
      </c>
      <c r="P354" s="24">
        <f>SUM(P351:P353)</f>
        <v>0</v>
      </c>
      <c r="Q354" s="24">
        <f>SUM(Q351:Q353)</f>
        <v>0</v>
      </c>
      <c r="R354" s="24"/>
      <c r="S354" s="24">
        <f>SUM(S351:S353)</f>
        <v>299804.00260173657</v>
      </c>
      <c r="T354" s="24">
        <f>SUM(T351:T353)</f>
        <v>1529384.5428634037</v>
      </c>
      <c r="U354" s="24">
        <f>SUM(U351:U353)</f>
        <v>0</v>
      </c>
      <c r="W354" s="44">
        <f t="shared" si="146"/>
        <v>0</v>
      </c>
      <c r="X354" s="44">
        <f t="shared" si="147"/>
        <v>0</v>
      </c>
    </row>
    <row r="355" spans="2:24" x14ac:dyDescent="0.25">
      <c r="B355" s="6"/>
      <c r="C355" s="6"/>
      <c r="D355" s="6"/>
      <c r="E355" s="6"/>
      <c r="F355" s="24"/>
      <c r="G355" s="24"/>
      <c r="H355" s="24"/>
      <c r="I355" s="24"/>
      <c r="J355" s="40"/>
      <c r="K355" s="24"/>
      <c r="L355" s="24"/>
      <c r="M355" s="24"/>
      <c r="N355" s="40"/>
      <c r="O355" s="24"/>
      <c r="P355" s="24"/>
      <c r="Q355" s="24"/>
      <c r="R355" s="24"/>
      <c r="S355" s="24"/>
      <c r="T355" s="24"/>
      <c r="U355" s="24"/>
      <c r="W355" s="44">
        <f t="shared" si="146"/>
        <v>0</v>
      </c>
      <c r="X355" s="44">
        <f t="shared" si="147"/>
        <v>0</v>
      </c>
    </row>
    <row r="356" spans="2:24" x14ac:dyDescent="0.25">
      <c r="B356" s="9" t="s">
        <v>202</v>
      </c>
      <c r="C356" s="6"/>
      <c r="D356" s="6"/>
      <c r="E356" s="6"/>
      <c r="F356" s="24"/>
      <c r="G356" s="24"/>
      <c r="H356" s="24"/>
      <c r="I356" s="24"/>
      <c r="J356" s="40"/>
      <c r="K356" s="24"/>
      <c r="L356" s="24"/>
      <c r="M356" s="24"/>
      <c r="N356" s="40"/>
      <c r="O356" s="24"/>
      <c r="P356" s="24"/>
      <c r="Q356" s="24"/>
      <c r="R356" s="24"/>
      <c r="S356" s="24"/>
      <c r="T356" s="24"/>
      <c r="U356" s="24"/>
      <c r="W356" s="44">
        <f t="shared" si="146"/>
        <v>0</v>
      </c>
      <c r="X356" s="44">
        <f t="shared" si="147"/>
        <v>0</v>
      </c>
    </row>
    <row r="357" spans="2:24" x14ac:dyDescent="0.25">
      <c r="B357" s="6">
        <v>560</v>
      </c>
      <c r="C357" s="6" t="s">
        <v>132</v>
      </c>
      <c r="D357" s="6"/>
      <c r="E357" s="6" t="s">
        <v>251</v>
      </c>
      <c r="F357" s="24">
        <v>1648654.4511149053</v>
      </c>
      <c r="G357" s="24"/>
      <c r="H357" s="24"/>
      <c r="I357" s="24"/>
      <c r="J357" s="40"/>
      <c r="K357" s="24">
        <f>F357</f>
        <v>1648654.4511149053</v>
      </c>
      <c r="L357" s="24"/>
      <c r="M357" s="24"/>
      <c r="N357" s="40"/>
      <c r="O357" s="24"/>
      <c r="P357" s="24"/>
      <c r="Q357" s="24"/>
      <c r="R357" s="24"/>
      <c r="S357" s="24">
        <f t="shared" ref="S357:S366" si="151">+G357+K357+O357</f>
        <v>1648654.4511149053</v>
      </c>
      <c r="T357" s="24">
        <f t="shared" ref="T357:T366" si="152">+H357+L357+P357</f>
        <v>0</v>
      </c>
      <c r="U357" s="24">
        <f t="shared" ref="U357:U366" si="153">+I357+M357+Q357</f>
        <v>0</v>
      </c>
      <c r="W357" s="44">
        <f t="shared" si="146"/>
        <v>0</v>
      </c>
      <c r="X357" s="44">
        <f t="shared" si="147"/>
        <v>0</v>
      </c>
    </row>
    <row r="358" spans="2:24" x14ac:dyDescent="0.25">
      <c r="B358" s="6">
        <v>561</v>
      </c>
      <c r="C358" s="6" t="s">
        <v>133</v>
      </c>
      <c r="D358" s="6"/>
      <c r="E358" s="6" t="s">
        <v>251</v>
      </c>
      <c r="F358" s="24">
        <v>3065460.3901622416</v>
      </c>
      <c r="G358" s="24"/>
      <c r="H358" s="24"/>
      <c r="I358" s="24"/>
      <c r="J358" s="40"/>
      <c r="K358" s="24">
        <f>F358</f>
        <v>3065460.3901622416</v>
      </c>
      <c r="L358" s="24"/>
      <c r="M358" s="24"/>
      <c r="N358" s="40"/>
      <c r="O358" s="24"/>
      <c r="P358" s="24"/>
      <c r="Q358" s="24"/>
      <c r="R358" s="24"/>
      <c r="S358" s="24">
        <f t="shared" si="151"/>
        <v>3065460.3901622416</v>
      </c>
      <c r="T358" s="24">
        <f t="shared" si="152"/>
        <v>0</v>
      </c>
      <c r="U358" s="24">
        <f t="shared" si="153"/>
        <v>0</v>
      </c>
      <c r="W358" s="44">
        <f t="shared" si="146"/>
        <v>0</v>
      </c>
      <c r="X358" s="44">
        <f t="shared" si="147"/>
        <v>0</v>
      </c>
    </row>
    <row r="359" spans="2:24" x14ac:dyDescent="0.25">
      <c r="B359" s="6">
        <v>562</v>
      </c>
      <c r="C359" s="6" t="s">
        <v>134</v>
      </c>
      <c r="D359" s="6"/>
      <c r="E359" s="6" t="s">
        <v>251</v>
      </c>
      <c r="F359" s="24">
        <v>505134.89586892055</v>
      </c>
      <c r="G359" s="24"/>
      <c r="H359" s="24"/>
      <c r="I359" s="24"/>
      <c r="J359" s="40"/>
      <c r="K359" s="24">
        <f>F359</f>
        <v>505134.89586892055</v>
      </c>
      <c r="L359" s="24"/>
      <c r="M359" s="24"/>
      <c r="N359" s="40"/>
      <c r="O359" s="24"/>
      <c r="P359" s="24"/>
      <c r="Q359" s="24"/>
      <c r="R359" s="24"/>
      <c r="S359" s="24">
        <f t="shared" si="151"/>
        <v>505134.89586892055</v>
      </c>
      <c r="T359" s="24">
        <f t="shared" si="152"/>
        <v>0</v>
      </c>
      <c r="U359" s="24">
        <f t="shared" si="153"/>
        <v>0</v>
      </c>
      <c r="W359" s="44">
        <f t="shared" si="146"/>
        <v>0</v>
      </c>
      <c r="X359" s="44">
        <f t="shared" si="147"/>
        <v>0</v>
      </c>
    </row>
    <row r="360" spans="2:24" x14ac:dyDescent="0.25">
      <c r="B360" s="6">
        <v>563</v>
      </c>
      <c r="C360" s="6" t="s">
        <v>135</v>
      </c>
      <c r="D360" s="6"/>
      <c r="E360" s="6"/>
      <c r="F360" s="24">
        <v>0</v>
      </c>
      <c r="G360" s="24"/>
      <c r="H360" s="24"/>
      <c r="I360" s="24"/>
      <c r="J360" s="40"/>
      <c r="K360" s="24"/>
      <c r="L360" s="24"/>
      <c r="M360" s="24"/>
      <c r="N360" s="40"/>
      <c r="O360" s="24"/>
      <c r="P360" s="24"/>
      <c r="Q360" s="24"/>
      <c r="R360" s="24"/>
      <c r="S360" s="24">
        <f t="shared" si="151"/>
        <v>0</v>
      </c>
      <c r="T360" s="24">
        <f t="shared" si="152"/>
        <v>0</v>
      </c>
      <c r="U360" s="24">
        <f t="shared" si="153"/>
        <v>0</v>
      </c>
      <c r="W360" s="44">
        <f t="shared" si="146"/>
        <v>0</v>
      </c>
      <c r="X360" s="44">
        <f t="shared" si="147"/>
        <v>0</v>
      </c>
    </row>
    <row r="361" spans="2:24" x14ac:dyDescent="0.25">
      <c r="B361" s="6">
        <v>566</v>
      </c>
      <c r="C361" s="6" t="s">
        <v>137</v>
      </c>
      <c r="D361" s="6"/>
      <c r="E361" s="6" t="s">
        <v>251</v>
      </c>
      <c r="F361" s="24">
        <v>118041.54258528871</v>
      </c>
      <c r="G361" s="24"/>
      <c r="H361" s="24"/>
      <c r="I361" s="24"/>
      <c r="J361" s="40"/>
      <c r="K361" s="24">
        <f>F361</f>
        <v>118041.54258528871</v>
      </c>
      <c r="L361" s="24"/>
      <c r="M361" s="24"/>
      <c r="N361" s="40"/>
      <c r="O361" s="24"/>
      <c r="P361" s="24"/>
      <c r="Q361" s="24"/>
      <c r="R361" s="24"/>
      <c r="S361" s="24">
        <f t="shared" si="151"/>
        <v>118041.54258528871</v>
      </c>
      <c r="T361" s="24">
        <f t="shared" si="152"/>
        <v>0</v>
      </c>
      <c r="U361" s="24">
        <f t="shared" si="153"/>
        <v>0</v>
      </c>
      <c r="W361" s="44">
        <f t="shared" si="146"/>
        <v>0</v>
      </c>
      <c r="X361" s="44">
        <f t="shared" si="147"/>
        <v>0</v>
      </c>
    </row>
    <row r="362" spans="2:24" x14ac:dyDescent="0.25">
      <c r="B362" s="6">
        <v>568</v>
      </c>
      <c r="C362" s="6" t="s">
        <v>138</v>
      </c>
      <c r="D362" s="6"/>
      <c r="E362" s="6" t="s">
        <v>251</v>
      </c>
      <c r="F362" s="24">
        <v>0</v>
      </c>
      <c r="G362" s="24"/>
      <c r="H362" s="24"/>
      <c r="I362" s="24"/>
      <c r="J362" s="40"/>
      <c r="K362" s="24"/>
      <c r="L362" s="24"/>
      <c r="M362" s="24"/>
      <c r="N362" s="40"/>
      <c r="O362" s="24"/>
      <c r="P362" s="24"/>
      <c r="Q362" s="24"/>
      <c r="R362" s="24"/>
      <c r="S362" s="24">
        <f t="shared" si="151"/>
        <v>0</v>
      </c>
      <c r="T362" s="24">
        <f t="shared" si="152"/>
        <v>0</v>
      </c>
      <c r="U362" s="24">
        <f t="shared" si="153"/>
        <v>0</v>
      </c>
      <c r="W362" s="44">
        <f t="shared" si="146"/>
        <v>0</v>
      </c>
      <c r="X362" s="44">
        <f t="shared" si="147"/>
        <v>0</v>
      </c>
    </row>
    <row r="363" spans="2:24" x14ac:dyDescent="0.25">
      <c r="B363" s="6">
        <v>570</v>
      </c>
      <c r="C363" s="6" t="s">
        <v>140</v>
      </c>
      <c r="D363" s="6"/>
      <c r="E363" s="6" t="s">
        <v>251</v>
      </c>
      <c r="F363" s="24">
        <v>937915.11876465706</v>
      </c>
      <c r="G363" s="24"/>
      <c r="H363" s="24"/>
      <c r="I363" s="24"/>
      <c r="J363" s="40"/>
      <c r="K363" s="24">
        <f>F363</f>
        <v>937915.11876465706</v>
      </c>
      <c r="L363" s="24"/>
      <c r="M363" s="24"/>
      <c r="N363" s="40"/>
      <c r="O363" s="24"/>
      <c r="P363" s="24"/>
      <c r="Q363" s="24"/>
      <c r="R363" s="24"/>
      <c r="S363" s="24">
        <f t="shared" si="151"/>
        <v>937915.11876465706</v>
      </c>
      <c r="T363" s="24">
        <f t="shared" si="152"/>
        <v>0</v>
      </c>
      <c r="U363" s="24">
        <f t="shared" si="153"/>
        <v>0</v>
      </c>
      <c r="W363" s="44">
        <f t="shared" si="146"/>
        <v>0</v>
      </c>
      <c r="X363" s="44">
        <f t="shared" si="147"/>
        <v>0</v>
      </c>
    </row>
    <row r="364" spans="2:24" x14ac:dyDescent="0.25">
      <c r="B364" s="6">
        <v>571</v>
      </c>
      <c r="C364" s="6" t="s">
        <v>141</v>
      </c>
      <c r="D364" s="6"/>
      <c r="E364" s="6" t="s">
        <v>251</v>
      </c>
      <c r="F364" s="24">
        <v>466792.94153682649</v>
      </c>
      <c r="G364" s="24"/>
      <c r="H364" s="24"/>
      <c r="I364" s="24"/>
      <c r="J364" s="40"/>
      <c r="K364" s="24">
        <f>F364</f>
        <v>466792.94153682649</v>
      </c>
      <c r="L364" s="24"/>
      <c r="M364" s="24"/>
      <c r="N364" s="40"/>
      <c r="O364" s="24"/>
      <c r="P364" s="24"/>
      <c r="Q364" s="24"/>
      <c r="R364" s="24"/>
      <c r="S364" s="24">
        <f t="shared" si="151"/>
        <v>466792.94153682649</v>
      </c>
      <c r="T364" s="24">
        <f t="shared" si="152"/>
        <v>0</v>
      </c>
      <c r="U364" s="24">
        <f t="shared" si="153"/>
        <v>0</v>
      </c>
      <c r="W364" s="44">
        <f t="shared" si="146"/>
        <v>0</v>
      </c>
      <c r="X364" s="44">
        <f t="shared" si="147"/>
        <v>0</v>
      </c>
    </row>
    <row r="365" spans="2:24" x14ac:dyDescent="0.25">
      <c r="B365" s="6">
        <v>572</v>
      </c>
      <c r="C365" s="6" t="s">
        <v>142</v>
      </c>
      <c r="D365" s="6"/>
      <c r="E365" s="6"/>
      <c r="F365" s="24">
        <v>0</v>
      </c>
      <c r="G365" s="24"/>
      <c r="H365" s="24"/>
      <c r="I365" s="24"/>
      <c r="J365" s="40"/>
      <c r="K365" s="24"/>
      <c r="L365" s="24"/>
      <c r="M365" s="24"/>
      <c r="N365" s="40"/>
      <c r="O365" s="24"/>
      <c r="P365" s="24"/>
      <c r="Q365" s="24"/>
      <c r="R365" s="24"/>
      <c r="S365" s="24">
        <f t="shared" si="151"/>
        <v>0</v>
      </c>
      <c r="T365" s="24">
        <f t="shared" si="152"/>
        <v>0</v>
      </c>
      <c r="U365" s="24">
        <f t="shared" si="153"/>
        <v>0</v>
      </c>
      <c r="W365" s="44">
        <f t="shared" si="146"/>
        <v>0</v>
      </c>
      <c r="X365" s="44">
        <f t="shared" si="147"/>
        <v>0</v>
      </c>
    </row>
    <row r="366" spans="2:24" x14ac:dyDescent="0.25">
      <c r="B366" s="30">
        <v>573</v>
      </c>
      <c r="C366" s="30" t="s">
        <v>143</v>
      </c>
      <c r="D366" s="30"/>
      <c r="E366" s="30"/>
      <c r="F366" s="41">
        <v>0</v>
      </c>
      <c r="G366" s="41"/>
      <c r="H366" s="41"/>
      <c r="I366" s="41"/>
      <c r="J366" s="41"/>
      <c r="K366" s="41"/>
      <c r="L366" s="41"/>
      <c r="M366" s="41"/>
      <c r="N366" s="41"/>
      <c r="O366" s="41"/>
      <c r="P366" s="41"/>
      <c r="Q366" s="41"/>
      <c r="R366" s="41"/>
      <c r="S366" s="41">
        <f t="shared" si="151"/>
        <v>0</v>
      </c>
      <c r="T366" s="41">
        <f t="shared" si="152"/>
        <v>0</v>
      </c>
      <c r="U366" s="41">
        <f t="shared" si="153"/>
        <v>0</v>
      </c>
      <c r="W366" s="44">
        <f t="shared" si="146"/>
        <v>0</v>
      </c>
      <c r="X366" s="44">
        <f t="shared" si="147"/>
        <v>0</v>
      </c>
    </row>
    <row r="367" spans="2:24" x14ac:dyDescent="0.25">
      <c r="B367" s="6" t="s">
        <v>203</v>
      </c>
      <c r="C367" s="6"/>
      <c r="D367" s="6"/>
      <c r="E367" s="6"/>
      <c r="F367" s="24">
        <f>SUM(F357:F366)</f>
        <v>6741999.3400328392</v>
      </c>
      <c r="G367" s="24">
        <f>SUM(G357:G366)</f>
        <v>0</v>
      </c>
      <c r="H367" s="24">
        <f>SUM(H357:H366)</f>
        <v>0</v>
      </c>
      <c r="I367" s="24">
        <f>SUM(I357:I366)</f>
        <v>0</v>
      </c>
      <c r="J367" s="24"/>
      <c r="K367" s="24">
        <f>SUM(K357:K366)</f>
        <v>6741999.3400328392</v>
      </c>
      <c r="L367" s="24">
        <f>SUM(L357:L366)</f>
        <v>0</v>
      </c>
      <c r="M367" s="24">
        <f>SUM(M357:M366)</f>
        <v>0</v>
      </c>
      <c r="N367" s="24"/>
      <c r="O367" s="24">
        <f>SUM(O357:O366)</f>
        <v>0</v>
      </c>
      <c r="P367" s="24">
        <f>SUM(P357:P366)</f>
        <v>0</v>
      </c>
      <c r="Q367" s="24">
        <f>SUM(Q357:Q366)</f>
        <v>0</v>
      </c>
      <c r="R367" s="24"/>
      <c r="S367" s="24">
        <f>SUM(S357:S366)</f>
        <v>6741999.3400328392</v>
      </c>
      <c r="T367" s="24">
        <f>SUM(T357:T366)</f>
        <v>0</v>
      </c>
      <c r="U367" s="24">
        <f>SUM(U357:U366)</f>
        <v>0</v>
      </c>
      <c r="W367" s="44">
        <f t="shared" si="146"/>
        <v>0</v>
      </c>
      <c r="X367" s="44">
        <f t="shared" si="147"/>
        <v>0</v>
      </c>
    </row>
    <row r="368" spans="2:24" x14ac:dyDescent="0.25">
      <c r="B368" s="6"/>
      <c r="C368" s="6"/>
      <c r="D368" s="6"/>
      <c r="E368" s="6"/>
      <c r="F368" s="24"/>
      <c r="G368" s="24"/>
      <c r="H368" s="24"/>
      <c r="I368" s="24"/>
      <c r="J368" s="40"/>
      <c r="K368" s="24"/>
      <c r="L368" s="24"/>
      <c r="M368" s="24"/>
      <c r="N368" s="40"/>
      <c r="O368" s="24"/>
      <c r="P368" s="24"/>
      <c r="Q368" s="24"/>
      <c r="R368" s="24"/>
      <c r="S368" s="24"/>
      <c r="T368" s="24"/>
      <c r="U368" s="24"/>
      <c r="W368" s="44">
        <f t="shared" si="146"/>
        <v>0</v>
      </c>
      <c r="X368" s="44">
        <f t="shared" si="147"/>
        <v>0</v>
      </c>
    </row>
    <row r="369" spans="2:24" x14ac:dyDescent="0.25">
      <c r="B369" s="9" t="s">
        <v>204</v>
      </c>
      <c r="C369" s="6"/>
      <c r="D369" s="6"/>
      <c r="E369" s="6"/>
      <c r="F369" s="24"/>
      <c r="G369" s="24"/>
      <c r="H369" s="24"/>
      <c r="I369" s="24"/>
      <c r="J369" s="40"/>
      <c r="K369" s="24"/>
      <c r="L369" s="24"/>
      <c r="M369" s="24"/>
      <c r="N369" s="40"/>
      <c r="O369" s="24"/>
      <c r="P369" s="24"/>
      <c r="Q369" s="24"/>
      <c r="R369" s="24"/>
      <c r="S369" s="24"/>
      <c r="T369" s="24"/>
      <c r="U369" s="24"/>
      <c r="W369" s="44">
        <f t="shared" si="146"/>
        <v>0</v>
      </c>
      <c r="X369" s="44">
        <f t="shared" si="147"/>
        <v>0</v>
      </c>
    </row>
    <row r="370" spans="2:24" x14ac:dyDescent="0.25">
      <c r="B370" s="6">
        <v>580</v>
      </c>
      <c r="C370" s="6" t="s">
        <v>147</v>
      </c>
      <c r="D370" s="47" t="str">
        <f>INDEX(classify,$E370,'Function-Classif'!D$1)</f>
        <v>FO23</v>
      </c>
      <c r="E370" s="6">
        <v>19</v>
      </c>
      <c r="F370" s="24">
        <v>1081710.9570623545</v>
      </c>
      <c r="G370" s="47">
        <f>INDEX(classify,$E370,'Function-Classif'!G$1)*$F370</f>
        <v>0</v>
      </c>
      <c r="H370" s="47">
        <f>INDEX(classify,$E370,'Function-Classif'!H$1)*$F370</f>
        <v>0</v>
      </c>
      <c r="I370" s="47">
        <f>INDEX(classify,$E370,'Function-Classif'!I$1)*$F370</f>
        <v>0</v>
      </c>
      <c r="J370" s="47"/>
      <c r="K370" s="47">
        <f>INDEX(classify,$E370,'Function-Classif'!K$1)*$F370</f>
        <v>0</v>
      </c>
      <c r="L370" s="47">
        <f>INDEX(classify,$E370,'Function-Classif'!L$1)*$F370</f>
        <v>0</v>
      </c>
      <c r="M370" s="47">
        <f>INDEX(classify,$E370,'Function-Classif'!M$1)*$F370</f>
        <v>0</v>
      </c>
      <c r="N370" s="47"/>
      <c r="O370" s="47">
        <f>INDEX(classify,$E370,'Function-Classif'!O$1)*$F370</f>
        <v>301034.15909519797</v>
      </c>
      <c r="P370" s="47">
        <f>INDEX(classify,$E370,'Function-Classif'!P$1)*$F370</f>
        <v>0</v>
      </c>
      <c r="Q370" s="47">
        <f>INDEX(classify,$E370,'Function-Classif'!Q$1)*$F370</f>
        <v>780676.79796715651</v>
      </c>
      <c r="R370" s="24"/>
      <c r="S370" s="24">
        <f t="shared" ref="S370:S380" si="154">+G370+K370+O370</f>
        <v>301034.15909519797</v>
      </c>
      <c r="T370" s="24">
        <f t="shared" ref="T370:T380" si="155">+H370+L370+P370</f>
        <v>0</v>
      </c>
      <c r="U370" s="24">
        <f t="shared" ref="U370:U380" si="156">+I370+M370+Q370</f>
        <v>780676.79796715651</v>
      </c>
      <c r="W370" s="44">
        <f t="shared" si="146"/>
        <v>0</v>
      </c>
      <c r="X370" s="44">
        <f t="shared" si="147"/>
        <v>0</v>
      </c>
    </row>
    <row r="371" spans="2:24" x14ac:dyDescent="0.25">
      <c r="B371" s="6">
        <v>581</v>
      </c>
      <c r="C371" s="6" t="s">
        <v>133</v>
      </c>
      <c r="D371" s="6" t="s">
        <v>268</v>
      </c>
      <c r="E371" s="6"/>
      <c r="F371" s="24">
        <v>342506.27938109287</v>
      </c>
      <c r="G371" s="24">
        <f>G35/$F35*$F371</f>
        <v>0</v>
      </c>
      <c r="H371" s="24">
        <f>H35/$F35*$F371</f>
        <v>0</v>
      </c>
      <c r="I371" s="24">
        <f>I35/$F35*$F371</f>
        <v>0</v>
      </c>
      <c r="J371" s="24"/>
      <c r="K371" s="24">
        <f>K35/$F35*$F371</f>
        <v>0</v>
      </c>
      <c r="L371" s="24">
        <f>L35/$F35*$F371</f>
        <v>0</v>
      </c>
      <c r="M371" s="24">
        <f>M35/$F35*$F371</f>
        <v>0</v>
      </c>
      <c r="N371" s="24"/>
      <c r="O371" s="24">
        <f>O35/$F35*$F371</f>
        <v>342506.27938109287</v>
      </c>
      <c r="P371" s="24">
        <f>P35/$F35*$F371</f>
        <v>0</v>
      </c>
      <c r="Q371" s="24">
        <f>Q35/$F35*$F371</f>
        <v>0</v>
      </c>
      <c r="R371" s="24"/>
      <c r="S371" s="24">
        <f t="shared" si="154"/>
        <v>342506.27938109287</v>
      </c>
      <c r="T371" s="24">
        <f t="shared" si="155"/>
        <v>0</v>
      </c>
      <c r="U371" s="24">
        <f t="shared" si="156"/>
        <v>0</v>
      </c>
      <c r="W371" s="44">
        <f t="shared" si="146"/>
        <v>0</v>
      </c>
      <c r="X371" s="44">
        <f t="shared" si="147"/>
        <v>0</v>
      </c>
    </row>
    <row r="372" spans="2:24" x14ac:dyDescent="0.25">
      <c r="B372" s="6">
        <v>582</v>
      </c>
      <c r="C372" s="6" t="s">
        <v>134</v>
      </c>
      <c r="D372" s="6" t="s">
        <v>268</v>
      </c>
      <c r="E372" s="6"/>
      <c r="F372" s="24">
        <v>870966.55608474847</v>
      </c>
      <c r="G372" s="24">
        <f>G35/$F35*$F372</f>
        <v>0</v>
      </c>
      <c r="H372" s="24">
        <f>H35/$F35*$F372</f>
        <v>0</v>
      </c>
      <c r="I372" s="24">
        <f>I35/$F35*$F372</f>
        <v>0</v>
      </c>
      <c r="J372" s="24"/>
      <c r="K372" s="24">
        <f>K35/$F35*$F372</f>
        <v>0</v>
      </c>
      <c r="L372" s="24">
        <f>L35/$F35*$F372</f>
        <v>0</v>
      </c>
      <c r="M372" s="24">
        <f>M35/$F35*$F372</f>
        <v>0</v>
      </c>
      <c r="N372" s="24"/>
      <c r="O372" s="24">
        <f>O35/$F35*$F372</f>
        <v>870966.55608474847</v>
      </c>
      <c r="P372" s="24">
        <f>P35/$F35*$F372</f>
        <v>0</v>
      </c>
      <c r="Q372" s="24">
        <f>Q35/$F35*$F372</f>
        <v>0</v>
      </c>
      <c r="R372" s="24"/>
      <c r="S372" s="24">
        <f t="shared" si="154"/>
        <v>870966.55608474847</v>
      </c>
      <c r="T372" s="24">
        <f t="shared" si="155"/>
        <v>0</v>
      </c>
      <c r="U372" s="24">
        <f t="shared" si="156"/>
        <v>0</v>
      </c>
      <c r="W372" s="44">
        <f t="shared" si="146"/>
        <v>0</v>
      </c>
      <c r="X372" s="44">
        <f t="shared" si="147"/>
        <v>0</v>
      </c>
    </row>
    <row r="373" spans="2:24" x14ac:dyDescent="0.25">
      <c r="B373" s="6">
        <v>583</v>
      </c>
      <c r="C373" s="6" t="s">
        <v>135</v>
      </c>
      <c r="D373" s="6" t="s">
        <v>269</v>
      </c>
      <c r="E373" s="6"/>
      <c r="F373" s="24">
        <v>2170209.0319895069</v>
      </c>
      <c r="G373" s="24">
        <f>(G38+G39+G41+G42)/($F37+$F40)*$F373</f>
        <v>0</v>
      </c>
      <c r="H373" s="24">
        <f t="shared" ref="H373:Q373" si="157">(H38+H39+H41+H42)/($F37+$F40)*$F373</f>
        <v>0</v>
      </c>
      <c r="I373" s="24">
        <f t="shared" si="157"/>
        <v>0</v>
      </c>
      <c r="J373" s="24">
        <f t="shared" si="157"/>
        <v>0</v>
      </c>
      <c r="K373" s="24">
        <f t="shared" si="157"/>
        <v>0</v>
      </c>
      <c r="L373" s="24">
        <f t="shared" si="157"/>
        <v>0</v>
      </c>
      <c r="M373" s="24">
        <f t="shared" si="157"/>
        <v>0</v>
      </c>
      <c r="N373" s="24">
        <f t="shared" si="157"/>
        <v>0</v>
      </c>
      <c r="O373" s="24">
        <f t="shared" si="157"/>
        <v>885662.3059549178</v>
      </c>
      <c r="P373" s="24">
        <f t="shared" si="157"/>
        <v>0</v>
      </c>
      <c r="Q373" s="24">
        <f t="shared" si="157"/>
        <v>1284546.7260345891</v>
      </c>
      <c r="R373" s="24"/>
      <c r="S373" s="24">
        <f t="shared" si="154"/>
        <v>885662.3059549178</v>
      </c>
      <c r="T373" s="24">
        <f t="shared" si="155"/>
        <v>0</v>
      </c>
      <c r="U373" s="24">
        <f t="shared" si="156"/>
        <v>1284546.7260345891</v>
      </c>
      <c r="W373" s="44">
        <f>SUM(G373:Q373)-F373</f>
        <v>0</v>
      </c>
      <c r="X373" s="44">
        <f t="shared" si="147"/>
        <v>0</v>
      </c>
    </row>
    <row r="374" spans="2:24" x14ac:dyDescent="0.25">
      <c r="B374" s="6">
        <v>584</v>
      </c>
      <c r="C374" s="6" t="s">
        <v>148</v>
      </c>
      <c r="D374" s="6"/>
      <c r="E374" s="6"/>
      <c r="F374" s="24">
        <v>0</v>
      </c>
      <c r="G374" s="24"/>
      <c r="H374" s="24"/>
      <c r="I374" s="24"/>
      <c r="J374" s="24"/>
      <c r="K374" s="24"/>
      <c r="L374" s="24"/>
      <c r="M374" s="24"/>
      <c r="N374" s="24"/>
      <c r="O374" s="24"/>
      <c r="P374" s="24"/>
      <c r="Q374" s="24"/>
      <c r="R374" s="24"/>
      <c r="S374" s="24">
        <f t="shared" si="154"/>
        <v>0</v>
      </c>
      <c r="T374" s="24">
        <f t="shared" si="155"/>
        <v>0</v>
      </c>
      <c r="U374" s="24">
        <f t="shared" si="156"/>
        <v>0</v>
      </c>
      <c r="W374" s="44">
        <f t="shared" si="146"/>
        <v>0</v>
      </c>
      <c r="X374" s="44">
        <f t="shared" si="147"/>
        <v>0</v>
      </c>
    </row>
    <row r="375" spans="2:24" x14ac:dyDescent="0.25">
      <c r="B375" s="6">
        <v>585</v>
      </c>
      <c r="C375" s="6" t="s">
        <v>149</v>
      </c>
      <c r="D375" s="6"/>
      <c r="E375" s="6"/>
      <c r="F375" s="24">
        <v>0</v>
      </c>
      <c r="G375" s="24"/>
      <c r="H375" s="24"/>
      <c r="I375" s="24"/>
      <c r="J375" s="24"/>
      <c r="K375" s="24"/>
      <c r="L375" s="24"/>
      <c r="M375" s="24"/>
      <c r="N375" s="24"/>
      <c r="O375" s="24"/>
      <c r="P375" s="24"/>
      <c r="Q375" s="24"/>
      <c r="R375" s="24"/>
      <c r="S375" s="24">
        <f t="shared" si="154"/>
        <v>0</v>
      </c>
      <c r="T375" s="24">
        <f t="shared" si="155"/>
        <v>0</v>
      </c>
      <c r="U375" s="24">
        <f t="shared" si="156"/>
        <v>0</v>
      </c>
      <c r="W375" s="44">
        <f t="shared" si="146"/>
        <v>0</v>
      </c>
      <c r="X375" s="44">
        <f t="shared" si="147"/>
        <v>0</v>
      </c>
    </row>
    <row r="376" spans="2:24" x14ac:dyDescent="0.25">
      <c r="B376" s="6">
        <v>586</v>
      </c>
      <c r="C376" s="6" t="s">
        <v>150</v>
      </c>
      <c r="D376" s="6" t="s">
        <v>270</v>
      </c>
      <c r="E376" s="6"/>
      <c r="F376" s="24">
        <v>5717579.7126991935</v>
      </c>
      <c r="G376" s="24">
        <f>G59/$F59*$F376</f>
        <v>0</v>
      </c>
      <c r="H376" s="24">
        <f>H59/$F59*$F376</f>
        <v>0</v>
      </c>
      <c r="I376" s="24">
        <f>I59/$F59*$F376</f>
        <v>0</v>
      </c>
      <c r="J376" s="24"/>
      <c r="K376" s="24">
        <f>K59/$F59*$F376</f>
        <v>0</v>
      </c>
      <c r="L376" s="24">
        <f>L59/$F59*$F376</f>
        <v>0</v>
      </c>
      <c r="M376" s="24">
        <f>M59/$F59*$F376</f>
        <v>0</v>
      </c>
      <c r="N376" s="24"/>
      <c r="O376" s="24">
        <f>O59/$F59*$F376</f>
        <v>0</v>
      </c>
      <c r="P376" s="24">
        <f>P59/$F59*$F376</f>
        <v>0</v>
      </c>
      <c r="Q376" s="24">
        <f>Q59/$F59*$F376</f>
        <v>5717579.7126991935</v>
      </c>
      <c r="R376" s="24"/>
      <c r="S376" s="24">
        <f t="shared" si="154"/>
        <v>0</v>
      </c>
      <c r="T376" s="24">
        <f t="shared" si="155"/>
        <v>0</v>
      </c>
      <c r="U376" s="24">
        <f t="shared" si="156"/>
        <v>5717579.7126991935</v>
      </c>
      <c r="W376" s="44">
        <f t="shared" si="146"/>
        <v>0</v>
      </c>
      <c r="X376" s="44">
        <f t="shared" si="147"/>
        <v>0</v>
      </c>
    </row>
    <row r="377" spans="2:24" x14ac:dyDescent="0.25">
      <c r="B377" s="6">
        <v>586</v>
      </c>
      <c r="C377" s="6" t="s">
        <v>151</v>
      </c>
      <c r="D377" s="6"/>
      <c r="E377" s="6"/>
      <c r="F377" s="24">
        <v>0</v>
      </c>
      <c r="G377" s="24"/>
      <c r="H377" s="24"/>
      <c r="I377" s="24"/>
      <c r="J377" s="40"/>
      <c r="K377" s="24"/>
      <c r="L377" s="24"/>
      <c r="M377" s="24"/>
      <c r="N377" s="40"/>
      <c r="O377" s="24"/>
      <c r="P377" s="24"/>
      <c r="Q377" s="24"/>
      <c r="R377" s="24"/>
      <c r="S377" s="24">
        <f t="shared" si="154"/>
        <v>0</v>
      </c>
      <c r="T377" s="24">
        <f t="shared" si="155"/>
        <v>0</v>
      </c>
      <c r="U377" s="24">
        <f t="shared" si="156"/>
        <v>0</v>
      </c>
      <c r="W377" s="44">
        <f t="shared" si="146"/>
        <v>0</v>
      </c>
      <c r="X377" s="44">
        <f t="shared" si="147"/>
        <v>0</v>
      </c>
    </row>
    <row r="378" spans="2:24" x14ac:dyDescent="0.25">
      <c r="B378" s="6">
        <v>587</v>
      </c>
      <c r="C378" s="6" t="s">
        <v>152</v>
      </c>
      <c r="D378" s="6"/>
      <c r="E378" s="6"/>
      <c r="F378" s="24">
        <v>0</v>
      </c>
      <c r="G378" s="24"/>
      <c r="H378" s="24"/>
      <c r="I378" s="24"/>
      <c r="J378" s="40"/>
      <c r="K378" s="24"/>
      <c r="L378" s="24"/>
      <c r="M378" s="24"/>
      <c r="N378" s="40"/>
      <c r="O378" s="24"/>
      <c r="P378" s="24"/>
      <c r="Q378" s="24"/>
      <c r="R378" s="24"/>
      <c r="S378" s="24">
        <f t="shared" si="154"/>
        <v>0</v>
      </c>
      <c r="T378" s="24">
        <f t="shared" si="155"/>
        <v>0</v>
      </c>
      <c r="U378" s="24">
        <f t="shared" si="156"/>
        <v>0</v>
      </c>
      <c r="W378" s="44">
        <f t="shared" si="146"/>
        <v>0</v>
      </c>
      <c r="X378" s="44">
        <f t="shared" si="147"/>
        <v>0</v>
      </c>
    </row>
    <row r="379" spans="2:24" x14ac:dyDescent="0.25">
      <c r="B379" s="6">
        <v>588</v>
      </c>
      <c r="C379" s="6" t="s">
        <v>153</v>
      </c>
      <c r="D379" s="47" t="str">
        <f>INDEX(classify,$E379,'Function-Classif'!D$1)</f>
        <v>DIST</v>
      </c>
      <c r="E379" s="6">
        <v>4</v>
      </c>
      <c r="F379" s="24">
        <v>3343041</v>
      </c>
      <c r="G379" s="47">
        <f>INDEX(classify,$E379,'Function-Classif'!G$1)*$F379</f>
        <v>0</v>
      </c>
      <c r="H379" s="47">
        <f>INDEX(classify,$E379,'Function-Classif'!H$1)*$F379</f>
        <v>0</v>
      </c>
      <c r="I379" s="47">
        <f>INDEX(classify,$E379,'Function-Classif'!I$1)*$F379</f>
        <v>0</v>
      </c>
      <c r="J379" s="47"/>
      <c r="K379" s="47">
        <f>INDEX(classify,$E379,'Function-Classif'!K$1)*$F379</f>
        <v>0</v>
      </c>
      <c r="L379" s="47">
        <f>INDEX(classify,$E379,'Function-Classif'!L$1)*$F379</f>
        <v>0</v>
      </c>
      <c r="M379" s="47">
        <f>INDEX(classify,$E379,'Function-Classif'!M$1)*$F379</f>
        <v>0</v>
      </c>
      <c r="N379" s="47"/>
      <c r="O379" s="47">
        <f>INDEX(classify,$E379,'Function-Classif'!O$1)*$F379</f>
        <v>1364045.2380371888</v>
      </c>
      <c r="P379" s="47">
        <f>INDEX(classify,$E379,'Function-Classif'!P$1)*$F379</f>
        <v>0</v>
      </c>
      <c r="Q379" s="47">
        <f>INDEX(classify,$E379,'Function-Classif'!Q$1)*$F379</f>
        <v>1978995.761962811</v>
      </c>
      <c r="R379" s="24"/>
      <c r="S379" s="24">
        <f t="shared" si="154"/>
        <v>1364045.2380371888</v>
      </c>
      <c r="T379" s="24">
        <f t="shared" si="155"/>
        <v>0</v>
      </c>
      <c r="U379" s="24">
        <f t="shared" si="156"/>
        <v>1978995.761962811</v>
      </c>
      <c r="W379" s="44">
        <f t="shared" si="146"/>
        <v>0</v>
      </c>
      <c r="X379" s="44">
        <f t="shared" si="147"/>
        <v>0</v>
      </c>
    </row>
    <row r="380" spans="2:24" x14ac:dyDescent="0.25">
      <c r="B380" s="30">
        <v>589</v>
      </c>
      <c r="C380" s="30" t="s">
        <v>91</v>
      </c>
      <c r="D380" s="30"/>
      <c r="E380" s="30"/>
      <c r="F380" s="41">
        <v>0</v>
      </c>
      <c r="G380" s="41"/>
      <c r="H380" s="41"/>
      <c r="I380" s="41"/>
      <c r="J380" s="41"/>
      <c r="K380" s="41"/>
      <c r="L380" s="41"/>
      <c r="M380" s="41"/>
      <c r="N380" s="41"/>
      <c r="O380" s="41"/>
      <c r="P380" s="41"/>
      <c r="Q380" s="41"/>
      <c r="R380" s="41"/>
      <c r="S380" s="41">
        <f t="shared" si="154"/>
        <v>0</v>
      </c>
      <c r="T380" s="41">
        <f t="shared" si="155"/>
        <v>0</v>
      </c>
      <c r="U380" s="41">
        <f t="shared" si="156"/>
        <v>0</v>
      </c>
      <c r="W380" s="44">
        <f t="shared" si="146"/>
        <v>0</v>
      </c>
      <c r="X380" s="44">
        <f t="shared" si="147"/>
        <v>0</v>
      </c>
    </row>
    <row r="381" spans="2:24" x14ac:dyDescent="0.25">
      <c r="B381" s="6" t="s">
        <v>205</v>
      </c>
      <c r="C381" s="6"/>
      <c r="D381" s="6"/>
      <c r="E381" s="6"/>
      <c r="F381" s="24">
        <f>SUM(F370:F380)</f>
        <v>13526013.537216896</v>
      </c>
      <c r="G381" s="24">
        <f>SUM(G370:G380)</f>
        <v>0</v>
      </c>
      <c r="H381" s="24">
        <f>SUM(H370:H380)</f>
        <v>0</v>
      </c>
      <c r="I381" s="24">
        <f>SUM(I370:I380)</f>
        <v>0</v>
      </c>
      <c r="J381" s="24"/>
      <c r="K381" s="24">
        <f>SUM(K370:K380)</f>
        <v>0</v>
      </c>
      <c r="L381" s="24">
        <f>SUM(L370:L380)</f>
        <v>0</v>
      </c>
      <c r="M381" s="24">
        <f>SUM(M370:M380)</f>
        <v>0</v>
      </c>
      <c r="N381" s="24"/>
      <c r="O381" s="24">
        <f>SUM(O370:O380)</f>
        <v>3764214.5385531457</v>
      </c>
      <c r="P381" s="24">
        <f>SUM(P370:P380)</f>
        <v>0</v>
      </c>
      <c r="Q381" s="24">
        <f>SUM(Q370:Q380)</f>
        <v>9761798.9986637495</v>
      </c>
      <c r="R381" s="24"/>
      <c r="S381" s="24">
        <f>SUM(S370:S380)</f>
        <v>3764214.5385531457</v>
      </c>
      <c r="T381" s="24">
        <f>SUM(T370:T380)</f>
        <v>0</v>
      </c>
      <c r="U381" s="24">
        <f>SUM(U370:U380)</f>
        <v>9761798.9986637495</v>
      </c>
      <c r="W381" s="44">
        <f t="shared" si="146"/>
        <v>0</v>
      </c>
      <c r="X381" s="44">
        <f t="shared" si="147"/>
        <v>0</v>
      </c>
    </row>
    <row r="382" spans="2:24" x14ac:dyDescent="0.25">
      <c r="B382" s="6"/>
      <c r="C382" s="6"/>
      <c r="D382" s="6"/>
      <c r="E382" s="6"/>
      <c r="F382" s="24"/>
      <c r="G382" s="24"/>
      <c r="H382" s="24"/>
      <c r="I382" s="24"/>
      <c r="J382" s="40"/>
      <c r="K382" s="24"/>
      <c r="L382" s="24"/>
      <c r="M382" s="24"/>
      <c r="N382" s="40"/>
      <c r="O382" s="24"/>
      <c r="P382" s="24"/>
      <c r="Q382" s="24"/>
      <c r="R382" s="24"/>
      <c r="S382" s="24"/>
      <c r="T382" s="24"/>
      <c r="U382" s="24"/>
      <c r="W382" s="44">
        <f t="shared" si="146"/>
        <v>0</v>
      </c>
      <c r="X382" s="44">
        <f t="shared" si="147"/>
        <v>0</v>
      </c>
    </row>
    <row r="383" spans="2:24" x14ac:dyDescent="0.25">
      <c r="B383" s="9" t="s">
        <v>206</v>
      </c>
      <c r="C383" s="6"/>
      <c r="D383" s="6"/>
      <c r="E383" s="6"/>
      <c r="F383" s="24"/>
      <c r="G383" s="24"/>
      <c r="H383" s="24"/>
      <c r="I383" s="24"/>
      <c r="J383" s="40"/>
      <c r="K383" s="24"/>
      <c r="L383" s="24"/>
      <c r="M383" s="24"/>
      <c r="N383" s="40"/>
      <c r="O383" s="24"/>
      <c r="P383" s="24"/>
      <c r="Q383" s="24"/>
      <c r="R383" s="24"/>
      <c r="S383" s="24"/>
      <c r="T383" s="24"/>
      <c r="U383" s="24"/>
      <c r="W383" s="44">
        <f t="shared" si="146"/>
        <v>0</v>
      </c>
      <c r="X383" s="44">
        <f t="shared" si="147"/>
        <v>0</v>
      </c>
    </row>
    <row r="384" spans="2:24" x14ac:dyDescent="0.25">
      <c r="B384" s="6">
        <v>590</v>
      </c>
      <c r="C384" s="6" t="s">
        <v>157</v>
      </c>
      <c r="D384" s="6"/>
      <c r="E384" s="6"/>
      <c r="F384" s="24">
        <v>0</v>
      </c>
      <c r="G384" s="24"/>
      <c r="H384" s="24"/>
      <c r="I384" s="24"/>
      <c r="J384" s="40"/>
      <c r="K384" s="24"/>
      <c r="L384" s="24"/>
      <c r="M384" s="24"/>
      <c r="N384" s="40"/>
      <c r="O384" s="24"/>
      <c r="P384" s="24"/>
      <c r="Q384" s="24"/>
      <c r="R384" s="24"/>
      <c r="S384" s="24">
        <f t="shared" ref="S384:S392" si="158">+G384+K384+O384</f>
        <v>0</v>
      </c>
      <c r="T384" s="24">
        <f t="shared" ref="T384:T392" si="159">+H384+L384+P384</f>
        <v>0</v>
      </c>
      <c r="U384" s="24">
        <f t="shared" ref="U384:U392" si="160">+I384+M384+Q384</f>
        <v>0</v>
      </c>
      <c r="W384" s="44">
        <f t="shared" si="146"/>
        <v>0</v>
      </c>
      <c r="X384" s="44">
        <f t="shared" si="147"/>
        <v>0</v>
      </c>
    </row>
    <row r="385" spans="2:24" x14ac:dyDescent="0.25">
      <c r="B385" s="6">
        <v>591</v>
      </c>
      <c r="C385" s="6" t="s">
        <v>96</v>
      </c>
      <c r="D385" s="6"/>
      <c r="E385" s="6"/>
      <c r="F385" s="24">
        <v>0</v>
      </c>
      <c r="G385" s="24"/>
      <c r="H385" s="24"/>
      <c r="I385" s="24"/>
      <c r="J385" s="40"/>
      <c r="K385" s="24"/>
      <c r="L385" s="24"/>
      <c r="M385" s="24"/>
      <c r="N385" s="40"/>
      <c r="O385" s="24"/>
      <c r="P385" s="24"/>
      <c r="Q385" s="24"/>
      <c r="R385" s="24"/>
      <c r="S385" s="24">
        <f t="shared" si="158"/>
        <v>0</v>
      </c>
      <c r="T385" s="24">
        <f t="shared" si="159"/>
        <v>0</v>
      </c>
      <c r="U385" s="24">
        <f t="shared" si="160"/>
        <v>0</v>
      </c>
      <c r="W385" s="44">
        <f t="shared" si="146"/>
        <v>0</v>
      </c>
      <c r="X385" s="44">
        <f t="shared" si="147"/>
        <v>0</v>
      </c>
    </row>
    <row r="386" spans="2:24" x14ac:dyDescent="0.25">
      <c r="B386" s="6">
        <v>592</v>
      </c>
      <c r="C386" s="6" t="s">
        <v>158</v>
      </c>
      <c r="D386" s="6" t="s">
        <v>268</v>
      </c>
      <c r="E386" s="6"/>
      <c r="F386" s="24">
        <v>605268.88174267509</v>
      </c>
      <c r="G386" s="24">
        <f>G35/$F35*$F386</f>
        <v>0</v>
      </c>
      <c r="H386" s="24">
        <f>H35/$F35*$F386</f>
        <v>0</v>
      </c>
      <c r="I386" s="24">
        <f>I35/$F35*$F386</f>
        <v>0</v>
      </c>
      <c r="J386" s="24"/>
      <c r="K386" s="24">
        <f>K35/$F35*$F386</f>
        <v>0</v>
      </c>
      <c r="L386" s="24">
        <f>L35/$F35*$F386</f>
        <v>0</v>
      </c>
      <c r="M386" s="24">
        <f>M35/$F35*$F386</f>
        <v>0</v>
      </c>
      <c r="N386" s="24"/>
      <c r="O386" s="24">
        <f>O35/$F35*$F386</f>
        <v>605268.88174267509</v>
      </c>
      <c r="P386" s="24">
        <f>P35/$F35*$F386</f>
        <v>0</v>
      </c>
      <c r="Q386" s="24">
        <f>Q35/$F35*$F386</f>
        <v>0</v>
      </c>
      <c r="R386" s="24"/>
      <c r="S386" s="24">
        <f t="shared" si="158"/>
        <v>605268.88174267509</v>
      </c>
      <c r="T386" s="24">
        <f t="shared" si="159"/>
        <v>0</v>
      </c>
      <c r="U386" s="24">
        <f t="shared" si="160"/>
        <v>0</v>
      </c>
      <c r="W386" s="44">
        <f t="shared" si="146"/>
        <v>0</v>
      </c>
      <c r="X386" s="44">
        <f t="shared" si="147"/>
        <v>0</v>
      </c>
    </row>
    <row r="387" spans="2:24" x14ac:dyDescent="0.25">
      <c r="B387" s="6">
        <v>593</v>
      </c>
      <c r="C387" s="6" t="s">
        <v>159</v>
      </c>
      <c r="D387" s="6" t="s">
        <v>269</v>
      </c>
      <c r="E387" s="6"/>
      <c r="F387" s="24">
        <v>6158358.9636072675</v>
      </c>
      <c r="G387" s="24">
        <f>(G38+G39+G41+G42)/($F37+$F40)*$F387</f>
        <v>0</v>
      </c>
      <c r="H387" s="24">
        <f t="shared" ref="H387:Q387" si="161">(H38+H39+H41+H42)/($F37+$F40)*$F387</f>
        <v>0</v>
      </c>
      <c r="I387" s="24">
        <f t="shared" si="161"/>
        <v>0</v>
      </c>
      <c r="J387" s="24">
        <f t="shared" si="161"/>
        <v>0</v>
      </c>
      <c r="K387" s="24">
        <f t="shared" si="161"/>
        <v>0</v>
      </c>
      <c r="L387" s="24">
        <f t="shared" si="161"/>
        <v>0</v>
      </c>
      <c r="M387" s="24">
        <f t="shared" si="161"/>
        <v>0</v>
      </c>
      <c r="N387" s="24">
        <f t="shared" si="161"/>
        <v>0</v>
      </c>
      <c r="O387" s="24">
        <f t="shared" si="161"/>
        <v>2513226.2930481262</v>
      </c>
      <c r="P387" s="24">
        <f t="shared" si="161"/>
        <v>0</v>
      </c>
      <c r="Q387" s="24">
        <f t="shared" si="161"/>
        <v>3645132.6705591413</v>
      </c>
      <c r="R387" s="24"/>
      <c r="S387" s="24">
        <f t="shared" si="158"/>
        <v>2513226.2930481262</v>
      </c>
      <c r="T387" s="24">
        <f t="shared" si="159"/>
        <v>0</v>
      </c>
      <c r="U387" s="24">
        <f t="shared" si="160"/>
        <v>3645132.6705591413</v>
      </c>
      <c r="W387" s="44">
        <f t="shared" si="146"/>
        <v>0</v>
      </c>
      <c r="X387" s="44">
        <f t="shared" si="147"/>
        <v>0</v>
      </c>
    </row>
    <row r="388" spans="2:24" x14ac:dyDescent="0.25">
      <c r="B388" s="6">
        <v>594</v>
      </c>
      <c r="C388" s="6" t="s">
        <v>160</v>
      </c>
      <c r="D388" s="6" t="s">
        <v>272</v>
      </c>
      <c r="E388" s="6"/>
      <c r="F388" s="24">
        <v>413801.70867297339</v>
      </c>
      <c r="G388" s="24">
        <f>(G46+G47+G49+G50)/($F45+$F48)*$F388</f>
        <v>0</v>
      </c>
      <c r="H388" s="24">
        <f t="shared" ref="H388:Q388" si="162">(H46+H47+H49+H50)/($F45+$F48)*$F388</f>
        <v>0</v>
      </c>
      <c r="I388" s="24">
        <f t="shared" si="162"/>
        <v>0</v>
      </c>
      <c r="J388" s="24">
        <f t="shared" si="162"/>
        <v>0</v>
      </c>
      <c r="K388" s="24">
        <f t="shared" si="162"/>
        <v>0</v>
      </c>
      <c r="L388" s="24">
        <f t="shared" si="162"/>
        <v>0</v>
      </c>
      <c r="M388" s="24">
        <f t="shared" si="162"/>
        <v>0</v>
      </c>
      <c r="N388" s="24">
        <f t="shared" si="162"/>
        <v>0</v>
      </c>
      <c r="O388" s="24">
        <f t="shared" si="162"/>
        <v>84374.168398419264</v>
      </c>
      <c r="P388" s="24">
        <f t="shared" si="162"/>
        <v>0</v>
      </c>
      <c r="Q388" s="24">
        <f t="shared" si="162"/>
        <v>329427.54027455411</v>
      </c>
      <c r="R388" s="24"/>
      <c r="S388" s="24">
        <f t="shared" si="158"/>
        <v>84374.168398419264</v>
      </c>
      <c r="T388" s="24">
        <f t="shared" si="159"/>
        <v>0</v>
      </c>
      <c r="U388" s="24">
        <f t="shared" si="160"/>
        <v>329427.54027455411</v>
      </c>
      <c r="W388" s="44">
        <f t="shared" si="146"/>
        <v>0</v>
      </c>
      <c r="X388" s="44">
        <f t="shared" si="147"/>
        <v>0</v>
      </c>
    </row>
    <row r="389" spans="2:24" x14ac:dyDescent="0.25">
      <c r="B389" s="6">
        <v>595</v>
      </c>
      <c r="C389" s="6" t="s">
        <v>161</v>
      </c>
      <c r="D389" s="6" t="s">
        <v>275</v>
      </c>
      <c r="E389" s="6"/>
      <c r="F389" s="24">
        <v>51420.421279841255</v>
      </c>
      <c r="G389" s="24">
        <f>(G53+G54+G56+G57)/($F52+$F55)*$F389</f>
        <v>0</v>
      </c>
      <c r="H389" s="24">
        <f t="shared" ref="H389:Q389" si="163">(H53+H54+H56+H57)/($F52+$F55)*$F389</f>
        <v>0</v>
      </c>
      <c r="I389" s="24">
        <f t="shared" si="163"/>
        <v>0</v>
      </c>
      <c r="J389" s="24">
        <f t="shared" si="163"/>
        <v>0</v>
      </c>
      <c r="K389" s="24">
        <f t="shared" si="163"/>
        <v>0</v>
      </c>
      <c r="L389" s="24">
        <f t="shared" si="163"/>
        <v>0</v>
      </c>
      <c r="M389" s="24">
        <f t="shared" si="163"/>
        <v>0</v>
      </c>
      <c r="N389" s="24">
        <f t="shared" si="163"/>
        <v>0</v>
      </c>
      <c r="O389" s="24">
        <f t="shared" si="163"/>
        <v>27208.307970937192</v>
      </c>
      <c r="P389" s="24">
        <f t="shared" si="163"/>
        <v>0</v>
      </c>
      <c r="Q389" s="24">
        <f t="shared" si="163"/>
        <v>24212.113308904056</v>
      </c>
      <c r="R389" s="24"/>
      <c r="S389" s="24">
        <f t="shared" si="158"/>
        <v>27208.307970937192</v>
      </c>
      <c r="T389" s="24">
        <f t="shared" si="159"/>
        <v>0</v>
      </c>
      <c r="U389" s="24">
        <f t="shared" si="160"/>
        <v>24212.113308904056</v>
      </c>
      <c r="W389" s="44">
        <f t="shared" si="146"/>
        <v>0</v>
      </c>
      <c r="X389" s="44">
        <f t="shared" si="147"/>
        <v>0</v>
      </c>
    </row>
    <row r="390" spans="2:24" x14ac:dyDescent="0.25">
      <c r="B390" s="6">
        <v>596</v>
      </c>
      <c r="C390" s="6" t="s">
        <v>162</v>
      </c>
      <c r="D390" s="6"/>
      <c r="E390" s="6"/>
      <c r="F390" s="24">
        <v>0</v>
      </c>
      <c r="G390" s="24"/>
      <c r="H390" s="24"/>
      <c r="I390" s="24"/>
      <c r="J390" s="40"/>
      <c r="K390" s="24"/>
      <c r="L390" s="24"/>
      <c r="M390" s="24"/>
      <c r="N390" s="40"/>
      <c r="O390" s="24"/>
      <c r="P390" s="24"/>
      <c r="Q390" s="24"/>
      <c r="R390" s="24"/>
      <c r="S390" s="24">
        <f t="shared" si="158"/>
        <v>0</v>
      </c>
      <c r="T390" s="24">
        <f t="shared" si="159"/>
        <v>0</v>
      </c>
      <c r="U390" s="24">
        <f t="shared" si="160"/>
        <v>0</v>
      </c>
      <c r="W390" s="44">
        <f t="shared" si="146"/>
        <v>0</v>
      </c>
      <c r="X390" s="44">
        <f t="shared" si="147"/>
        <v>0</v>
      </c>
    </row>
    <row r="391" spans="2:24" x14ac:dyDescent="0.25">
      <c r="B391" s="6">
        <v>597</v>
      </c>
      <c r="C391" s="6" t="s">
        <v>163</v>
      </c>
      <c r="D391" s="6"/>
      <c r="E391" s="6"/>
      <c r="F391" s="24">
        <v>0</v>
      </c>
      <c r="G391" s="24"/>
      <c r="H391" s="24"/>
      <c r="I391" s="24"/>
      <c r="J391" s="40"/>
      <c r="K391" s="24"/>
      <c r="L391" s="24"/>
      <c r="M391" s="24"/>
      <c r="N391" s="40"/>
      <c r="O391" s="24"/>
      <c r="P391" s="24"/>
      <c r="Q391" s="24"/>
      <c r="R391" s="24"/>
      <c r="S391" s="24">
        <f t="shared" si="158"/>
        <v>0</v>
      </c>
      <c r="T391" s="24">
        <f t="shared" si="159"/>
        <v>0</v>
      </c>
      <c r="U391" s="24">
        <f t="shared" si="160"/>
        <v>0</v>
      </c>
      <c r="W391" s="44">
        <f t="shared" si="146"/>
        <v>0</v>
      </c>
      <c r="X391" s="44">
        <f t="shared" si="147"/>
        <v>0</v>
      </c>
    </row>
    <row r="392" spans="2:24" x14ac:dyDescent="0.25">
      <c r="B392" s="30">
        <v>598</v>
      </c>
      <c r="C392" s="30" t="s">
        <v>207</v>
      </c>
      <c r="D392" s="30"/>
      <c r="E392" s="30"/>
      <c r="F392" s="41">
        <v>0</v>
      </c>
      <c r="G392" s="41"/>
      <c r="H392" s="41"/>
      <c r="I392" s="41"/>
      <c r="J392" s="41"/>
      <c r="K392" s="41"/>
      <c r="L392" s="41"/>
      <c r="M392" s="41"/>
      <c r="N392" s="41"/>
      <c r="O392" s="41"/>
      <c r="P392" s="41"/>
      <c r="Q392" s="41"/>
      <c r="R392" s="41"/>
      <c r="S392" s="41">
        <f t="shared" si="158"/>
        <v>0</v>
      </c>
      <c r="T392" s="41">
        <f t="shared" si="159"/>
        <v>0</v>
      </c>
      <c r="U392" s="41">
        <f t="shared" si="160"/>
        <v>0</v>
      </c>
      <c r="W392" s="44">
        <f t="shared" si="146"/>
        <v>0</v>
      </c>
      <c r="X392" s="44">
        <f t="shared" si="147"/>
        <v>0</v>
      </c>
    </row>
    <row r="393" spans="2:24" x14ac:dyDescent="0.25">
      <c r="B393" s="6" t="s">
        <v>208</v>
      </c>
      <c r="C393" s="6"/>
      <c r="D393" s="6"/>
      <c r="E393" s="6"/>
      <c r="F393" s="24">
        <f>SUM(F384:F392)</f>
        <v>7228849.9753027568</v>
      </c>
      <c r="G393" s="24">
        <f>SUM(G384:G392)</f>
        <v>0</v>
      </c>
      <c r="H393" s="24">
        <f>SUM(H384:H392)</f>
        <v>0</v>
      </c>
      <c r="I393" s="24">
        <f>SUM(I384:I392)</f>
        <v>0</v>
      </c>
      <c r="J393" s="24"/>
      <c r="K393" s="24">
        <f>SUM(K384:K392)</f>
        <v>0</v>
      </c>
      <c r="L393" s="24">
        <f>SUM(L384:L392)</f>
        <v>0</v>
      </c>
      <c r="M393" s="24">
        <f>SUM(M384:M392)</f>
        <v>0</v>
      </c>
      <c r="N393" s="24"/>
      <c r="O393" s="24">
        <f>SUM(O384:O392)</f>
        <v>3230077.6511601582</v>
      </c>
      <c r="P393" s="24">
        <f>SUM(P384:P392)</f>
        <v>0</v>
      </c>
      <c r="Q393" s="24">
        <f>SUM(Q384:Q392)</f>
        <v>3998772.3241425995</v>
      </c>
      <c r="R393" s="24"/>
      <c r="S393" s="24">
        <f>SUM(S384:S392)</f>
        <v>3230077.6511601582</v>
      </c>
      <c r="T393" s="24">
        <f>SUM(T384:T392)</f>
        <v>0</v>
      </c>
      <c r="U393" s="24">
        <f>SUM(U384:U392)</f>
        <v>3998772.3241425995</v>
      </c>
      <c r="W393" s="44">
        <f t="shared" si="146"/>
        <v>0</v>
      </c>
      <c r="X393" s="44">
        <f t="shared" si="147"/>
        <v>0</v>
      </c>
    </row>
    <row r="394" spans="2:24" x14ac:dyDescent="0.25">
      <c r="B394" s="30"/>
      <c r="C394" s="30"/>
      <c r="D394" s="30"/>
      <c r="E394" s="30"/>
      <c r="F394" s="31"/>
      <c r="G394" s="41"/>
      <c r="H394" s="41"/>
      <c r="I394" s="41"/>
      <c r="J394" s="41"/>
      <c r="K394" s="41"/>
      <c r="L394" s="41"/>
      <c r="M394" s="41"/>
      <c r="N394" s="41"/>
      <c r="O394" s="41"/>
      <c r="P394" s="41"/>
      <c r="Q394" s="41"/>
      <c r="R394" s="41"/>
      <c r="S394" s="41"/>
      <c r="T394" s="41"/>
      <c r="U394" s="41"/>
      <c r="W394" s="44">
        <f t="shared" si="146"/>
        <v>0</v>
      </c>
      <c r="X394" s="44">
        <f t="shared" si="147"/>
        <v>0</v>
      </c>
    </row>
    <row r="395" spans="2:24" x14ac:dyDescent="0.25">
      <c r="B395" s="6" t="s">
        <v>248</v>
      </c>
      <c r="C395" s="6"/>
      <c r="D395" s="6"/>
      <c r="E395" s="6"/>
      <c r="F395" s="24">
        <f>F393+F381</f>
        <v>20754863.512519654</v>
      </c>
      <c r="G395" s="24">
        <f>G393+G381</f>
        <v>0</v>
      </c>
      <c r="H395" s="24">
        <f>H393+H381</f>
        <v>0</v>
      </c>
      <c r="I395" s="24">
        <f>I393+I381</f>
        <v>0</v>
      </c>
      <c r="J395" s="24"/>
      <c r="K395" s="24">
        <f>K393+K381</f>
        <v>0</v>
      </c>
      <c r="L395" s="24">
        <f>L393+L381</f>
        <v>0</v>
      </c>
      <c r="M395" s="24">
        <f>M393+M381</f>
        <v>0</v>
      </c>
      <c r="N395" s="24"/>
      <c r="O395" s="24">
        <f>O393+O381</f>
        <v>6994292.1897133039</v>
      </c>
      <c r="P395" s="24">
        <f>P393+P381</f>
        <v>0</v>
      </c>
      <c r="Q395" s="24">
        <f>Q393+Q381</f>
        <v>13760571.322806349</v>
      </c>
      <c r="R395" s="24"/>
      <c r="S395" s="24">
        <f>S393+S381</f>
        <v>6994292.1897133039</v>
      </c>
      <c r="T395" s="24">
        <f>T393+T381</f>
        <v>0</v>
      </c>
      <c r="U395" s="24">
        <f>U393+U381</f>
        <v>13760571.322806349</v>
      </c>
      <c r="W395" s="44">
        <f t="shared" si="146"/>
        <v>0</v>
      </c>
      <c r="X395" s="44">
        <f t="shared" si="147"/>
        <v>0</v>
      </c>
    </row>
    <row r="396" spans="2:24" x14ac:dyDescent="0.25">
      <c r="B396" s="6"/>
      <c r="C396" s="6"/>
      <c r="D396" s="6"/>
      <c r="E396" s="6"/>
      <c r="F396" s="24"/>
      <c r="G396" s="24"/>
      <c r="H396" s="24"/>
      <c r="I396" s="24"/>
      <c r="J396" s="40"/>
      <c r="K396" s="24"/>
      <c r="L396" s="24"/>
      <c r="M396" s="24"/>
      <c r="N396" s="40"/>
      <c r="O396" s="24"/>
      <c r="P396" s="24"/>
      <c r="Q396" s="24"/>
      <c r="R396" s="24"/>
      <c r="S396" s="24"/>
      <c r="T396" s="24"/>
      <c r="U396" s="24"/>
      <c r="W396" s="44">
        <f t="shared" si="146"/>
        <v>0</v>
      </c>
      <c r="X396" s="44">
        <f t="shared" si="147"/>
        <v>0</v>
      </c>
    </row>
    <row r="397" spans="2:24" x14ac:dyDescent="0.25">
      <c r="B397" s="9" t="s">
        <v>166</v>
      </c>
      <c r="C397" s="6"/>
      <c r="D397" s="6"/>
      <c r="E397" s="6"/>
      <c r="F397" s="24"/>
      <c r="G397" s="24"/>
      <c r="H397" s="24"/>
      <c r="I397" s="24"/>
      <c r="J397" s="40"/>
      <c r="K397" s="24"/>
      <c r="L397" s="24"/>
      <c r="M397" s="24"/>
      <c r="N397" s="40"/>
      <c r="O397" s="24"/>
      <c r="P397" s="24"/>
      <c r="Q397" s="24"/>
      <c r="R397" s="24"/>
      <c r="S397" s="24"/>
      <c r="T397" s="24"/>
      <c r="U397" s="24"/>
      <c r="W397" s="44">
        <f t="shared" si="146"/>
        <v>0</v>
      </c>
      <c r="X397" s="44">
        <f t="shared" si="147"/>
        <v>0</v>
      </c>
    </row>
    <row r="398" spans="2:24" x14ac:dyDescent="0.25">
      <c r="B398" s="6">
        <v>901</v>
      </c>
      <c r="C398" s="6" t="s">
        <v>167</v>
      </c>
      <c r="D398" s="6"/>
      <c r="E398" s="6" t="s">
        <v>251</v>
      </c>
      <c r="F398" s="24">
        <v>3259517.7695655213</v>
      </c>
      <c r="G398" s="24"/>
      <c r="H398" s="24"/>
      <c r="I398" s="24"/>
      <c r="J398" s="40"/>
      <c r="K398" s="24"/>
      <c r="L398" s="24"/>
      <c r="M398" s="24"/>
      <c r="N398" s="40"/>
      <c r="O398" s="24"/>
      <c r="P398" s="24"/>
      <c r="Q398" s="24">
        <f>F398</f>
        <v>3259517.7695655213</v>
      </c>
      <c r="R398" s="24"/>
      <c r="S398" s="24">
        <f t="shared" ref="S398:S402" si="164">+G398+K398+O398</f>
        <v>0</v>
      </c>
      <c r="T398" s="24">
        <f t="shared" ref="T398:T402" si="165">+H398+L398+P398</f>
        <v>0</v>
      </c>
      <c r="U398" s="24">
        <f t="shared" ref="U398:U402" si="166">+I398+M398+Q398</f>
        <v>3259517.7695655213</v>
      </c>
      <c r="W398" s="44">
        <f t="shared" si="146"/>
        <v>0</v>
      </c>
      <c r="X398" s="44">
        <f t="shared" si="147"/>
        <v>0</v>
      </c>
    </row>
    <row r="399" spans="2:24" x14ac:dyDescent="0.25">
      <c r="B399" s="6">
        <v>902</v>
      </c>
      <c r="C399" s="6" t="s">
        <v>168</v>
      </c>
      <c r="D399" s="6"/>
      <c r="E399" s="6" t="s">
        <v>251</v>
      </c>
      <c r="F399" s="24">
        <v>754379.33932137571</v>
      </c>
      <c r="G399" s="24"/>
      <c r="H399" s="24"/>
      <c r="I399" s="24"/>
      <c r="J399" s="40"/>
      <c r="K399" s="24"/>
      <c r="L399" s="24"/>
      <c r="M399" s="24"/>
      <c r="N399" s="40"/>
      <c r="O399" s="24"/>
      <c r="P399" s="24"/>
      <c r="Q399" s="24">
        <f>F399</f>
        <v>754379.33932137571</v>
      </c>
      <c r="R399" s="24"/>
      <c r="S399" s="24">
        <f t="shared" si="164"/>
        <v>0</v>
      </c>
      <c r="T399" s="24">
        <f t="shared" si="165"/>
        <v>0</v>
      </c>
      <c r="U399" s="24">
        <f t="shared" si="166"/>
        <v>754379.33932137571</v>
      </c>
      <c r="W399" s="44">
        <f t="shared" si="146"/>
        <v>0</v>
      </c>
      <c r="X399" s="44">
        <f t="shared" si="147"/>
        <v>0</v>
      </c>
    </row>
    <row r="400" spans="2:24" x14ac:dyDescent="0.25">
      <c r="B400" s="6">
        <v>903</v>
      </c>
      <c r="C400" s="6" t="s">
        <v>169</v>
      </c>
      <c r="D400" s="6"/>
      <c r="E400" s="6" t="s">
        <v>251</v>
      </c>
      <c r="F400" s="24">
        <v>11992170.541608535</v>
      </c>
      <c r="G400" s="24"/>
      <c r="H400" s="24"/>
      <c r="I400" s="24"/>
      <c r="J400" s="40"/>
      <c r="K400" s="24"/>
      <c r="L400" s="24"/>
      <c r="M400" s="24"/>
      <c r="N400" s="40"/>
      <c r="O400" s="24"/>
      <c r="P400" s="24"/>
      <c r="Q400" s="24">
        <f>F400</f>
        <v>11992170.541608535</v>
      </c>
      <c r="R400" s="24"/>
      <c r="S400" s="24">
        <f t="shared" si="164"/>
        <v>0</v>
      </c>
      <c r="T400" s="24">
        <f t="shared" si="165"/>
        <v>0</v>
      </c>
      <c r="U400" s="24">
        <f t="shared" si="166"/>
        <v>11992170.541608535</v>
      </c>
      <c r="W400" s="44">
        <f t="shared" si="146"/>
        <v>0</v>
      </c>
      <c r="X400" s="44">
        <f t="shared" si="147"/>
        <v>0</v>
      </c>
    </row>
    <row r="401" spans="2:24" x14ac:dyDescent="0.25">
      <c r="B401" s="6">
        <v>904</v>
      </c>
      <c r="C401" s="6" t="s">
        <v>170</v>
      </c>
      <c r="D401" s="6"/>
      <c r="E401" s="6"/>
      <c r="F401" s="24">
        <v>0</v>
      </c>
      <c r="G401" s="24"/>
      <c r="H401" s="24"/>
      <c r="I401" s="24"/>
      <c r="J401" s="40"/>
      <c r="K401" s="24"/>
      <c r="L401" s="24"/>
      <c r="M401" s="24"/>
      <c r="N401" s="40"/>
      <c r="O401" s="24"/>
      <c r="P401" s="24"/>
      <c r="Q401" s="24"/>
      <c r="R401" s="24"/>
      <c r="S401" s="24">
        <f t="shared" si="164"/>
        <v>0</v>
      </c>
      <c r="T401" s="24">
        <f t="shared" si="165"/>
        <v>0</v>
      </c>
      <c r="U401" s="24">
        <f t="shared" si="166"/>
        <v>0</v>
      </c>
      <c r="W401" s="44">
        <f t="shared" si="146"/>
        <v>0</v>
      </c>
      <c r="X401" s="44">
        <f t="shared" si="147"/>
        <v>0</v>
      </c>
    </row>
    <row r="402" spans="2:24" x14ac:dyDescent="0.25">
      <c r="B402" s="30">
        <v>905</v>
      </c>
      <c r="C402" s="30" t="s">
        <v>171</v>
      </c>
      <c r="D402" s="30"/>
      <c r="E402" s="30"/>
      <c r="F402" s="41">
        <v>0</v>
      </c>
      <c r="G402" s="41"/>
      <c r="H402" s="41"/>
      <c r="I402" s="41"/>
      <c r="J402" s="41"/>
      <c r="K402" s="41"/>
      <c r="L402" s="41"/>
      <c r="M402" s="41"/>
      <c r="N402" s="41"/>
      <c r="O402" s="41"/>
      <c r="P402" s="41"/>
      <c r="Q402" s="41"/>
      <c r="R402" s="41"/>
      <c r="S402" s="41">
        <f t="shared" si="164"/>
        <v>0</v>
      </c>
      <c r="T402" s="41">
        <f t="shared" si="165"/>
        <v>0</v>
      </c>
      <c r="U402" s="41">
        <f t="shared" si="166"/>
        <v>0</v>
      </c>
      <c r="W402" s="44">
        <f t="shared" si="146"/>
        <v>0</v>
      </c>
      <c r="X402" s="44">
        <f t="shared" si="147"/>
        <v>0</v>
      </c>
    </row>
    <row r="403" spans="2:24" x14ac:dyDescent="0.25">
      <c r="B403" s="6" t="s">
        <v>209</v>
      </c>
      <c r="C403" s="6"/>
      <c r="D403" s="6"/>
      <c r="E403" s="6"/>
      <c r="F403" s="24">
        <f>SUM(F398:F402)</f>
        <v>16006067.650495432</v>
      </c>
      <c r="G403" s="24">
        <f>SUM(G398:G402)</f>
        <v>0</v>
      </c>
      <c r="H403" s="24">
        <f>SUM(H398:H402)</f>
        <v>0</v>
      </c>
      <c r="I403" s="24">
        <f>SUM(I398:I402)</f>
        <v>0</v>
      </c>
      <c r="J403" s="24"/>
      <c r="K403" s="24">
        <f>SUM(K398:K402)</f>
        <v>0</v>
      </c>
      <c r="L403" s="24">
        <f>SUM(L398:L402)</f>
        <v>0</v>
      </c>
      <c r="M403" s="24">
        <f>SUM(M398:M402)</f>
        <v>0</v>
      </c>
      <c r="N403" s="24"/>
      <c r="O403" s="24">
        <f>SUM(O398:O402)</f>
        <v>0</v>
      </c>
      <c r="P403" s="24">
        <f>SUM(P398:P402)</f>
        <v>0</v>
      </c>
      <c r="Q403" s="24">
        <f>SUM(Q398:Q402)</f>
        <v>16006067.650495432</v>
      </c>
      <c r="R403" s="24"/>
      <c r="S403" s="24">
        <f>SUM(S398:S402)</f>
        <v>0</v>
      </c>
      <c r="T403" s="24">
        <f>SUM(T398:T402)</f>
        <v>0</v>
      </c>
      <c r="U403" s="24">
        <f>SUM(U398:U402)</f>
        <v>16006067.650495432</v>
      </c>
      <c r="W403" s="44">
        <f t="shared" si="146"/>
        <v>0</v>
      </c>
      <c r="X403" s="44">
        <f t="shared" si="147"/>
        <v>0</v>
      </c>
    </row>
    <row r="404" spans="2:24" x14ac:dyDescent="0.25">
      <c r="B404" s="6"/>
      <c r="C404" s="6"/>
      <c r="D404" s="6"/>
      <c r="E404" s="6"/>
      <c r="F404" s="24"/>
      <c r="G404" s="24"/>
      <c r="H404" s="24"/>
      <c r="I404" s="24"/>
      <c r="J404" s="40"/>
      <c r="K404" s="24"/>
      <c r="L404" s="24"/>
      <c r="M404" s="24"/>
      <c r="N404" s="40"/>
      <c r="O404" s="24"/>
      <c r="P404" s="24"/>
      <c r="Q404" s="24"/>
      <c r="R404" s="24"/>
      <c r="S404" s="24"/>
      <c r="T404" s="24"/>
      <c r="U404" s="24"/>
      <c r="W404" s="44">
        <f t="shared" si="146"/>
        <v>0</v>
      </c>
      <c r="X404" s="44">
        <f t="shared" si="147"/>
        <v>0</v>
      </c>
    </row>
    <row r="405" spans="2:24" x14ac:dyDescent="0.25">
      <c r="B405" s="9" t="s">
        <v>173</v>
      </c>
      <c r="C405" s="6"/>
      <c r="D405" s="6"/>
      <c r="E405" s="6"/>
      <c r="F405" s="24"/>
      <c r="G405" s="24"/>
      <c r="H405" s="24"/>
      <c r="I405" s="24"/>
      <c r="J405" s="40"/>
      <c r="K405" s="24"/>
      <c r="L405" s="24"/>
      <c r="M405" s="24"/>
      <c r="N405" s="40"/>
      <c r="O405" s="24"/>
      <c r="P405" s="24"/>
      <c r="Q405" s="24"/>
      <c r="R405" s="24"/>
      <c r="S405" s="24"/>
      <c r="T405" s="24"/>
      <c r="U405" s="24"/>
      <c r="W405" s="44">
        <f t="shared" ref="W405:W468" si="167">SUM(G405:Q405)-F405</f>
        <v>0</v>
      </c>
      <c r="X405" s="44">
        <f t="shared" ref="X405:X468" si="168">SUM(S405:U405)-F405</f>
        <v>0</v>
      </c>
    </row>
    <row r="406" spans="2:24" x14ac:dyDescent="0.25">
      <c r="B406" s="6">
        <v>907</v>
      </c>
      <c r="C406" s="6" t="s">
        <v>174</v>
      </c>
      <c r="D406" s="6"/>
      <c r="E406" s="6" t="s">
        <v>251</v>
      </c>
      <c r="F406" s="24">
        <v>614306.72725874442</v>
      </c>
      <c r="G406" s="24"/>
      <c r="H406" s="24"/>
      <c r="I406" s="24"/>
      <c r="J406" s="40"/>
      <c r="K406" s="24"/>
      <c r="L406" s="24"/>
      <c r="M406" s="24"/>
      <c r="N406" s="40"/>
      <c r="O406" s="24"/>
      <c r="P406" s="24"/>
      <c r="Q406" s="24">
        <f>F406</f>
        <v>614306.72725874442</v>
      </c>
      <c r="R406" s="24"/>
      <c r="S406" s="24">
        <f t="shared" ref="S406:S415" si="169">+G406+K406+O406</f>
        <v>0</v>
      </c>
      <c r="T406" s="24">
        <f t="shared" ref="T406:T415" si="170">+H406+L406+P406</f>
        <v>0</v>
      </c>
      <c r="U406" s="24">
        <f t="shared" ref="U406:U415" si="171">+I406+M406+Q406</f>
        <v>614306.72725874442</v>
      </c>
      <c r="W406" s="44">
        <f t="shared" si="167"/>
        <v>0</v>
      </c>
      <c r="X406" s="44">
        <f t="shared" si="168"/>
        <v>0</v>
      </c>
    </row>
    <row r="407" spans="2:24" x14ac:dyDescent="0.25">
      <c r="B407" s="6">
        <v>908</v>
      </c>
      <c r="C407" s="6" t="s">
        <v>175</v>
      </c>
      <c r="D407" s="6"/>
      <c r="E407" s="6" t="s">
        <v>251</v>
      </c>
      <c r="F407" s="24">
        <v>1585967.8624582202</v>
      </c>
      <c r="G407" s="24"/>
      <c r="H407" s="24"/>
      <c r="I407" s="24"/>
      <c r="J407" s="40"/>
      <c r="K407" s="24"/>
      <c r="L407" s="24"/>
      <c r="M407" s="24"/>
      <c r="N407" s="40"/>
      <c r="O407" s="24"/>
      <c r="P407" s="24"/>
      <c r="Q407" s="24">
        <f>F407</f>
        <v>1585967.8624582202</v>
      </c>
      <c r="R407" s="24"/>
      <c r="S407" s="24">
        <f t="shared" si="169"/>
        <v>0</v>
      </c>
      <c r="T407" s="24">
        <f t="shared" si="170"/>
        <v>0</v>
      </c>
      <c r="U407" s="24">
        <f t="shared" si="171"/>
        <v>1585967.8624582202</v>
      </c>
      <c r="W407" s="44">
        <f t="shared" si="167"/>
        <v>0</v>
      </c>
      <c r="X407" s="44">
        <f t="shared" si="168"/>
        <v>0</v>
      </c>
    </row>
    <row r="408" spans="2:24" x14ac:dyDescent="0.25">
      <c r="B408" s="6">
        <v>908</v>
      </c>
      <c r="C408" s="6" t="s">
        <v>210</v>
      </c>
      <c r="D408" s="6"/>
      <c r="E408" s="6"/>
      <c r="F408" s="24">
        <v>0</v>
      </c>
      <c r="G408" s="24"/>
      <c r="H408" s="24"/>
      <c r="I408" s="24"/>
      <c r="J408" s="40"/>
      <c r="K408" s="24"/>
      <c r="L408" s="24"/>
      <c r="M408" s="24"/>
      <c r="N408" s="40"/>
      <c r="O408" s="24"/>
      <c r="P408" s="24"/>
      <c r="Q408" s="24"/>
      <c r="R408" s="24"/>
      <c r="S408" s="24">
        <f t="shared" si="169"/>
        <v>0</v>
      </c>
      <c r="T408" s="24">
        <f t="shared" si="170"/>
        <v>0</v>
      </c>
      <c r="U408" s="24">
        <f t="shared" si="171"/>
        <v>0</v>
      </c>
      <c r="W408" s="44">
        <f t="shared" si="167"/>
        <v>0</v>
      </c>
      <c r="X408" s="44">
        <f t="shared" si="168"/>
        <v>0</v>
      </c>
    </row>
    <row r="409" spans="2:24" x14ac:dyDescent="0.25">
      <c r="B409" s="6">
        <v>909</v>
      </c>
      <c r="C409" s="6" t="s">
        <v>177</v>
      </c>
      <c r="D409" s="6"/>
      <c r="E409" s="6"/>
      <c r="F409" s="24">
        <v>0</v>
      </c>
      <c r="G409" s="24"/>
      <c r="H409" s="24"/>
      <c r="I409" s="24"/>
      <c r="J409" s="40"/>
      <c r="K409" s="24"/>
      <c r="L409" s="24"/>
      <c r="M409" s="24"/>
      <c r="N409" s="40"/>
      <c r="O409" s="24"/>
      <c r="P409" s="24"/>
      <c r="Q409" s="24"/>
      <c r="R409" s="24"/>
      <c r="S409" s="24">
        <f t="shared" si="169"/>
        <v>0</v>
      </c>
      <c r="T409" s="24">
        <f t="shared" si="170"/>
        <v>0</v>
      </c>
      <c r="U409" s="24">
        <f t="shared" si="171"/>
        <v>0</v>
      </c>
      <c r="W409" s="44">
        <f t="shared" si="167"/>
        <v>0</v>
      </c>
      <c r="X409" s="44">
        <f t="shared" si="168"/>
        <v>0</v>
      </c>
    </row>
    <row r="410" spans="2:24" x14ac:dyDescent="0.25">
      <c r="B410" s="6">
        <v>909</v>
      </c>
      <c r="C410" s="6" t="s">
        <v>178</v>
      </c>
      <c r="D410" s="6"/>
      <c r="E410" s="6"/>
      <c r="F410" s="24">
        <v>0</v>
      </c>
      <c r="G410" s="24"/>
      <c r="H410" s="24"/>
      <c r="I410" s="24"/>
      <c r="J410" s="40"/>
      <c r="K410" s="24"/>
      <c r="L410" s="24"/>
      <c r="M410" s="24"/>
      <c r="N410" s="40"/>
      <c r="O410" s="24"/>
      <c r="P410" s="24"/>
      <c r="Q410" s="24"/>
      <c r="R410" s="24"/>
      <c r="S410" s="24">
        <f t="shared" si="169"/>
        <v>0</v>
      </c>
      <c r="T410" s="24">
        <f t="shared" si="170"/>
        <v>0</v>
      </c>
      <c r="U410" s="24">
        <f t="shared" si="171"/>
        <v>0</v>
      </c>
      <c r="W410" s="44">
        <f t="shared" si="167"/>
        <v>0</v>
      </c>
      <c r="X410" s="44">
        <f t="shared" si="168"/>
        <v>0</v>
      </c>
    </row>
    <row r="411" spans="2:24" x14ac:dyDescent="0.25">
      <c r="B411" s="6">
        <v>910</v>
      </c>
      <c r="C411" s="6" t="s">
        <v>179</v>
      </c>
      <c r="D411" s="6"/>
      <c r="E411" s="6"/>
      <c r="F411" s="24">
        <v>0</v>
      </c>
      <c r="G411" s="24"/>
      <c r="H411" s="24"/>
      <c r="I411" s="24"/>
      <c r="J411" s="40"/>
      <c r="K411" s="24"/>
      <c r="L411" s="24"/>
      <c r="M411" s="24"/>
      <c r="N411" s="40"/>
      <c r="O411" s="24"/>
      <c r="P411" s="24"/>
      <c r="Q411" s="24"/>
      <c r="R411" s="24"/>
      <c r="S411" s="24">
        <f t="shared" si="169"/>
        <v>0</v>
      </c>
      <c r="T411" s="24">
        <f t="shared" si="170"/>
        <v>0</v>
      </c>
      <c r="U411" s="24">
        <f t="shared" si="171"/>
        <v>0</v>
      </c>
      <c r="W411" s="44">
        <f t="shared" si="167"/>
        <v>0</v>
      </c>
      <c r="X411" s="44">
        <f t="shared" si="168"/>
        <v>0</v>
      </c>
    </row>
    <row r="412" spans="2:24" x14ac:dyDescent="0.25">
      <c r="B412" s="6">
        <v>911</v>
      </c>
      <c r="C412" s="6" t="s">
        <v>180</v>
      </c>
      <c r="D412" s="6"/>
      <c r="E412" s="6"/>
      <c r="F412" s="24">
        <v>0</v>
      </c>
      <c r="G412" s="24"/>
      <c r="H412" s="24"/>
      <c r="I412" s="24"/>
      <c r="J412" s="40"/>
      <c r="K412" s="24"/>
      <c r="L412" s="24"/>
      <c r="M412" s="24"/>
      <c r="N412" s="40"/>
      <c r="O412" s="24"/>
      <c r="P412" s="24"/>
      <c r="Q412" s="24"/>
      <c r="R412" s="24"/>
      <c r="S412" s="24">
        <f t="shared" si="169"/>
        <v>0</v>
      </c>
      <c r="T412" s="24">
        <f t="shared" si="170"/>
        <v>0</v>
      </c>
      <c r="U412" s="24">
        <f t="shared" si="171"/>
        <v>0</v>
      </c>
      <c r="W412" s="44">
        <f t="shared" si="167"/>
        <v>0</v>
      </c>
      <c r="X412" s="44">
        <f t="shared" si="168"/>
        <v>0</v>
      </c>
    </row>
    <row r="413" spans="2:24" x14ac:dyDescent="0.25">
      <c r="B413" s="6">
        <v>912</v>
      </c>
      <c r="C413" s="6" t="s">
        <v>180</v>
      </c>
      <c r="D413" s="6"/>
      <c r="E413" s="6"/>
      <c r="F413" s="24">
        <v>0</v>
      </c>
      <c r="G413" s="24"/>
      <c r="H413" s="24"/>
      <c r="I413" s="24"/>
      <c r="J413" s="40"/>
      <c r="K413" s="24"/>
      <c r="L413" s="24"/>
      <c r="M413" s="24"/>
      <c r="N413" s="40"/>
      <c r="O413" s="24"/>
      <c r="P413" s="24"/>
      <c r="Q413" s="24"/>
      <c r="R413" s="24"/>
      <c r="S413" s="24">
        <f t="shared" si="169"/>
        <v>0</v>
      </c>
      <c r="T413" s="24">
        <f t="shared" si="170"/>
        <v>0</v>
      </c>
      <c r="U413" s="24">
        <f t="shared" si="171"/>
        <v>0</v>
      </c>
      <c r="W413" s="44">
        <f t="shared" si="167"/>
        <v>0</v>
      </c>
      <c r="X413" s="44">
        <f t="shared" si="168"/>
        <v>0</v>
      </c>
    </row>
    <row r="414" spans="2:24" x14ac:dyDescent="0.25">
      <c r="B414" s="6">
        <v>913</v>
      </c>
      <c r="C414" s="6" t="s">
        <v>211</v>
      </c>
      <c r="D414" s="6"/>
      <c r="E414" s="6"/>
      <c r="F414" s="24">
        <v>0</v>
      </c>
      <c r="G414" s="24"/>
      <c r="H414" s="24"/>
      <c r="I414" s="24"/>
      <c r="J414" s="40"/>
      <c r="K414" s="24"/>
      <c r="L414" s="24"/>
      <c r="M414" s="24"/>
      <c r="N414" s="40"/>
      <c r="O414" s="24"/>
      <c r="P414" s="24"/>
      <c r="Q414" s="24"/>
      <c r="R414" s="24"/>
      <c r="S414" s="24">
        <f t="shared" si="169"/>
        <v>0</v>
      </c>
      <c r="T414" s="24">
        <f t="shared" si="170"/>
        <v>0</v>
      </c>
      <c r="U414" s="24">
        <f t="shared" si="171"/>
        <v>0</v>
      </c>
      <c r="W414" s="44">
        <f t="shared" si="167"/>
        <v>0</v>
      </c>
      <c r="X414" s="44">
        <f t="shared" si="168"/>
        <v>0</v>
      </c>
    </row>
    <row r="415" spans="2:24" x14ac:dyDescent="0.25">
      <c r="B415" s="30">
        <v>916</v>
      </c>
      <c r="C415" s="30" t="s">
        <v>182</v>
      </c>
      <c r="D415" s="30"/>
      <c r="E415" s="30"/>
      <c r="F415" s="41">
        <v>0</v>
      </c>
      <c r="G415" s="41"/>
      <c r="H415" s="41"/>
      <c r="I415" s="41"/>
      <c r="J415" s="41"/>
      <c r="K415" s="41"/>
      <c r="L415" s="41"/>
      <c r="M415" s="41"/>
      <c r="N415" s="41"/>
      <c r="O415" s="41"/>
      <c r="P415" s="41"/>
      <c r="Q415" s="41"/>
      <c r="R415" s="41"/>
      <c r="S415" s="41">
        <f t="shared" si="169"/>
        <v>0</v>
      </c>
      <c r="T415" s="41">
        <f t="shared" si="170"/>
        <v>0</v>
      </c>
      <c r="U415" s="41">
        <f t="shared" si="171"/>
        <v>0</v>
      </c>
      <c r="W415" s="44">
        <f t="shared" si="167"/>
        <v>0</v>
      </c>
      <c r="X415" s="44">
        <f t="shared" si="168"/>
        <v>0</v>
      </c>
    </row>
    <row r="416" spans="2:24" x14ac:dyDescent="0.25">
      <c r="B416" s="6" t="s">
        <v>212</v>
      </c>
      <c r="C416" s="6"/>
      <c r="D416" s="6"/>
      <c r="E416" s="6"/>
      <c r="F416" s="24">
        <f>SUM(F406:F415)</f>
        <v>2200274.5897169644</v>
      </c>
      <c r="G416" s="24">
        <f>SUM(G406:G415)</f>
        <v>0</v>
      </c>
      <c r="H416" s="24">
        <f>SUM(H406:H415)</f>
        <v>0</v>
      </c>
      <c r="I416" s="24">
        <f>SUM(I406:I415)</f>
        <v>0</v>
      </c>
      <c r="J416" s="24"/>
      <c r="K416" s="24">
        <f>SUM(K406:K415)</f>
        <v>0</v>
      </c>
      <c r="L416" s="24">
        <f>SUM(L406:L415)</f>
        <v>0</v>
      </c>
      <c r="M416" s="24">
        <f>SUM(M406:M415)</f>
        <v>0</v>
      </c>
      <c r="N416" s="24"/>
      <c r="O416" s="24">
        <f>SUM(O406:O415)</f>
        <v>0</v>
      </c>
      <c r="P416" s="24">
        <f>SUM(P406:P415)</f>
        <v>0</v>
      </c>
      <c r="Q416" s="24">
        <f>SUM(Q406:Q415)</f>
        <v>2200274.5897169644</v>
      </c>
      <c r="R416" s="24"/>
      <c r="S416" s="24">
        <f>SUM(S406:S415)</f>
        <v>0</v>
      </c>
      <c r="T416" s="24">
        <f>SUM(T406:T415)</f>
        <v>0</v>
      </c>
      <c r="U416" s="24">
        <f>SUM(U406:U415)</f>
        <v>2200274.5897169644</v>
      </c>
      <c r="W416" s="44">
        <f t="shared" si="167"/>
        <v>0</v>
      </c>
      <c r="X416" s="44">
        <f t="shared" si="168"/>
        <v>0</v>
      </c>
    </row>
    <row r="417" spans="2:24" x14ac:dyDescent="0.25">
      <c r="B417" s="6"/>
      <c r="C417" s="6"/>
      <c r="D417" s="6"/>
      <c r="E417" s="6"/>
      <c r="F417" s="24"/>
      <c r="G417" s="24"/>
      <c r="H417" s="24"/>
      <c r="I417" s="24"/>
      <c r="J417" s="24"/>
      <c r="K417" s="24"/>
      <c r="L417" s="24"/>
      <c r="M417" s="24"/>
      <c r="N417" s="24"/>
      <c r="O417" s="24"/>
      <c r="P417" s="24"/>
      <c r="Q417" s="24"/>
      <c r="R417" s="24"/>
      <c r="S417" s="24"/>
      <c r="T417" s="24"/>
      <c r="U417" s="24"/>
      <c r="W417" s="44">
        <f t="shared" si="167"/>
        <v>0</v>
      </c>
      <c r="X417" s="44">
        <f t="shared" si="168"/>
        <v>0</v>
      </c>
    </row>
    <row r="418" spans="2:24" x14ac:dyDescent="0.25">
      <c r="B418" s="6" t="s">
        <v>276</v>
      </c>
      <c r="C418" s="6"/>
      <c r="D418" s="6"/>
      <c r="E418" s="6"/>
      <c r="F418" s="24">
        <f>F416+F403+F395+F367+F354+F348</f>
        <v>100294209.56310987</v>
      </c>
      <c r="G418" s="24">
        <f>G416+G403+G395+G367+G354+G348</f>
        <v>5213288.5435739392</v>
      </c>
      <c r="H418" s="24">
        <f>H416+H403+H395+H367+H354+H348</f>
        <v>49377715.926771052</v>
      </c>
      <c r="I418" s="24">
        <f>I416+I403+I395+I367+I354+I348</f>
        <v>0</v>
      </c>
      <c r="J418" s="24"/>
      <c r="K418" s="24">
        <f>K416+K403+K395+K367+K354+K348</f>
        <v>6741999.3400328392</v>
      </c>
      <c r="L418" s="24">
        <f>L416+L403+L395+L367+L354+L348</f>
        <v>0</v>
      </c>
      <c r="M418" s="24">
        <f>M416+M403+M395+M367+M354+M348</f>
        <v>0</v>
      </c>
      <c r="N418" s="24"/>
      <c r="O418" s="24">
        <f>O416+O403+O395+O367+O354+O348</f>
        <v>6994292.1897133039</v>
      </c>
      <c r="P418" s="24">
        <f>P416+P403+P395+P367+P354+P348</f>
        <v>0</v>
      </c>
      <c r="Q418" s="24">
        <f>Q416+Q403+Q395+Q367+Q354+Q348</f>
        <v>31966913.563018747</v>
      </c>
      <c r="R418" s="24"/>
      <c r="S418" s="24">
        <f>S416+S403+S395+S367+S354+S348</f>
        <v>18949580.073320083</v>
      </c>
      <c r="T418" s="24">
        <f>T416+T403+T395+T367+T354+T348</f>
        <v>49377715.926771052</v>
      </c>
      <c r="U418" s="24">
        <f>U416+U403+U395+U367+U354+U348</f>
        <v>31966913.563018747</v>
      </c>
      <c r="W418" s="44">
        <f t="shared" si="167"/>
        <v>0</v>
      </c>
      <c r="X418" s="44">
        <f t="shared" si="168"/>
        <v>0</v>
      </c>
    </row>
    <row r="419" spans="2:24" x14ac:dyDescent="0.25">
      <c r="B419" s="6"/>
      <c r="C419" s="6"/>
      <c r="D419" s="6"/>
      <c r="E419" s="6"/>
      <c r="F419" s="24"/>
      <c r="G419" s="24"/>
      <c r="H419" s="24"/>
      <c r="I419" s="24"/>
      <c r="J419" s="40"/>
      <c r="K419" s="24"/>
      <c r="L419" s="24"/>
      <c r="M419" s="24"/>
      <c r="N419" s="40"/>
      <c r="O419" s="24"/>
      <c r="P419" s="24"/>
      <c r="Q419" s="24"/>
      <c r="R419" s="24"/>
      <c r="S419" s="24"/>
      <c r="T419" s="24"/>
      <c r="U419" s="24"/>
      <c r="W419" s="44">
        <f t="shared" si="167"/>
        <v>0</v>
      </c>
      <c r="X419" s="44">
        <f t="shared" si="168"/>
        <v>0</v>
      </c>
    </row>
    <row r="420" spans="2:24" x14ac:dyDescent="0.25">
      <c r="B420" s="9" t="s">
        <v>184</v>
      </c>
      <c r="C420" s="6"/>
      <c r="D420" s="6"/>
      <c r="E420" s="6"/>
      <c r="F420" s="24"/>
      <c r="G420" s="24"/>
      <c r="H420" s="24"/>
      <c r="I420" s="24"/>
      <c r="J420" s="40"/>
      <c r="K420" s="24"/>
      <c r="L420" s="24"/>
      <c r="M420" s="24"/>
      <c r="N420" s="40"/>
      <c r="O420" s="24"/>
      <c r="P420" s="24"/>
      <c r="Q420" s="24"/>
      <c r="R420" s="24"/>
      <c r="S420" s="24"/>
      <c r="T420" s="24"/>
      <c r="U420" s="24"/>
      <c r="W420" s="44">
        <f t="shared" si="167"/>
        <v>0</v>
      </c>
      <c r="X420" s="44">
        <f t="shared" si="168"/>
        <v>0</v>
      </c>
    </row>
    <row r="421" spans="2:24" x14ac:dyDescent="0.25">
      <c r="B421" s="6">
        <v>920</v>
      </c>
      <c r="C421" s="6" t="s">
        <v>185</v>
      </c>
      <c r="D421" s="47" t="str">
        <f>INDEX(classify,$E421,'Function-Classif'!D$1)</f>
        <v>LBSUB7</v>
      </c>
      <c r="E421" s="6">
        <v>8</v>
      </c>
      <c r="F421" s="24">
        <v>33809236.309138604</v>
      </c>
      <c r="G421" s="52">
        <f>INDEX(classify,$E421,'Function-Classif'!G$1)*$F421</f>
        <v>1757402.5966724118</v>
      </c>
      <c r="H421" s="47">
        <f>INDEX(classify,$E421,'Function-Classif'!H$1)*$F421</f>
        <v>16645256.724649087</v>
      </c>
      <c r="I421" s="47">
        <f>INDEX(classify,$E421,'Function-Classif'!I$1)*$F421</f>
        <v>0</v>
      </c>
      <c r="J421" s="47"/>
      <c r="K421" s="47">
        <f>INDEX(classify,$E421,'Function-Classif'!K$1)*$F421</f>
        <v>2272731.8942555198</v>
      </c>
      <c r="L421" s="47">
        <f>INDEX(classify,$E421,'Function-Classif'!L$1)*$F421</f>
        <v>0</v>
      </c>
      <c r="M421" s="47">
        <f>INDEX(classify,$E421,'Function-Classif'!M$1)*$F421</f>
        <v>0</v>
      </c>
      <c r="N421" s="47"/>
      <c r="O421" s="47">
        <f>INDEX(classify,$E421,'Function-Classif'!O$1)*$F421</f>
        <v>2357779.9604510604</v>
      </c>
      <c r="P421" s="47">
        <f>INDEX(classify,$E421,'Function-Classif'!P$1)*$F421</f>
        <v>0</v>
      </c>
      <c r="Q421" s="47">
        <f>INDEX(classify,$E421,'Function-Classif'!Q$1)*$F421</f>
        <v>10776065.133110527</v>
      </c>
      <c r="R421" s="24"/>
      <c r="S421" s="24">
        <f t="shared" ref="S421:S432" si="172">+G421+K421+O421</f>
        <v>6387914.4513789918</v>
      </c>
      <c r="T421" s="24">
        <f t="shared" ref="T421:T432" si="173">+H421+L421+P421</f>
        <v>16645256.724649087</v>
      </c>
      <c r="U421" s="24">
        <f t="shared" ref="U421:U432" si="174">+I421+M421+Q421</f>
        <v>10776065.133110527</v>
      </c>
      <c r="W421" s="44">
        <f t="shared" si="167"/>
        <v>0</v>
      </c>
      <c r="X421" s="44">
        <f t="shared" si="168"/>
        <v>0</v>
      </c>
    </row>
    <row r="422" spans="2:24" x14ac:dyDescent="0.25">
      <c r="B422" s="6">
        <v>921</v>
      </c>
      <c r="C422" s="6" t="s">
        <v>186</v>
      </c>
      <c r="D422" s="6"/>
      <c r="E422" s="6"/>
      <c r="F422" s="24">
        <v>0</v>
      </c>
      <c r="G422" s="24"/>
      <c r="H422" s="24"/>
      <c r="I422" s="24"/>
      <c r="J422" s="40"/>
      <c r="K422" s="24"/>
      <c r="L422" s="24"/>
      <c r="M422" s="24"/>
      <c r="N422" s="40"/>
      <c r="O422" s="24"/>
      <c r="P422" s="24"/>
      <c r="Q422" s="24"/>
      <c r="R422" s="24"/>
      <c r="S422" s="24">
        <f t="shared" si="172"/>
        <v>0</v>
      </c>
      <c r="T422" s="24">
        <f t="shared" si="173"/>
        <v>0</v>
      </c>
      <c r="U422" s="24">
        <f t="shared" si="174"/>
        <v>0</v>
      </c>
      <c r="W422" s="44">
        <f t="shared" si="167"/>
        <v>0</v>
      </c>
      <c r="X422" s="44">
        <f t="shared" si="168"/>
        <v>0</v>
      </c>
    </row>
    <row r="423" spans="2:24" x14ac:dyDescent="0.25">
      <c r="B423" s="6">
        <v>922</v>
      </c>
      <c r="C423" s="6" t="s">
        <v>213</v>
      </c>
      <c r="D423" s="47" t="str">
        <f>INDEX(classify,$E423,'Function-Classif'!D$1)</f>
        <v>LBSUB7</v>
      </c>
      <c r="E423" s="6">
        <v>8</v>
      </c>
      <c r="F423" s="24">
        <v>-3161163.4421773665</v>
      </c>
      <c r="G423" s="52">
        <f>INDEX(classify,$E423,'Function-Classif'!G$1)*$F423</f>
        <v>-164317.13485012302</v>
      </c>
      <c r="H423" s="47">
        <f>INDEX(classify,$E423,'Function-Classif'!H$1)*$F423</f>
        <v>-1556331.4285627613</v>
      </c>
      <c r="I423" s="47">
        <f>INDEX(classify,$E423,'Function-Classif'!I$1)*$F423</f>
        <v>0</v>
      </c>
      <c r="J423" s="47"/>
      <c r="K423" s="47">
        <f>INDEX(classify,$E423,'Function-Classif'!K$1)*$F423</f>
        <v>-212500.42184623698</v>
      </c>
      <c r="L423" s="47">
        <f>INDEX(classify,$E423,'Function-Classif'!L$1)*$F423</f>
        <v>0</v>
      </c>
      <c r="M423" s="47">
        <f>INDEX(classify,$E423,'Function-Classif'!M$1)*$F423</f>
        <v>0</v>
      </c>
      <c r="N423" s="47"/>
      <c r="O423" s="47">
        <f>INDEX(classify,$E423,'Function-Classif'!O$1)*$F423</f>
        <v>-220452.41565133084</v>
      </c>
      <c r="P423" s="47">
        <f>INDEX(classify,$E423,'Function-Classif'!P$1)*$F423</f>
        <v>0</v>
      </c>
      <c r="Q423" s="47">
        <f>INDEX(classify,$E423,'Function-Classif'!Q$1)*$F423</f>
        <v>-1007562.0412669146</v>
      </c>
      <c r="R423" s="24"/>
      <c r="S423" s="24">
        <f t="shared" si="172"/>
        <v>-597269.97234769084</v>
      </c>
      <c r="T423" s="24">
        <f t="shared" si="173"/>
        <v>-1556331.4285627613</v>
      </c>
      <c r="U423" s="24">
        <f t="shared" si="174"/>
        <v>-1007562.0412669146</v>
      </c>
      <c r="W423" s="44">
        <f t="shared" si="167"/>
        <v>0</v>
      </c>
      <c r="X423" s="44">
        <f t="shared" si="168"/>
        <v>0</v>
      </c>
    </row>
    <row r="424" spans="2:24" x14ac:dyDescent="0.25">
      <c r="B424" s="6">
        <v>923</v>
      </c>
      <c r="C424" s="6" t="s">
        <v>188</v>
      </c>
      <c r="D424" s="6"/>
      <c r="E424" s="6"/>
      <c r="F424" s="24">
        <v>0</v>
      </c>
      <c r="G424" s="24"/>
      <c r="H424" s="24"/>
      <c r="I424" s="24"/>
      <c r="J424" s="40"/>
      <c r="K424" s="24"/>
      <c r="L424" s="24"/>
      <c r="M424" s="24"/>
      <c r="N424" s="40"/>
      <c r="O424" s="24"/>
      <c r="P424" s="24"/>
      <c r="Q424" s="24"/>
      <c r="R424" s="24"/>
      <c r="S424" s="24">
        <f t="shared" si="172"/>
        <v>0</v>
      </c>
      <c r="T424" s="24">
        <f t="shared" si="173"/>
        <v>0</v>
      </c>
      <c r="U424" s="24">
        <f t="shared" si="174"/>
        <v>0</v>
      </c>
      <c r="W424" s="44">
        <f t="shared" si="167"/>
        <v>0</v>
      </c>
      <c r="X424" s="44">
        <f t="shared" si="168"/>
        <v>0</v>
      </c>
    </row>
    <row r="425" spans="2:24" x14ac:dyDescent="0.25">
      <c r="B425" s="6">
        <v>924</v>
      </c>
      <c r="C425" s="6" t="s">
        <v>189</v>
      </c>
      <c r="D425" s="6"/>
      <c r="E425" s="6"/>
      <c r="F425" s="24">
        <v>0</v>
      </c>
      <c r="G425" s="24"/>
      <c r="H425" s="24"/>
      <c r="I425" s="24"/>
      <c r="J425" s="40"/>
      <c r="K425" s="24"/>
      <c r="L425" s="24"/>
      <c r="M425" s="24"/>
      <c r="N425" s="40"/>
      <c r="O425" s="24"/>
      <c r="P425" s="24"/>
      <c r="Q425" s="24"/>
      <c r="R425" s="24"/>
      <c r="S425" s="24">
        <f t="shared" si="172"/>
        <v>0</v>
      </c>
      <c r="T425" s="24">
        <f t="shared" si="173"/>
        <v>0</v>
      </c>
      <c r="U425" s="24">
        <f t="shared" si="174"/>
        <v>0</v>
      </c>
      <c r="W425" s="44">
        <f t="shared" si="167"/>
        <v>0</v>
      </c>
      <c r="X425" s="44">
        <f t="shared" si="168"/>
        <v>0</v>
      </c>
    </row>
    <row r="426" spans="2:24" x14ac:dyDescent="0.25">
      <c r="B426" s="6">
        <v>925</v>
      </c>
      <c r="C426" s="6" t="s">
        <v>190</v>
      </c>
      <c r="D426" s="47" t="str">
        <f>INDEX(classify,$E426,'Function-Classif'!D$1)</f>
        <v>LBSUB7</v>
      </c>
      <c r="E426" s="6">
        <v>8</v>
      </c>
      <c r="F426" s="24">
        <v>560277.08087133395</v>
      </c>
      <c r="G426" s="52">
        <f>INDEX(classify,$E426,'Function-Classif'!G$1)*$F426</f>
        <v>29123.17769547418</v>
      </c>
      <c r="H426" s="47">
        <f>INDEX(classify,$E426,'Function-Classif'!H$1)*$F426</f>
        <v>275840.47633514676</v>
      </c>
      <c r="I426" s="47">
        <f>INDEX(classify,$E426,'Function-Classif'!I$1)*$F426</f>
        <v>0</v>
      </c>
      <c r="J426" s="47"/>
      <c r="K426" s="47">
        <f>INDEX(classify,$E426,'Function-Classif'!K$1)*$F426</f>
        <v>37663.068744693061</v>
      </c>
      <c r="L426" s="47">
        <f>INDEX(classify,$E426,'Function-Classif'!L$1)*$F426</f>
        <v>0</v>
      </c>
      <c r="M426" s="47">
        <f>INDEX(classify,$E426,'Function-Classif'!M$1)*$F426</f>
        <v>0</v>
      </c>
      <c r="N426" s="47"/>
      <c r="O426" s="47">
        <f>INDEX(classify,$E426,'Function-Classif'!O$1)*$F426</f>
        <v>39072.461190771755</v>
      </c>
      <c r="P426" s="47">
        <f>INDEX(classify,$E426,'Function-Classif'!P$1)*$F426</f>
        <v>0</v>
      </c>
      <c r="Q426" s="47">
        <f>INDEX(classify,$E426,'Function-Classif'!Q$1)*$F426</f>
        <v>178577.89690524823</v>
      </c>
      <c r="R426" s="24"/>
      <c r="S426" s="24">
        <f t="shared" si="172"/>
        <v>105858.707630939</v>
      </c>
      <c r="T426" s="24">
        <f t="shared" si="173"/>
        <v>275840.47633514676</v>
      </c>
      <c r="U426" s="24">
        <f t="shared" si="174"/>
        <v>178577.89690524823</v>
      </c>
      <c r="W426" s="44">
        <f t="shared" si="167"/>
        <v>0</v>
      </c>
      <c r="X426" s="44">
        <f t="shared" si="168"/>
        <v>0</v>
      </c>
    </row>
    <row r="427" spans="2:24" x14ac:dyDescent="0.25">
      <c r="B427" s="6">
        <v>926</v>
      </c>
      <c r="C427" s="6" t="s">
        <v>191</v>
      </c>
      <c r="D427" s="47" t="str">
        <f>INDEX(classify,$E427,'Function-Classif'!D$1)</f>
        <v>LBSUB7</v>
      </c>
      <c r="E427" s="6">
        <v>8</v>
      </c>
      <c r="F427" s="24">
        <v>39380961.947313868</v>
      </c>
      <c r="G427" s="52">
        <f>INDEX(classify,$E427,'Function-Classif'!G$1)*$F427</f>
        <v>2047020.6470460831</v>
      </c>
      <c r="H427" s="47">
        <f>INDEX(classify,$E427,'Function-Classif'!H$1)*$F427</f>
        <v>19388377.060131736</v>
      </c>
      <c r="I427" s="47">
        <f>INDEX(classify,$E427,'Function-Classif'!I$1)*$F427</f>
        <v>0</v>
      </c>
      <c r="J427" s="47"/>
      <c r="K427" s="47">
        <f>INDEX(classify,$E427,'Function-Classif'!K$1)*$F427</f>
        <v>2647275.6564433486</v>
      </c>
      <c r="L427" s="47">
        <f>INDEX(classify,$E427,'Function-Classif'!L$1)*$F427</f>
        <v>0</v>
      </c>
      <c r="M427" s="47">
        <f>INDEX(classify,$E427,'Function-Classif'!M$1)*$F427</f>
        <v>0</v>
      </c>
      <c r="N427" s="47"/>
      <c r="O427" s="47">
        <f>INDEX(classify,$E427,'Function-Classif'!O$1)*$F427</f>
        <v>2746339.5521171447</v>
      </c>
      <c r="P427" s="47">
        <f>INDEX(classify,$E427,'Function-Classif'!P$1)*$F427</f>
        <v>0</v>
      </c>
      <c r="Q427" s="47">
        <f>INDEX(classify,$E427,'Function-Classif'!Q$1)*$F427</f>
        <v>12551949.031575555</v>
      </c>
      <c r="R427" s="24"/>
      <c r="S427" s="24">
        <f t="shared" si="172"/>
        <v>7440635.8556065764</v>
      </c>
      <c r="T427" s="24">
        <f t="shared" si="173"/>
        <v>19388377.060131736</v>
      </c>
      <c r="U427" s="24">
        <f t="shared" si="174"/>
        <v>12551949.031575555</v>
      </c>
      <c r="W427" s="44">
        <f t="shared" si="167"/>
        <v>0</v>
      </c>
      <c r="X427" s="44">
        <f t="shared" si="168"/>
        <v>0</v>
      </c>
    </row>
    <row r="428" spans="2:24" x14ac:dyDescent="0.25">
      <c r="B428" s="6">
        <v>928</v>
      </c>
      <c r="C428" s="6" t="s">
        <v>192</v>
      </c>
      <c r="D428" s="6"/>
      <c r="E428" s="6"/>
      <c r="F428" s="24">
        <v>0</v>
      </c>
      <c r="G428" s="24"/>
      <c r="H428" s="24"/>
      <c r="I428" s="24"/>
      <c r="J428" s="40"/>
      <c r="K428" s="24"/>
      <c r="L428" s="24"/>
      <c r="M428" s="24"/>
      <c r="N428" s="40"/>
      <c r="O428" s="24"/>
      <c r="P428" s="24"/>
      <c r="Q428" s="24"/>
      <c r="R428" s="24"/>
      <c r="S428" s="24">
        <f t="shared" si="172"/>
        <v>0</v>
      </c>
      <c r="T428" s="24">
        <f t="shared" si="173"/>
        <v>0</v>
      </c>
      <c r="U428" s="24">
        <f t="shared" si="174"/>
        <v>0</v>
      </c>
      <c r="W428" s="44">
        <f t="shared" si="167"/>
        <v>0</v>
      </c>
      <c r="X428" s="44">
        <f t="shared" si="168"/>
        <v>0</v>
      </c>
    </row>
    <row r="429" spans="2:24" x14ac:dyDescent="0.25">
      <c r="B429" s="6">
        <v>929</v>
      </c>
      <c r="C429" s="6" t="s">
        <v>214</v>
      </c>
      <c r="D429" s="6"/>
      <c r="E429" s="6"/>
      <c r="F429" s="24">
        <v>0</v>
      </c>
      <c r="G429" s="24"/>
      <c r="H429" s="24"/>
      <c r="I429" s="24"/>
      <c r="J429" s="40"/>
      <c r="K429" s="24"/>
      <c r="L429" s="24"/>
      <c r="M429" s="24"/>
      <c r="N429" s="40"/>
      <c r="O429" s="24"/>
      <c r="P429" s="24"/>
      <c r="Q429" s="24"/>
      <c r="R429" s="24"/>
      <c r="S429" s="24">
        <f t="shared" si="172"/>
        <v>0</v>
      </c>
      <c r="T429" s="24">
        <f t="shared" si="173"/>
        <v>0</v>
      </c>
      <c r="U429" s="24">
        <f t="shared" si="174"/>
        <v>0</v>
      </c>
      <c r="W429" s="44">
        <f t="shared" si="167"/>
        <v>0</v>
      </c>
      <c r="X429" s="44">
        <f t="shared" si="168"/>
        <v>0</v>
      </c>
    </row>
    <row r="430" spans="2:24" x14ac:dyDescent="0.25">
      <c r="B430" s="6">
        <v>930</v>
      </c>
      <c r="C430" s="6" t="s">
        <v>194</v>
      </c>
      <c r="D430" s="6"/>
      <c r="E430" s="6"/>
      <c r="F430" s="24">
        <v>0</v>
      </c>
      <c r="G430" s="24"/>
      <c r="H430" s="24"/>
      <c r="I430" s="24"/>
      <c r="J430" s="40"/>
      <c r="K430" s="24"/>
      <c r="L430" s="24"/>
      <c r="M430" s="24"/>
      <c r="N430" s="40"/>
      <c r="O430" s="24"/>
      <c r="P430" s="24"/>
      <c r="Q430" s="24"/>
      <c r="R430" s="24"/>
      <c r="S430" s="24">
        <f t="shared" si="172"/>
        <v>0</v>
      </c>
      <c r="T430" s="24">
        <f t="shared" si="173"/>
        <v>0</v>
      </c>
      <c r="U430" s="24">
        <f t="shared" si="174"/>
        <v>0</v>
      </c>
      <c r="W430" s="44">
        <f t="shared" si="167"/>
        <v>0</v>
      </c>
      <c r="X430" s="44">
        <f t="shared" si="168"/>
        <v>0</v>
      </c>
    </row>
    <row r="431" spans="2:24" x14ac:dyDescent="0.25">
      <c r="B431" s="6">
        <v>931</v>
      </c>
      <c r="C431" s="6" t="s">
        <v>195</v>
      </c>
      <c r="D431" s="6"/>
      <c r="E431" s="6"/>
      <c r="F431" s="24">
        <v>0</v>
      </c>
      <c r="G431" s="24"/>
      <c r="H431" s="24"/>
      <c r="I431" s="24"/>
      <c r="J431" s="40"/>
      <c r="K431" s="24"/>
      <c r="L431" s="24"/>
      <c r="M431" s="24"/>
      <c r="N431" s="40"/>
      <c r="O431" s="24"/>
      <c r="P431" s="24"/>
      <c r="Q431" s="24"/>
      <c r="R431" s="24"/>
      <c r="S431" s="24">
        <f t="shared" si="172"/>
        <v>0</v>
      </c>
      <c r="T431" s="24">
        <f t="shared" si="173"/>
        <v>0</v>
      </c>
      <c r="U431" s="24">
        <f t="shared" si="174"/>
        <v>0</v>
      </c>
      <c r="W431" s="44">
        <f t="shared" si="167"/>
        <v>0</v>
      </c>
      <c r="X431" s="44">
        <f t="shared" si="168"/>
        <v>0</v>
      </c>
    </row>
    <row r="432" spans="2:24" x14ac:dyDescent="0.25">
      <c r="B432" s="30">
        <v>935</v>
      </c>
      <c r="C432" s="30" t="s">
        <v>196</v>
      </c>
      <c r="D432" s="65" t="str">
        <f>INDEX(classify,$E432,'Function-Classif'!D$1)</f>
        <v>PT&amp;D</v>
      </c>
      <c r="E432" s="30">
        <v>1</v>
      </c>
      <c r="F432" s="41">
        <v>593047.4349612738</v>
      </c>
      <c r="G432" s="70">
        <f>INDEX(classify,$E432,'Function-Classif'!G$1)*$F432</f>
        <v>59236.632277270117</v>
      </c>
      <c r="H432" s="65">
        <f>INDEX(classify,$E432,'Function-Classif'!H$1)*$F432</f>
        <v>302182.72267861827</v>
      </c>
      <c r="I432" s="65">
        <f>INDEX(classify,$E432,'Function-Classif'!I$1)*$F432</f>
        <v>0</v>
      </c>
      <c r="J432" s="65"/>
      <c r="K432" s="65">
        <f>INDEX(classify,$E432,'Function-Classif'!K$1)*$F432</f>
        <v>78121.849717167759</v>
      </c>
      <c r="L432" s="65">
        <f>INDEX(classify,$E432,'Function-Classif'!L$1)*$F432</f>
        <v>0</v>
      </c>
      <c r="M432" s="65">
        <f>INDEX(classify,$E432,'Function-Classif'!M$1)*$F432</f>
        <v>0</v>
      </c>
      <c r="N432" s="65"/>
      <c r="O432" s="65">
        <f>INDEX(classify,$E432,'Function-Classif'!O$1)*$F432</f>
        <v>62634.422501454043</v>
      </c>
      <c r="P432" s="65">
        <f>INDEX(classify,$E432,'Function-Classif'!P$1)*$F432</f>
        <v>0</v>
      </c>
      <c r="Q432" s="65">
        <f>INDEX(classify,$E432,'Function-Classif'!Q$1)*$F432</f>
        <v>90871.807786763646</v>
      </c>
      <c r="R432" s="41"/>
      <c r="S432" s="41">
        <f t="shared" si="172"/>
        <v>199992.90449589191</v>
      </c>
      <c r="T432" s="41">
        <f t="shared" si="173"/>
        <v>302182.72267861827</v>
      </c>
      <c r="U432" s="41">
        <f t="shared" si="174"/>
        <v>90871.807786763646</v>
      </c>
      <c r="W432" s="44">
        <f t="shared" si="167"/>
        <v>0</v>
      </c>
      <c r="X432" s="44">
        <f t="shared" si="168"/>
        <v>0</v>
      </c>
    </row>
    <row r="433" spans="1:24" x14ac:dyDescent="0.25">
      <c r="B433" s="6" t="s">
        <v>237</v>
      </c>
      <c r="C433" s="6"/>
      <c r="D433" s="6"/>
      <c r="E433" s="6"/>
      <c r="F433" s="24">
        <f>SUM(F421:F432)</f>
        <v>71182359.330107704</v>
      </c>
      <c r="G433" s="24">
        <f>SUM(G421:G432)</f>
        <v>3728465.9188411166</v>
      </c>
      <c r="H433" s="24">
        <f>SUM(H421:H432)</f>
        <v>35055325.555231825</v>
      </c>
      <c r="I433" s="24">
        <f>SUM(I421:I432)</f>
        <v>0</v>
      </c>
      <c r="J433" s="24"/>
      <c r="K433" s="24">
        <f>SUM(K421:K432)</f>
        <v>4823292.047314493</v>
      </c>
      <c r="L433" s="24">
        <f>SUM(L421:L432)</f>
        <v>0</v>
      </c>
      <c r="M433" s="24">
        <f>SUM(M421:M432)</f>
        <v>0</v>
      </c>
      <c r="N433" s="24"/>
      <c r="O433" s="24">
        <f>SUM(O421:O432)</f>
        <v>4985373.9806091003</v>
      </c>
      <c r="P433" s="24">
        <f>SUM(P421:P432)</f>
        <v>0</v>
      </c>
      <c r="Q433" s="24">
        <f>SUM(Q421:Q432)</f>
        <v>22589901.828111179</v>
      </c>
      <c r="R433" s="24"/>
      <c r="S433" s="24">
        <f>SUM(S421:S432)</f>
        <v>13537131.946764708</v>
      </c>
      <c r="T433" s="24">
        <f>SUM(T421:T432)</f>
        <v>35055325.555231825</v>
      </c>
      <c r="U433" s="24">
        <f>SUM(U421:U432)</f>
        <v>22589901.828111179</v>
      </c>
      <c r="W433" s="44">
        <f t="shared" si="167"/>
        <v>0</v>
      </c>
      <c r="X433" s="44">
        <f t="shared" si="168"/>
        <v>0</v>
      </c>
    </row>
    <row r="434" spans="1:24" x14ac:dyDescent="0.25">
      <c r="B434" s="30"/>
      <c r="C434" s="30"/>
      <c r="D434" s="30"/>
      <c r="E434" s="30"/>
      <c r="F434" s="31"/>
      <c r="G434" s="41"/>
      <c r="H434" s="41"/>
      <c r="I434" s="41"/>
      <c r="J434" s="41"/>
      <c r="K434" s="41"/>
      <c r="L434" s="41"/>
      <c r="M434" s="41"/>
      <c r="N434" s="41"/>
      <c r="O434" s="41"/>
      <c r="P434" s="41"/>
      <c r="Q434" s="41"/>
      <c r="R434" s="41"/>
      <c r="S434" s="41"/>
      <c r="T434" s="41"/>
      <c r="U434" s="41"/>
      <c r="W434" s="44">
        <f t="shared" si="167"/>
        <v>0</v>
      </c>
      <c r="X434" s="44">
        <f t="shared" si="168"/>
        <v>0</v>
      </c>
    </row>
    <row r="435" spans="1:24" x14ac:dyDescent="0.25">
      <c r="B435" s="6" t="s">
        <v>238</v>
      </c>
      <c r="C435" s="6"/>
      <c r="D435" s="6"/>
      <c r="E435" s="6"/>
      <c r="F435" s="24">
        <f>F433+F416+F403+F393+F381+F367+F354+F348</f>
        <v>171476568.89321759</v>
      </c>
      <c r="G435" s="24">
        <f>G433+G416+G403+G393+G381+G367+G354+G348</f>
        <v>8941754.4624150563</v>
      </c>
      <c r="H435" s="24">
        <f>H433+H416+H403+H393+H381+H367+H354+H348</f>
        <v>84433041.482002884</v>
      </c>
      <c r="I435" s="24">
        <f>I433+I416+I403+I393+I381+I367+I354+I348</f>
        <v>0</v>
      </c>
      <c r="J435" s="24"/>
      <c r="K435" s="24">
        <f>K433+K416+K403+K393+K381+K367+K354+K348</f>
        <v>11565291.387347333</v>
      </c>
      <c r="L435" s="24">
        <f>L433+L416+L403+L393+L381+L367+L354+L348</f>
        <v>0</v>
      </c>
      <c r="M435" s="24">
        <f>M433+M416+M403+M393+M381+M367+M354+M348</f>
        <v>0</v>
      </c>
      <c r="N435" s="24"/>
      <c r="O435" s="24">
        <f>O433+O416+O403+O393+O381+O367+O354+O348</f>
        <v>11979666.170322403</v>
      </c>
      <c r="P435" s="24">
        <f>P433+P416+P403+P393+P381+P367+P354+P348</f>
        <v>0</v>
      </c>
      <c r="Q435" s="24">
        <f>Q433+Q416+Q403+Q393+Q381+Q367+Q354+Q348</f>
        <v>54556815.391129926</v>
      </c>
      <c r="R435" s="24"/>
      <c r="S435" s="24">
        <f>S433+S416+S403+S393+S381+S367+S354+S348</f>
        <v>32486712.020084787</v>
      </c>
      <c r="T435" s="24">
        <f>T433+T416+T403+T393+T381+T367+T354+T348</f>
        <v>84433041.482002884</v>
      </c>
      <c r="U435" s="24">
        <f>U433+U416+U403+U393+U381+U367+U354+U348</f>
        <v>54556815.391129926</v>
      </c>
      <c r="W435" s="44">
        <f t="shared" si="167"/>
        <v>0</v>
      </c>
      <c r="X435" s="44">
        <f t="shared" si="168"/>
        <v>0</v>
      </c>
    </row>
    <row r="436" spans="1:24" x14ac:dyDescent="0.25">
      <c r="B436" s="6"/>
      <c r="C436" s="6"/>
      <c r="D436" s="6"/>
      <c r="E436" s="6"/>
      <c r="F436" s="24"/>
      <c r="G436" s="24"/>
      <c r="H436" s="24"/>
      <c r="I436" s="24"/>
      <c r="J436" s="40"/>
      <c r="K436" s="24"/>
      <c r="L436" s="24"/>
      <c r="M436" s="24"/>
      <c r="N436" s="40"/>
      <c r="O436" s="24"/>
      <c r="P436" s="24"/>
      <c r="Q436" s="24"/>
      <c r="R436" s="24"/>
      <c r="S436" s="24"/>
      <c r="T436" s="24"/>
      <c r="U436" s="24"/>
      <c r="W436" s="44">
        <f t="shared" si="167"/>
        <v>0</v>
      </c>
      <c r="X436" s="44">
        <f t="shared" si="168"/>
        <v>0</v>
      </c>
    </row>
    <row r="437" spans="1:24" x14ac:dyDescent="0.25">
      <c r="A437" s="9" t="s">
        <v>216</v>
      </c>
      <c r="C437" s="6"/>
      <c r="D437" s="6"/>
      <c r="E437" s="6"/>
      <c r="F437" s="24"/>
      <c r="G437" s="24"/>
      <c r="H437" s="24"/>
      <c r="I437" s="24"/>
      <c r="J437" s="40"/>
      <c r="K437" s="24"/>
      <c r="L437" s="24"/>
      <c r="M437" s="24"/>
      <c r="N437" s="40"/>
      <c r="O437" s="24"/>
      <c r="P437" s="24"/>
      <c r="Q437" s="24"/>
      <c r="R437" s="24"/>
      <c r="S437" s="24"/>
      <c r="T437" s="24"/>
      <c r="U437" s="24"/>
      <c r="W437" s="44">
        <f t="shared" si="167"/>
        <v>0</v>
      </c>
      <c r="X437" s="44">
        <f t="shared" si="168"/>
        <v>0</v>
      </c>
    </row>
    <row r="438" spans="1:24" x14ac:dyDescent="0.25">
      <c r="B438" s="13" t="s">
        <v>47</v>
      </c>
      <c r="C438" s="6"/>
      <c r="D438" s="47" t="str">
        <f>INDEX(classify,$E438,'Function-Classif'!D$1)</f>
        <v>PROD</v>
      </c>
      <c r="E438" s="6">
        <v>2</v>
      </c>
      <c r="F438" s="24">
        <v>99900146.210981131</v>
      </c>
      <c r="G438" s="52">
        <f>INDEX(classify,$E438,'Function-Classif'!G$1)*$F438</f>
        <v>16373633.963979812</v>
      </c>
      <c r="H438" s="47">
        <f>INDEX(classify,$E438,'Function-Classif'!H$1)*$F438</f>
        <v>83526512.24700132</v>
      </c>
      <c r="I438" s="47">
        <f>INDEX(classify,$E438,'Function-Classif'!I$1)*$F438</f>
        <v>0</v>
      </c>
      <c r="J438" s="47"/>
      <c r="K438" s="47">
        <f>INDEX(classify,$E438,'Function-Classif'!K$1)*$F438</f>
        <v>0</v>
      </c>
      <c r="L438" s="47">
        <f>INDEX(classify,$E438,'Function-Classif'!L$1)*$F438</f>
        <v>0</v>
      </c>
      <c r="M438" s="47">
        <f>INDEX(classify,$E438,'Function-Classif'!M$1)*$F438</f>
        <v>0</v>
      </c>
      <c r="N438" s="47"/>
      <c r="O438" s="47">
        <f>INDEX(classify,$E438,'Function-Classif'!O$1)*$F438</f>
        <v>0</v>
      </c>
      <c r="P438" s="47">
        <f>INDEX(classify,$E438,'Function-Classif'!P$1)*$F438</f>
        <v>0</v>
      </c>
      <c r="Q438" s="47">
        <f>INDEX(classify,$E438,'Function-Classif'!Q$1)*$F438</f>
        <v>0</v>
      </c>
      <c r="R438" s="24"/>
      <c r="S438" s="24">
        <f t="shared" ref="S438:S445" si="175">+G438+K438+O438</f>
        <v>16373633.963979812</v>
      </c>
      <c r="T438" s="24">
        <f t="shared" ref="T438:T445" si="176">+H438+L438+P438</f>
        <v>83526512.24700132</v>
      </c>
      <c r="U438" s="24">
        <f t="shared" ref="U438:U445" si="177">+I438+M438+Q438</f>
        <v>0</v>
      </c>
      <c r="W438" s="44">
        <f t="shared" si="167"/>
        <v>0</v>
      </c>
      <c r="X438" s="44">
        <f t="shared" si="168"/>
        <v>0</v>
      </c>
    </row>
    <row r="439" spans="1:24" x14ac:dyDescent="0.25">
      <c r="B439" s="13" t="s">
        <v>48</v>
      </c>
      <c r="C439" s="6"/>
      <c r="D439" s="47" t="str">
        <f>INDEX(classify,$E439,'Function-Classif'!D$1)</f>
        <v>PROD</v>
      </c>
      <c r="E439" s="6">
        <v>2</v>
      </c>
      <c r="F439" s="24">
        <v>1118830.8925168437</v>
      </c>
      <c r="G439" s="52">
        <f>INDEX(classify,$E439,'Function-Classif'!G$1)*$F439</f>
        <v>183376.38328351075</v>
      </c>
      <c r="H439" s="47">
        <f>INDEX(classify,$E439,'Function-Classif'!H$1)*$F439</f>
        <v>935454.50923333305</v>
      </c>
      <c r="I439" s="47">
        <f>INDEX(classify,$E439,'Function-Classif'!I$1)*$F439</f>
        <v>0</v>
      </c>
      <c r="J439" s="47"/>
      <c r="K439" s="47">
        <f>INDEX(classify,$E439,'Function-Classif'!K$1)*$F439</f>
        <v>0</v>
      </c>
      <c r="L439" s="47">
        <f>INDEX(classify,$E439,'Function-Classif'!L$1)*$F439</f>
        <v>0</v>
      </c>
      <c r="M439" s="47">
        <f>INDEX(classify,$E439,'Function-Classif'!M$1)*$F439</f>
        <v>0</v>
      </c>
      <c r="N439" s="47"/>
      <c r="O439" s="47">
        <f>INDEX(classify,$E439,'Function-Classif'!O$1)*$F439</f>
        <v>0</v>
      </c>
      <c r="P439" s="47">
        <f>INDEX(classify,$E439,'Function-Classif'!P$1)*$F439</f>
        <v>0</v>
      </c>
      <c r="Q439" s="47">
        <f>INDEX(classify,$E439,'Function-Classif'!Q$1)*$F439</f>
        <v>0</v>
      </c>
      <c r="R439" s="24"/>
      <c r="S439" s="24">
        <f t="shared" si="175"/>
        <v>183376.38328351075</v>
      </c>
      <c r="T439" s="24">
        <f t="shared" si="176"/>
        <v>935454.50923333305</v>
      </c>
      <c r="U439" s="24">
        <f t="shared" si="177"/>
        <v>0</v>
      </c>
      <c r="W439" s="44">
        <f t="shared" si="167"/>
        <v>0</v>
      </c>
      <c r="X439" s="44">
        <f t="shared" si="168"/>
        <v>0</v>
      </c>
    </row>
    <row r="440" spans="1:24" x14ac:dyDescent="0.25">
      <c r="B440" s="14" t="s">
        <v>49</v>
      </c>
      <c r="C440" s="6"/>
      <c r="D440" s="47" t="str">
        <f>INDEX(classify,$E440,'Function-Classif'!D$1)</f>
        <v>PROD</v>
      </c>
      <c r="E440" s="6">
        <v>2</v>
      </c>
      <c r="F440" s="24">
        <v>35620454.175360583</v>
      </c>
      <c r="G440" s="52">
        <f>INDEX(classify,$E440,'Function-Classif'!G$1)*$F440</f>
        <v>5838192.439341601</v>
      </c>
      <c r="H440" s="47">
        <f>INDEX(classify,$E440,'Function-Classif'!H$1)*$F440</f>
        <v>29782261.736018982</v>
      </c>
      <c r="I440" s="47">
        <f>INDEX(classify,$E440,'Function-Classif'!I$1)*$F440</f>
        <v>0</v>
      </c>
      <c r="J440" s="47"/>
      <c r="K440" s="47">
        <f>INDEX(classify,$E440,'Function-Classif'!K$1)*$F440</f>
        <v>0</v>
      </c>
      <c r="L440" s="47">
        <f>INDEX(classify,$E440,'Function-Classif'!L$1)*$F440</f>
        <v>0</v>
      </c>
      <c r="M440" s="47">
        <f>INDEX(classify,$E440,'Function-Classif'!M$1)*$F440</f>
        <v>0</v>
      </c>
      <c r="N440" s="47"/>
      <c r="O440" s="47">
        <f>INDEX(classify,$E440,'Function-Classif'!O$1)*$F440</f>
        <v>0</v>
      </c>
      <c r="P440" s="47">
        <f>INDEX(classify,$E440,'Function-Classif'!P$1)*$F440</f>
        <v>0</v>
      </c>
      <c r="Q440" s="47">
        <f>INDEX(classify,$E440,'Function-Classif'!Q$1)*$F440</f>
        <v>0</v>
      </c>
      <c r="R440" s="24"/>
      <c r="S440" s="24">
        <f t="shared" si="175"/>
        <v>5838192.439341601</v>
      </c>
      <c r="T440" s="24">
        <f t="shared" si="176"/>
        <v>29782261.736018982</v>
      </c>
      <c r="U440" s="24">
        <f t="shared" si="177"/>
        <v>0</v>
      </c>
      <c r="W440" s="44">
        <f t="shared" si="167"/>
        <v>0</v>
      </c>
      <c r="X440" s="44">
        <f t="shared" si="168"/>
        <v>0</v>
      </c>
    </row>
    <row r="441" spans="1:24" x14ac:dyDescent="0.25">
      <c r="B441" s="6" t="s">
        <v>50</v>
      </c>
      <c r="C441" s="6"/>
      <c r="D441" s="47" t="str">
        <f>INDEX(classify,$E441,'Function-Classif'!D$1)</f>
        <v>TRANS</v>
      </c>
      <c r="E441" s="6">
        <v>3</v>
      </c>
      <c r="F441" s="24">
        <v>20185930.110497635</v>
      </c>
      <c r="G441" s="52">
        <f>INDEX(classify,$E441,'Function-Classif'!G$1)*$F441</f>
        <v>0</v>
      </c>
      <c r="H441" s="47">
        <f>INDEX(classify,$E441,'Function-Classif'!H$1)*$F441</f>
        <v>0</v>
      </c>
      <c r="I441" s="47">
        <f>INDEX(classify,$E441,'Function-Classif'!I$1)*$F441</f>
        <v>0</v>
      </c>
      <c r="J441" s="47"/>
      <c r="K441" s="47">
        <f>INDEX(classify,$E441,'Function-Classif'!K$1)*$F441</f>
        <v>20185930.110497635</v>
      </c>
      <c r="L441" s="47">
        <f>INDEX(classify,$E441,'Function-Classif'!L$1)*$F441</f>
        <v>0</v>
      </c>
      <c r="M441" s="47">
        <f>INDEX(classify,$E441,'Function-Classif'!M$1)*$F441</f>
        <v>0</v>
      </c>
      <c r="N441" s="47"/>
      <c r="O441" s="47">
        <f>INDEX(classify,$E441,'Function-Classif'!O$1)*$F441</f>
        <v>0</v>
      </c>
      <c r="P441" s="47">
        <f>INDEX(classify,$E441,'Function-Classif'!P$1)*$F441</f>
        <v>0</v>
      </c>
      <c r="Q441" s="47">
        <f>INDEX(classify,$E441,'Function-Classif'!Q$1)*$F441</f>
        <v>0</v>
      </c>
      <c r="R441" s="24"/>
      <c r="S441" s="24">
        <f t="shared" si="175"/>
        <v>20185930.110497635</v>
      </c>
      <c r="T441" s="24">
        <f t="shared" si="176"/>
        <v>0</v>
      </c>
      <c r="U441" s="24">
        <f t="shared" si="177"/>
        <v>0</v>
      </c>
      <c r="W441" s="44">
        <f t="shared" si="167"/>
        <v>0</v>
      </c>
      <c r="X441" s="44">
        <f t="shared" si="168"/>
        <v>0</v>
      </c>
    </row>
    <row r="442" spans="1:24" x14ac:dyDescent="0.25">
      <c r="B442" s="6" t="s">
        <v>51</v>
      </c>
      <c r="C442" s="6"/>
      <c r="D442" s="47" t="str">
        <f>INDEX(classify,$E442,'Function-Classif'!D$1)</f>
        <v>TRANS</v>
      </c>
      <c r="E442" s="6">
        <v>3</v>
      </c>
      <c r="F442" s="24">
        <v>182213.83552902148</v>
      </c>
      <c r="G442" s="52">
        <f>INDEX(classify,$E442,'Function-Classif'!G$1)*$F442</f>
        <v>0</v>
      </c>
      <c r="H442" s="47">
        <f>INDEX(classify,$E442,'Function-Classif'!H$1)*$F442</f>
        <v>0</v>
      </c>
      <c r="I442" s="47">
        <f>INDEX(classify,$E442,'Function-Classif'!I$1)*$F442</f>
        <v>0</v>
      </c>
      <c r="J442" s="47"/>
      <c r="K442" s="47">
        <f>INDEX(classify,$E442,'Function-Classif'!K$1)*$F442</f>
        <v>182213.83552902148</v>
      </c>
      <c r="L442" s="47">
        <f>INDEX(classify,$E442,'Function-Classif'!L$1)*$F442</f>
        <v>0</v>
      </c>
      <c r="M442" s="47">
        <f>INDEX(classify,$E442,'Function-Classif'!M$1)*$F442</f>
        <v>0</v>
      </c>
      <c r="N442" s="47"/>
      <c r="O442" s="47">
        <f>INDEX(classify,$E442,'Function-Classif'!O$1)*$F442</f>
        <v>0</v>
      </c>
      <c r="P442" s="47">
        <f>INDEX(classify,$E442,'Function-Classif'!P$1)*$F442</f>
        <v>0</v>
      </c>
      <c r="Q442" s="47">
        <f>INDEX(classify,$E442,'Function-Classif'!Q$1)*$F442</f>
        <v>0</v>
      </c>
      <c r="R442" s="24"/>
      <c r="S442" s="24">
        <f t="shared" si="175"/>
        <v>182213.83552902148</v>
      </c>
      <c r="T442" s="24">
        <f t="shared" si="176"/>
        <v>0</v>
      </c>
      <c r="U442" s="24">
        <f t="shared" si="177"/>
        <v>0</v>
      </c>
      <c r="W442" s="44">
        <f t="shared" si="167"/>
        <v>0</v>
      </c>
      <c r="X442" s="44">
        <f t="shared" si="168"/>
        <v>0</v>
      </c>
    </row>
    <row r="443" spans="1:24" x14ac:dyDescent="0.25">
      <c r="B443" s="6" t="s">
        <v>52</v>
      </c>
      <c r="C443" s="6"/>
      <c r="D443" s="47" t="str">
        <f>INDEX(classify,$E443,'Function-Classif'!D$1)</f>
        <v>DIST</v>
      </c>
      <c r="E443" s="6">
        <v>4</v>
      </c>
      <c r="F443" s="24">
        <v>43044392.604235888</v>
      </c>
      <c r="G443" s="52">
        <f>INDEX(classify,$E443,'Function-Classif'!G$1)*$F443</f>
        <v>0</v>
      </c>
      <c r="H443" s="47">
        <f>INDEX(classify,$E443,'Function-Classif'!H$1)*$F443</f>
        <v>0</v>
      </c>
      <c r="I443" s="47">
        <f>INDEX(classify,$E443,'Function-Classif'!I$1)*$F443</f>
        <v>0</v>
      </c>
      <c r="J443" s="47"/>
      <c r="K443" s="47">
        <f>INDEX(classify,$E443,'Function-Classif'!K$1)*$F443</f>
        <v>0</v>
      </c>
      <c r="L443" s="47">
        <f>INDEX(classify,$E443,'Function-Classif'!L$1)*$F443</f>
        <v>0</v>
      </c>
      <c r="M443" s="47">
        <f>INDEX(classify,$E443,'Function-Classif'!M$1)*$F443</f>
        <v>0</v>
      </c>
      <c r="N443" s="47"/>
      <c r="O443" s="47">
        <f>INDEX(classify,$E443,'Function-Classif'!O$1)*$F443</f>
        <v>17563200.318515733</v>
      </c>
      <c r="P443" s="47">
        <f>INDEX(classify,$E443,'Function-Classif'!P$1)*$F443</f>
        <v>0</v>
      </c>
      <c r="Q443" s="47">
        <f>INDEX(classify,$E443,'Function-Classif'!Q$1)*$F443</f>
        <v>25481192.285720155</v>
      </c>
      <c r="R443" s="24"/>
      <c r="S443" s="24">
        <f t="shared" si="175"/>
        <v>17563200.318515733</v>
      </c>
      <c r="T443" s="24">
        <f t="shared" si="176"/>
        <v>0</v>
      </c>
      <c r="U443" s="24">
        <f t="shared" si="177"/>
        <v>25481192.285720155</v>
      </c>
      <c r="W443" s="44">
        <f t="shared" si="167"/>
        <v>0</v>
      </c>
      <c r="X443" s="44">
        <f t="shared" si="168"/>
        <v>0</v>
      </c>
    </row>
    <row r="444" spans="1:24" x14ac:dyDescent="0.25">
      <c r="B444" s="13" t="s">
        <v>53</v>
      </c>
      <c r="C444" s="6"/>
      <c r="D444" s="47" t="str">
        <f>INDEX(classify,$E444,'Function-Classif'!D$1)</f>
        <v>PT&amp;D</v>
      </c>
      <c r="E444" s="6">
        <v>1</v>
      </c>
      <c r="F444" s="24">
        <v>11631104.926124556</v>
      </c>
      <c r="G444" s="52">
        <f>INDEX(classify,$E444,'Function-Classif'!G$1)*$F444</f>
        <v>1161774.6656845021</v>
      </c>
      <c r="H444" s="47">
        <f>INDEX(classify,$E444,'Function-Classif'!H$1)*$F444</f>
        <v>5926539.3409323487</v>
      </c>
      <c r="I444" s="47">
        <f>INDEX(classify,$E444,'Function-Classif'!I$1)*$F444</f>
        <v>0</v>
      </c>
      <c r="J444" s="47"/>
      <c r="K444" s="47">
        <f>INDEX(classify,$E444,'Function-Classif'!K$1)*$F444</f>
        <v>1532159.7860762132</v>
      </c>
      <c r="L444" s="47">
        <f>INDEX(classify,$E444,'Function-Classif'!L$1)*$F444</f>
        <v>0</v>
      </c>
      <c r="M444" s="47">
        <f>INDEX(classify,$E444,'Function-Classif'!M$1)*$F444</f>
        <v>0</v>
      </c>
      <c r="N444" s="47"/>
      <c r="O444" s="47">
        <f>INDEX(classify,$E444,'Function-Classif'!O$1)*$F444</f>
        <v>1228413.6093585847</v>
      </c>
      <c r="P444" s="47">
        <f>INDEX(classify,$E444,'Function-Classif'!P$1)*$F444</f>
        <v>0</v>
      </c>
      <c r="Q444" s="47">
        <f>INDEX(classify,$E444,'Function-Classif'!Q$1)*$F444</f>
        <v>1782217.5240729081</v>
      </c>
      <c r="R444" s="24"/>
      <c r="S444" s="24">
        <f t="shared" si="175"/>
        <v>3922348.0611193003</v>
      </c>
      <c r="T444" s="24">
        <f t="shared" si="176"/>
        <v>5926539.3409323487</v>
      </c>
      <c r="U444" s="24">
        <f t="shared" si="177"/>
        <v>1782217.5240729081</v>
      </c>
      <c r="W444" s="44">
        <f t="shared" si="167"/>
        <v>0</v>
      </c>
      <c r="X444" s="44">
        <f t="shared" si="168"/>
        <v>0</v>
      </c>
    </row>
    <row r="445" spans="1:24" x14ac:dyDescent="0.25">
      <c r="B445" s="64" t="s">
        <v>54</v>
      </c>
      <c r="C445" s="30"/>
      <c r="D445" s="65" t="str">
        <f>INDEX(classify,$E445,'Function-Classif'!D$1)</f>
        <v>PT&amp;D</v>
      </c>
      <c r="E445" s="30">
        <v>1</v>
      </c>
      <c r="F445" s="41">
        <v>16379763.783943884</v>
      </c>
      <c r="G445" s="70">
        <f>INDEX(classify,$E445,'Function-Classif'!G$1)*$F445</f>
        <v>1636095.1702310122</v>
      </c>
      <c r="H445" s="65">
        <f>INDEX(classify,$E445,'Function-Classif'!H$1)*$F445</f>
        <v>8346181.6463096337</v>
      </c>
      <c r="I445" s="65">
        <f>INDEX(classify,$E445,'Function-Classif'!I$1)*$F445</f>
        <v>0</v>
      </c>
      <c r="J445" s="65"/>
      <c r="K445" s="65">
        <f>INDEX(classify,$E445,'Function-Classif'!K$1)*$F445</f>
        <v>2157698.3042098996</v>
      </c>
      <c r="L445" s="65">
        <f>INDEX(classify,$E445,'Function-Classif'!L$1)*$F445</f>
        <v>0</v>
      </c>
      <c r="M445" s="65">
        <f>INDEX(classify,$E445,'Function-Classif'!M$1)*$F445</f>
        <v>0</v>
      </c>
      <c r="N445" s="65"/>
      <c r="O445" s="65">
        <f>INDEX(classify,$E445,'Function-Classif'!O$1)*$F445</f>
        <v>1729940.9538539709</v>
      </c>
      <c r="P445" s="65">
        <f>INDEX(classify,$E445,'Function-Classif'!P$1)*$F445</f>
        <v>0</v>
      </c>
      <c r="Q445" s="65">
        <f>INDEX(classify,$E445,'Function-Classif'!Q$1)*$F445</f>
        <v>2509847.7093393682</v>
      </c>
      <c r="R445" s="41"/>
      <c r="S445" s="41">
        <f t="shared" si="175"/>
        <v>5523734.4282948822</v>
      </c>
      <c r="T445" s="41">
        <f t="shared" si="176"/>
        <v>8346181.6463096337</v>
      </c>
      <c r="U445" s="41">
        <f t="shared" si="177"/>
        <v>2509847.7093393682</v>
      </c>
      <c r="W445" s="44">
        <f t="shared" si="167"/>
        <v>0</v>
      </c>
      <c r="X445" s="44">
        <f t="shared" si="168"/>
        <v>0</v>
      </c>
    </row>
    <row r="446" spans="1:24" x14ac:dyDescent="0.25">
      <c r="B446" s="6" t="s">
        <v>217</v>
      </c>
      <c r="C446" s="6"/>
      <c r="D446" s="6"/>
      <c r="E446" s="6"/>
      <c r="F446" s="24">
        <f>SUM(F438:F445)</f>
        <v>228062836.53918952</v>
      </c>
      <c r="G446" s="24">
        <f>SUM(G438:G445)</f>
        <v>25193072.622520439</v>
      </c>
      <c r="H446" s="24">
        <f>SUM(H438:H445)</f>
        <v>128516949.47949561</v>
      </c>
      <c r="I446" s="24">
        <f>SUM(I438:I445)</f>
        <v>0</v>
      </c>
      <c r="J446" s="24"/>
      <c r="K446" s="24">
        <f>SUM(K438:K445)</f>
        <v>24058002.03631277</v>
      </c>
      <c r="L446" s="24">
        <f>SUM(L438:L445)</f>
        <v>0</v>
      </c>
      <c r="M446" s="24">
        <f>SUM(M438:M445)</f>
        <v>0</v>
      </c>
      <c r="N446" s="24"/>
      <c r="O446" s="24">
        <f>SUM(O438:O445)</f>
        <v>20521554.881728292</v>
      </c>
      <c r="P446" s="24">
        <f>SUM(P438:P445)</f>
        <v>0</v>
      </c>
      <c r="Q446" s="24">
        <f>SUM(Q438:Q445)</f>
        <v>29773257.519132432</v>
      </c>
      <c r="R446" s="24"/>
      <c r="S446" s="24">
        <f>SUM(S438:S445)</f>
        <v>69772629.540561497</v>
      </c>
      <c r="T446" s="24">
        <f>SUM(T438:T445)</f>
        <v>128516949.47949561</v>
      </c>
      <c r="U446" s="24">
        <f>SUM(U438:U445)</f>
        <v>29773257.519132432</v>
      </c>
      <c r="W446" s="44">
        <f t="shared" si="167"/>
        <v>0</v>
      </c>
      <c r="X446" s="44">
        <f t="shared" si="168"/>
        <v>0</v>
      </c>
    </row>
    <row r="447" spans="1:24" x14ac:dyDescent="0.25">
      <c r="B447" s="6"/>
      <c r="C447" s="6"/>
      <c r="D447" s="6"/>
      <c r="E447" s="6"/>
      <c r="F447" s="24"/>
      <c r="G447" s="24"/>
      <c r="H447" s="24"/>
      <c r="I447" s="24"/>
      <c r="J447" s="40"/>
      <c r="K447" s="24"/>
      <c r="L447" s="24"/>
      <c r="M447" s="24"/>
      <c r="N447" s="40"/>
      <c r="O447" s="24"/>
      <c r="P447" s="24"/>
      <c r="Q447" s="24"/>
      <c r="R447" s="24"/>
      <c r="S447" s="24"/>
      <c r="T447" s="24"/>
      <c r="U447" s="24"/>
      <c r="W447" s="44">
        <f t="shared" si="167"/>
        <v>0</v>
      </c>
      <c r="X447" s="44">
        <f t="shared" si="168"/>
        <v>0</v>
      </c>
    </row>
    <row r="448" spans="1:24" x14ac:dyDescent="0.25">
      <c r="A448" s="9" t="s">
        <v>218</v>
      </c>
      <c r="C448" s="6"/>
      <c r="D448" s="6"/>
      <c r="E448" s="6"/>
      <c r="F448" s="24"/>
      <c r="G448" s="24"/>
      <c r="H448" s="24"/>
      <c r="I448" s="24"/>
      <c r="J448" s="40"/>
      <c r="K448" s="24"/>
      <c r="L448" s="24"/>
      <c r="M448" s="24"/>
      <c r="N448" s="40"/>
      <c r="O448" s="24"/>
      <c r="P448" s="24"/>
      <c r="Q448" s="24"/>
      <c r="R448" s="24"/>
      <c r="S448" s="24"/>
      <c r="T448" s="24"/>
      <c r="U448" s="24"/>
      <c r="W448" s="44">
        <f t="shared" si="167"/>
        <v>0</v>
      </c>
      <c r="X448" s="44">
        <f t="shared" si="168"/>
        <v>0</v>
      </c>
    </row>
    <row r="449" spans="2:24" x14ac:dyDescent="0.25">
      <c r="B449" s="13" t="s">
        <v>219</v>
      </c>
      <c r="C449" s="6"/>
      <c r="D449" s="6"/>
      <c r="E449" s="6"/>
      <c r="F449" s="24">
        <v>0</v>
      </c>
      <c r="G449" s="24"/>
      <c r="H449" s="24"/>
      <c r="I449" s="24"/>
      <c r="J449" s="40"/>
      <c r="K449" s="24"/>
      <c r="L449" s="24"/>
      <c r="M449" s="24"/>
      <c r="N449" s="40"/>
      <c r="O449" s="24"/>
      <c r="P449" s="24"/>
      <c r="Q449" s="24"/>
      <c r="R449" s="24"/>
      <c r="S449" s="24">
        <f t="shared" ref="S449:S451" si="178">+G449+K449+O449</f>
        <v>0</v>
      </c>
      <c r="T449" s="24">
        <f t="shared" ref="T449:T451" si="179">+H449+L449+P449</f>
        <v>0</v>
      </c>
      <c r="U449" s="24">
        <f t="shared" ref="U449:U451" si="180">+I449+M449+Q449</f>
        <v>0</v>
      </c>
      <c r="W449" s="44">
        <f t="shared" si="167"/>
        <v>0</v>
      </c>
      <c r="X449" s="44">
        <f t="shared" si="168"/>
        <v>0</v>
      </c>
    </row>
    <row r="450" spans="2:24" x14ac:dyDescent="0.25">
      <c r="B450" s="13" t="s">
        <v>220</v>
      </c>
      <c r="C450" s="6"/>
      <c r="D450" s="6"/>
      <c r="E450" s="6"/>
      <c r="F450" s="24">
        <v>0</v>
      </c>
      <c r="G450" s="24"/>
      <c r="H450" s="24"/>
      <c r="I450" s="24"/>
      <c r="J450" s="40"/>
      <c r="K450" s="24"/>
      <c r="L450" s="24"/>
      <c r="M450" s="24"/>
      <c r="N450" s="40"/>
      <c r="O450" s="24"/>
      <c r="P450" s="24"/>
      <c r="Q450" s="24"/>
      <c r="R450" s="24"/>
      <c r="S450" s="24">
        <f t="shared" si="178"/>
        <v>0</v>
      </c>
      <c r="T450" s="24">
        <f t="shared" si="179"/>
        <v>0</v>
      </c>
      <c r="U450" s="24">
        <f t="shared" si="180"/>
        <v>0</v>
      </c>
      <c r="W450" s="44">
        <f t="shared" si="167"/>
        <v>0</v>
      </c>
      <c r="X450" s="44">
        <f t="shared" si="168"/>
        <v>0</v>
      </c>
    </row>
    <row r="451" spans="2:24" x14ac:dyDescent="0.25">
      <c r="B451" s="71" t="s">
        <v>221</v>
      </c>
      <c r="C451" s="66"/>
      <c r="D451" s="66"/>
      <c r="E451" s="66"/>
      <c r="F451" s="54">
        <v>0</v>
      </c>
      <c r="G451" s="54"/>
      <c r="H451" s="54"/>
      <c r="I451" s="54"/>
      <c r="J451" s="72"/>
      <c r="K451" s="54"/>
      <c r="L451" s="54"/>
      <c r="M451" s="54"/>
      <c r="N451" s="72"/>
      <c r="O451" s="54"/>
      <c r="P451" s="54"/>
      <c r="Q451" s="54"/>
      <c r="R451" s="54"/>
      <c r="S451" s="54">
        <f t="shared" si="178"/>
        <v>0</v>
      </c>
      <c r="T451" s="54">
        <f t="shared" si="179"/>
        <v>0</v>
      </c>
      <c r="U451" s="54">
        <f t="shared" si="180"/>
        <v>0</v>
      </c>
      <c r="W451" s="44">
        <f t="shared" si="167"/>
        <v>0</v>
      </c>
      <c r="X451" s="44">
        <f t="shared" si="168"/>
        <v>0</v>
      </c>
    </row>
    <row r="452" spans="2:24" x14ac:dyDescent="0.25">
      <c r="B452" s="6" t="s">
        <v>222</v>
      </c>
      <c r="C452" s="6"/>
      <c r="D452" s="6"/>
      <c r="E452" s="6"/>
      <c r="F452" s="24">
        <f>SUM(F449:F451)</f>
        <v>0</v>
      </c>
      <c r="G452" s="24">
        <f>SUM(G449:G451)</f>
        <v>0</v>
      </c>
      <c r="H452" s="24"/>
      <c r="I452" s="24"/>
      <c r="J452" s="40"/>
      <c r="K452" s="24"/>
      <c r="L452" s="24"/>
      <c r="M452" s="24"/>
      <c r="N452" s="40"/>
      <c r="O452" s="24"/>
      <c r="P452" s="24"/>
      <c r="Q452" s="24"/>
      <c r="R452" s="24"/>
      <c r="S452" s="24"/>
      <c r="T452" s="24"/>
      <c r="U452" s="24"/>
      <c r="W452" s="44">
        <f t="shared" si="167"/>
        <v>0</v>
      </c>
      <c r="X452" s="44">
        <f t="shared" si="168"/>
        <v>0</v>
      </c>
    </row>
    <row r="453" spans="2:24" x14ac:dyDescent="0.25">
      <c r="B453" s="6"/>
      <c r="C453" s="6"/>
      <c r="D453" s="6"/>
      <c r="E453" s="6"/>
      <c r="F453" s="24"/>
      <c r="G453" s="24"/>
      <c r="H453" s="24"/>
      <c r="I453" s="24"/>
      <c r="J453" s="40"/>
      <c r="K453" s="24"/>
      <c r="L453" s="24"/>
      <c r="M453" s="24"/>
      <c r="N453" s="40"/>
      <c r="O453" s="24"/>
      <c r="P453" s="24"/>
      <c r="Q453" s="24"/>
      <c r="R453" s="24"/>
      <c r="S453" s="24"/>
      <c r="T453" s="24"/>
      <c r="U453" s="24"/>
      <c r="W453" s="44">
        <f t="shared" si="167"/>
        <v>0</v>
      </c>
      <c r="X453" s="44">
        <f t="shared" si="168"/>
        <v>0</v>
      </c>
    </row>
    <row r="454" spans="2:24" x14ac:dyDescent="0.25">
      <c r="B454" s="6" t="s">
        <v>223</v>
      </c>
      <c r="C454" s="6"/>
      <c r="D454" s="47" t="str">
        <f>INDEX(classify,$E454,'Function-Classif'!D$1)</f>
        <v>TUP</v>
      </c>
      <c r="E454" s="6">
        <v>7</v>
      </c>
      <c r="F454" s="24">
        <v>24894100.893674199</v>
      </c>
      <c r="G454" s="52">
        <f>INDEX(classify,$E454,'Function-Classif'!G$1)*$F454</f>
        <v>2470782.8795623402</v>
      </c>
      <c r="H454" s="47">
        <f>INDEX(classify,$E454,'Function-Classif'!H$1)*$F454</f>
        <v>12604158.423441559</v>
      </c>
      <c r="I454" s="47">
        <f>INDEX(classify,$E454,'Function-Classif'!I$1)*$F454</f>
        <v>0</v>
      </c>
      <c r="J454" s="47"/>
      <c r="K454" s="47">
        <f>INDEX(classify,$E454,'Function-Classif'!K$1)*$F454</f>
        <v>3342931.7179400311</v>
      </c>
      <c r="L454" s="47">
        <f>INDEX(classify,$E454,'Function-Classif'!L$1)*$F454</f>
        <v>0</v>
      </c>
      <c r="M454" s="47">
        <f>INDEX(classify,$E454,'Function-Classif'!M$1)*$F454</f>
        <v>0</v>
      </c>
      <c r="N454" s="47"/>
      <c r="O454" s="47">
        <f>INDEX(classify,$E454,'Function-Classif'!O$1)*$F454</f>
        <v>2642464.6871640021</v>
      </c>
      <c r="P454" s="47">
        <f>INDEX(classify,$E454,'Function-Classif'!P$1)*$F454</f>
        <v>0</v>
      </c>
      <c r="Q454" s="47">
        <f>INDEX(classify,$E454,'Function-Classif'!Q$1)*$F454</f>
        <v>3833763.1855662647</v>
      </c>
      <c r="R454" s="24"/>
      <c r="S454" s="24">
        <f t="shared" ref="S454" si="181">+G454+K454+O454</f>
        <v>8456179.2846663743</v>
      </c>
      <c r="T454" s="24">
        <f t="shared" ref="T454" si="182">+H454+L454+P454</f>
        <v>12604158.423441559</v>
      </c>
      <c r="U454" s="24">
        <f t="shared" ref="U454" si="183">+I454+M454+Q454</f>
        <v>3833763.1855662647</v>
      </c>
      <c r="W454" s="44">
        <f t="shared" si="167"/>
        <v>0</v>
      </c>
      <c r="X454" s="44">
        <f t="shared" si="168"/>
        <v>0</v>
      </c>
    </row>
    <row r="455" spans="2:24" x14ac:dyDescent="0.25">
      <c r="B455" s="6"/>
      <c r="C455" s="6"/>
      <c r="D455" s="6"/>
      <c r="E455" s="6"/>
      <c r="F455" s="24"/>
      <c r="G455" s="24"/>
      <c r="H455" s="24"/>
      <c r="I455" s="24"/>
      <c r="J455" s="40"/>
      <c r="K455" s="24"/>
      <c r="L455" s="24"/>
      <c r="M455" s="24"/>
      <c r="N455" s="40"/>
      <c r="O455" s="24"/>
      <c r="P455" s="24"/>
      <c r="Q455" s="24"/>
      <c r="R455" s="24"/>
      <c r="S455" s="24"/>
      <c r="T455" s="24"/>
      <c r="U455" s="24"/>
      <c r="W455" s="44">
        <f t="shared" si="167"/>
        <v>0</v>
      </c>
      <c r="X455" s="44">
        <f t="shared" si="168"/>
        <v>0</v>
      </c>
    </row>
    <row r="456" spans="2:24" x14ac:dyDescent="0.25">
      <c r="B456" s="6" t="s">
        <v>224</v>
      </c>
      <c r="C456" s="6"/>
      <c r="D456" s="47" t="str">
        <f>INDEX(classify,$E456,'Function-Classif'!D$1)</f>
        <v>TUP</v>
      </c>
      <c r="E456" s="6">
        <v>7</v>
      </c>
      <c r="F456" s="24">
        <v>12926774.34840117</v>
      </c>
      <c r="G456" s="52">
        <f>INDEX(classify,$E456,'Function-Classif'!G$1)*$F456</f>
        <v>1283004.8726970199</v>
      </c>
      <c r="H456" s="47">
        <f>INDEX(classify,$E456,'Function-Classif'!H$1)*$F456</f>
        <v>6544968.7252103584</v>
      </c>
      <c r="I456" s="47">
        <f>INDEX(classify,$E456,'Function-Classif'!I$1)*$F456</f>
        <v>0</v>
      </c>
      <c r="J456" s="47"/>
      <c r="K456" s="47">
        <f>INDEX(classify,$E456,'Function-Classif'!K$1)*$F456</f>
        <v>1735886.1107092532</v>
      </c>
      <c r="L456" s="47">
        <f>INDEX(classify,$E456,'Function-Classif'!L$1)*$F456</f>
        <v>0</v>
      </c>
      <c r="M456" s="47">
        <f>INDEX(classify,$E456,'Function-Classif'!M$1)*$F456</f>
        <v>0</v>
      </c>
      <c r="N456" s="47"/>
      <c r="O456" s="47">
        <f>INDEX(classify,$E456,'Function-Classif'!O$1)*$F456</f>
        <v>1372154.1854627705</v>
      </c>
      <c r="P456" s="47">
        <f>INDEX(classify,$E456,'Function-Classif'!P$1)*$F456</f>
        <v>0</v>
      </c>
      <c r="Q456" s="47">
        <f>INDEX(classify,$E456,'Function-Classif'!Q$1)*$F456</f>
        <v>1990760.4543217665</v>
      </c>
      <c r="R456" s="24"/>
      <c r="S456" s="24">
        <f t="shared" ref="S456" si="184">+G456+K456+O456</f>
        <v>4391045.1688690437</v>
      </c>
      <c r="T456" s="24">
        <f t="shared" ref="T456" si="185">+H456+L456+P456</f>
        <v>6544968.7252103584</v>
      </c>
      <c r="U456" s="24">
        <f t="shared" ref="U456" si="186">+I456+M456+Q456</f>
        <v>1990760.4543217665</v>
      </c>
      <c r="W456" s="44">
        <f t="shared" si="167"/>
        <v>0</v>
      </c>
      <c r="X456" s="44">
        <f t="shared" si="168"/>
        <v>0</v>
      </c>
    </row>
    <row r="457" spans="2:24" x14ac:dyDescent="0.25">
      <c r="B457" s="6"/>
      <c r="C457" s="6"/>
      <c r="D457" s="6"/>
      <c r="E457" s="6"/>
      <c r="F457" s="24"/>
      <c r="G457" s="24"/>
      <c r="H457" s="24"/>
      <c r="I457" s="24"/>
      <c r="J457" s="40"/>
      <c r="K457" s="24"/>
      <c r="L457" s="24"/>
      <c r="M457" s="24"/>
      <c r="N457" s="40"/>
      <c r="O457" s="24"/>
      <c r="P457" s="24"/>
      <c r="Q457" s="24"/>
      <c r="R457" s="24"/>
      <c r="S457" s="24"/>
      <c r="T457" s="24"/>
      <c r="U457" s="24"/>
      <c r="W457" s="44">
        <f t="shared" si="167"/>
        <v>0</v>
      </c>
      <c r="X457" s="44">
        <f t="shared" si="168"/>
        <v>0</v>
      </c>
    </row>
    <row r="458" spans="2:24" x14ac:dyDescent="0.25">
      <c r="B458" s="6" t="s">
        <v>225</v>
      </c>
      <c r="C458" s="6"/>
      <c r="D458" s="6"/>
      <c r="E458" s="6"/>
      <c r="F458" s="24">
        <v>0</v>
      </c>
      <c r="G458" s="24"/>
      <c r="H458" s="24"/>
      <c r="I458" s="24"/>
      <c r="J458" s="40"/>
      <c r="K458" s="24"/>
      <c r="L458" s="24"/>
      <c r="M458" s="24"/>
      <c r="N458" s="40"/>
      <c r="O458" s="24"/>
      <c r="P458" s="24"/>
      <c r="Q458" s="24"/>
      <c r="R458" s="24"/>
      <c r="S458" s="24"/>
      <c r="T458" s="24"/>
      <c r="U458" s="24"/>
      <c r="W458" s="44">
        <f t="shared" si="167"/>
        <v>0</v>
      </c>
      <c r="X458" s="44">
        <f t="shared" si="168"/>
        <v>0</v>
      </c>
    </row>
    <row r="459" spans="2:24" x14ac:dyDescent="0.25">
      <c r="B459" s="6"/>
      <c r="C459" s="6"/>
      <c r="D459" s="6"/>
      <c r="E459" s="6"/>
      <c r="F459" s="24"/>
      <c r="G459" s="24"/>
      <c r="H459" s="24"/>
      <c r="I459" s="24"/>
      <c r="J459" s="40"/>
      <c r="K459" s="24"/>
      <c r="L459" s="24"/>
      <c r="M459" s="24"/>
      <c r="N459" s="40"/>
      <c r="O459" s="24"/>
      <c r="P459" s="24"/>
      <c r="Q459" s="24"/>
      <c r="R459" s="24"/>
      <c r="S459" s="24"/>
      <c r="T459" s="24"/>
      <c r="U459" s="24"/>
      <c r="W459" s="44">
        <f t="shared" si="167"/>
        <v>0</v>
      </c>
      <c r="X459" s="44">
        <f t="shared" si="168"/>
        <v>0</v>
      </c>
    </row>
    <row r="460" spans="2:24" x14ac:dyDescent="0.25">
      <c r="B460" s="6" t="s">
        <v>226</v>
      </c>
      <c r="C460" s="6"/>
      <c r="D460" s="47" t="str">
        <f>INDEX(classify,$E460,'Function-Classif'!D$1)</f>
        <v>TUP</v>
      </c>
      <c r="E460" s="6">
        <v>7</v>
      </c>
      <c r="F460" s="24">
        <v>86095200.491145507</v>
      </c>
      <c r="G460" s="52">
        <f>INDEX(classify,$E460,'Function-Classif'!G$1)*$F460</f>
        <v>8545098.6277662311</v>
      </c>
      <c r="H460" s="47">
        <f>INDEX(classify,$E460,'Function-Classif'!H$1)*$F460</f>
        <v>43590951.572149739</v>
      </c>
      <c r="I460" s="47">
        <f>INDEX(classify,$E460,'Function-Classif'!I$1)*$F460</f>
        <v>0</v>
      </c>
      <c r="J460" s="47"/>
      <c r="K460" s="47">
        <f>INDEX(classify,$E460,'Function-Classif'!K$1)*$F460</f>
        <v>11561388.688570451</v>
      </c>
      <c r="L460" s="47">
        <f>INDEX(classify,$E460,'Function-Classif'!L$1)*$F460</f>
        <v>0</v>
      </c>
      <c r="M460" s="47">
        <f>INDEX(classify,$E460,'Function-Classif'!M$1)*$F460</f>
        <v>0</v>
      </c>
      <c r="N460" s="47"/>
      <c r="O460" s="47">
        <f>INDEX(classify,$E460,'Function-Classif'!O$1)*$F460</f>
        <v>9138852.9356353432</v>
      </c>
      <c r="P460" s="47">
        <f>INDEX(classify,$E460,'Function-Classif'!P$1)*$F460</f>
        <v>0</v>
      </c>
      <c r="Q460" s="47">
        <f>INDEX(classify,$E460,'Function-Classif'!Q$1)*$F460</f>
        <v>13258908.667023739</v>
      </c>
      <c r="R460" s="24"/>
      <c r="S460" s="24">
        <f t="shared" ref="S460" si="187">+G460+K460+O460</f>
        <v>29245340.251972027</v>
      </c>
      <c r="T460" s="24">
        <f t="shared" ref="T460" si="188">+H460+L460+P460</f>
        <v>43590951.572149739</v>
      </c>
      <c r="U460" s="24">
        <f t="shared" ref="U460" si="189">+I460+M460+Q460</f>
        <v>13258908.667023739</v>
      </c>
      <c r="W460" s="44">
        <f t="shared" si="167"/>
        <v>0</v>
      </c>
      <c r="X460" s="44">
        <f t="shared" si="168"/>
        <v>0</v>
      </c>
    </row>
    <row r="461" spans="2:24" x14ac:dyDescent="0.25">
      <c r="B461" s="6"/>
      <c r="C461" s="6"/>
      <c r="D461" s="6"/>
      <c r="E461" s="6"/>
      <c r="F461" s="24"/>
      <c r="G461" s="24"/>
      <c r="H461" s="24"/>
      <c r="I461" s="24"/>
      <c r="J461" s="40"/>
      <c r="K461" s="24"/>
      <c r="L461" s="24"/>
      <c r="M461" s="24"/>
      <c r="N461" s="40"/>
      <c r="O461" s="24"/>
      <c r="P461" s="24"/>
      <c r="Q461" s="24"/>
      <c r="R461" s="24"/>
      <c r="S461" s="24"/>
      <c r="T461" s="24"/>
      <c r="U461" s="24"/>
      <c r="W461" s="44">
        <f t="shared" si="167"/>
        <v>0</v>
      </c>
      <c r="X461" s="44">
        <f t="shared" si="168"/>
        <v>0</v>
      </c>
    </row>
    <row r="462" spans="2:24" x14ac:dyDescent="0.25">
      <c r="B462" s="6" t="s">
        <v>215</v>
      </c>
      <c r="C462" s="6"/>
      <c r="D462" s="6"/>
      <c r="E462" s="6"/>
      <c r="F462" s="24">
        <v>0</v>
      </c>
      <c r="G462" s="24"/>
      <c r="H462" s="24"/>
      <c r="I462" s="24"/>
      <c r="J462" s="40"/>
      <c r="K462" s="24"/>
      <c r="L462" s="24"/>
      <c r="M462" s="24"/>
      <c r="N462" s="40"/>
      <c r="O462" s="24"/>
      <c r="P462" s="24"/>
      <c r="Q462" s="24"/>
      <c r="R462" s="24"/>
      <c r="S462" s="24">
        <f t="shared" ref="S462" si="190">+G462+K462+O462</f>
        <v>0</v>
      </c>
      <c r="T462" s="24">
        <f t="shared" ref="T462" si="191">+H462+L462+P462</f>
        <v>0</v>
      </c>
      <c r="U462" s="24">
        <f t="shared" ref="U462" si="192">+I462+M462+Q462</f>
        <v>0</v>
      </c>
      <c r="W462" s="44">
        <f t="shared" si="167"/>
        <v>0</v>
      </c>
      <c r="X462" s="44">
        <f t="shared" si="168"/>
        <v>0</v>
      </c>
    </row>
    <row r="463" spans="2:24" x14ac:dyDescent="0.25">
      <c r="B463" s="30"/>
      <c r="C463" s="30"/>
      <c r="D463" s="30"/>
      <c r="E463" s="30"/>
      <c r="F463" s="31"/>
      <c r="G463" s="41"/>
      <c r="H463" s="41"/>
      <c r="I463" s="41"/>
      <c r="J463" s="41"/>
      <c r="K463" s="41"/>
      <c r="L463" s="41"/>
      <c r="M463" s="41"/>
      <c r="N463" s="41"/>
      <c r="O463" s="41"/>
      <c r="P463" s="41"/>
      <c r="Q463" s="41"/>
      <c r="R463" s="41"/>
      <c r="S463" s="41"/>
      <c r="T463" s="41"/>
      <c r="U463" s="41"/>
      <c r="W463" s="44">
        <f t="shared" si="167"/>
        <v>0</v>
      </c>
      <c r="X463" s="44">
        <f t="shared" si="168"/>
        <v>0</v>
      </c>
    </row>
    <row r="464" spans="2:24" x14ac:dyDescent="0.25">
      <c r="B464" s="9" t="s">
        <v>227</v>
      </c>
      <c r="C464" s="6"/>
      <c r="D464" s="6"/>
      <c r="E464" s="6"/>
      <c r="F464" s="24">
        <f>F287+F446+F454+F456+F460+F452+F458+F462</f>
        <v>1285753150.8498964</v>
      </c>
      <c r="G464" s="24">
        <f>G287+G446+G454+G456+G460+G452+G458+G462</f>
        <v>62945107.678413808</v>
      </c>
      <c r="H464" s="24">
        <f>H287+H446+H454+H456+H460+H452+H458+H462</f>
        <v>915701611.52464986</v>
      </c>
      <c r="I464" s="24">
        <f>I287+I446+I454+I456+I460+I452+I458+I462</f>
        <v>0</v>
      </c>
      <c r="J464" s="24"/>
      <c r="K464" s="24">
        <f>K287+K446+K454+K456+K460+K452+K458+K462</f>
        <v>84725138.033837065</v>
      </c>
      <c r="L464" s="24">
        <f>L287+L446+L454+L456+L460+L452+L458+L462</f>
        <v>0</v>
      </c>
      <c r="M464" s="24">
        <f>M287+M446+M454+M456+M460+M452+M458+M462</f>
        <v>0</v>
      </c>
      <c r="N464" s="24"/>
      <c r="O464" s="24">
        <f>O287+O446+O454+O456+O460+O452+O458+O462</f>
        <v>63301453.897348396</v>
      </c>
      <c r="P464" s="24">
        <f>P287+P446+P454+P456+P460+P452+P458+P462</f>
        <v>0</v>
      </c>
      <c r="Q464" s="24">
        <f>Q287+Q446+Q454+Q456+Q460+Q452+Q458+Q462</f>
        <v>159079839.71564725</v>
      </c>
      <c r="R464" s="24"/>
      <c r="S464" s="24">
        <f>S287+S446+S454+S456+S460+S452+S458+S462</f>
        <v>210971699.60959926</v>
      </c>
      <c r="T464" s="24">
        <f>T287+T446+T454+T456+T460+T452+T458+T462</f>
        <v>915701611.52464986</v>
      </c>
      <c r="U464" s="24">
        <f>U287+U446+U454+U456+U460+U452+U458+U462</f>
        <v>159079839.71564725</v>
      </c>
      <c r="W464" s="44">
        <f t="shared" si="167"/>
        <v>0</v>
      </c>
      <c r="X464" s="44">
        <f t="shared" si="168"/>
        <v>0</v>
      </c>
    </row>
    <row r="465" spans="2:24" x14ac:dyDescent="0.25">
      <c r="B465" s="6"/>
      <c r="C465" s="6"/>
      <c r="D465" s="6"/>
      <c r="E465" s="6"/>
      <c r="F465" s="24"/>
      <c r="G465" s="24"/>
      <c r="H465" s="24"/>
      <c r="I465" s="24"/>
      <c r="J465" s="40"/>
      <c r="K465" s="24"/>
      <c r="L465" s="24"/>
      <c r="M465" s="24"/>
      <c r="N465" s="40"/>
      <c r="O465" s="24"/>
      <c r="P465" s="24"/>
      <c r="Q465" s="24"/>
      <c r="R465" s="24"/>
      <c r="S465" s="24"/>
      <c r="T465" s="24"/>
      <c r="U465" s="24"/>
      <c r="W465" s="44">
        <f t="shared" si="167"/>
        <v>0</v>
      </c>
      <c r="X465" s="44">
        <f t="shared" si="168"/>
        <v>0</v>
      </c>
    </row>
    <row r="466" spans="2:24" x14ac:dyDescent="0.25">
      <c r="B466" s="9" t="s">
        <v>228</v>
      </c>
      <c r="C466" s="6"/>
      <c r="D466" s="6"/>
      <c r="E466" s="6"/>
      <c r="F466" s="24"/>
      <c r="G466" s="24"/>
      <c r="H466" s="24"/>
      <c r="I466" s="24"/>
      <c r="J466" s="40"/>
      <c r="K466" s="24"/>
      <c r="L466" s="24"/>
      <c r="M466" s="24"/>
      <c r="N466" s="40"/>
      <c r="O466" s="24"/>
      <c r="P466" s="24"/>
      <c r="Q466" s="24"/>
      <c r="R466" s="24"/>
      <c r="S466" s="24"/>
      <c r="T466" s="24"/>
      <c r="U466" s="24"/>
      <c r="W466" s="44">
        <f t="shared" si="167"/>
        <v>0</v>
      </c>
      <c r="X466" s="44">
        <f t="shared" si="168"/>
        <v>0</v>
      </c>
    </row>
    <row r="467" spans="2:24" x14ac:dyDescent="0.25">
      <c r="B467" s="6" t="s">
        <v>229</v>
      </c>
      <c r="C467" s="6"/>
      <c r="D467" s="6"/>
      <c r="E467" s="6"/>
      <c r="F467" s="24">
        <v>0</v>
      </c>
      <c r="G467" s="24"/>
      <c r="H467" s="24"/>
      <c r="I467" s="24"/>
      <c r="J467" s="40"/>
      <c r="K467" s="24"/>
      <c r="L467" s="24"/>
      <c r="M467" s="24"/>
      <c r="N467" s="40"/>
      <c r="O467" s="24"/>
      <c r="P467" s="24"/>
      <c r="Q467" s="24"/>
      <c r="R467" s="24"/>
      <c r="S467" s="24">
        <f t="shared" ref="S467:S473" si="193">+G467+K467+O467</f>
        <v>0</v>
      </c>
      <c r="T467" s="24">
        <f t="shared" ref="T467:T473" si="194">+H467+L467+P467</f>
        <v>0</v>
      </c>
      <c r="U467" s="24">
        <f t="shared" ref="U467:U473" si="195">+I467+M467+Q467</f>
        <v>0</v>
      </c>
      <c r="W467" s="44">
        <f t="shared" si="167"/>
        <v>0</v>
      </c>
      <c r="X467" s="44">
        <f t="shared" si="168"/>
        <v>0</v>
      </c>
    </row>
    <row r="468" spans="2:24" x14ac:dyDescent="0.25">
      <c r="B468" s="6" t="s">
        <v>230</v>
      </c>
      <c r="C468" s="6"/>
      <c r="D468" s="6"/>
      <c r="E468" s="6"/>
      <c r="F468" s="24">
        <v>0</v>
      </c>
      <c r="G468" s="24"/>
      <c r="H468" s="24"/>
      <c r="I468" s="24"/>
      <c r="J468" s="40"/>
      <c r="K468" s="24"/>
      <c r="L468" s="24"/>
      <c r="M468" s="24"/>
      <c r="N468" s="40"/>
      <c r="O468" s="24"/>
      <c r="P468" s="24"/>
      <c r="Q468" s="24"/>
      <c r="R468" s="24"/>
      <c r="S468" s="24">
        <f t="shared" si="193"/>
        <v>0</v>
      </c>
      <c r="T468" s="24">
        <f t="shared" si="194"/>
        <v>0</v>
      </c>
      <c r="U468" s="24">
        <f t="shared" si="195"/>
        <v>0</v>
      </c>
      <c r="W468" s="44">
        <f t="shared" si="167"/>
        <v>0</v>
      </c>
      <c r="X468" s="44">
        <f t="shared" si="168"/>
        <v>0</v>
      </c>
    </row>
    <row r="469" spans="2:24" x14ac:dyDescent="0.25">
      <c r="B469" s="6" t="s">
        <v>231</v>
      </c>
      <c r="C469" s="6"/>
      <c r="D469" s="6"/>
      <c r="E469" s="6"/>
      <c r="F469" s="24">
        <v>0</v>
      </c>
      <c r="G469" s="24"/>
      <c r="H469" s="24"/>
      <c r="I469" s="24"/>
      <c r="J469" s="40"/>
      <c r="K469" s="24"/>
      <c r="L469" s="24"/>
      <c r="M469" s="24"/>
      <c r="N469" s="40"/>
      <c r="O469" s="24"/>
      <c r="P469" s="24"/>
      <c r="Q469" s="24"/>
      <c r="R469" s="24"/>
      <c r="S469" s="24">
        <f t="shared" si="193"/>
        <v>0</v>
      </c>
      <c r="T469" s="24">
        <f t="shared" si="194"/>
        <v>0</v>
      </c>
      <c r="U469" s="24">
        <f t="shared" si="195"/>
        <v>0</v>
      </c>
      <c r="W469" s="44">
        <f t="shared" ref="W469:W532" si="196">SUM(G469:Q469)-F469</f>
        <v>0</v>
      </c>
      <c r="X469" s="44">
        <f t="shared" ref="X469:X532" si="197">SUM(S469:U469)-F469</f>
        <v>0</v>
      </c>
    </row>
    <row r="470" spans="2:24" x14ac:dyDescent="0.25">
      <c r="B470" s="6" t="s">
        <v>232</v>
      </c>
      <c r="C470" s="6"/>
      <c r="D470" s="6"/>
      <c r="E470" s="6"/>
      <c r="F470" s="24">
        <v>0</v>
      </c>
      <c r="G470" s="24"/>
      <c r="H470" s="24"/>
      <c r="I470" s="24"/>
      <c r="J470" s="40"/>
      <c r="K470" s="24"/>
      <c r="L470" s="24"/>
      <c r="M470" s="24"/>
      <c r="N470" s="40"/>
      <c r="O470" s="24"/>
      <c r="P470" s="24"/>
      <c r="Q470" s="24"/>
      <c r="R470" s="24"/>
      <c r="S470" s="24">
        <f t="shared" si="193"/>
        <v>0</v>
      </c>
      <c r="T470" s="24">
        <f t="shared" si="194"/>
        <v>0</v>
      </c>
      <c r="U470" s="24">
        <f t="shared" si="195"/>
        <v>0</v>
      </c>
      <c r="W470" s="44">
        <f t="shared" si="196"/>
        <v>0</v>
      </c>
      <c r="X470" s="44">
        <f t="shared" si="197"/>
        <v>0</v>
      </c>
    </row>
    <row r="471" spans="2:24" x14ac:dyDescent="0.25">
      <c r="B471" s="6" t="s">
        <v>233</v>
      </c>
      <c r="C471" s="6"/>
      <c r="D471" s="6"/>
      <c r="E471" s="6"/>
      <c r="F471" s="24">
        <v>0</v>
      </c>
      <c r="G471" s="24"/>
      <c r="H471" s="24"/>
      <c r="I471" s="24"/>
      <c r="J471" s="40"/>
      <c r="K471" s="24"/>
      <c r="L471" s="24"/>
      <c r="M471" s="24"/>
      <c r="N471" s="40"/>
      <c r="O471" s="24"/>
      <c r="P471" s="24"/>
      <c r="Q471" s="24"/>
      <c r="R471" s="24"/>
      <c r="S471" s="24">
        <f t="shared" si="193"/>
        <v>0</v>
      </c>
      <c r="T471" s="24">
        <f t="shared" si="194"/>
        <v>0</v>
      </c>
      <c r="U471" s="24">
        <f t="shared" si="195"/>
        <v>0</v>
      </c>
      <c r="W471" s="44">
        <f t="shared" si="196"/>
        <v>0</v>
      </c>
      <c r="X471" s="44">
        <f t="shared" si="197"/>
        <v>0</v>
      </c>
    </row>
    <row r="472" spans="2:24" x14ac:dyDescent="0.25">
      <c r="B472" s="6" t="s">
        <v>234</v>
      </c>
      <c r="C472" s="6"/>
      <c r="D472" s="6"/>
      <c r="E472" s="6"/>
      <c r="F472" s="24">
        <v>0</v>
      </c>
      <c r="G472" s="24"/>
      <c r="H472" s="24"/>
      <c r="I472" s="24"/>
      <c r="J472" s="40"/>
      <c r="K472" s="24"/>
      <c r="L472" s="24"/>
      <c r="M472" s="24"/>
      <c r="N472" s="40"/>
      <c r="O472" s="24"/>
      <c r="P472" s="24"/>
      <c r="Q472" s="24"/>
      <c r="R472" s="24"/>
      <c r="S472" s="24">
        <f t="shared" si="193"/>
        <v>0</v>
      </c>
      <c r="T472" s="24">
        <f t="shared" si="194"/>
        <v>0</v>
      </c>
      <c r="U472" s="24">
        <f t="shared" si="195"/>
        <v>0</v>
      </c>
      <c r="W472" s="44">
        <f t="shared" si="196"/>
        <v>0</v>
      </c>
      <c r="X472" s="44">
        <f t="shared" si="197"/>
        <v>0</v>
      </c>
    </row>
    <row r="473" spans="2:24" x14ac:dyDescent="0.25">
      <c r="B473" s="6" t="s">
        <v>235</v>
      </c>
      <c r="C473" s="6"/>
      <c r="D473" s="6"/>
      <c r="E473" s="6"/>
      <c r="F473" s="24">
        <v>0</v>
      </c>
      <c r="G473" s="24"/>
      <c r="H473" s="24"/>
      <c r="I473" s="24"/>
      <c r="J473" s="40"/>
      <c r="K473" s="24"/>
      <c r="L473" s="24"/>
      <c r="M473" s="24"/>
      <c r="N473" s="40"/>
      <c r="O473" s="24"/>
      <c r="P473" s="24"/>
      <c r="Q473" s="24"/>
      <c r="R473" s="24"/>
      <c r="S473" s="24">
        <f t="shared" si="193"/>
        <v>0</v>
      </c>
      <c r="T473" s="24">
        <f t="shared" si="194"/>
        <v>0</v>
      </c>
      <c r="U473" s="24">
        <f t="shared" si="195"/>
        <v>0</v>
      </c>
      <c r="W473" s="44">
        <f t="shared" si="196"/>
        <v>0</v>
      </c>
      <c r="X473" s="44">
        <f t="shared" si="197"/>
        <v>0</v>
      </c>
    </row>
    <row r="474" spans="2:24" x14ac:dyDescent="0.25">
      <c r="B474" s="6"/>
      <c r="C474" s="6"/>
      <c r="D474" s="6"/>
      <c r="E474" s="6"/>
      <c r="F474" s="24"/>
      <c r="G474" s="24"/>
      <c r="H474" s="24"/>
      <c r="I474" s="24"/>
      <c r="J474" s="40"/>
      <c r="K474" s="24"/>
      <c r="L474" s="24"/>
      <c r="M474" s="24"/>
      <c r="N474" s="40"/>
      <c r="O474" s="24"/>
      <c r="P474" s="24"/>
      <c r="Q474" s="24"/>
      <c r="R474" s="24"/>
      <c r="S474" s="24"/>
      <c r="T474" s="24"/>
      <c r="U474" s="24"/>
      <c r="W474" s="44">
        <f t="shared" si="196"/>
        <v>0</v>
      </c>
      <c r="X474" s="44">
        <f t="shared" si="197"/>
        <v>0</v>
      </c>
    </row>
    <row r="475" spans="2:24" x14ac:dyDescent="0.25">
      <c r="B475" s="6" t="s">
        <v>236</v>
      </c>
      <c r="C475" s="6"/>
      <c r="D475" s="6"/>
      <c r="E475" s="6"/>
      <c r="F475" s="24">
        <v>0</v>
      </c>
      <c r="G475" s="24"/>
      <c r="H475" s="24"/>
      <c r="I475" s="24"/>
      <c r="J475" s="40"/>
      <c r="K475" s="24"/>
      <c r="L475" s="24"/>
      <c r="M475" s="24"/>
      <c r="N475" s="40"/>
      <c r="O475" s="24"/>
      <c r="P475" s="24"/>
      <c r="Q475" s="24"/>
      <c r="R475" s="24"/>
      <c r="S475" s="24">
        <f t="shared" ref="S475" si="198">+G475+K475+O475</f>
        <v>0</v>
      </c>
      <c r="T475" s="24">
        <f t="shared" ref="T475" si="199">+H475+L475+P475</f>
        <v>0</v>
      </c>
      <c r="U475" s="24">
        <f t="shared" ref="U475" si="200">+I475+M475+Q475</f>
        <v>0</v>
      </c>
      <c r="W475" s="44">
        <f t="shared" si="196"/>
        <v>0</v>
      </c>
      <c r="X475" s="44">
        <f t="shared" si="197"/>
        <v>0</v>
      </c>
    </row>
    <row r="476" spans="2:24" x14ac:dyDescent="0.25">
      <c r="B476" s="6"/>
      <c r="C476" s="6"/>
      <c r="D476" s="6"/>
      <c r="E476" s="6"/>
      <c r="F476" s="24"/>
      <c r="G476" s="24"/>
      <c r="H476" s="24"/>
      <c r="I476" s="24"/>
      <c r="J476" s="40"/>
      <c r="K476" s="24"/>
      <c r="L476" s="24"/>
      <c r="M476" s="24"/>
      <c r="N476" s="40"/>
      <c r="O476" s="24"/>
      <c r="P476" s="24"/>
      <c r="Q476" s="24"/>
      <c r="R476" s="24"/>
      <c r="S476" s="24"/>
      <c r="T476" s="24"/>
      <c r="U476" s="24"/>
      <c r="W476" s="44">
        <f t="shared" si="196"/>
        <v>0</v>
      </c>
      <c r="X476" s="44">
        <f t="shared" si="197"/>
        <v>0</v>
      </c>
    </row>
    <row r="477" spans="2:24" x14ac:dyDescent="0.25">
      <c r="F477" s="24"/>
      <c r="G477" s="24"/>
      <c r="H477" s="24"/>
      <c r="I477" s="24"/>
      <c r="J477" s="40"/>
      <c r="K477" s="24"/>
      <c r="L477" s="24"/>
      <c r="M477" s="24"/>
      <c r="N477" s="40"/>
      <c r="O477" s="24"/>
      <c r="P477" s="24"/>
      <c r="Q477" s="24"/>
      <c r="R477" s="24"/>
      <c r="S477" s="24"/>
      <c r="T477" s="24"/>
      <c r="U477" s="24"/>
      <c r="W477" s="44">
        <f t="shared" si="196"/>
        <v>0</v>
      </c>
      <c r="X477" s="44">
        <f t="shared" si="197"/>
        <v>0</v>
      </c>
    </row>
    <row r="478" spans="2:24" x14ac:dyDescent="0.25">
      <c r="F478" s="24"/>
      <c r="G478" s="24"/>
      <c r="H478" s="24"/>
      <c r="I478" s="24"/>
      <c r="J478" s="40"/>
      <c r="K478" s="24"/>
      <c r="L478" s="24"/>
      <c r="M478" s="24"/>
      <c r="N478" s="40"/>
      <c r="O478" s="24"/>
      <c r="P478" s="24"/>
      <c r="Q478" s="24"/>
      <c r="R478" s="24"/>
      <c r="S478" s="24"/>
      <c r="T478" s="24"/>
      <c r="U478" s="24"/>
      <c r="W478" s="44">
        <f t="shared" si="196"/>
        <v>0</v>
      </c>
      <c r="X478" s="44">
        <f t="shared" si="197"/>
        <v>0</v>
      </c>
    </row>
    <row r="479" spans="2:24" x14ac:dyDescent="0.25">
      <c r="F479" s="24"/>
      <c r="G479" s="24"/>
      <c r="H479" s="24"/>
      <c r="I479" s="24"/>
      <c r="J479" s="40"/>
      <c r="K479" s="24"/>
      <c r="L479" s="24"/>
      <c r="M479" s="24"/>
      <c r="N479" s="40"/>
      <c r="O479" s="24"/>
      <c r="P479" s="24"/>
      <c r="Q479" s="24"/>
      <c r="R479" s="24"/>
      <c r="S479" s="24"/>
      <c r="T479" s="24"/>
      <c r="U479" s="24"/>
      <c r="W479" s="44">
        <f t="shared" si="196"/>
        <v>0</v>
      </c>
      <c r="X479" s="44">
        <f t="shared" si="197"/>
        <v>0</v>
      </c>
    </row>
    <row r="480" spans="2:24" x14ac:dyDescent="0.25">
      <c r="F480" s="24"/>
      <c r="G480" s="24"/>
      <c r="H480" s="24"/>
      <c r="I480" s="24"/>
      <c r="J480" s="40"/>
      <c r="K480" s="24"/>
      <c r="L480" s="24"/>
      <c r="M480" s="24"/>
      <c r="N480" s="40"/>
      <c r="O480" s="24"/>
      <c r="P480" s="24"/>
      <c r="Q480" s="24"/>
      <c r="R480" s="24"/>
      <c r="S480" s="24"/>
      <c r="T480" s="24"/>
      <c r="U480" s="24"/>
      <c r="W480" s="44">
        <f t="shared" si="196"/>
        <v>0</v>
      </c>
      <c r="X480" s="44">
        <f t="shared" si="197"/>
        <v>0</v>
      </c>
    </row>
    <row r="481" spans="6:24" x14ac:dyDescent="0.25">
      <c r="F481" s="24"/>
      <c r="G481" s="24"/>
      <c r="H481" s="24"/>
      <c r="I481" s="24"/>
      <c r="J481" s="40"/>
      <c r="K481" s="24"/>
      <c r="L481" s="24"/>
      <c r="M481" s="24"/>
      <c r="N481" s="40"/>
      <c r="O481" s="24"/>
      <c r="P481" s="24"/>
      <c r="Q481" s="24"/>
      <c r="R481" s="24"/>
      <c r="S481" s="24"/>
      <c r="T481" s="24"/>
      <c r="U481" s="24"/>
      <c r="W481" s="44">
        <f t="shared" si="196"/>
        <v>0</v>
      </c>
      <c r="X481" s="44">
        <f t="shared" si="197"/>
        <v>0</v>
      </c>
    </row>
    <row r="482" spans="6:24" x14ac:dyDescent="0.25">
      <c r="F482" s="24"/>
      <c r="G482" s="24"/>
      <c r="H482" s="24"/>
      <c r="I482" s="24"/>
      <c r="J482" s="40"/>
      <c r="K482" s="24"/>
      <c r="L482" s="24"/>
      <c r="M482" s="24"/>
      <c r="N482" s="40"/>
      <c r="O482" s="24"/>
      <c r="P482" s="24"/>
      <c r="Q482" s="24"/>
      <c r="R482" s="24"/>
      <c r="S482" s="24"/>
      <c r="T482" s="24"/>
      <c r="U482" s="24"/>
      <c r="W482" s="44">
        <f t="shared" si="196"/>
        <v>0</v>
      </c>
      <c r="X482" s="44">
        <f t="shared" si="197"/>
        <v>0</v>
      </c>
    </row>
    <row r="483" spans="6:24" x14ac:dyDescent="0.25">
      <c r="F483" s="24"/>
      <c r="G483" s="24"/>
      <c r="H483" s="24"/>
      <c r="I483" s="24"/>
      <c r="J483" s="40"/>
      <c r="K483" s="24"/>
      <c r="L483" s="24"/>
      <c r="M483" s="24"/>
      <c r="N483" s="40"/>
      <c r="O483" s="24"/>
      <c r="P483" s="24"/>
      <c r="Q483" s="24"/>
      <c r="R483" s="24"/>
      <c r="S483" s="24"/>
      <c r="T483" s="24"/>
      <c r="U483" s="24"/>
      <c r="W483" s="44">
        <f t="shared" si="196"/>
        <v>0</v>
      </c>
      <c r="X483" s="44">
        <f t="shared" si="197"/>
        <v>0</v>
      </c>
    </row>
    <row r="484" spans="6:24" x14ac:dyDescent="0.25">
      <c r="F484" s="24"/>
      <c r="G484" s="24"/>
      <c r="H484" s="24"/>
      <c r="I484" s="24"/>
      <c r="J484" s="40"/>
      <c r="K484" s="24"/>
      <c r="L484" s="24"/>
      <c r="M484" s="24"/>
      <c r="N484" s="40"/>
      <c r="O484" s="24"/>
      <c r="P484" s="24"/>
      <c r="Q484" s="24"/>
      <c r="R484" s="24"/>
      <c r="S484" s="24"/>
      <c r="T484" s="24"/>
      <c r="U484" s="24"/>
      <c r="W484" s="44">
        <f t="shared" si="196"/>
        <v>0</v>
      </c>
      <c r="X484" s="44">
        <f t="shared" si="197"/>
        <v>0</v>
      </c>
    </row>
    <row r="485" spans="6:24" x14ac:dyDescent="0.25">
      <c r="F485" s="24"/>
      <c r="G485" s="24"/>
      <c r="H485" s="24"/>
      <c r="I485" s="24"/>
      <c r="J485" s="40"/>
      <c r="K485" s="24"/>
      <c r="L485" s="24"/>
      <c r="M485" s="24"/>
      <c r="N485" s="40"/>
      <c r="O485" s="24"/>
      <c r="P485" s="24"/>
      <c r="Q485" s="24"/>
      <c r="R485" s="24"/>
      <c r="S485" s="24"/>
      <c r="T485" s="24"/>
      <c r="U485" s="24"/>
      <c r="W485" s="44">
        <f t="shared" si="196"/>
        <v>0</v>
      </c>
      <c r="X485" s="44">
        <f t="shared" si="197"/>
        <v>0</v>
      </c>
    </row>
    <row r="486" spans="6:24" x14ac:dyDescent="0.25">
      <c r="F486" s="24"/>
      <c r="G486" s="24"/>
      <c r="H486" s="24"/>
      <c r="I486" s="24"/>
      <c r="J486" s="40"/>
      <c r="K486" s="24"/>
      <c r="L486" s="24"/>
      <c r="M486" s="24"/>
      <c r="N486" s="40"/>
      <c r="O486" s="24"/>
      <c r="P486" s="24"/>
      <c r="Q486" s="24"/>
      <c r="R486" s="24"/>
      <c r="S486" s="24"/>
      <c r="T486" s="24"/>
      <c r="U486" s="24"/>
      <c r="W486" s="44">
        <f t="shared" si="196"/>
        <v>0</v>
      </c>
      <c r="X486" s="44">
        <f t="shared" si="197"/>
        <v>0</v>
      </c>
    </row>
    <row r="487" spans="6:24" x14ac:dyDescent="0.25">
      <c r="F487" s="24"/>
      <c r="G487" s="24"/>
      <c r="H487" s="24"/>
      <c r="I487" s="24"/>
      <c r="J487" s="40"/>
      <c r="K487" s="24"/>
      <c r="L487" s="24"/>
      <c r="M487" s="24"/>
      <c r="N487" s="40"/>
      <c r="O487" s="24"/>
      <c r="P487" s="24"/>
      <c r="Q487" s="24"/>
      <c r="R487" s="24"/>
      <c r="S487" s="24"/>
      <c r="T487" s="24"/>
      <c r="U487" s="24"/>
      <c r="W487" s="44">
        <f t="shared" si="196"/>
        <v>0</v>
      </c>
      <c r="X487" s="44">
        <f t="shared" si="197"/>
        <v>0</v>
      </c>
    </row>
    <row r="488" spans="6:24" x14ac:dyDescent="0.25">
      <c r="W488" s="44">
        <f t="shared" si="196"/>
        <v>0</v>
      </c>
      <c r="X488" s="44">
        <f t="shared" si="197"/>
        <v>0</v>
      </c>
    </row>
    <row r="489" spans="6:24" x14ac:dyDescent="0.25">
      <c r="W489" s="44">
        <f t="shared" si="196"/>
        <v>0</v>
      </c>
      <c r="X489" s="44">
        <f t="shared" si="197"/>
        <v>0</v>
      </c>
    </row>
    <row r="490" spans="6:24" x14ac:dyDescent="0.25">
      <c r="W490" s="44">
        <f t="shared" si="196"/>
        <v>0</v>
      </c>
      <c r="X490" s="44">
        <f t="shared" si="197"/>
        <v>0</v>
      </c>
    </row>
    <row r="491" spans="6:24" x14ac:dyDescent="0.25">
      <c r="W491" s="44">
        <f t="shared" si="196"/>
        <v>0</v>
      </c>
      <c r="X491" s="44">
        <f t="shared" si="197"/>
        <v>0</v>
      </c>
    </row>
    <row r="492" spans="6:24" x14ac:dyDescent="0.25">
      <c r="W492" s="44">
        <f t="shared" si="196"/>
        <v>0</v>
      </c>
      <c r="X492" s="44">
        <f t="shared" si="197"/>
        <v>0</v>
      </c>
    </row>
    <row r="493" spans="6:24" x14ac:dyDescent="0.25">
      <c r="W493" s="44">
        <f t="shared" si="196"/>
        <v>0</v>
      </c>
      <c r="X493" s="44">
        <f t="shared" si="197"/>
        <v>0</v>
      </c>
    </row>
    <row r="494" spans="6:24" x14ac:dyDescent="0.25">
      <c r="W494" s="44">
        <f t="shared" si="196"/>
        <v>0</v>
      </c>
      <c r="X494" s="44">
        <f t="shared" si="197"/>
        <v>0</v>
      </c>
    </row>
    <row r="495" spans="6:24" x14ac:dyDescent="0.25">
      <c r="W495" s="44">
        <f t="shared" si="196"/>
        <v>0</v>
      </c>
      <c r="X495" s="44">
        <f t="shared" si="197"/>
        <v>0</v>
      </c>
    </row>
    <row r="496" spans="6:24" x14ac:dyDescent="0.25">
      <c r="W496" s="44">
        <f t="shared" si="196"/>
        <v>0</v>
      </c>
      <c r="X496" s="44">
        <f t="shared" si="197"/>
        <v>0</v>
      </c>
    </row>
    <row r="497" spans="23:24" x14ac:dyDescent="0.25">
      <c r="W497" s="44">
        <f t="shared" si="196"/>
        <v>0</v>
      </c>
      <c r="X497" s="44">
        <f t="shared" si="197"/>
        <v>0</v>
      </c>
    </row>
    <row r="498" spans="23:24" x14ac:dyDescent="0.25">
      <c r="W498" s="44">
        <f t="shared" si="196"/>
        <v>0</v>
      </c>
      <c r="X498" s="44">
        <f t="shared" si="197"/>
        <v>0</v>
      </c>
    </row>
    <row r="499" spans="23:24" x14ac:dyDescent="0.25">
      <c r="W499" s="44">
        <f t="shared" si="196"/>
        <v>0</v>
      </c>
      <c r="X499" s="44">
        <f t="shared" si="197"/>
        <v>0</v>
      </c>
    </row>
    <row r="500" spans="23:24" x14ac:dyDescent="0.25">
      <c r="W500" s="44">
        <f t="shared" si="196"/>
        <v>0</v>
      </c>
      <c r="X500" s="44">
        <f t="shared" si="197"/>
        <v>0</v>
      </c>
    </row>
    <row r="501" spans="23:24" x14ac:dyDescent="0.25">
      <c r="W501" s="44">
        <f t="shared" si="196"/>
        <v>0</v>
      </c>
      <c r="X501" s="44">
        <f t="shared" si="197"/>
        <v>0</v>
      </c>
    </row>
    <row r="502" spans="23:24" x14ac:dyDescent="0.25">
      <c r="W502" s="44">
        <f t="shared" si="196"/>
        <v>0</v>
      </c>
      <c r="X502" s="44">
        <f t="shared" si="197"/>
        <v>0</v>
      </c>
    </row>
    <row r="503" spans="23:24" x14ac:dyDescent="0.25">
      <c r="W503" s="44">
        <f t="shared" si="196"/>
        <v>0</v>
      </c>
      <c r="X503" s="44">
        <f t="shared" si="197"/>
        <v>0</v>
      </c>
    </row>
    <row r="504" spans="23:24" x14ac:dyDescent="0.25">
      <c r="W504" s="44">
        <f t="shared" si="196"/>
        <v>0</v>
      </c>
      <c r="X504" s="44">
        <f t="shared" si="197"/>
        <v>0</v>
      </c>
    </row>
    <row r="505" spans="23:24" x14ac:dyDescent="0.25">
      <c r="W505" s="44">
        <f t="shared" si="196"/>
        <v>0</v>
      </c>
      <c r="X505" s="44">
        <f t="shared" si="197"/>
        <v>0</v>
      </c>
    </row>
    <row r="506" spans="23:24" x14ac:dyDescent="0.25">
      <c r="W506" s="44">
        <f t="shared" si="196"/>
        <v>0</v>
      </c>
      <c r="X506" s="44">
        <f t="shared" si="197"/>
        <v>0</v>
      </c>
    </row>
    <row r="507" spans="23:24" x14ac:dyDescent="0.25">
      <c r="W507" s="44">
        <f t="shared" si="196"/>
        <v>0</v>
      </c>
      <c r="X507" s="44">
        <f t="shared" si="197"/>
        <v>0</v>
      </c>
    </row>
    <row r="508" spans="23:24" x14ac:dyDescent="0.25">
      <c r="W508" s="44">
        <f t="shared" si="196"/>
        <v>0</v>
      </c>
      <c r="X508" s="44">
        <f t="shared" si="197"/>
        <v>0</v>
      </c>
    </row>
    <row r="509" spans="23:24" x14ac:dyDescent="0.25">
      <c r="W509" s="44">
        <f t="shared" si="196"/>
        <v>0</v>
      </c>
      <c r="X509" s="44">
        <f t="shared" si="197"/>
        <v>0</v>
      </c>
    </row>
    <row r="510" spans="23:24" x14ac:dyDescent="0.25">
      <c r="W510" s="44">
        <f t="shared" si="196"/>
        <v>0</v>
      </c>
      <c r="X510" s="44">
        <f t="shared" si="197"/>
        <v>0</v>
      </c>
    </row>
    <row r="511" spans="23:24" x14ac:dyDescent="0.25">
      <c r="W511" s="44">
        <f t="shared" si="196"/>
        <v>0</v>
      </c>
      <c r="X511" s="44">
        <f t="shared" si="197"/>
        <v>0</v>
      </c>
    </row>
    <row r="512" spans="23:24" x14ac:dyDescent="0.25">
      <c r="W512" s="44">
        <f t="shared" si="196"/>
        <v>0</v>
      </c>
      <c r="X512" s="44">
        <f t="shared" si="197"/>
        <v>0</v>
      </c>
    </row>
    <row r="513" spans="23:24" x14ac:dyDescent="0.25">
      <c r="W513" s="44">
        <f t="shared" si="196"/>
        <v>0</v>
      </c>
      <c r="X513" s="44">
        <f t="shared" si="197"/>
        <v>0</v>
      </c>
    </row>
    <row r="514" spans="23:24" x14ac:dyDescent="0.25">
      <c r="W514" s="44">
        <f t="shared" si="196"/>
        <v>0</v>
      </c>
      <c r="X514" s="44">
        <f t="shared" si="197"/>
        <v>0</v>
      </c>
    </row>
    <row r="515" spans="23:24" x14ac:dyDescent="0.25">
      <c r="W515" s="44">
        <f t="shared" si="196"/>
        <v>0</v>
      </c>
      <c r="X515" s="44">
        <f t="shared" si="197"/>
        <v>0</v>
      </c>
    </row>
    <row r="516" spans="23:24" x14ac:dyDescent="0.25">
      <c r="W516" s="44">
        <f t="shared" si="196"/>
        <v>0</v>
      </c>
      <c r="X516" s="44">
        <f t="shared" si="197"/>
        <v>0</v>
      </c>
    </row>
    <row r="517" spans="23:24" x14ac:dyDescent="0.25">
      <c r="W517" s="44">
        <f t="shared" si="196"/>
        <v>0</v>
      </c>
      <c r="X517" s="44">
        <f t="shared" si="197"/>
        <v>0</v>
      </c>
    </row>
    <row r="518" spans="23:24" x14ac:dyDescent="0.25">
      <c r="W518" s="44">
        <f t="shared" si="196"/>
        <v>0</v>
      </c>
      <c r="X518" s="44">
        <f t="shared" si="197"/>
        <v>0</v>
      </c>
    </row>
    <row r="519" spans="23:24" x14ac:dyDescent="0.25">
      <c r="W519" s="44">
        <f t="shared" si="196"/>
        <v>0</v>
      </c>
      <c r="X519" s="44">
        <f t="shared" si="197"/>
        <v>0</v>
      </c>
    </row>
    <row r="520" spans="23:24" x14ac:dyDescent="0.25">
      <c r="W520" s="44">
        <f t="shared" si="196"/>
        <v>0</v>
      </c>
      <c r="X520" s="44">
        <f t="shared" si="197"/>
        <v>0</v>
      </c>
    </row>
    <row r="521" spans="23:24" x14ac:dyDescent="0.25">
      <c r="W521" s="44">
        <f t="shared" si="196"/>
        <v>0</v>
      </c>
      <c r="X521" s="44">
        <f t="shared" si="197"/>
        <v>0</v>
      </c>
    </row>
    <row r="522" spans="23:24" x14ac:dyDescent="0.25">
      <c r="W522" s="44">
        <f t="shared" si="196"/>
        <v>0</v>
      </c>
      <c r="X522" s="44">
        <f t="shared" si="197"/>
        <v>0</v>
      </c>
    </row>
    <row r="523" spans="23:24" x14ac:dyDescent="0.25">
      <c r="W523" s="44">
        <f t="shared" si="196"/>
        <v>0</v>
      </c>
      <c r="X523" s="44">
        <f t="shared" si="197"/>
        <v>0</v>
      </c>
    </row>
    <row r="524" spans="23:24" x14ac:dyDescent="0.25">
      <c r="W524" s="44">
        <f t="shared" si="196"/>
        <v>0</v>
      </c>
      <c r="X524" s="44">
        <f t="shared" si="197"/>
        <v>0</v>
      </c>
    </row>
    <row r="525" spans="23:24" x14ac:dyDescent="0.25">
      <c r="W525" s="44">
        <f t="shared" si="196"/>
        <v>0</v>
      </c>
      <c r="X525" s="44">
        <f t="shared" si="197"/>
        <v>0</v>
      </c>
    </row>
    <row r="526" spans="23:24" x14ac:dyDescent="0.25">
      <c r="W526" s="44">
        <f t="shared" si="196"/>
        <v>0</v>
      </c>
      <c r="X526" s="44">
        <f t="shared" si="197"/>
        <v>0</v>
      </c>
    </row>
    <row r="527" spans="23:24" x14ac:dyDescent="0.25">
      <c r="W527" s="44">
        <f t="shared" si="196"/>
        <v>0</v>
      </c>
      <c r="X527" s="44">
        <f t="shared" si="197"/>
        <v>0</v>
      </c>
    </row>
    <row r="528" spans="23:24" x14ac:dyDescent="0.25">
      <c r="W528" s="44">
        <f t="shared" si="196"/>
        <v>0</v>
      </c>
      <c r="X528" s="44">
        <f t="shared" si="197"/>
        <v>0</v>
      </c>
    </row>
    <row r="529" spans="23:24" x14ac:dyDescent="0.25">
      <c r="W529" s="44">
        <f t="shared" si="196"/>
        <v>0</v>
      </c>
      <c r="X529" s="44">
        <f t="shared" si="197"/>
        <v>0</v>
      </c>
    </row>
    <row r="530" spans="23:24" x14ac:dyDescent="0.25">
      <c r="W530" s="44">
        <f t="shared" si="196"/>
        <v>0</v>
      </c>
      <c r="X530" s="44">
        <f t="shared" si="197"/>
        <v>0</v>
      </c>
    </row>
    <row r="531" spans="23:24" x14ac:dyDescent="0.25">
      <c r="W531" s="44">
        <f t="shared" si="196"/>
        <v>0</v>
      </c>
      <c r="X531" s="44">
        <f t="shared" si="197"/>
        <v>0</v>
      </c>
    </row>
    <row r="532" spans="23:24" x14ac:dyDescent="0.25">
      <c r="W532" s="44">
        <f t="shared" si="196"/>
        <v>0</v>
      </c>
      <c r="X532" s="44">
        <f t="shared" si="197"/>
        <v>0</v>
      </c>
    </row>
    <row r="533" spans="23:24" x14ac:dyDescent="0.25">
      <c r="W533" s="44">
        <f t="shared" ref="W533:W596" si="201">SUM(G533:Q533)-F533</f>
        <v>0</v>
      </c>
      <c r="X533" s="44">
        <f t="shared" ref="X533:X596" si="202">SUM(S533:U533)-F533</f>
        <v>0</v>
      </c>
    </row>
    <row r="534" spans="23:24" x14ac:dyDescent="0.25">
      <c r="W534" s="44">
        <f t="shared" si="201"/>
        <v>0</v>
      </c>
      <c r="X534" s="44">
        <f t="shared" si="202"/>
        <v>0</v>
      </c>
    </row>
    <row r="535" spans="23:24" x14ac:dyDescent="0.25">
      <c r="W535" s="44">
        <f t="shared" si="201"/>
        <v>0</v>
      </c>
      <c r="X535" s="44">
        <f t="shared" si="202"/>
        <v>0</v>
      </c>
    </row>
    <row r="536" spans="23:24" x14ac:dyDescent="0.25">
      <c r="W536" s="44">
        <f t="shared" si="201"/>
        <v>0</v>
      </c>
      <c r="X536" s="44">
        <f t="shared" si="202"/>
        <v>0</v>
      </c>
    </row>
    <row r="537" spans="23:24" x14ac:dyDescent="0.25">
      <c r="W537" s="44">
        <f t="shared" si="201"/>
        <v>0</v>
      </c>
      <c r="X537" s="44">
        <f t="shared" si="202"/>
        <v>0</v>
      </c>
    </row>
    <row r="538" spans="23:24" x14ac:dyDescent="0.25">
      <c r="W538" s="44">
        <f t="shared" si="201"/>
        <v>0</v>
      </c>
      <c r="X538" s="44">
        <f t="shared" si="202"/>
        <v>0</v>
      </c>
    </row>
    <row r="539" spans="23:24" x14ac:dyDescent="0.25">
      <c r="W539" s="44">
        <f t="shared" si="201"/>
        <v>0</v>
      </c>
      <c r="X539" s="44">
        <f t="shared" si="202"/>
        <v>0</v>
      </c>
    </row>
    <row r="540" spans="23:24" x14ac:dyDescent="0.25">
      <c r="W540" s="44">
        <f t="shared" si="201"/>
        <v>0</v>
      </c>
      <c r="X540" s="44">
        <f t="shared" si="202"/>
        <v>0</v>
      </c>
    </row>
    <row r="541" spans="23:24" x14ac:dyDescent="0.25">
      <c r="W541" s="44">
        <f t="shared" si="201"/>
        <v>0</v>
      </c>
      <c r="X541" s="44">
        <f t="shared" si="202"/>
        <v>0</v>
      </c>
    </row>
    <row r="542" spans="23:24" x14ac:dyDescent="0.25">
      <c r="W542" s="44">
        <f t="shared" si="201"/>
        <v>0</v>
      </c>
      <c r="X542" s="44">
        <f t="shared" si="202"/>
        <v>0</v>
      </c>
    </row>
    <row r="543" spans="23:24" x14ac:dyDescent="0.25">
      <c r="W543" s="44">
        <f t="shared" si="201"/>
        <v>0</v>
      </c>
      <c r="X543" s="44">
        <f t="shared" si="202"/>
        <v>0</v>
      </c>
    </row>
    <row r="544" spans="23:24" x14ac:dyDescent="0.25">
      <c r="W544" s="44">
        <f t="shared" si="201"/>
        <v>0</v>
      </c>
      <c r="X544" s="44">
        <f t="shared" si="202"/>
        <v>0</v>
      </c>
    </row>
    <row r="545" spans="23:24" x14ac:dyDescent="0.25">
      <c r="W545" s="44">
        <f t="shared" si="201"/>
        <v>0</v>
      </c>
      <c r="X545" s="44">
        <f t="shared" si="202"/>
        <v>0</v>
      </c>
    </row>
    <row r="546" spans="23:24" x14ac:dyDescent="0.25">
      <c r="W546" s="44">
        <f t="shared" si="201"/>
        <v>0</v>
      </c>
      <c r="X546" s="44">
        <f t="shared" si="202"/>
        <v>0</v>
      </c>
    </row>
    <row r="547" spans="23:24" x14ac:dyDescent="0.25">
      <c r="W547" s="44">
        <f t="shared" si="201"/>
        <v>0</v>
      </c>
      <c r="X547" s="44">
        <f t="shared" si="202"/>
        <v>0</v>
      </c>
    </row>
    <row r="548" spans="23:24" x14ac:dyDescent="0.25">
      <c r="W548" s="44">
        <f t="shared" si="201"/>
        <v>0</v>
      </c>
      <c r="X548" s="44">
        <f t="shared" si="202"/>
        <v>0</v>
      </c>
    </row>
    <row r="549" spans="23:24" x14ac:dyDescent="0.25">
      <c r="W549" s="44">
        <f t="shared" si="201"/>
        <v>0</v>
      </c>
      <c r="X549" s="44">
        <f t="shared" si="202"/>
        <v>0</v>
      </c>
    </row>
    <row r="550" spans="23:24" x14ac:dyDescent="0.25">
      <c r="W550" s="44">
        <f t="shared" si="201"/>
        <v>0</v>
      </c>
      <c r="X550" s="44">
        <f t="shared" si="202"/>
        <v>0</v>
      </c>
    </row>
    <row r="551" spans="23:24" x14ac:dyDescent="0.25">
      <c r="W551" s="44">
        <f t="shared" si="201"/>
        <v>0</v>
      </c>
      <c r="X551" s="44">
        <f t="shared" si="202"/>
        <v>0</v>
      </c>
    </row>
    <row r="552" spans="23:24" x14ac:dyDescent="0.25">
      <c r="W552" s="44">
        <f t="shared" si="201"/>
        <v>0</v>
      </c>
      <c r="X552" s="44">
        <f t="shared" si="202"/>
        <v>0</v>
      </c>
    </row>
    <row r="553" spans="23:24" x14ac:dyDescent="0.25">
      <c r="W553" s="44">
        <f t="shared" si="201"/>
        <v>0</v>
      </c>
      <c r="X553" s="44">
        <f t="shared" si="202"/>
        <v>0</v>
      </c>
    </row>
    <row r="554" spans="23:24" x14ac:dyDescent="0.25">
      <c r="W554" s="44">
        <f t="shared" si="201"/>
        <v>0</v>
      </c>
      <c r="X554" s="44">
        <f t="shared" si="202"/>
        <v>0</v>
      </c>
    </row>
    <row r="555" spans="23:24" x14ac:dyDescent="0.25">
      <c r="W555" s="44">
        <f t="shared" si="201"/>
        <v>0</v>
      </c>
      <c r="X555" s="44">
        <f t="shared" si="202"/>
        <v>0</v>
      </c>
    </row>
    <row r="556" spans="23:24" x14ac:dyDescent="0.25">
      <c r="W556" s="44">
        <f t="shared" si="201"/>
        <v>0</v>
      </c>
      <c r="X556" s="44">
        <f t="shared" si="202"/>
        <v>0</v>
      </c>
    </row>
    <row r="557" spans="23:24" x14ac:dyDescent="0.25">
      <c r="W557" s="44">
        <f t="shared" si="201"/>
        <v>0</v>
      </c>
      <c r="X557" s="44">
        <f t="shared" si="202"/>
        <v>0</v>
      </c>
    </row>
    <row r="558" spans="23:24" x14ac:dyDescent="0.25">
      <c r="W558" s="44">
        <f t="shared" si="201"/>
        <v>0</v>
      </c>
      <c r="X558" s="44">
        <f t="shared" si="202"/>
        <v>0</v>
      </c>
    </row>
    <row r="559" spans="23:24" x14ac:dyDescent="0.25">
      <c r="W559" s="44">
        <f t="shared" si="201"/>
        <v>0</v>
      </c>
      <c r="X559" s="44">
        <f t="shared" si="202"/>
        <v>0</v>
      </c>
    </row>
    <row r="560" spans="23:24" x14ac:dyDescent="0.25">
      <c r="W560" s="44">
        <f t="shared" si="201"/>
        <v>0</v>
      </c>
      <c r="X560" s="44">
        <f t="shared" si="202"/>
        <v>0</v>
      </c>
    </row>
    <row r="561" spans="23:24" x14ac:dyDescent="0.25">
      <c r="W561" s="44">
        <f t="shared" si="201"/>
        <v>0</v>
      </c>
      <c r="X561" s="44">
        <f t="shared" si="202"/>
        <v>0</v>
      </c>
    </row>
    <row r="562" spans="23:24" x14ac:dyDescent="0.25">
      <c r="W562" s="44">
        <f t="shared" si="201"/>
        <v>0</v>
      </c>
      <c r="X562" s="44">
        <f t="shared" si="202"/>
        <v>0</v>
      </c>
    </row>
    <row r="563" spans="23:24" x14ac:dyDescent="0.25">
      <c r="W563" s="44">
        <f t="shared" si="201"/>
        <v>0</v>
      </c>
      <c r="X563" s="44">
        <f t="shared" si="202"/>
        <v>0</v>
      </c>
    </row>
    <row r="564" spans="23:24" x14ac:dyDescent="0.25">
      <c r="W564" s="44">
        <f t="shared" si="201"/>
        <v>0</v>
      </c>
      <c r="X564" s="44">
        <f t="shared" si="202"/>
        <v>0</v>
      </c>
    </row>
    <row r="565" spans="23:24" x14ac:dyDescent="0.25">
      <c r="W565" s="44">
        <f t="shared" si="201"/>
        <v>0</v>
      </c>
      <c r="X565" s="44">
        <f t="shared" si="202"/>
        <v>0</v>
      </c>
    </row>
    <row r="566" spans="23:24" x14ac:dyDescent="0.25">
      <c r="W566" s="44">
        <f t="shared" si="201"/>
        <v>0</v>
      </c>
      <c r="X566" s="44">
        <f t="shared" si="202"/>
        <v>0</v>
      </c>
    </row>
    <row r="567" spans="23:24" x14ac:dyDescent="0.25">
      <c r="W567" s="44">
        <f t="shared" si="201"/>
        <v>0</v>
      </c>
      <c r="X567" s="44">
        <f t="shared" si="202"/>
        <v>0</v>
      </c>
    </row>
    <row r="568" spans="23:24" x14ac:dyDescent="0.25">
      <c r="W568" s="44">
        <f t="shared" si="201"/>
        <v>0</v>
      </c>
      <c r="X568" s="44">
        <f t="shared" si="202"/>
        <v>0</v>
      </c>
    </row>
    <row r="569" spans="23:24" x14ac:dyDescent="0.25">
      <c r="W569" s="44">
        <f t="shared" si="201"/>
        <v>0</v>
      </c>
      <c r="X569" s="44">
        <f t="shared" si="202"/>
        <v>0</v>
      </c>
    </row>
    <row r="570" spans="23:24" x14ac:dyDescent="0.25">
      <c r="W570" s="44">
        <f t="shared" si="201"/>
        <v>0</v>
      </c>
      <c r="X570" s="44">
        <f t="shared" si="202"/>
        <v>0</v>
      </c>
    </row>
    <row r="571" spans="23:24" x14ac:dyDescent="0.25">
      <c r="W571" s="44">
        <f t="shared" si="201"/>
        <v>0</v>
      </c>
      <c r="X571" s="44">
        <f t="shared" si="202"/>
        <v>0</v>
      </c>
    </row>
    <row r="572" spans="23:24" x14ac:dyDescent="0.25">
      <c r="W572" s="44">
        <f t="shared" si="201"/>
        <v>0</v>
      </c>
      <c r="X572" s="44">
        <f t="shared" si="202"/>
        <v>0</v>
      </c>
    </row>
    <row r="573" spans="23:24" x14ac:dyDescent="0.25">
      <c r="W573" s="44">
        <f t="shared" si="201"/>
        <v>0</v>
      </c>
      <c r="X573" s="44">
        <f t="shared" si="202"/>
        <v>0</v>
      </c>
    </row>
    <row r="574" spans="23:24" x14ac:dyDescent="0.25">
      <c r="W574" s="44">
        <f t="shared" si="201"/>
        <v>0</v>
      </c>
      <c r="X574" s="44">
        <f t="shared" si="202"/>
        <v>0</v>
      </c>
    </row>
    <row r="575" spans="23:24" x14ac:dyDescent="0.25">
      <c r="W575" s="44">
        <f t="shared" si="201"/>
        <v>0</v>
      </c>
      <c r="X575" s="44">
        <f t="shared" si="202"/>
        <v>0</v>
      </c>
    </row>
    <row r="576" spans="23:24" x14ac:dyDescent="0.25">
      <c r="W576" s="44">
        <f t="shared" si="201"/>
        <v>0</v>
      </c>
      <c r="X576" s="44">
        <f t="shared" si="202"/>
        <v>0</v>
      </c>
    </row>
    <row r="577" spans="23:24" x14ac:dyDescent="0.25">
      <c r="W577" s="44">
        <f t="shared" si="201"/>
        <v>0</v>
      </c>
      <c r="X577" s="44">
        <f t="shared" si="202"/>
        <v>0</v>
      </c>
    </row>
    <row r="578" spans="23:24" x14ac:dyDescent="0.25">
      <c r="W578" s="44">
        <f t="shared" si="201"/>
        <v>0</v>
      </c>
      <c r="X578" s="44">
        <f t="shared" si="202"/>
        <v>0</v>
      </c>
    </row>
    <row r="579" spans="23:24" x14ac:dyDescent="0.25">
      <c r="W579" s="44">
        <f t="shared" si="201"/>
        <v>0</v>
      </c>
      <c r="X579" s="44">
        <f t="shared" si="202"/>
        <v>0</v>
      </c>
    </row>
    <row r="580" spans="23:24" x14ac:dyDescent="0.25">
      <c r="W580" s="44">
        <f t="shared" si="201"/>
        <v>0</v>
      </c>
      <c r="X580" s="44">
        <f t="shared" si="202"/>
        <v>0</v>
      </c>
    </row>
    <row r="581" spans="23:24" x14ac:dyDescent="0.25">
      <c r="W581" s="44">
        <f t="shared" si="201"/>
        <v>0</v>
      </c>
      <c r="X581" s="44">
        <f t="shared" si="202"/>
        <v>0</v>
      </c>
    </row>
    <row r="582" spans="23:24" x14ac:dyDescent="0.25">
      <c r="W582" s="44">
        <f t="shared" si="201"/>
        <v>0</v>
      </c>
      <c r="X582" s="44">
        <f t="shared" si="202"/>
        <v>0</v>
      </c>
    </row>
    <row r="583" spans="23:24" x14ac:dyDescent="0.25">
      <c r="W583" s="44">
        <f t="shared" si="201"/>
        <v>0</v>
      </c>
      <c r="X583" s="44">
        <f t="shared" si="202"/>
        <v>0</v>
      </c>
    </row>
    <row r="584" spans="23:24" x14ac:dyDescent="0.25">
      <c r="W584" s="44">
        <f t="shared" si="201"/>
        <v>0</v>
      </c>
      <c r="X584" s="44">
        <f t="shared" si="202"/>
        <v>0</v>
      </c>
    </row>
    <row r="585" spans="23:24" x14ac:dyDescent="0.25">
      <c r="W585" s="44">
        <f t="shared" si="201"/>
        <v>0</v>
      </c>
      <c r="X585" s="44">
        <f t="shared" si="202"/>
        <v>0</v>
      </c>
    </row>
    <row r="586" spans="23:24" x14ac:dyDescent="0.25">
      <c r="W586" s="44">
        <f t="shared" si="201"/>
        <v>0</v>
      </c>
      <c r="X586" s="44">
        <f t="shared" si="202"/>
        <v>0</v>
      </c>
    </row>
    <row r="587" spans="23:24" x14ac:dyDescent="0.25">
      <c r="W587" s="44">
        <f t="shared" si="201"/>
        <v>0</v>
      </c>
      <c r="X587" s="44">
        <f t="shared" si="202"/>
        <v>0</v>
      </c>
    </row>
    <row r="588" spans="23:24" x14ac:dyDescent="0.25">
      <c r="W588" s="44">
        <f t="shared" si="201"/>
        <v>0</v>
      </c>
      <c r="X588" s="44">
        <f t="shared" si="202"/>
        <v>0</v>
      </c>
    </row>
    <row r="589" spans="23:24" x14ac:dyDescent="0.25">
      <c r="W589" s="44">
        <f t="shared" si="201"/>
        <v>0</v>
      </c>
      <c r="X589" s="44">
        <f t="shared" si="202"/>
        <v>0</v>
      </c>
    </row>
    <row r="590" spans="23:24" x14ac:dyDescent="0.25">
      <c r="W590" s="44">
        <f t="shared" si="201"/>
        <v>0</v>
      </c>
      <c r="X590" s="44">
        <f t="shared" si="202"/>
        <v>0</v>
      </c>
    </row>
    <row r="591" spans="23:24" x14ac:dyDescent="0.25">
      <c r="W591" s="44">
        <f t="shared" si="201"/>
        <v>0</v>
      </c>
      <c r="X591" s="44">
        <f t="shared" si="202"/>
        <v>0</v>
      </c>
    </row>
    <row r="592" spans="23:24" x14ac:dyDescent="0.25">
      <c r="W592" s="44">
        <f t="shared" si="201"/>
        <v>0</v>
      </c>
      <c r="X592" s="44">
        <f t="shared" si="202"/>
        <v>0</v>
      </c>
    </row>
    <row r="593" spans="23:24" x14ac:dyDescent="0.25">
      <c r="W593" s="44">
        <f t="shared" si="201"/>
        <v>0</v>
      </c>
      <c r="X593" s="44">
        <f t="shared" si="202"/>
        <v>0</v>
      </c>
    </row>
    <row r="594" spans="23:24" x14ac:dyDescent="0.25">
      <c r="W594" s="44">
        <f t="shared" si="201"/>
        <v>0</v>
      </c>
      <c r="X594" s="44">
        <f t="shared" si="202"/>
        <v>0</v>
      </c>
    </row>
    <row r="595" spans="23:24" x14ac:dyDescent="0.25">
      <c r="W595" s="44">
        <f t="shared" si="201"/>
        <v>0</v>
      </c>
      <c r="X595" s="44">
        <f t="shared" si="202"/>
        <v>0</v>
      </c>
    </row>
    <row r="596" spans="23:24" x14ac:dyDescent="0.25">
      <c r="W596" s="44">
        <f t="shared" si="201"/>
        <v>0</v>
      </c>
      <c r="X596" s="44">
        <f t="shared" si="202"/>
        <v>0</v>
      </c>
    </row>
    <row r="597" spans="23:24" x14ac:dyDescent="0.25">
      <c r="W597" s="44">
        <f t="shared" ref="W597:W660" si="203">SUM(G597:Q597)-F597</f>
        <v>0</v>
      </c>
      <c r="X597" s="44">
        <f t="shared" ref="X597:X660" si="204">SUM(S597:U597)-F597</f>
        <v>0</v>
      </c>
    </row>
    <row r="598" spans="23:24" x14ac:dyDescent="0.25">
      <c r="W598" s="44">
        <f t="shared" si="203"/>
        <v>0</v>
      </c>
      <c r="X598" s="44">
        <f t="shared" si="204"/>
        <v>0</v>
      </c>
    </row>
    <row r="599" spans="23:24" x14ac:dyDescent="0.25">
      <c r="W599" s="44">
        <f t="shared" si="203"/>
        <v>0</v>
      </c>
      <c r="X599" s="44">
        <f t="shared" si="204"/>
        <v>0</v>
      </c>
    </row>
    <row r="600" spans="23:24" x14ac:dyDescent="0.25">
      <c r="W600" s="44">
        <f t="shared" si="203"/>
        <v>0</v>
      </c>
      <c r="X600" s="44">
        <f t="shared" si="204"/>
        <v>0</v>
      </c>
    </row>
    <row r="601" spans="23:24" x14ac:dyDescent="0.25">
      <c r="W601" s="44">
        <f t="shared" si="203"/>
        <v>0</v>
      </c>
      <c r="X601" s="44">
        <f t="shared" si="204"/>
        <v>0</v>
      </c>
    </row>
    <row r="602" spans="23:24" x14ac:dyDescent="0.25">
      <c r="W602" s="44">
        <f t="shared" si="203"/>
        <v>0</v>
      </c>
      <c r="X602" s="44">
        <f t="shared" si="204"/>
        <v>0</v>
      </c>
    </row>
    <row r="603" spans="23:24" x14ac:dyDescent="0.25">
      <c r="W603" s="44">
        <f t="shared" si="203"/>
        <v>0</v>
      </c>
      <c r="X603" s="44">
        <f t="shared" si="204"/>
        <v>0</v>
      </c>
    </row>
    <row r="604" spans="23:24" x14ac:dyDescent="0.25">
      <c r="W604" s="44">
        <f t="shared" si="203"/>
        <v>0</v>
      </c>
      <c r="X604" s="44">
        <f t="shared" si="204"/>
        <v>0</v>
      </c>
    </row>
    <row r="605" spans="23:24" x14ac:dyDescent="0.25">
      <c r="W605" s="44">
        <f t="shared" si="203"/>
        <v>0</v>
      </c>
      <c r="X605" s="44">
        <f t="shared" si="204"/>
        <v>0</v>
      </c>
    </row>
    <row r="606" spans="23:24" x14ac:dyDescent="0.25">
      <c r="W606" s="44">
        <f t="shared" si="203"/>
        <v>0</v>
      </c>
      <c r="X606" s="44">
        <f t="shared" si="204"/>
        <v>0</v>
      </c>
    </row>
    <row r="607" spans="23:24" x14ac:dyDescent="0.25">
      <c r="W607" s="44">
        <f t="shared" si="203"/>
        <v>0</v>
      </c>
      <c r="X607" s="44">
        <f t="shared" si="204"/>
        <v>0</v>
      </c>
    </row>
    <row r="608" spans="23:24" x14ac:dyDescent="0.25">
      <c r="W608" s="44">
        <f t="shared" si="203"/>
        <v>0</v>
      </c>
      <c r="X608" s="44">
        <f t="shared" si="204"/>
        <v>0</v>
      </c>
    </row>
    <row r="609" spans="23:24" x14ac:dyDescent="0.25">
      <c r="W609" s="44">
        <f t="shared" si="203"/>
        <v>0</v>
      </c>
      <c r="X609" s="44">
        <f t="shared" si="204"/>
        <v>0</v>
      </c>
    </row>
    <row r="610" spans="23:24" x14ac:dyDescent="0.25">
      <c r="W610" s="44">
        <f t="shared" si="203"/>
        <v>0</v>
      </c>
      <c r="X610" s="44">
        <f t="shared" si="204"/>
        <v>0</v>
      </c>
    </row>
    <row r="611" spans="23:24" x14ac:dyDescent="0.25">
      <c r="W611" s="44">
        <f t="shared" si="203"/>
        <v>0</v>
      </c>
      <c r="X611" s="44">
        <f t="shared" si="204"/>
        <v>0</v>
      </c>
    </row>
    <row r="612" spans="23:24" x14ac:dyDescent="0.25">
      <c r="W612" s="44">
        <f t="shared" si="203"/>
        <v>0</v>
      </c>
      <c r="X612" s="44">
        <f t="shared" si="204"/>
        <v>0</v>
      </c>
    </row>
    <row r="613" spans="23:24" x14ac:dyDescent="0.25">
      <c r="W613" s="44">
        <f t="shared" si="203"/>
        <v>0</v>
      </c>
      <c r="X613" s="44">
        <f t="shared" si="204"/>
        <v>0</v>
      </c>
    </row>
    <row r="614" spans="23:24" x14ac:dyDescent="0.25">
      <c r="W614" s="44">
        <f t="shared" si="203"/>
        <v>0</v>
      </c>
      <c r="X614" s="44">
        <f t="shared" si="204"/>
        <v>0</v>
      </c>
    </row>
    <row r="615" spans="23:24" x14ac:dyDescent="0.25">
      <c r="W615" s="44">
        <f t="shared" si="203"/>
        <v>0</v>
      </c>
      <c r="X615" s="44">
        <f t="shared" si="204"/>
        <v>0</v>
      </c>
    </row>
    <row r="616" spans="23:24" x14ac:dyDescent="0.25">
      <c r="W616" s="44">
        <f t="shared" si="203"/>
        <v>0</v>
      </c>
      <c r="X616" s="44">
        <f t="shared" si="204"/>
        <v>0</v>
      </c>
    </row>
    <row r="617" spans="23:24" x14ac:dyDescent="0.25">
      <c r="W617" s="44">
        <f t="shared" si="203"/>
        <v>0</v>
      </c>
      <c r="X617" s="44">
        <f t="shared" si="204"/>
        <v>0</v>
      </c>
    </row>
    <row r="618" spans="23:24" x14ac:dyDescent="0.25">
      <c r="W618" s="44">
        <f t="shared" si="203"/>
        <v>0</v>
      </c>
      <c r="X618" s="44">
        <f t="shared" si="204"/>
        <v>0</v>
      </c>
    </row>
    <row r="619" spans="23:24" x14ac:dyDescent="0.25">
      <c r="W619" s="44">
        <f t="shared" si="203"/>
        <v>0</v>
      </c>
      <c r="X619" s="44">
        <f t="shared" si="204"/>
        <v>0</v>
      </c>
    </row>
    <row r="620" spans="23:24" x14ac:dyDescent="0.25">
      <c r="W620" s="44">
        <f t="shared" si="203"/>
        <v>0</v>
      </c>
      <c r="X620" s="44">
        <f t="shared" si="204"/>
        <v>0</v>
      </c>
    </row>
    <row r="621" spans="23:24" x14ac:dyDescent="0.25">
      <c r="W621" s="44">
        <f t="shared" si="203"/>
        <v>0</v>
      </c>
      <c r="X621" s="44">
        <f t="shared" si="204"/>
        <v>0</v>
      </c>
    </row>
    <row r="622" spans="23:24" x14ac:dyDescent="0.25">
      <c r="W622" s="44">
        <f t="shared" si="203"/>
        <v>0</v>
      </c>
      <c r="X622" s="44">
        <f t="shared" si="204"/>
        <v>0</v>
      </c>
    </row>
    <row r="623" spans="23:24" x14ac:dyDescent="0.25">
      <c r="W623" s="44">
        <f t="shared" si="203"/>
        <v>0</v>
      </c>
      <c r="X623" s="44">
        <f t="shared" si="204"/>
        <v>0</v>
      </c>
    </row>
    <row r="624" spans="23:24" x14ac:dyDescent="0.25">
      <c r="W624" s="44">
        <f t="shared" si="203"/>
        <v>0</v>
      </c>
      <c r="X624" s="44">
        <f t="shared" si="204"/>
        <v>0</v>
      </c>
    </row>
    <row r="625" spans="23:24" x14ac:dyDescent="0.25">
      <c r="W625" s="44">
        <f t="shared" si="203"/>
        <v>0</v>
      </c>
      <c r="X625" s="44">
        <f t="shared" si="204"/>
        <v>0</v>
      </c>
    </row>
    <row r="626" spans="23:24" x14ac:dyDescent="0.25">
      <c r="W626" s="44">
        <f t="shared" si="203"/>
        <v>0</v>
      </c>
      <c r="X626" s="44">
        <f t="shared" si="204"/>
        <v>0</v>
      </c>
    </row>
    <row r="627" spans="23:24" x14ac:dyDescent="0.25">
      <c r="W627" s="44">
        <f t="shared" si="203"/>
        <v>0</v>
      </c>
      <c r="X627" s="44">
        <f t="shared" si="204"/>
        <v>0</v>
      </c>
    </row>
    <row r="628" spans="23:24" x14ac:dyDescent="0.25">
      <c r="W628" s="44">
        <f t="shared" si="203"/>
        <v>0</v>
      </c>
      <c r="X628" s="44">
        <f t="shared" si="204"/>
        <v>0</v>
      </c>
    </row>
    <row r="629" spans="23:24" x14ac:dyDescent="0.25">
      <c r="W629" s="44">
        <f t="shared" si="203"/>
        <v>0</v>
      </c>
      <c r="X629" s="44">
        <f t="shared" si="204"/>
        <v>0</v>
      </c>
    </row>
    <row r="630" spans="23:24" x14ac:dyDescent="0.25">
      <c r="W630" s="44">
        <f t="shared" si="203"/>
        <v>0</v>
      </c>
      <c r="X630" s="44">
        <f t="shared" si="204"/>
        <v>0</v>
      </c>
    </row>
    <row r="631" spans="23:24" x14ac:dyDescent="0.25">
      <c r="W631" s="44">
        <f t="shared" si="203"/>
        <v>0</v>
      </c>
      <c r="X631" s="44">
        <f t="shared" si="204"/>
        <v>0</v>
      </c>
    </row>
    <row r="632" spans="23:24" x14ac:dyDescent="0.25">
      <c r="W632" s="44">
        <f t="shared" si="203"/>
        <v>0</v>
      </c>
      <c r="X632" s="44">
        <f t="shared" si="204"/>
        <v>0</v>
      </c>
    </row>
    <row r="633" spans="23:24" x14ac:dyDescent="0.25">
      <c r="W633" s="44">
        <f t="shared" si="203"/>
        <v>0</v>
      </c>
      <c r="X633" s="44">
        <f t="shared" si="204"/>
        <v>0</v>
      </c>
    </row>
    <row r="634" spans="23:24" x14ac:dyDescent="0.25">
      <c r="W634" s="44">
        <f t="shared" si="203"/>
        <v>0</v>
      </c>
      <c r="X634" s="44">
        <f t="shared" si="204"/>
        <v>0</v>
      </c>
    </row>
    <row r="635" spans="23:24" x14ac:dyDescent="0.25">
      <c r="W635" s="44">
        <f t="shared" si="203"/>
        <v>0</v>
      </c>
      <c r="X635" s="44">
        <f t="shared" si="204"/>
        <v>0</v>
      </c>
    </row>
    <row r="636" spans="23:24" x14ac:dyDescent="0.25">
      <c r="W636" s="44">
        <f t="shared" si="203"/>
        <v>0</v>
      </c>
      <c r="X636" s="44">
        <f t="shared" si="204"/>
        <v>0</v>
      </c>
    </row>
    <row r="637" spans="23:24" x14ac:dyDescent="0.25">
      <c r="W637" s="44">
        <f t="shared" si="203"/>
        <v>0</v>
      </c>
      <c r="X637" s="44">
        <f t="shared" si="204"/>
        <v>0</v>
      </c>
    </row>
    <row r="638" spans="23:24" x14ac:dyDescent="0.25">
      <c r="W638" s="44">
        <f t="shared" si="203"/>
        <v>0</v>
      </c>
      <c r="X638" s="44">
        <f t="shared" si="204"/>
        <v>0</v>
      </c>
    </row>
    <row r="639" spans="23:24" x14ac:dyDescent="0.25">
      <c r="W639" s="44">
        <f t="shared" si="203"/>
        <v>0</v>
      </c>
      <c r="X639" s="44">
        <f t="shared" si="204"/>
        <v>0</v>
      </c>
    </row>
    <row r="640" spans="23:24" x14ac:dyDescent="0.25">
      <c r="W640" s="44">
        <f t="shared" si="203"/>
        <v>0</v>
      </c>
      <c r="X640" s="44">
        <f t="shared" si="204"/>
        <v>0</v>
      </c>
    </row>
    <row r="641" spans="23:24" x14ac:dyDescent="0.25">
      <c r="W641" s="44">
        <f t="shared" si="203"/>
        <v>0</v>
      </c>
      <c r="X641" s="44">
        <f t="shared" si="204"/>
        <v>0</v>
      </c>
    </row>
    <row r="642" spans="23:24" x14ac:dyDescent="0.25">
      <c r="W642" s="44">
        <f t="shared" si="203"/>
        <v>0</v>
      </c>
      <c r="X642" s="44">
        <f t="shared" si="204"/>
        <v>0</v>
      </c>
    </row>
    <row r="643" spans="23:24" x14ac:dyDescent="0.25">
      <c r="W643" s="44">
        <f t="shared" si="203"/>
        <v>0</v>
      </c>
      <c r="X643" s="44">
        <f t="shared" si="204"/>
        <v>0</v>
      </c>
    </row>
    <row r="644" spans="23:24" x14ac:dyDescent="0.25">
      <c r="W644" s="44">
        <f t="shared" si="203"/>
        <v>0</v>
      </c>
      <c r="X644" s="44">
        <f t="shared" si="204"/>
        <v>0</v>
      </c>
    </row>
    <row r="645" spans="23:24" x14ac:dyDescent="0.25">
      <c r="W645" s="44">
        <f t="shared" si="203"/>
        <v>0</v>
      </c>
      <c r="X645" s="44">
        <f t="shared" si="204"/>
        <v>0</v>
      </c>
    </row>
    <row r="646" spans="23:24" x14ac:dyDescent="0.25">
      <c r="W646" s="44">
        <f t="shared" si="203"/>
        <v>0</v>
      </c>
      <c r="X646" s="44">
        <f t="shared" si="204"/>
        <v>0</v>
      </c>
    </row>
    <row r="647" spans="23:24" x14ac:dyDescent="0.25">
      <c r="W647" s="44">
        <f t="shared" si="203"/>
        <v>0</v>
      </c>
      <c r="X647" s="44">
        <f t="shared" si="204"/>
        <v>0</v>
      </c>
    </row>
    <row r="648" spans="23:24" x14ac:dyDescent="0.25">
      <c r="W648" s="44">
        <f t="shared" si="203"/>
        <v>0</v>
      </c>
      <c r="X648" s="44">
        <f t="shared" si="204"/>
        <v>0</v>
      </c>
    </row>
    <row r="649" spans="23:24" x14ac:dyDescent="0.25">
      <c r="W649" s="44">
        <f t="shared" si="203"/>
        <v>0</v>
      </c>
      <c r="X649" s="44">
        <f t="shared" si="204"/>
        <v>0</v>
      </c>
    </row>
    <row r="650" spans="23:24" x14ac:dyDescent="0.25">
      <c r="W650" s="44">
        <f t="shared" si="203"/>
        <v>0</v>
      </c>
      <c r="X650" s="44">
        <f t="shared" si="204"/>
        <v>0</v>
      </c>
    </row>
    <row r="651" spans="23:24" x14ac:dyDescent="0.25">
      <c r="W651" s="44">
        <f t="shared" si="203"/>
        <v>0</v>
      </c>
      <c r="X651" s="44">
        <f t="shared" si="204"/>
        <v>0</v>
      </c>
    </row>
    <row r="652" spans="23:24" x14ac:dyDescent="0.25">
      <c r="W652" s="44">
        <f t="shared" si="203"/>
        <v>0</v>
      </c>
      <c r="X652" s="44">
        <f t="shared" si="204"/>
        <v>0</v>
      </c>
    </row>
    <row r="653" spans="23:24" x14ac:dyDescent="0.25">
      <c r="W653" s="44">
        <f t="shared" si="203"/>
        <v>0</v>
      </c>
      <c r="X653" s="44">
        <f t="shared" si="204"/>
        <v>0</v>
      </c>
    </row>
    <row r="654" spans="23:24" x14ac:dyDescent="0.25">
      <c r="W654" s="44">
        <f t="shared" si="203"/>
        <v>0</v>
      </c>
      <c r="X654" s="44">
        <f t="shared" si="204"/>
        <v>0</v>
      </c>
    </row>
    <row r="655" spans="23:24" x14ac:dyDescent="0.25">
      <c r="W655" s="44">
        <f t="shared" si="203"/>
        <v>0</v>
      </c>
      <c r="X655" s="44">
        <f t="shared" si="204"/>
        <v>0</v>
      </c>
    </row>
    <row r="656" spans="23:24" x14ac:dyDescent="0.25">
      <c r="W656" s="44">
        <f t="shared" si="203"/>
        <v>0</v>
      </c>
      <c r="X656" s="44">
        <f t="shared" si="204"/>
        <v>0</v>
      </c>
    </row>
    <row r="657" spans="23:24" x14ac:dyDescent="0.25">
      <c r="W657" s="44">
        <f t="shared" si="203"/>
        <v>0</v>
      </c>
      <c r="X657" s="44">
        <f t="shared" si="204"/>
        <v>0</v>
      </c>
    </row>
    <row r="658" spans="23:24" x14ac:dyDescent="0.25">
      <c r="W658" s="44">
        <f t="shared" si="203"/>
        <v>0</v>
      </c>
      <c r="X658" s="44">
        <f t="shared" si="204"/>
        <v>0</v>
      </c>
    </row>
    <row r="659" spans="23:24" x14ac:dyDescent="0.25">
      <c r="W659" s="44">
        <f t="shared" si="203"/>
        <v>0</v>
      </c>
      <c r="X659" s="44">
        <f t="shared" si="204"/>
        <v>0</v>
      </c>
    </row>
    <row r="660" spans="23:24" x14ac:dyDescent="0.25">
      <c r="W660" s="44">
        <f t="shared" si="203"/>
        <v>0</v>
      </c>
      <c r="X660" s="44">
        <f t="shared" si="204"/>
        <v>0</v>
      </c>
    </row>
    <row r="661" spans="23:24" x14ac:dyDescent="0.25">
      <c r="W661" s="44">
        <f t="shared" ref="W661:W690" si="205">SUM(G661:Q661)-F661</f>
        <v>0</v>
      </c>
      <c r="X661" s="44">
        <f t="shared" ref="X661:X690" si="206">SUM(S661:U661)-F661</f>
        <v>0</v>
      </c>
    </row>
    <row r="662" spans="23:24" x14ac:dyDescent="0.25">
      <c r="W662" s="44">
        <f t="shared" si="205"/>
        <v>0</v>
      </c>
      <c r="X662" s="44">
        <f t="shared" si="206"/>
        <v>0</v>
      </c>
    </row>
    <row r="663" spans="23:24" x14ac:dyDescent="0.25">
      <c r="W663" s="44">
        <f t="shared" si="205"/>
        <v>0</v>
      </c>
      <c r="X663" s="44">
        <f t="shared" si="206"/>
        <v>0</v>
      </c>
    </row>
    <row r="664" spans="23:24" x14ac:dyDescent="0.25">
      <c r="W664" s="44">
        <f t="shared" si="205"/>
        <v>0</v>
      </c>
      <c r="X664" s="44">
        <f t="shared" si="206"/>
        <v>0</v>
      </c>
    </row>
    <row r="665" spans="23:24" x14ac:dyDescent="0.25">
      <c r="W665" s="44">
        <f t="shared" si="205"/>
        <v>0</v>
      </c>
      <c r="X665" s="44">
        <f t="shared" si="206"/>
        <v>0</v>
      </c>
    </row>
    <row r="666" spans="23:24" x14ac:dyDescent="0.25">
      <c r="W666" s="44">
        <f t="shared" si="205"/>
        <v>0</v>
      </c>
      <c r="X666" s="44">
        <f t="shared" si="206"/>
        <v>0</v>
      </c>
    </row>
    <row r="667" spans="23:24" x14ac:dyDescent="0.25">
      <c r="W667" s="44">
        <f t="shared" si="205"/>
        <v>0</v>
      </c>
      <c r="X667" s="44">
        <f t="shared" si="206"/>
        <v>0</v>
      </c>
    </row>
    <row r="668" spans="23:24" x14ac:dyDescent="0.25">
      <c r="W668" s="44">
        <f t="shared" si="205"/>
        <v>0</v>
      </c>
      <c r="X668" s="44">
        <f t="shared" si="206"/>
        <v>0</v>
      </c>
    </row>
    <row r="669" spans="23:24" x14ac:dyDescent="0.25">
      <c r="W669" s="44">
        <f t="shared" si="205"/>
        <v>0</v>
      </c>
      <c r="X669" s="44">
        <f t="shared" si="206"/>
        <v>0</v>
      </c>
    </row>
    <row r="670" spans="23:24" x14ac:dyDescent="0.25">
      <c r="W670" s="44">
        <f t="shared" si="205"/>
        <v>0</v>
      </c>
      <c r="X670" s="44">
        <f t="shared" si="206"/>
        <v>0</v>
      </c>
    </row>
    <row r="671" spans="23:24" x14ac:dyDescent="0.25">
      <c r="W671" s="44">
        <f t="shared" si="205"/>
        <v>0</v>
      </c>
      <c r="X671" s="44">
        <f t="shared" si="206"/>
        <v>0</v>
      </c>
    </row>
    <row r="672" spans="23:24" x14ac:dyDescent="0.25">
      <c r="W672" s="44">
        <f t="shared" si="205"/>
        <v>0</v>
      </c>
      <c r="X672" s="44">
        <f t="shared" si="206"/>
        <v>0</v>
      </c>
    </row>
    <row r="673" spans="23:24" x14ac:dyDescent="0.25">
      <c r="W673" s="44">
        <f t="shared" si="205"/>
        <v>0</v>
      </c>
      <c r="X673" s="44">
        <f t="shared" si="206"/>
        <v>0</v>
      </c>
    </row>
    <row r="674" spans="23:24" x14ac:dyDescent="0.25">
      <c r="W674" s="44">
        <f t="shared" si="205"/>
        <v>0</v>
      </c>
      <c r="X674" s="44">
        <f t="shared" si="206"/>
        <v>0</v>
      </c>
    </row>
    <row r="675" spans="23:24" x14ac:dyDescent="0.25">
      <c r="W675" s="44">
        <f t="shared" si="205"/>
        <v>0</v>
      </c>
      <c r="X675" s="44">
        <f t="shared" si="206"/>
        <v>0</v>
      </c>
    </row>
    <row r="676" spans="23:24" x14ac:dyDescent="0.25">
      <c r="W676" s="44">
        <f t="shared" si="205"/>
        <v>0</v>
      </c>
      <c r="X676" s="44">
        <f t="shared" si="206"/>
        <v>0</v>
      </c>
    </row>
    <row r="677" spans="23:24" x14ac:dyDescent="0.25">
      <c r="W677" s="44">
        <f t="shared" si="205"/>
        <v>0</v>
      </c>
      <c r="X677" s="44">
        <f t="shared" si="206"/>
        <v>0</v>
      </c>
    </row>
    <row r="678" spans="23:24" x14ac:dyDescent="0.25">
      <c r="W678" s="44">
        <f t="shared" si="205"/>
        <v>0</v>
      </c>
      <c r="X678" s="44">
        <f t="shared" si="206"/>
        <v>0</v>
      </c>
    </row>
    <row r="679" spans="23:24" x14ac:dyDescent="0.25">
      <c r="W679" s="44">
        <f t="shared" si="205"/>
        <v>0</v>
      </c>
      <c r="X679" s="44">
        <f t="shared" si="206"/>
        <v>0</v>
      </c>
    </row>
    <row r="680" spans="23:24" x14ac:dyDescent="0.25">
      <c r="W680" s="44">
        <f t="shared" si="205"/>
        <v>0</v>
      </c>
      <c r="X680" s="44">
        <f t="shared" si="206"/>
        <v>0</v>
      </c>
    </row>
    <row r="681" spans="23:24" x14ac:dyDescent="0.25">
      <c r="W681" s="44">
        <f t="shared" si="205"/>
        <v>0</v>
      </c>
      <c r="X681" s="44">
        <f t="shared" si="206"/>
        <v>0</v>
      </c>
    </row>
    <row r="682" spans="23:24" x14ac:dyDescent="0.25">
      <c r="W682" s="44">
        <f t="shared" si="205"/>
        <v>0</v>
      </c>
      <c r="X682" s="44">
        <f t="shared" si="206"/>
        <v>0</v>
      </c>
    </row>
    <row r="683" spans="23:24" x14ac:dyDescent="0.25">
      <c r="W683" s="44">
        <f t="shared" si="205"/>
        <v>0</v>
      </c>
      <c r="X683" s="44">
        <f t="shared" si="206"/>
        <v>0</v>
      </c>
    </row>
    <row r="684" spans="23:24" x14ac:dyDescent="0.25">
      <c r="W684" s="44">
        <f t="shared" si="205"/>
        <v>0</v>
      </c>
      <c r="X684" s="44">
        <f t="shared" si="206"/>
        <v>0</v>
      </c>
    </row>
    <row r="685" spans="23:24" x14ac:dyDescent="0.25">
      <c r="W685" s="44">
        <f t="shared" si="205"/>
        <v>0</v>
      </c>
      <c r="X685" s="44">
        <f t="shared" si="206"/>
        <v>0</v>
      </c>
    </row>
    <row r="686" spans="23:24" x14ac:dyDescent="0.25">
      <c r="W686" s="44">
        <f t="shared" si="205"/>
        <v>0</v>
      </c>
      <c r="X686" s="44">
        <f t="shared" si="206"/>
        <v>0</v>
      </c>
    </row>
    <row r="687" spans="23:24" x14ac:dyDescent="0.25">
      <c r="W687" s="44">
        <f t="shared" si="205"/>
        <v>0</v>
      </c>
      <c r="X687" s="44">
        <f t="shared" si="206"/>
        <v>0</v>
      </c>
    </row>
    <row r="688" spans="23:24" x14ac:dyDescent="0.25">
      <c r="W688" s="44">
        <f t="shared" si="205"/>
        <v>0</v>
      </c>
      <c r="X688" s="44">
        <f t="shared" si="206"/>
        <v>0</v>
      </c>
    </row>
    <row r="689" spans="23:24" x14ac:dyDescent="0.25">
      <c r="W689" s="44">
        <f t="shared" si="205"/>
        <v>0</v>
      </c>
      <c r="X689" s="44">
        <f t="shared" si="206"/>
        <v>0</v>
      </c>
    </row>
    <row r="690" spans="23:24" x14ac:dyDescent="0.25">
      <c r="W690" s="44">
        <f t="shared" si="205"/>
        <v>0</v>
      </c>
      <c r="X690" s="44">
        <f t="shared" si="206"/>
        <v>0</v>
      </c>
    </row>
    <row r="691" spans="23:24" x14ac:dyDescent="0.25">
      <c r="W691" s="44">
        <f t="shared" ref="W691:W698" si="207">SUM(G691:Q691)-F691</f>
        <v>0</v>
      </c>
    </row>
    <row r="692" spans="23:24" x14ac:dyDescent="0.25">
      <c r="W692" s="44">
        <f t="shared" si="207"/>
        <v>0</v>
      </c>
    </row>
    <row r="693" spans="23:24" x14ac:dyDescent="0.25">
      <c r="W693" s="44">
        <f t="shared" si="207"/>
        <v>0</v>
      </c>
    </row>
    <row r="694" spans="23:24" x14ac:dyDescent="0.25">
      <c r="W694" s="44">
        <f t="shared" si="207"/>
        <v>0</v>
      </c>
    </row>
    <row r="695" spans="23:24" x14ac:dyDescent="0.25">
      <c r="W695" s="44">
        <f t="shared" si="207"/>
        <v>0</v>
      </c>
    </row>
    <row r="696" spans="23:24" x14ac:dyDescent="0.25">
      <c r="W696" s="44">
        <f t="shared" si="207"/>
        <v>0</v>
      </c>
    </row>
    <row r="697" spans="23:24" x14ac:dyDescent="0.25">
      <c r="W697" s="44">
        <f t="shared" si="207"/>
        <v>0</v>
      </c>
    </row>
    <row r="698" spans="23:24" x14ac:dyDescent="0.25">
      <c r="W698" s="44">
        <f t="shared" si="207"/>
        <v>0</v>
      </c>
    </row>
    <row r="699" spans="23:24" x14ac:dyDescent="0.25">
      <c r="W699" s="44">
        <f t="shared" ref="W699:W762" si="208">SUM(G699:Q699)-F699</f>
        <v>0</v>
      </c>
    </row>
    <row r="700" spans="23:24" x14ac:dyDescent="0.25">
      <c r="W700" s="44">
        <f t="shared" si="208"/>
        <v>0</v>
      </c>
    </row>
    <row r="701" spans="23:24" x14ac:dyDescent="0.25">
      <c r="W701" s="44">
        <f t="shared" si="208"/>
        <v>0</v>
      </c>
    </row>
    <row r="702" spans="23:24" x14ac:dyDescent="0.25">
      <c r="W702" s="44">
        <f t="shared" si="208"/>
        <v>0</v>
      </c>
    </row>
    <row r="703" spans="23:24" x14ac:dyDescent="0.25">
      <c r="W703" s="44">
        <f t="shared" si="208"/>
        <v>0</v>
      </c>
    </row>
    <row r="704" spans="23:24" x14ac:dyDescent="0.25">
      <c r="W704" s="44">
        <f t="shared" si="208"/>
        <v>0</v>
      </c>
    </row>
    <row r="705" spans="23:23" x14ac:dyDescent="0.25">
      <c r="W705" s="44">
        <f t="shared" si="208"/>
        <v>0</v>
      </c>
    </row>
    <row r="706" spans="23:23" x14ac:dyDescent="0.25">
      <c r="W706" s="44">
        <f t="shared" si="208"/>
        <v>0</v>
      </c>
    </row>
    <row r="707" spans="23:23" x14ac:dyDescent="0.25">
      <c r="W707" s="44">
        <f t="shared" si="208"/>
        <v>0</v>
      </c>
    </row>
    <row r="708" spans="23:23" x14ac:dyDescent="0.25">
      <c r="W708" s="44">
        <f t="shared" si="208"/>
        <v>0</v>
      </c>
    </row>
    <row r="709" spans="23:23" x14ac:dyDescent="0.25">
      <c r="W709" s="44">
        <f t="shared" si="208"/>
        <v>0</v>
      </c>
    </row>
    <row r="710" spans="23:23" x14ac:dyDescent="0.25">
      <c r="W710" s="44">
        <f t="shared" si="208"/>
        <v>0</v>
      </c>
    </row>
    <row r="711" spans="23:23" x14ac:dyDescent="0.25">
      <c r="W711" s="44">
        <f t="shared" si="208"/>
        <v>0</v>
      </c>
    </row>
    <row r="712" spans="23:23" x14ac:dyDescent="0.25">
      <c r="W712" s="44">
        <f t="shared" si="208"/>
        <v>0</v>
      </c>
    </row>
    <row r="713" spans="23:23" x14ac:dyDescent="0.25">
      <c r="W713" s="44">
        <f t="shared" si="208"/>
        <v>0</v>
      </c>
    </row>
    <row r="714" spans="23:23" x14ac:dyDescent="0.25">
      <c r="W714" s="44">
        <f t="shared" si="208"/>
        <v>0</v>
      </c>
    </row>
    <row r="715" spans="23:23" x14ac:dyDescent="0.25">
      <c r="W715" s="44">
        <f t="shared" si="208"/>
        <v>0</v>
      </c>
    </row>
    <row r="716" spans="23:23" x14ac:dyDescent="0.25">
      <c r="W716" s="44">
        <f t="shared" si="208"/>
        <v>0</v>
      </c>
    </row>
    <row r="717" spans="23:23" x14ac:dyDescent="0.25">
      <c r="W717" s="44">
        <f t="shared" si="208"/>
        <v>0</v>
      </c>
    </row>
    <row r="718" spans="23:23" x14ac:dyDescent="0.25">
      <c r="W718" s="44">
        <f t="shared" si="208"/>
        <v>0</v>
      </c>
    </row>
    <row r="719" spans="23:23" x14ac:dyDescent="0.25">
      <c r="W719" s="44">
        <f t="shared" si="208"/>
        <v>0</v>
      </c>
    </row>
    <row r="720" spans="23:23" x14ac:dyDescent="0.25">
      <c r="W720" s="44">
        <f t="shared" si="208"/>
        <v>0</v>
      </c>
    </row>
    <row r="721" spans="23:23" x14ac:dyDescent="0.25">
      <c r="W721" s="44">
        <f t="shared" si="208"/>
        <v>0</v>
      </c>
    </row>
    <row r="722" spans="23:23" x14ac:dyDescent="0.25">
      <c r="W722" s="44">
        <f t="shared" si="208"/>
        <v>0</v>
      </c>
    </row>
    <row r="723" spans="23:23" x14ac:dyDescent="0.25">
      <c r="W723" s="44">
        <f t="shared" si="208"/>
        <v>0</v>
      </c>
    </row>
    <row r="724" spans="23:23" x14ac:dyDescent="0.25">
      <c r="W724" s="44">
        <f t="shared" si="208"/>
        <v>0</v>
      </c>
    </row>
    <row r="725" spans="23:23" x14ac:dyDescent="0.25">
      <c r="W725" s="44">
        <f t="shared" si="208"/>
        <v>0</v>
      </c>
    </row>
    <row r="726" spans="23:23" x14ac:dyDescent="0.25">
      <c r="W726" s="44">
        <f t="shared" si="208"/>
        <v>0</v>
      </c>
    </row>
    <row r="727" spans="23:23" x14ac:dyDescent="0.25">
      <c r="W727" s="44">
        <f t="shared" si="208"/>
        <v>0</v>
      </c>
    </row>
    <row r="728" spans="23:23" x14ac:dyDescent="0.25">
      <c r="W728" s="44">
        <f t="shared" si="208"/>
        <v>0</v>
      </c>
    </row>
    <row r="729" spans="23:23" x14ac:dyDescent="0.25">
      <c r="W729" s="44">
        <f t="shared" si="208"/>
        <v>0</v>
      </c>
    </row>
    <row r="730" spans="23:23" x14ac:dyDescent="0.25">
      <c r="W730" s="44">
        <f t="shared" si="208"/>
        <v>0</v>
      </c>
    </row>
    <row r="731" spans="23:23" x14ac:dyDescent="0.25">
      <c r="W731" s="44">
        <f t="shared" si="208"/>
        <v>0</v>
      </c>
    </row>
    <row r="732" spans="23:23" x14ac:dyDescent="0.25">
      <c r="W732" s="44">
        <f t="shared" si="208"/>
        <v>0</v>
      </c>
    </row>
    <row r="733" spans="23:23" x14ac:dyDescent="0.25">
      <c r="W733" s="44">
        <f t="shared" si="208"/>
        <v>0</v>
      </c>
    </row>
    <row r="734" spans="23:23" x14ac:dyDescent="0.25">
      <c r="W734" s="44">
        <f t="shared" si="208"/>
        <v>0</v>
      </c>
    </row>
    <row r="735" spans="23:23" x14ac:dyDescent="0.25">
      <c r="W735" s="44">
        <f t="shared" si="208"/>
        <v>0</v>
      </c>
    </row>
    <row r="736" spans="23:23" x14ac:dyDescent="0.25">
      <c r="W736" s="44">
        <f t="shared" si="208"/>
        <v>0</v>
      </c>
    </row>
    <row r="737" spans="23:23" x14ac:dyDescent="0.25">
      <c r="W737" s="44">
        <f t="shared" si="208"/>
        <v>0</v>
      </c>
    </row>
    <row r="738" spans="23:23" x14ac:dyDescent="0.25">
      <c r="W738" s="44">
        <f t="shared" si="208"/>
        <v>0</v>
      </c>
    </row>
    <row r="739" spans="23:23" x14ac:dyDescent="0.25">
      <c r="W739" s="44">
        <f t="shared" si="208"/>
        <v>0</v>
      </c>
    </row>
    <row r="740" spans="23:23" x14ac:dyDescent="0.25">
      <c r="W740" s="44">
        <f t="shared" si="208"/>
        <v>0</v>
      </c>
    </row>
    <row r="741" spans="23:23" x14ac:dyDescent="0.25">
      <c r="W741" s="44">
        <f t="shared" si="208"/>
        <v>0</v>
      </c>
    </row>
    <row r="742" spans="23:23" x14ac:dyDescent="0.25">
      <c r="W742" s="44">
        <f t="shared" si="208"/>
        <v>0</v>
      </c>
    </row>
    <row r="743" spans="23:23" x14ac:dyDescent="0.25">
      <c r="W743" s="44">
        <f t="shared" si="208"/>
        <v>0</v>
      </c>
    </row>
    <row r="744" spans="23:23" x14ac:dyDescent="0.25">
      <c r="W744" s="44">
        <f t="shared" si="208"/>
        <v>0</v>
      </c>
    </row>
    <row r="745" spans="23:23" x14ac:dyDescent="0.25">
      <c r="W745" s="44">
        <f t="shared" si="208"/>
        <v>0</v>
      </c>
    </row>
    <row r="746" spans="23:23" x14ac:dyDescent="0.25">
      <c r="W746" s="44">
        <f t="shared" si="208"/>
        <v>0</v>
      </c>
    </row>
    <row r="747" spans="23:23" x14ac:dyDescent="0.25">
      <c r="W747" s="44">
        <f t="shared" si="208"/>
        <v>0</v>
      </c>
    </row>
    <row r="748" spans="23:23" x14ac:dyDescent="0.25">
      <c r="W748" s="44">
        <f t="shared" si="208"/>
        <v>0</v>
      </c>
    </row>
    <row r="749" spans="23:23" x14ac:dyDescent="0.25">
      <c r="W749" s="44">
        <f t="shared" si="208"/>
        <v>0</v>
      </c>
    </row>
    <row r="750" spans="23:23" x14ac:dyDescent="0.25">
      <c r="W750" s="44">
        <f t="shared" si="208"/>
        <v>0</v>
      </c>
    </row>
    <row r="751" spans="23:23" x14ac:dyDescent="0.25">
      <c r="W751" s="44">
        <f t="shared" si="208"/>
        <v>0</v>
      </c>
    </row>
    <row r="752" spans="23:23" x14ac:dyDescent="0.25">
      <c r="W752" s="44">
        <f t="shared" si="208"/>
        <v>0</v>
      </c>
    </row>
    <row r="753" spans="23:23" x14ac:dyDescent="0.25">
      <c r="W753" s="44">
        <f t="shared" si="208"/>
        <v>0</v>
      </c>
    </row>
    <row r="754" spans="23:23" x14ac:dyDescent="0.25">
      <c r="W754" s="44">
        <f t="shared" si="208"/>
        <v>0</v>
      </c>
    </row>
    <row r="755" spans="23:23" x14ac:dyDescent="0.25">
      <c r="W755" s="44">
        <f t="shared" si="208"/>
        <v>0</v>
      </c>
    </row>
    <row r="756" spans="23:23" x14ac:dyDescent="0.25">
      <c r="W756" s="44">
        <f t="shared" si="208"/>
        <v>0</v>
      </c>
    </row>
    <row r="757" spans="23:23" x14ac:dyDescent="0.25">
      <c r="W757" s="44">
        <f t="shared" si="208"/>
        <v>0</v>
      </c>
    </row>
    <row r="758" spans="23:23" x14ac:dyDescent="0.25">
      <c r="W758" s="44">
        <f t="shared" si="208"/>
        <v>0</v>
      </c>
    </row>
    <row r="759" spans="23:23" x14ac:dyDescent="0.25">
      <c r="W759" s="44">
        <f t="shared" si="208"/>
        <v>0</v>
      </c>
    </row>
    <row r="760" spans="23:23" x14ac:dyDescent="0.25">
      <c r="W760" s="44">
        <f t="shared" si="208"/>
        <v>0</v>
      </c>
    </row>
    <row r="761" spans="23:23" x14ac:dyDescent="0.25">
      <c r="W761" s="44">
        <f t="shared" si="208"/>
        <v>0</v>
      </c>
    </row>
    <row r="762" spans="23:23" x14ac:dyDescent="0.25">
      <c r="W762" s="44">
        <f t="shared" si="208"/>
        <v>0</v>
      </c>
    </row>
    <row r="763" spans="23:23" x14ac:dyDescent="0.25">
      <c r="W763" s="44">
        <f t="shared" ref="W763:W826" si="209">SUM(G763:Q763)-F763</f>
        <v>0</v>
      </c>
    </row>
    <row r="764" spans="23:23" x14ac:dyDescent="0.25">
      <c r="W764" s="44">
        <f t="shared" si="209"/>
        <v>0</v>
      </c>
    </row>
    <row r="765" spans="23:23" x14ac:dyDescent="0.25">
      <c r="W765" s="44">
        <f t="shared" si="209"/>
        <v>0</v>
      </c>
    </row>
    <row r="766" spans="23:23" x14ac:dyDescent="0.25">
      <c r="W766" s="44">
        <f t="shared" si="209"/>
        <v>0</v>
      </c>
    </row>
    <row r="767" spans="23:23" x14ac:dyDescent="0.25">
      <c r="W767" s="44">
        <f t="shared" si="209"/>
        <v>0</v>
      </c>
    </row>
    <row r="768" spans="23:23" x14ac:dyDescent="0.25">
      <c r="W768" s="44">
        <f t="shared" si="209"/>
        <v>0</v>
      </c>
    </row>
    <row r="769" spans="23:23" x14ac:dyDescent="0.25">
      <c r="W769" s="44">
        <f t="shared" si="209"/>
        <v>0</v>
      </c>
    </row>
    <row r="770" spans="23:23" x14ac:dyDescent="0.25">
      <c r="W770" s="44">
        <f t="shared" si="209"/>
        <v>0</v>
      </c>
    </row>
    <row r="771" spans="23:23" x14ac:dyDescent="0.25">
      <c r="W771" s="44">
        <f t="shared" si="209"/>
        <v>0</v>
      </c>
    </row>
    <row r="772" spans="23:23" x14ac:dyDescent="0.25">
      <c r="W772" s="44">
        <f t="shared" si="209"/>
        <v>0</v>
      </c>
    </row>
    <row r="773" spans="23:23" x14ac:dyDescent="0.25">
      <c r="W773" s="44">
        <f t="shared" si="209"/>
        <v>0</v>
      </c>
    </row>
    <row r="774" spans="23:23" x14ac:dyDescent="0.25">
      <c r="W774" s="44">
        <f t="shared" si="209"/>
        <v>0</v>
      </c>
    </row>
    <row r="775" spans="23:23" x14ac:dyDescent="0.25">
      <c r="W775" s="44">
        <f t="shared" si="209"/>
        <v>0</v>
      </c>
    </row>
    <row r="776" spans="23:23" x14ac:dyDescent="0.25">
      <c r="W776" s="44">
        <f t="shared" si="209"/>
        <v>0</v>
      </c>
    </row>
    <row r="777" spans="23:23" x14ac:dyDescent="0.25">
      <c r="W777" s="44">
        <f t="shared" si="209"/>
        <v>0</v>
      </c>
    </row>
    <row r="778" spans="23:23" x14ac:dyDescent="0.25">
      <c r="W778" s="44">
        <f t="shared" si="209"/>
        <v>0</v>
      </c>
    </row>
    <row r="779" spans="23:23" x14ac:dyDescent="0.25">
      <c r="W779" s="44">
        <f t="shared" si="209"/>
        <v>0</v>
      </c>
    </row>
    <row r="780" spans="23:23" x14ac:dyDescent="0.25">
      <c r="W780" s="44">
        <f t="shared" si="209"/>
        <v>0</v>
      </c>
    </row>
    <row r="781" spans="23:23" x14ac:dyDescent="0.25">
      <c r="W781" s="44">
        <f t="shared" si="209"/>
        <v>0</v>
      </c>
    </row>
    <row r="782" spans="23:23" x14ac:dyDescent="0.25">
      <c r="W782" s="44">
        <f t="shared" si="209"/>
        <v>0</v>
      </c>
    </row>
    <row r="783" spans="23:23" x14ac:dyDescent="0.25">
      <c r="W783" s="44">
        <f t="shared" si="209"/>
        <v>0</v>
      </c>
    </row>
    <row r="784" spans="23:23" x14ac:dyDescent="0.25">
      <c r="W784" s="44">
        <f t="shared" si="209"/>
        <v>0</v>
      </c>
    </row>
    <row r="785" spans="23:23" x14ac:dyDescent="0.25">
      <c r="W785" s="44">
        <f t="shared" si="209"/>
        <v>0</v>
      </c>
    </row>
    <row r="786" spans="23:23" x14ac:dyDescent="0.25">
      <c r="W786" s="44">
        <f t="shared" si="209"/>
        <v>0</v>
      </c>
    </row>
    <row r="787" spans="23:23" x14ac:dyDescent="0.25">
      <c r="W787" s="44">
        <f t="shared" si="209"/>
        <v>0</v>
      </c>
    </row>
    <row r="788" spans="23:23" x14ac:dyDescent="0.25">
      <c r="W788" s="44">
        <f t="shared" si="209"/>
        <v>0</v>
      </c>
    </row>
    <row r="789" spans="23:23" x14ac:dyDescent="0.25">
      <c r="W789" s="44">
        <f t="shared" si="209"/>
        <v>0</v>
      </c>
    </row>
    <row r="790" spans="23:23" x14ac:dyDescent="0.25">
      <c r="W790" s="44">
        <f t="shared" si="209"/>
        <v>0</v>
      </c>
    </row>
    <row r="791" spans="23:23" x14ac:dyDescent="0.25">
      <c r="W791" s="44">
        <f t="shared" si="209"/>
        <v>0</v>
      </c>
    </row>
    <row r="792" spans="23:23" x14ac:dyDescent="0.25">
      <c r="W792" s="44">
        <f t="shared" si="209"/>
        <v>0</v>
      </c>
    </row>
    <row r="793" spans="23:23" x14ac:dyDescent="0.25">
      <c r="W793" s="44">
        <f t="shared" si="209"/>
        <v>0</v>
      </c>
    </row>
    <row r="794" spans="23:23" x14ac:dyDescent="0.25">
      <c r="W794" s="44">
        <f t="shared" si="209"/>
        <v>0</v>
      </c>
    </row>
    <row r="795" spans="23:23" x14ac:dyDescent="0.25">
      <c r="W795" s="44">
        <f t="shared" si="209"/>
        <v>0</v>
      </c>
    </row>
    <row r="796" spans="23:23" x14ac:dyDescent="0.25">
      <c r="W796" s="44">
        <f t="shared" si="209"/>
        <v>0</v>
      </c>
    </row>
    <row r="797" spans="23:23" x14ac:dyDescent="0.25">
      <c r="W797" s="44">
        <f t="shared" si="209"/>
        <v>0</v>
      </c>
    </row>
    <row r="798" spans="23:23" x14ac:dyDescent="0.25">
      <c r="W798" s="44">
        <f t="shared" si="209"/>
        <v>0</v>
      </c>
    </row>
    <row r="799" spans="23:23" x14ac:dyDescent="0.25">
      <c r="W799" s="44">
        <f t="shared" si="209"/>
        <v>0</v>
      </c>
    </row>
    <row r="800" spans="23:23" x14ac:dyDescent="0.25">
      <c r="W800" s="44">
        <f t="shared" si="209"/>
        <v>0</v>
      </c>
    </row>
    <row r="801" spans="23:23" x14ac:dyDescent="0.25">
      <c r="W801" s="44">
        <f t="shared" si="209"/>
        <v>0</v>
      </c>
    </row>
    <row r="802" spans="23:23" x14ac:dyDescent="0.25">
      <c r="W802" s="44">
        <f t="shared" si="209"/>
        <v>0</v>
      </c>
    </row>
    <row r="803" spans="23:23" x14ac:dyDescent="0.25">
      <c r="W803" s="44">
        <f t="shared" si="209"/>
        <v>0</v>
      </c>
    </row>
    <row r="804" spans="23:23" x14ac:dyDescent="0.25">
      <c r="W804" s="44">
        <f t="shared" si="209"/>
        <v>0</v>
      </c>
    </row>
    <row r="805" spans="23:23" x14ac:dyDescent="0.25">
      <c r="W805" s="44">
        <f t="shared" si="209"/>
        <v>0</v>
      </c>
    </row>
    <row r="806" spans="23:23" x14ac:dyDescent="0.25">
      <c r="W806" s="44">
        <f t="shared" si="209"/>
        <v>0</v>
      </c>
    </row>
    <row r="807" spans="23:23" x14ac:dyDescent="0.25">
      <c r="W807" s="44">
        <f t="shared" si="209"/>
        <v>0</v>
      </c>
    </row>
    <row r="808" spans="23:23" x14ac:dyDescent="0.25">
      <c r="W808" s="44">
        <f t="shared" si="209"/>
        <v>0</v>
      </c>
    </row>
    <row r="809" spans="23:23" x14ac:dyDescent="0.25">
      <c r="W809" s="44">
        <f t="shared" si="209"/>
        <v>0</v>
      </c>
    </row>
    <row r="810" spans="23:23" x14ac:dyDescent="0.25">
      <c r="W810" s="44">
        <f t="shared" si="209"/>
        <v>0</v>
      </c>
    </row>
    <row r="811" spans="23:23" x14ac:dyDescent="0.25">
      <c r="W811" s="44">
        <f t="shared" si="209"/>
        <v>0</v>
      </c>
    </row>
    <row r="812" spans="23:23" x14ac:dyDescent="0.25">
      <c r="W812" s="44">
        <f t="shared" si="209"/>
        <v>0</v>
      </c>
    </row>
    <row r="813" spans="23:23" x14ac:dyDescent="0.25">
      <c r="W813" s="44">
        <f t="shared" si="209"/>
        <v>0</v>
      </c>
    </row>
    <row r="814" spans="23:23" x14ac:dyDescent="0.25">
      <c r="W814" s="44">
        <f t="shared" si="209"/>
        <v>0</v>
      </c>
    </row>
    <row r="815" spans="23:23" x14ac:dyDescent="0.25">
      <c r="W815" s="44">
        <f t="shared" si="209"/>
        <v>0</v>
      </c>
    </row>
    <row r="816" spans="23:23" x14ac:dyDescent="0.25">
      <c r="W816" s="44">
        <f t="shared" si="209"/>
        <v>0</v>
      </c>
    </row>
    <row r="817" spans="23:23" x14ac:dyDescent="0.25">
      <c r="W817" s="44">
        <f t="shared" si="209"/>
        <v>0</v>
      </c>
    </row>
    <row r="818" spans="23:23" x14ac:dyDescent="0.25">
      <c r="W818" s="44">
        <f t="shared" si="209"/>
        <v>0</v>
      </c>
    </row>
    <row r="819" spans="23:23" x14ac:dyDescent="0.25">
      <c r="W819" s="44">
        <f t="shared" si="209"/>
        <v>0</v>
      </c>
    </row>
    <row r="820" spans="23:23" x14ac:dyDescent="0.25">
      <c r="W820" s="44">
        <f t="shared" si="209"/>
        <v>0</v>
      </c>
    </row>
    <row r="821" spans="23:23" x14ac:dyDescent="0.25">
      <c r="W821" s="44">
        <f t="shared" si="209"/>
        <v>0</v>
      </c>
    </row>
    <row r="822" spans="23:23" x14ac:dyDescent="0.25">
      <c r="W822" s="44">
        <f t="shared" si="209"/>
        <v>0</v>
      </c>
    </row>
    <row r="823" spans="23:23" x14ac:dyDescent="0.25">
      <c r="W823" s="44">
        <f t="shared" si="209"/>
        <v>0</v>
      </c>
    </row>
    <row r="824" spans="23:23" x14ac:dyDescent="0.25">
      <c r="W824" s="44">
        <f t="shared" si="209"/>
        <v>0</v>
      </c>
    </row>
    <row r="825" spans="23:23" x14ac:dyDescent="0.25">
      <c r="W825" s="44">
        <f t="shared" si="209"/>
        <v>0</v>
      </c>
    </row>
    <row r="826" spans="23:23" x14ac:dyDescent="0.25">
      <c r="W826" s="44">
        <f t="shared" si="209"/>
        <v>0</v>
      </c>
    </row>
    <row r="827" spans="23:23" x14ac:dyDescent="0.25">
      <c r="W827" s="44">
        <f t="shared" ref="W827:W890" si="210">SUM(G827:Q827)-F827</f>
        <v>0</v>
      </c>
    </row>
    <row r="828" spans="23:23" x14ac:dyDescent="0.25">
      <c r="W828" s="44">
        <f t="shared" si="210"/>
        <v>0</v>
      </c>
    </row>
    <row r="829" spans="23:23" x14ac:dyDescent="0.25">
      <c r="W829" s="44">
        <f t="shared" si="210"/>
        <v>0</v>
      </c>
    </row>
    <row r="830" spans="23:23" x14ac:dyDescent="0.25">
      <c r="W830" s="44">
        <f t="shared" si="210"/>
        <v>0</v>
      </c>
    </row>
    <row r="831" spans="23:23" x14ac:dyDescent="0.25">
      <c r="W831" s="44">
        <f t="shared" si="210"/>
        <v>0</v>
      </c>
    </row>
    <row r="832" spans="23:23" x14ac:dyDescent="0.25">
      <c r="W832" s="44">
        <f t="shared" si="210"/>
        <v>0</v>
      </c>
    </row>
    <row r="833" spans="23:23" x14ac:dyDescent="0.25">
      <c r="W833" s="44">
        <f t="shared" si="210"/>
        <v>0</v>
      </c>
    </row>
    <row r="834" spans="23:23" x14ac:dyDescent="0.25">
      <c r="W834" s="44">
        <f t="shared" si="210"/>
        <v>0</v>
      </c>
    </row>
    <row r="835" spans="23:23" x14ac:dyDescent="0.25">
      <c r="W835" s="44">
        <f t="shared" si="210"/>
        <v>0</v>
      </c>
    </row>
    <row r="836" spans="23:23" x14ac:dyDescent="0.25">
      <c r="W836" s="44">
        <f t="shared" si="210"/>
        <v>0</v>
      </c>
    </row>
    <row r="837" spans="23:23" x14ac:dyDescent="0.25">
      <c r="W837" s="44">
        <f t="shared" si="210"/>
        <v>0</v>
      </c>
    </row>
    <row r="838" spans="23:23" x14ac:dyDescent="0.25">
      <c r="W838" s="44">
        <f t="shared" si="210"/>
        <v>0</v>
      </c>
    </row>
    <row r="839" spans="23:23" x14ac:dyDescent="0.25">
      <c r="W839" s="44">
        <f t="shared" si="210"/>
        <v>0</v>
      </c>
    </row>
    <row r="840" spans="23:23" x14ac:dyDescent="0.25">
      <c r="W840" s="44">
        <f t="shared" si="210"/>
        <v>0</v>
      </c>
    </row>
    <row r="841" spans="23:23" x14ac:dyDescent="0.25">
      <c r="W841" s="44">
        <f t="shared" si="210"/>
        <v>0</v>
      </c>
    </row>
    <row r="842" spans="23:23" x14ac:dyDescent="0.25">
      <c r="W842" s="44">
        <f t="shared" si="210"/>
        <v>0</v>
      </c>
    </row>
    <row r="843" spans="23:23" x14ac:dyDescent="0.25">
      <c r="W843" s="44">
        <f t="shared" si="210"/>
        <v>0</v>
      </c>
    </row>
    <row r="844" spans="23:23" x14ac:dyDescent="0.25">
      <c r="W844" s="44">
        <f t="shared" si="210"/>
        <v>0</v>
      </c>
    </row>
    <row r="845" spans="23:23" x14ac:dyDescent="0.25">
      <c r="W845" s="44">
        <f t="shared" si="210"/>
        <v>0</v>
      </c>
    </row>
    <row r="846" spans="23:23" x14ac:dyDescent="0.25">
      <c r="W846" s="44">
        <f t="shared" si="210"/>
        <v>0</v>
      </c>
    </row>
    <row r="847" spans="23:23" x14ac:dyDescent="0.25">
      <c r="W847" s="44">
        <f t="shared" si="210"/>
        <v>0</v>
      </c>
    </row>
    <row r="848" spans="23:23" x14ac:dyDescent="0.25">
      <c r="W848" s="44">
        <f t="shared" si="210"/>
        <v>0</v>
      </c>
    </row>
    <row r="849" spans="23:23" x14ac:dyDescent="0.25">
      <c r="W849" s="44">
        <f t="shared" si="210"/>
        <v>0</v>
      </c>
    </row>
    <row r="850" spans="23:23" x14ac:dyDescent="0.25">
      <c r="W850" s="44">
        <f t="shared" si="210"/>
        <v>0</v>
      </c>
    </row>
    <row r="851" spans="23:23" x14ac:dyDescent="0.25">
      <c r="W851" s="44">
        <f t="shared" si="210"/>
        <v>0</v>
      </c>
    </row>
    <row r="852" spans="23:23" x14ac:dyDescent="0.25">
      <c r="W852" s="44">
        <f t="shared" si="210"/>
        <v>0</v>
      </c>
    </row>
    <row r="853" spans="23:23" x14ac:dyDescent="0.25">
      <c r="W853" s="44">
        <f t="shared" si="210"/>
        <v>0</v>
      </c>
    </row>
    <row r="854" spans="23:23" x14ac:dyDescent="0.25">
      <c r="W854" s="44">
        <f t="shared" si="210"/>
        <v>0</v>
      </c>
    </row>
    <row r="855" spans="23:23" x14ac:dyDescent="0.25">
      <c r="W855" s="44">
        <f t="shared" si="210"/>
        <v>0</v>
      </c>
    </row>
    <row r="856" spans="23:23" x14ac:dyDescent="0.25">
      <c r="W856" s="44">
        <f t="shared" si="210"/>
        <v>0</v>
      </c>
    </row>
    <row r="857" spans="23:23" x14ac:dyDescent="0.25">
      <c r="W857" s="44">
        <f t="shared" si="210"/>
        <v>0</v>
      </c>
    </row>
    <row r="858" spans="23:23" x14ac:dyDescent="0.25">
      <c r="W858" s="44">
        <f t="shared" si="210"/>
        <v>0</v>
      </c>
    </row>
    <row r="859" spans="23:23" x14ac:dyDescent="0.25">
      <c r="W859" s="44">
        <f t="shared" si="210"/>
        <v>0</v>
      </c>
    </row>
    <row r="860" spans="23:23" x14ac:dyDescent="0.25">
      <c r="W860" s="44">
        <f t="shared" si="210"/>
        <v>0</v>
      </c>
    </row>
    <row r="861" spans="23:23" x14ac:dyDescent="0.25">
      <c r="W861" s="44">
        <f t="shared" si="210"/>
        <v>0</v>
      </c>
    </row>
    <row r="862" spans="23:23" x14ac:dyDescent="0.25">
      <c r="W862" s="44">
        <f t="shared" si="210"/>
        <v>0</v>
      </c>
    </row>
    <row r="863" spans="23:23" x14ac:dyDescent="0.25">
      <c r="W863" s="44">
        <f t="shared" si="210"/>
        <v>0</v>
      </c>
    </row>
    <row r="864" spans="23:23" x14ac:dyDescent="0.25">
      <c r="W864" s="44">
        <f t="shared" si="210"/>
        <v>0</v>
      </c>
    </row>
    <row r="865" spans="23:23" x14ac:dyDescent="0.25">
      <c r="W865" s="44">
        <f t="shared" si="210"/>
        <v>0</v>
      </c>
    </row>
    <row r="866" spans="23:23" x14ac:dyDescent="0.25">
      <c r="W866" s="44">
        <f t="shared" si="210"/>
        <v>0</v>
      </c>
    </row>
    <row r="867" spans="23:23" x14ac:dyDescent="0.25">
      <c r="W867" s="44">
        <f t="shared" si="210"/>
        <v>0</v>
      </c>
    </row>
    <row r="868" spans="23:23" x14ac:dyDescent="0.25">
      <c r="W868" s="44">
        <f t="shared" si="210"/>
        <v>0</v>
      </c>
    </row>
    <row r="869" spans="23:23" x14ac:dyDescent="0.25">
      <c r="W869" s="44">
        <f t="shared" si="210"/>
        <v>0</v>
      </c>
    </row>
    <row r="870" spans="23:23" x14ac:dyDescent="0.25">
      <c r="W870" s="44">
        <f t="shared" si="210"/>
        <v>0</v>
      </c>
    </row>
    <row r="871" spans="23:23" x14ac:dyDescent="0.25">
      <c r="W871" s="44">
        <f t="shared" si="210"/>
        <v>0</v>
      </c>
    </row>
    <row r="872" spans="23:23" x14ac:dyDescent="0.25">
      <c r="W872" s="44">
        <f t="shared" si="210"/>
        <v>0</v>
      </c>
    </row>
    <row r="873" spans="23:23" x14ac:dyDescent="0.25">
      <c r="W873" s="44">
        <f t="shared" si="210"/>
        <v>0</v>
      </c>
    </row>
    <row r="874" spans="23:23" x14ac:dyDescent="0.25">
      <c r="W874" s="44">
        <f t="shared" si="210"/>
        <v>0</v>
      </c>
    </row>
    <row r="875" spans="23:23" x14ac:dyDescent="0.25">
      <c r="W875" s="44">
        <f t="shared" si="210"/>
        <v>0</v>
      </c>
    </row>
    <row r="876" spans="23:23" x14ac:dyDescent="0.25">
      <c r="W876" s="44">
        <f t="shared" si="210"/>
        <v>0</v>
      </c>
    </row>
    <row r="877" spans="23:23" x14ac:dyDescent="0.25">
      <c r="W877" s="44">
        <f t="shared" si="210"/>
        <v>0</v>
      </c>
    </row>
    <row r="878" spans="23:23" x14ac:dyDescent="0.25">
      <c r="W878" s="44">
        <f t="shared" si="210"/>
        <v>0</v>
      </c>
    </row>
    <row r="879" spans="23:23" x14ac:dyDescent="0.25">
      <c r="W879" s="44">
        <f t="shared" si="210"/>
        <v>0</v>
      </c>
    </row>
    <row r="880" spans="23:23" x14ac:dyDescent="0.25">
      <c r="W880" s="44">
        <f t="shared" si="210"/>
        <v>0</v>
      </c>
    </row>
    <row r="881" spans="23:23" x14ac:dyDescent="0.25">
      <c r="W881" s="44">
        <f t="shared" si="210"/>
        <v>0</v>
      </c>
    </row>
    <row r="882" spans="23:23" x14ac:dyDescent="0.25">
      <c r="W882" s="44">
        <f t="shared" si="210"/>
        <v>0</v>
      </c>
    </row>
    <row r="883" spans="23:23" x14ac:dyDescent="0.25">
      <c r="W883" s="44">
        <f t="shared" si="210"/>
        <v>0</v>
      </c>
    </row>
    <row r="884" spans="23:23" x14ac:dyDescent="0.25">
      <c r="W884" s="44">
        <f t="shared" si="210"/>
        <v>0</v>
      </c>
    </row>
    <row r="885" spans="23:23" x14ac:dyDescent="0.25">
      <c r="W885" s="44">
        <f t="shared" si="210"/>
        <v>0</v>
      </c>
    </row>
    <row r="886" spans="23:23" x14ac:dyDescent="0.25">
      <c r="W886" s="44">
        <f t="shared" si="210"/>
        <v>0</v>
      </c>
    </row>
    <row r="887" spans="23:23" x14ac:dyDescent="0.25">
      <c r="W887" s="44">
        <f t="shared" si="210"/>
        <v>0</v>
      </c>
    </row>
    <row r="888" spans="23:23" x14ac:dyDescent="0.25">
      <c r="W888" s="44">
        <f t="shared" si="210"/>
        <v>0</v>
      </c>
    </row>
    <row r="889" spans="23:23" x14ac:dyDescent="0.25">
      <c r="W889" s="44">
        <f t="shared" si="210"/>
        <v>0</v>
      </c>
    </row>
    <row r="890" spans="23:23" x14ac:dyDescent="0.25">
      <c r="W890" s="44">
        <f t="shared" si="210"/>
        <v>0</v>
      </c>
    </row>
    <row r="891" spans="23:23" x14ac:dyDescent="0.25">
      <c r="W891" s="44">
        <f t="shared" ref="W891:W954" si="211">SUM(G891:Q891)-F891</f>
        <v>0</v>
      </c>
    </row>
    <row r="892" spans="23:23" x14ac:dyDescent="0.25">
      <c r="W892" s="44">
        <f t="shared" si="211"/>
        <v>0</v>
      </c>
    </row>
    <row r="893" spans="23:23" x14ac:dyDescent="0.25">
      <c r="W893" s="44">
        <f t="shared" si="211"/>
        <v>0</v>
      </c>
    </row>
    <row r="894" spans="23:23" x14ac:dyDescent="0.25">
      <c r="W894" s="44">
        <f t="shared" si="211"/>
        <v>0</v>
      </c>
    </row>
    <row r="895" spans="23:23" x14ac:dyDescent="0.25">
      <c r="W895" s="44">
        <f t="shared" si="211"/>
        <v>0</v>
      </c>
    </row>
    <row r="896" spans="23:23" x14ac:dyDescent="0.25">
      <c r="W896" s="44">
        <f t="shared" si="211"/>
        <v>0</v>
      </c>
    </row>
    <row r="897" spans="23:23" x14ac:dyDescent="0.25">
      <c r="W897" s="44">
        <f t="shared" si="211"/>
        <v>0</v>
      </c>
    </row>
    <row r="898" spans="23:23" x14ac:dyDescent="0.25">
      <c r="W898" s="44">
        <f t="shared" si="211"/>
        <v>0</v>
      </c>
    </row>
    <row r="899" spans="23:23" x14ac:dyDescent="0.25">
      <c r="W899" s="44">
        <f t="shared" si="211"/>
        <v>0</v>
      </c>
    </row>
    <row r="900" spans="23:23" x14ac:dyDescent="0.25">
      <c r="W900" s="44">
        <f t="shared" si="211"/>
        <v>0</v>
      </c>
    </row>
    <row r="901" spans="23:23" x14ac:dyDescent="0.25">
      <c r="W901" s="44">
        <f t="shared" si="211"/>
        <v>0</v>
      </c>
    </row>
    <row r="902" spans="23:23" x14ac:dyDescent="0.25">
      <c r="W902" s="44">
        <f t="shared" si="211"/>
        <v>0</v>
      </c>
    </row>
    <row r="903" spans="23:23" x14ac:dyDescent="0.25">
      <c r="W903" s="44">
        <f t="shared" si="211"/>
        <v>0</v>
      </c>
    </row>
    <row r="904" spans="23:23" x14ac:dyDescent="0.25">
      <c r="W904" s="44">
        <f t="shared" si="211"/>
        <v>0</v>
      </c>
    </row>
    <row r="905" spans="23:23" x14ac:dyDescent="0.25">
      <c r="W905" s="44">
        <f t="shared" si="211"/>
        <v>0</v>
      </c>
    </row>
    <row r="906" spans="23:23" x14ac:dyDescent="0.25">
      <c r="W906" s="44">
        <f t="shared" si="211"/>
        <v>0</v>
      </c>
    </row>
    <row r="907" spans="23:23" x14ac:dyDescent="0.25">
      <c r="W907" s="44">
        <f t="shared" si="211"/>
        <v>0</v>
      </c>
    </row>
    <row r="908" spans="23:23" x14ac:dyDescent="0.25">
      <c r="W908" s="44">
        <f t="shared" si="211"/>
        <v>0</v>
      </c>
    </row>
    <row r="909" spans="23:23" x14ac:dyDescent="0.25">
      <c r="W909" s="44">
        <f t="shared" si="211"/>
        <v>0</v>
      </c>
    </row>
    <row r="910" spans="23:23" x14ac:dyDescent="0.25">
      <c r="W910" s="44">
        <f t="shared" si="211"/>
        <v>0</v>
      </c>
    </row>
    <row r="911" spans="23:23" x14ac:dyDescent="0.25">
      <c r="W911" s="44">
        <f t="shared" si="211"/>
        <v>0</v>
      </c>
    </row>
    <row r="912" spans="23:23" x14ac:dyDescent="0.25">
      <c r="W912" s="44">
        <f t="shared" si="211"/>
        <v>0</v>
      </c>
    </row>
    <row r="913" spans="23:23" x14ac:dyDescent="0.25">
      <c r="W913" s="44">
        <f t="shared" si="211"/>
        <v>0</v>
      </c>
    </row>
    <row r="914" spans="23:23" x14ac:dyDescent="0.25">
      <c r="W914" s="44">
        <f t="shared" si="211"/>
        <v>0</v>
      </c>
    </row>
    <row r="915" spans="23:23" x14ac:dyDescent="0.25">
      <c r="W915" s="44">
        <f t="shared" si="211"/>
        <v>0</v>
      </c>
    </row>
    <row r="916" spans="23:23" x14ac:dyDescent="0.25">
      <c r="W916" s="44">
        <f t="shared" si="211"/>
        <v>0</v>
      </c>
    </row>
    <row r="917" spans="23:23" x14ac:dyDescent="0.25">
      <c r="W917" s="44">
        <f t="shared" si="211"/>
        <v>0</v>
      </c>
    </row>
    <row r="918" spans="23:23" x14ac:dyDescent="0.25">
      <c r="W918" s="44">
        <f t="shared" si="211"/>
        <v>0</v>
      </c>
    </row>
    <row r="919" spans="23:23" x14ac:dyDescent="0.25">
      <c r="W919" s="44">
        <f t="shared" si="211"/>
        <v>0</v>
      </c>
    </row>
    <row r="920" spans="23:23" x14ac:dyDescent="0.25">
      <c r="W920" s="44">
        <f t="shared" si="211"/>
        <v>0</v>
      </c>
    </row>
    <row r="921" spans="23:23" x14ac:dyDescent="0.25">
      <c r="W921" s="44">
        <f t="shared" si="211"/>
        <v>0</v>
      </c>
    </row>
    <row r="922" spans="23:23" x14ac:dyDescent="0.25">
      <c r="W922" s="44">
        <f t="shared" si="211"/>
        <v>0</v>
      </c>
    </row>
    <row r="923" spans="23:23" x14ac:dyDescent="0.25">
      <c r="W923" s="44">
        <f t="shared" si="211"/>
        <v>0</v>
      </c>
    </row>
    <row r="924" spans="23:23" x14ac:dyDescent="0.25">
      <c r="W924" s="44">
        <f t="shared" si="211"/>
        <v>0</v>
      </c>
    </row>
    <row r="925" spans="23:23" x14ac:dyDescent="0.25">
      <c r="W925" s="44">
        <f t="shared" si="211"/>
        <v>0</v>
      </c>
    </row>
    <row r="926" spans="23:23" x14ac:dyDescent="0.25">
      <c r="W926" s="44">
        <f t="shared" si="211"/>
        <v>0</v>
      </c>
    </row>
    <row r="927" spans="23:23" x14ac:dyDescent="0.25">
      <c r="W927" s="44">
        <f t="shared" si="211"/>
        <v>0</v>
      </c>
    </row>
    <row r="928" spans="23:23" x14ac:dyDescent="0.25">
      <c r="W928" s="44">
        <f t="shared" si="211"/>
        <v>0</v>
      </c>
    </row>
    <row r="929" spans="23:23" x14ac:dyDescent="0.25">
      <c r="W929" s="44">
        <f t="shared" si="211"/>
        <v>0</v>
      </c>
    </row>
    <row r="930" spans="23:23" x14ac:dyDescent="0.25">
      <c r="W930" s="44">
        <f t="shared" si="211"/>
        <v>0</v>
      </c>
    </row>
    <row r="931" spans="23:23" x14ac:dyDescent="0.25">
      <c r="W931" s="44">
        <f t="shared" si="211"/>
        <v>0</v>
      </c>
    </row>
    <row r="932" spans="23:23" x14ac:dyDescent="0.25">
      <c r="W932" s="44">
        <f t="shared" si="211"/>
        <v>0</v>
      </c>
    </row>
    <row r="933" spans="23:23" x14ac:dyDescent="0.25">
      <c r="W933" s="44">
        <f t="shared" si="211"/>
        <v>0</v>
      </c>
    </row>
    <row r="934" spans="23:23" x14ac:dyDescent="0.25">
      <c r="W934" s="44">
        <f t="shared" si="211"/>
        <v>0</v>
      </c>
    </row>
    <row r="935" spans="23:23" x14ac:dyDescent="0.25">
      <c r="W935" s="44">
        <f t="shared" si="211"/>
        <v>0</v>
      </c>
    </row>
    <row r="936" spans="23:23" x14ac:dyDescent="0.25">
      <c r="W936" s="44">
        <f t="shared" si="211"/>
        <v>0</v>
      </c>
    </row>
    <row r="937" spans="23:23" x14ac:dyDescent="0.25">
      <c r="W937" s="44">
        <f t="shared" si="211"/>
        <v>0</v>
      </c>
    </row>
    <row r="938" spans="23:23" x14ac:dyDescent="0.25">
      <c r="W938" s="44">
        <f t="shared" si="211"/>
        <v>0</v>
      </c>
    </row>
    <row r="939" spans="23:23" x14ac:dyDescent="0.25">
      <c r="W939" s="44">
        <f t="shared" si="211"/>
        <v>0</v>
      </c>
    </row>
    <row r="940" spans="23:23" x14ac:dyDescent="0.25">
      <c r="W940" s="44">
        <f t="shared" si="211"/>
        <v>0</v>
      </c>
    </row>
    <row r="941" spans="23:23" x14ac:dyDescent="0.25">
      <c r="W941" s="44">
        <f t="shared" si="211"/>
        <v>0</v>
      </c>
    </row>
    <row r="942" spans="23:23" x14ac:dyDescent="0.25">
      <c r="W942" s="44">
        <f t="shared" si="211"/>
        <v>0</v>
      </c>
    </row>
    <row r="943" spans="23:23" x14ac:dyDescent="0.25">
      <c r="W943" s="44">
        <f t="shared" si="211"/>
        <v>0</v>
      </c>
    </row>
    <row r="944" spans="23:23" x14ac:dyDescent="0.25">
      <c r="W944" s="44">
        <f t="shared" si="211"/>
        <v>0</v>
      </c>
    </row>
    <row r="945" spans="23:23" x14ac:dyDescent="0.25">
      <c r="W945" s="44">
        <f t="shared" si="211"/>
        <v>0</v>
      </c>
    </row>
    <row r="946" spans="23:23" x14ac:dyDescent="0.25">
      <c r="W946" s="44">
        <f t="shared" si="211"/>
        <v>0</v>
      </c>
    </row>
    <row r="947" spans="23:23" x14ac:dyDescent="0.25">
      <c r="W947" s="44">
        <f t="shared" si="211"/>
        <v>0</v>
      </c>
    </row>
    <row r="948" spans="23:23" x14ac:dyDescent="0.25">
      <c r="W948" s="44">
        <f t="shared" si="211"/>
        <v>0</v>
      </c>
    </row>
    <row r="949" spans="23:23" x14ac:dyDescent="0.25">
      <c r="W949" s="44">
        <f t="shared" si="211"/>
        <v>0</v>
      </c>
    </row>
    <row r="950" spans="23:23" x14ac:dyDescent="0.25">
      <c r="W950" s="44">
        <f t="shared" si="211"/>
        <v>0</v>
      </c>
    </row>
    <row r="951" spans="23:23" x14ac:dyDescent="0.25">
      <c r="W951" s="44">
        <f t="shared" si="211"/>
        <v>0</v>
      </c>
    </row>
    <row r="952" spans="23:23" x14ac:dyDescent="0.25">
      <c r="W952" s="44">
        <f t="shared" si="211"/>
        <v>0</v>
      </c>
    </row>
    <row r="953" spans="23:23" x14ac:dyDescent="0.25">
      <c r="W953" s="44">
        <f t="shared" si="211"/>
        <v>0</v>
      </c>
    </row>
    <row r="954" spans="23:23" x14ac:dyDescent="0.25">
      <c r="W954" s="44">
        <f t="shared" si="211"/>
        <v>0</v>
      </c>
    </row>
    <row r="955" spans="23:23" x14ac:dyDescent="0.25">
      <c r="W955" s="44">
        <f t="shared" ref="W955:W1018" si="212">SUM(G955:Q955)-F955</f>
        <v>0</v>
      </c>
    </row>
    <row r="956" spans="23:23" x14ac:dyDescent="0.25">
      <c r="W956" s="44">
        <f t="shared" si="212"/>
        <v>0</v>
      </c>
    </row>
    <row r="957" spans="23:23" x14ac:dyDescent="0.25">
      <c r="W957" s="44">
        <f t="shared" si="212"/>
        <v>0</v>
      </c>
    </row>
    <row r="958" spans="23:23" x14ac:dyDescent="0.25">
      <c r="W958" s="44">
        <f t="shared" si="212"/>
        <v>0</v>
      </c>
    </row>
    <row r="959" spans="23:23" x14ac:dyDescent="0.25">
      <c r="W959" s="44">
        <f t="shared" si="212"/>
        <v>0</v>
      </c>
    </row>
    <row r="960" spans="23:23" x14ac:dyDescent="0.25">
      <c r="W960" s="44">
        <f t="shared" si="212"/>
        <v>0</v>
      </c>
    </row>
    <row r="961" spans="23:23" x14ac:dyDescent="0.25">
      <c r="W961" s="44">
        <f t="shared" si="212"/>
        <v>0</v>
      </c>
    </row>
    <row r="962" spans="23:23" x14ac:dyDescent="0.25">
      <c r="W962" s="44">
        <f t="shared" si="212"/>
        <v>0</v>
      </c>
    </row>
    <row r="963" spans="23:23" x14ac:dyDescent="0.25">
      <c r="W963" s="44">
        <f t="shared" si="212"/>
        <v>0</v>
      </c>
    </row>
    <row r="964" spans="23:23" x14ac:dyDescent="0.25">
      <c r="W964" s="44">
        <f t="shared" si="212"/>
        <v>0</v>
      </c>
    </row>
    <row r="965" spans="23:23" x14ac:dyDescent="0.25">
      <c r="W965" s="44">
        <f t="shared" si="212"/>
        <v>0</v>
      </c>
    </row>
    <row r="966" spans="23:23" x14ac:dyDescent="0.25">
      <c r="W966" s="44">
        <f t="shared" si="212"/>
        <v>0</v>
      </c>
    </row>
    <row r="967" spans="23:23" x14ac:dyDescent="0.25">
      <c r="W967" s="44">
        <f t="shared" si="212"/>
        <v>0</v>
      </c>
    </row>
    <row r="968" spans="23:23" x14ac:dyDescent="0.25">
      <c r="W968" s="44">
        <f t="shared" si="212"/>
        <v>0</v>
      </c>
    </row>
    <row r="969" spans="23:23" x14ac:dyDescent="0.25">
      <c r="W969" s="44">
        <f t="shared" si="212"/>
        <v>0</v>
      </c>
    </row>
    <row r="970" spans="23:23" x14ac:dyDescent="0.25">
      <c r="W970" s="44">
        <f t="shared" si="212"/>
        <v>0</v>
      </c>
    </row>
    <row r="971" spans="23:23" x14ac:dyDescent="0.25">
      <c r="W971" s="44">
        <f t="shared" si="212"/>
        <v>0</v>
      </c>
    </row>
    <row r="972" spans="23:23" x14ac:dyDescent="0.25">
      <c r="W972" s="44">
        <f t="shared" si="212"/>
        <v>0</v>
      </c>
    </row>
    <row r="973" spans="23:23" x14ac:dyDescent="0.25">
      <c r="W973" s="44">
        <f t="shared" si="212"/>
        <v>0</v>
      </c>
    </row>
    <row r="974" spans="23:23" x14ac:dyDescent="0.25">
      <c r="W974" s="44">
        <f t="shared" si="212"/>
        <v>0</v>
      </c>
    </row>
    <row r="975" spans="23:23" x14ac:dyDescent="0.25">
      <c r="W975" s="44">
        <f t="shared" si="212"/>
        <v>0</v>
      </c>
    </row>
    <row r="976" spans="23:23" x14ac:dyDescent="0.25">
      <c r="W976" s="44">
        <f t="shared" si="212"/>
        <v>0</v>
      </c>
    </row>
    <row r="977" spans="23:23" x14ac:dyDescent="0.25">
      <c r="W977" s="44">
        <f t="shared" si="212"/>
        <v>0</v>
      </c>
    </row>
    <row r="978" spans="23:23" x14ac:dyDescent="0.25">
      <c r="W978" s="44">
        <f t="shared" si="212"/>
        <v>0</v>
      </c>
    </row>
    <row r="979" spans="23:23" x14ac:dyDescent="0.25">
      <c r="W979" s="44">
        <f t="shared" si="212"/>
        <v>0</v>
      </c>
    </row>
    <row r="980" spans="23:23" x14ac:dyDescent="0.25">
      <c r="W980" s="44">
        <f t="shared" si="212"/>
        <v>0</v>
      </c>
    </row>
    <row r="981" spans="23:23" x14ac:dyDescent="0.25">
      <c r="W981" s="44">
        <f t="shared" si="212"/>
        <v>0</v>
      </c>
    </row>
    <row r="982" spans="23:23" x14ac:dyDescent="0.25">
      <c r="W982" s="44">
        <f t="shared" si="212"/>
        <v>0</v>
      </c>
    </row>
    <row r="983" spans="23:23" x14ac:dyDescent="0.25">
      <c r="W983" s="44">
        <f t="shared" si="212"/>
        <v>0</v>
      </c>
    </row>
    <row r="984" spans="23:23" x14ac:dyDescent="0.25">
      <c r="W984" s="44">
        <f t="shared" si="212"/>
        <v>0</v>
      </c>
    </row>
    <row r="985" spans="23:23" x14ac:dyDescent="0.25">
      <c r="W985" s="44">
        <f t="shared" si="212"/>
        <v>0</v>
      </c>
    </row>
    <row r="986" spans="23:23" x14ac:dyDescent="0.25">
      <c r="W986" s="44">
        <f t="shared" si="212"/>
        <v>0</v>
      </c>
    </row>
    <row r="987" spans="23:23" x14ac:dyDescent="0.25">
      <c r="W987" s="44">
        <f t="shared" si="212"/>
        <v>0</v>
      </c>
    </row>
    <row r="988" spans="23:23" x14ac:dyDescent="0.25">
      <c r="W988" s="44">
        <f t="shared" si="212"/>
        <v>0</v>
      </c>
    </row>
    <row r="989" spans="23:23" x14ac:dyDescent="0.25">
      <c r="W989" s="44">
        <f t="shared" si="212"/>
        <v>0</v>
      </c>
    </row>
    <row r="990" spans="23:23" x14ac:dyDescent="0.25">
      <c r="W990" s="44">
        <f t="shared" si="212"/>
        <v>0</v>
      </c>
    </row>
    <row r="991" spans="23:23" x14ac:dyDescent="0.25">
      <c r="W991" s="44">
        <f t="shared" si="212"/>
        <v>0</v>
      </c>
    </row>
    <row r="992" spans="23:23" x14ac:dyDescent="0.25">
      <c r="W992" s="44">
        <f t="shared" si="212"/>
        <v>0</v>
      </c>
    </row>
    <row r="993" spans="23:23" x14ac:dyDescent="0.25">
      <c r="W993" s="44">
        <f t="shared" si="212"/>
        <v>0</v>
      </c>
    </row>
    <row r="994" spans="23:23" x14ac:dyDescent="0.25">
      <c r="W994" s="44">
        <f t="shared" si="212"/>
        <v>0</v>
      </c>
    </row>
    <row r="995" spans="23:23" x14ac:dyDescent="0.25">
      <c r="W995" s="44">
        <f t="shared" si="212"/>
        <v>0</v>
      </c>
    </row>
    <row r="996" spans="23:23" x14ac:dyDescent="0.25">
      <c r="W996" s="44">
        <f t="shared" si="212"/>
        <v>0</v>
      </c>
    </row>
    <row r="997" spans="23:23" x14ac:dyDescent="0.25">
      <c r="W997" s="44">
        <f t="shared" si="212"/>
        <v>0</v>
      </c>
    </row>
    <row r="998" spans="23:23" x14ac:dyDescent="0.25">
      <c r="W998" s="44">
        <f t="shared" si="212"/>
        <v>0</v>
      </c>
    </row>
    <row r="999" spans="23:23" x14ac:dyDescent="0.25">
      <c r="W999" s="44">
        <f t="shared" si="212"/>
        <v>0</v>
      </c>
    </row>
    <row r="1000" spans="23:23" x14ac:dyDescent="0.25">
      <c r="W1000" s="44">
        <f t="shared" si="212"/>
        <v>0</v>
      </c>
    </row>
    <row r="1001" spans="23:23" x14ac:dyDescent="0.25">
      <c r="W1001" s="44">
        <f t="shared" si="212"/>
        <v>0</v>
      </c>
    </row>
    <row r="1002" spans="23:23" x14ac:dyDescent="0.25">
      <c r="W1002" s="44">
        <f t="shared" si="212"/>
        <v>0</v>
      </c>
    </row>
    <row r="1003" spans="23:23" x14ac:dyDescent="0.25">
      <c r="W1003" s="44">
        <f t="shared" si="212"/>
        <v>0</v>
      </c>
    </row>
    <row r="1004" spans="23:23" x14ac:dyDescent="0.25">
      <c r="W1004" s="44">
        <f t="shared" si="212"/>
        <v>0</v>
      </c>
    </row>
    <row r="1005" spans="23:23" x14ac:dyDescent="0.25">
      <c r="W1005" s="44">
        <f t="shared" si="212"/>
        <v>0</v>
      </c>
    </row>
    <row r="1006" spans="23:23" x14ac:dyDescent="0.25">
      <c r="W1006" s="44">
        <f t="shared" si="212"/>
        <v>0</v>
      </c>
    </row>
    <row r="1007" spans="23:23" x14ac:dyDescent="0.25">
      <c r="W1007" s="44">
        <f t="shared" si="212"/>
        <v>0</v>
      </c>
    </row>
    <row r="1008" spans="23:23" x14ac:dyDescent="0.25">
      <c r="W1008" s="44">
        <f t="shared" si="212"/>
        <v>0</v>
      </c>
    </row>
    <row r="1009" spans="23:23" x14ac:dyDescent="0.25">
      <c r="W1009" s="44">
        <f t="shared" si="212"/>
        <v>0</v>
      </c>
    </row>
    <row r="1010" spans="23:23" x14ac:dyDescent="0.25">
      <c r="W1010" s="44">
        <f t="shared" si="212"/>
        <v>0</v>
      </c>
    </row>
    <row r="1011" spans="23:23" x14ac:dyDescent="0.25">
      <c r="W1011" s="44">
        <f t="shared" si="212"/>
        <v>0</v>
      </c>
    </row>
    <row r="1012" spans="23:23" x14ac:dyDescent="0.25">
      <c r="W1012" s="44">
        <f t="shared" si="212"/>
        <v>0</v>
      </c>
    </row>
    <row r="1013" spans="23:23" x14ac:dyDescent="0.25">
      <c r="W1013" s="44">
        <f t="shared" si="212"/>
        <v>0</v>
      </c>
    </row>
    <row r="1014" spans="23:23" x14ac:dyDescent="0.25">
      <c r="W1014" s="44">
        <f t="shared" si="212"/>
        <v>0</v>
      </c>
    </row>
    <row r="1015" spans="23:23" x14ac:dyDescent="0.25">
      <c r="W1015" s="44">
        <f t="shared" si="212"/>
        <v>0</v>
      </c>
    </row>
    <row r="1016" spans="23:23" x14ac:dyDescent="0.25">
      <c r="W1016" s="44">
        <f t="shared" si="212"/>
        <v>0</v>
      </c>
    </row>
    <row r="1017" spans="23:23" x14ac:dyDescent="0.25">
      <c r="W1017" s="44">
        <f t="shared" si="212"/>
        <v>0</v>
      </c>
    </row>
    <row r="1018" spans="23:23" x14ac:dyDescent="0.25">
      <c r="W1018" s="44">
        <f t="shared" si="212"/>
        <v>0</v>
      </c>
    </row>
    <row r="1019" spans="23:23" x14ac:dyDescent="0.25">
      <c r="W1019" s="44">
        <f t="shared" ref="W1019:W1082" si="213">SUM(G1019:Q1019)-F1019</f>
        <v>0</v>
      </c>
    </row>
    <row r="1020" spans="23:23" x14ac:dyDescent="0.25">
      <c r="W1020" s="44">
        <f t="shared" si="213"/>
        <v>0</v>
      </c>
    </row>
    <row r="1021" spans="23:23" x14ac:dyDescent="0.25">
      <c r="W1021" s="44">
        <f t="shared" si="213"/>
        <v>0</v>
      </c>
    </row>
    <row r="1022" spans="23:23" x14ac:dyDescent="0.25">
      <c r="W1022" s="44">
        <f t="shared" si="213"/>
        <v>0</v>
      </c>
    </row>
    <row r="1023" spans="23:23" x14ac:dyDescent="0.25">
      <c r="W1023" s="44">
        <f t="shared" si="213"/>
        <v>0</v>
      </c>
    </row>
    <row r="1024" spans="23:23" x14ac:dyDescent="0.25">
      <c r="W1024" s="44">
        <f t="shared" si="213"/>
        <v>0</v>
      </c>
    </row>
    <row r="1025" spans="23:23" x14ac:dyDescent="0.25">
      <c r="W1025" s="44">
        <f t="shared" si="213"/>
        <v>0</v>
      </c>
    </row>
    <row r="1026" spans="23:23" x14ac:dyDescent="0.25">
      <c r="W1026" s="44">
        <f t="shared" si="213"/>
        <v>0</v>
      </c>
    </row>
    <row r="1027" spans="23:23" x14ac:dyDescent="0.25">
      <c r="W1027" s="44">
        <f t="shared" si="213"/>
        <v>0</v>
      </c>
    </row>
    <row r="1028" spans="23:23" x14ac:dyDescent="0.25">
      <c r="W1028" s="44">
        <f t="shared" si="213"/>
        <v>0</v>
      </c>
    </row>
    <row r="1029" spans="23:23" x14ac:dyDescent="0.25">
      <c r="W1029" s="44">
        <f t="shared" si="213"/>
        <v>0</v>
      </c>
    </row>
    <row r="1030" spans="23:23" x14ac:dyDescent="0.25">
      <c r="W1030" s="44">
        <f t="shared" si="213"/>
        <v>0</v>
      </c>
    </row>
    <row r="1031" spans="23:23" x14ac:dyDescent="0.25">
      <c r="W1031" s="44">
        <f t="shared" si="213"/>
        <v>0</v>
      </c>
    </row>
    <row r="1032" spans="23:23" x14ac:dyDescent="0.25">
      <c r="W1032" s="44">
        <f t="shared" si="213"/>
        <v>0</v>
      </c>
    </row>
    <row r="1033" spans="23:23" x14ac:dyDescent="0.25">
      <c r="W1033" s="44">
        <f t="shared" si="213"/>
        <v>0</v>
      </c>
    </row>
    <row r="1034" spans="23:23" x14ac:dyDescent="0.25">
      <c r="W1034" s="44">
        <f t="shared" si="213"/>
        <v>0</v>
      </c>
    </row>
    <row r="1035" spans="23:23" x14ac:dyDescent="0.25">
      <c r="W1035" s="44">
        <f t="shared" si="213"/>
        <v>0</v>
      </c>
    </row>
    <row r="1036" spans="23:23" x14ac:dyDescent="0.25">
      <c r="W1036" s="44">
        <f t="shared" si="213"/>
        <v>0</v>
      </c>
    </row>
    <row r="1037" spans="23:23" x14ac:dyDescent="0.25">
      <c r="W1037" s="44">
        <f t="shared" si="213"/>
        <v>0</v>
      </c>
    </row>
    <row r="1038" spans="23:23" x14ac:dyDescent="0.25">
      <c r="W1038" s="44">
        <f t="shared" si="213"/>
        <v>0</v>
      </c>
    </row>
    <row r="1039" spans="23:23" x14ac:dyDescent="0.25">
      <c r="W1039" s="44">
        <f t="shared" si="213"/>
        <v>0</v>
      </c>
    </row>
    <row r="1040" spans="23:23" x14ac:dyDescent="0.25">
      <c r="W1040" s="44">
        <f t="shared" si="213"/>
        <v>0</v>
      </c>
    </row>
    <row r="1041" spans="23:23" x14ac:dyDescent="0.25">
      <c r="W1041" s="44">
        <f t="shared" si="213"/>
        <v>0</v>
      </c>
    </row>
    <row r="1042" spans="23:23" x14ac:dyDescent="0.25">
      <c r="W1042" s="44">
        <f t="shared" si="213"/>
        <v>0</v>
      </c>
    </row>
    <row r="1043" spans="23:23" x14ac:dyDescent="0.25">
      <c r="W1043" s="44">
        <f t="shared" si="213"/>
        <v>0</v>
      </c>
    </row>
    <row r="1044" spans="23:23" x14ac:dyDescent="0.25">
      <c r="W1044" s="44">
        <f t="shared" si="213"/>
        <v>0</v>
      </c>
    </row>
    <row r="1045" spans="23:23" x14ac:dyDescent="0.25">
      <c r="W1045" s="44">
        <f t="shared" si="213"/>
        <v>0</v>
      </c>
    </row>
    <row r="1046" spans="23:23" x14ac:dyDescent="0.25">
      <c r="W1046" s="44">
        <f t="shared" si="213"/>
        <v>0</v>
      </c>
    </row>
    <row r="1047" spans="23:23" x14ac:dyDescent="0.25">
      <c r="W1047" s="44">
        <f t="shared" si="213"/>
        <v>0</v>
      </c>
    </row>
    <row r="1048" spans="23:23" x14ac:dyDescent="0.25">
      <c r="W1048" s="44">
        <f t="shared" si="213"/>
        <v>0</v>
      </c>
    </row>
    <row r="1049" spans="23:23" x14ac:dyDescent="0.25">
      <c r="W1049" s="44">
        <f t="shared" si="213"/>
        <v>0</v>
      </c>
    </row>
    <row r="1050" spans="23:23" x14ac:dyDescent="0.25">
      <c r="W1050" s="44">
        <f t="shared" si="213"/>
        <v>0</v>
      </c>
    </row>
    <row r="1051" spans="23:23" x14ac:dyDescent="0.25">
      <c r="W1051" s="44">
        <f t="shared" si="213"/>
        <v>0</v>
      </c>
    </row>
    <row r="1052" spans="23:23" x14ac:dyDescent="0.25">
      <c r="W1052" s="44">
        <f t="shared" si="213"/>
        <v>0</v>
      </c>
    </row>
    <row r="1053" spans="23:23" x14ac:dyDescent="0.25">
      <c r="W1053" s="44">
        <f t="shared" si="213"/>
        <v>0</v>
      </c>
    </row>
    <row r="1054" spans="23:23" x14ac:dyDescent="0.25">
      <c r="W1054" s="44">
        <f t="shared" si="213"/>
        <v>0</v>
      </c>
    </row>
    <row r="1055" spans="23:23" x14ac:dyDescent="0.25">
      <c r="W1055" s="44">
        <f t="shared" si="213"/>
        <v>0</v>
      </c>
    </row>
    <row r="1056" spans="23:23" x14ac:dyDescent="0.25">
      <c r="W1056" s="44">
        <f t="shared" si="213"/>
        <v>0</v>
      </c>
    </row>
    <row r="1057" spans="23:23" x14ac:dyDescent="0.25">
      <c r="W1057" s="44">
        <f t="shared" si="213"/>
        <v>0</v>
      </c>
    </row>
    <row r="1058" spans="23:23" x14ac:dyDescent="0.25">
      <c r="W1058" s="44">
        <f t="shared" si="213"/>
        <v>0</v>
      </c>
    </row>
    <row r="1059" spans="23:23" x14ac:dyDescent="0.25">
      <c r="W1059" s="44">
        <f t="shared" si="213"/>
        <v>0</v>
      </c>
    </row>
    <row r="1060" spans="23:23" x14ac:dyDescent="0.25">
      <c r="W1060" s="44">
        <f t="shared" si="213"/>
        <v>0</v>
      </c>
    </row>
    <row r="1061" spans="23:23" x14ac:dyDescent="0.25">
      <c r="W1061" s="44">
        <f t="shared" si="213"/>
        <v>0</v>
      </c>
    </row>
    <row r="1062" spans="23:23" x14ac:dyDescent="0.25">
      <c r="W1062" s="44">
        <f t="shared" si="213"/>
        <v>0</v>
      </c>
    </row>
    <row r="1063" spans="23:23" x14ac:dyDescent="0.25">
      <c r="W1063" s="44">
        <f t="shared" si="213"/>
        <v>0</v>
      </c>
    </row>
    <row r="1064" spans="23:23" x14ac:dyDescent="0.25">
      <c r="W1064" s="44">
        <f t="shared" si="213"/>
        <v>0</v>
      </c>
    </row>
    <row r="1065" spans="23:23" x14ac:dyDescent="0.25">
      <c r="W1065" s="44">
        <f t="shared" si="213"/>
        <v>0</v>
      </c>
    </row>
    <row r="1066" spans="23:23" x14ac:dyDescent="0.25">
      <c r="W1066" s="44">
        <f t="shared" si="213"/>
        <v>0</v>
      </c>
    </row>
    <row r="1067" spans="23:23" x14ac:dyDescent="0.25">
      <c r="W1067" s="44">
        <f t="shared" si="213"/>
        <v>0</v>
      </c>
    </row>
    <row r="1068" spans="23:23" x14ac:dyDescent="0.25">
      <c r="W1068" s="44">
        <f t="shared" si="213"/>
        <v>0</v>
      </c>
    </row>
    <row r="1069" spans="23:23" x14ac:dyDescent="0.25">
      <c r="W1069" s="44">
        <f t="shared" si="213"/>
        <v>0</v>
      </c>
    </row>
    <row r="1070" spans="23:23" x14ac:dyDescent="0.25">
      <c r="W1070" s="44">
        <f t="shared" si="213"/>
        <v>0</v>
      </c>
    </row>
    <row r="1071" spans="23:23" x14ac:dyDescent="0.25">
      <c r="W1071" s="44">
        <f t="shared" si="213"/>
        <v>0</v>
      </c>
    </row>
    <row r="1072" spans="23:23" x14ac:dyDescent="0.25">
      <c r="W1072" s="44">
        <f t="shared" si="213"/>
        <v>0</v>
      </c>
    </row>
    <row r="1073" spans="23:23" x14ac:dyDescent="0.25">
      <c r="W1073" s="44">
        <f t="shared" si="213"/>
        <v>0</v>
      </c>
    </row>
    <row r="1074" spans="23:23" x14ac:dyDescent="0.25">
      <c r="W1074" s="44">
        <f t="shared" si="213"/>
        <v>0</v>
      </c>
    </row>
    <row r="1075" spans="23:23" x14ac:dyDescent="0.25">
      <c r="W1075" s="44">
        <f t="shared" si="213"/>
        <v>0</v>
      </c>
    </row>
    <row r="1076" spans="23:23" x14ac:dyDescent="0.25">
      <c r="W1076" s="44">
        <f t="shared" si="213"/>
        <v>0</v>
      </c>
    </row>
    <row r="1077" spans="23:23" x14ac:dyDescent="0.25">
      <c r="W1077" s="44">
        <f t="shared" si="213"/>
        <v>0</v>
      </c>
    </row>
    <row r="1078" spans="23:23" x14ac:dyDescent="0.25">
      <c r="W1078" s="44">
        <f t="shared" si="213"/>
        <v>0</v>
      </c>
    </row>
    <row r="1079" spans="23:23" x14ac:dyDescent="0.25">
      <c r="W1079" s="44">
        <f t="shared" si="213"/>
        <v>0</v>
      </c>
    </row>
    <row r="1080" spans="23:23" x14ac:dyDescent="0.25">
      <c r="W1080" s="44">
        <f t="shared" si="213"/>
        <v>0</v>
      </c>
    </row>
    <row r="1081" spans="23:23" x14ac:dyDescent="0.25">
      <c r="W1081" s="44">
        <f t="shared" si="213"/>
        <v>0</v>
      </c>
    </row>
    <row r="1082" spans="23:23" x14ac:dyDescent="0.25">
      <c r="W1082" s="44">
        <f t="shared" si="213"/>
        <v>0</v>
      </c>
    </row>
    <row r="1083" spans="23:23" x14ac:dyDescent="0.25">
      <c r="W1083" s="44">
        <f t="shared" ref="W1083:W1088" si="214">SUM(G1083:Q1083)-F1083</f>
        <v>0</v>
      </c>
    </row>
    <row r="1084" spans="23:23" x14ac:dyDescent="0.25">
      <c r="W1084" s="44">
        <f t="shared" si="214"/>
        <v>0</v>
      </c>
    </row>
    <row r="1085" spans="23:23" x14ac:dyDescent="0.25">
      <c r="W1085" s="44">
        <f t="shared" si="214"/>
        <v>0</v>
      </c>
    </row>
    <row r="1086" spans="23:23" x14ac:dyDescent="0.25">
      <c r="W1086" s="44">
        <f t="shared" si="214"/>
        <v>0</v>
      </c>
    </row>
    <row r="1087" spans="23:23" x14ac:dyDescent="0.25">
      <c r="W1087" s="44">
        <f t="shared" si="214"/>
        <v>0</v>
      </c>
    </row>
    <row r="1088" spans="23:23" x14ac:dyDescent="0.25">
      <c r="W1088" s="44">
        <f t="shared" si="214"/>
        <v>0</v>
      </c>
    </row>
  </sheetData>
  <mergeCells count="5">
    <mergeCell ref="D9:E9"/>
    <mergeCell ref="S9:U9"/>
    <mergeCell ref="O9:Q9"/>
    <mergeCell ref="G9:I9"/>
    <mergeCell ref="K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B831"/>
  <sheetViews>
    <sheetView workbookViewId="0">
      <pane xSplit="3" ySplit="10" topLeftCell="D29" activePane="bottomRight" state="frozen"/>
      <selection pane="topRight" activeCell="D1" sqref="D1"/>
      <selection pane="bottomLeft" activeCell="A9" sqref="A9"/>
      <selection pane="bottomRight" activeCell="G39" sqref="G39"/>
    </sheetView>
  </sheetViews>
  <sheetFormatPr defaultRowHeight="15" x14ac:dyDescent="0.25"/>
  <cols>
    <col min="1" max="1" width="4.140625" customWidth="1"/>
    <col min="3" max="3" width="50.7109375" customWidth="1"/>
    <col min="4" max="4" width="8.85546875" customWidth="1"/>
    <col min="5" max="5" width="13.28515625" customWidth="1"/>
    <col min="6" max="6" width="15.5703125" style="25" customWidth="1"/>
    <col min="7" max="8" width="13.5703125" customWidth="1"/>
    <col min="9" max="9" width="10.5703125" customWidth="1"/>
    <col min="10" max="10" width="4.42578125" style="28" customWidth="1"/>
    <col min="11" max="11" width="12.5703125" customWidth="1"/>
    <col min="12" max="13" width="11" customWidth="1"/>
    <col min="14" max="14" width="4.28515625" style="28" customWidth="1"/>
    <col min="15" max="15" width="18.28515625" customWidth="1"/>
    <col min="16" max="16" width="11.5703125" customWidth="1"/>
    <col min="17" max="17" width="14.7109375" customWidth="1"/>
    <col min="18" max="18" width="5.5703125" customWidth="1"/>
    <col min="19" max="19" width="13.5703125" customWidth="1"/>
    <col min="21" max="21" width="13.5703125" customWidth="1"/>
    <col min="23" max="23" width="13.85546875" customWidth="1"/>
  </cols>
  <sheetData>
    <row r="8" spans="2:23" ht="13.5" customHeight="1" x14ac:dyDescent="0.25"/>
    <row r="9" spans="2:23" s="2" customFormat="1" x14ac:dyDescent="0.25">
      <c r="B9" s="2" t="s">
        <v>6</v>
      </c>
      <c r="D9" s="160" t="s">
        <v>249</v>
      </c>
      <c r="E9" s="160"/>
      <c r="F9" s="26" t="s">
        <v>8</v>
      </c>
      <c r="G9" s="160" t="s">
        <v>0</v>
      </c>
      <c r="H9" s="160"/>
      <c r="I9" s="160"/>
      <c r="J9" s="26"/>
      <c r="K9" s="160" t="s">
        <v>3</v>
      </c>
      <c r="L9" s="160"/>
      <c r="M9" s="160"/>
      <c r="N9" s="26"/>
      <c r="O9" s="160" t="s">
        <v>4</v>
      </c>
      <c r="P9" s="160"/>
      <c r="Q9" s="160"/>
      <c r="R9" s="46"/>
      <c r="S9" s="160" t="s">
        <v>8</v>
      </c>
      <c r="T9" s="160"/>
      <c r="U9" s="160"/>
    </row>
    <row r="10" spans="2:23" s="2" customFormat="1" x14ac:dyDescent="0.25">
      <c r="B10" s="27" t="s">
        <v>7</v>
      </c>
      <c r="C10" s="27"/>
      <c r="D10" s="27"/>
      <c r="E10" s="27" t="s">
        <v>256</v>
      </c>
      <c r="F10" s="46" t="s">
        <v>83</v>
      </c>
      <c r="G10" s="46" t="s">
        <v>1</v>
      </c>
      <c r="H10" s="46" t="s">
        <v>2</v>
      </c>
      <c r="I10" s="46" t="s">
        <v>5</v>
      </c>
      <c r="J10" s="26"/>
      <c r="K10" s="46" t="s">
        <v>1</v>
      </c>
      <c r="L10" s="46" t="s">
        <v>2</v>
      </c>
      <c r="M10" s="46" t="s">
        <v>5</v>
      </c>
      <c r="N10" s="26"/>
      <c r="O10" s="46" t="s">
        <v>1</v>
      </c>
      <c r="P10" s="46" t="s">
        <v>2</v>
      </c>
      <c r="Q10" s="46" t="s">
        <v>5</v>
      </c>
      <c r="R10" s="46"/>
      <c r="S10" s="3" t="s">
        <v>1</v>
      </c>
      <c r="T10" s="3" t="s">
        <v>2</v>
      </c>
      <c r="U10" s="3" t="s">
        <v>5</v>
      </c>
      <c r="W10" s="2" t="s">
        <v>252</v>
      </c>
    </row>
    <row r="11" spans="2:23" x14ac:dyDescent="0.25">
      <c r="R11" s="24"/>
      <c r="S11" s="24"/>
      <c r="T11" s="24"/>
      <c r="U11" s="24"/>
    </row>
    <row r="12" spans="2:23" x14ac:dyDescent="0.25">
      <c r="R12" s="24"/>
      <c r="S12" s="24"/>
      <c r="T12" s="24"/>
      <c r="U12" s="24"/>
    </row>
    <row r="13" spans="2:23" x14ac:dyDescent="0.25">
      <c r="C13" t="s">
        <v>255</v>
      </c>
      <c r="D13" t="s">
        <v>253</v>
      </c>
      <c r="E13">
        <v>1</v>
      </c>
      <c r="F13" s="50">
        <f t="shared" ref="F13:F32" si="0">SUM(G13:Q13)</f>
        <v>1</v>
      </c>
      <c r="G13" s="48">
        <f>'Function-Classif'!G64/'Function-Classif'!$F64</f>
        <v>9.9885150470532411E-2</v>
      </c>
      <c r="H13" s="48">
        <f>'Function-Classif'!H64/'Function-Classif'!$F64</f>
        <v>0.50954224715321617</v>
      </c>
      <c r="I13" s="48">
        <f>'Function-Classif'!I64/'Function-Classif'!$F64</f>
        <v>0</v>
      </c>
      <c r="J13" s="48"/>
      <c r="K13" s="48">
        <f>'Function-Classif'!K64/'Function-Classif'!$F64</f>
        <v>0.13172951287154483</v>
      </c>
      <c r="L13" s="48">
        <f>'Function-Classif'!L64/'Function-Classif'!$F64</f>
        <v>0</v>
      </c>
      <c r="M13" s="48">
        <f>'Function-Classif'!M64/'Function-Classif'!$F64</f>
        <v>0</v>
      </c>
      <c r="N13" s="48"/>
      <c r="O13" s="48">
        <f>'Function-Classif'!O64/'Function-Classif'!$F64</f>
        <v>0.1056145239133259</v>
      </c>
      <c r="P13" s="48">
        <f>'Function-Classif'!P64/'Function-Classif'!$F64</f>
        <v>0</v>
      </c>
      <c r="Q13" s="48">
        <f>'Function-Classif'!Q64/'Function-Classif'!$F64</f>
        <v>0.15322856559138073</v>
      </c>
      <c r="R13" s="24"/>
      <c r="S13" s="50">
        <f>+G13+K13+O13</f>
        <v>0.33722918725540318</v>
      </c>
      <c r="T13" s="50">
        <f t="shared" ref="T13:U13" si="1">+H13+L13+P13</f>
        <v>0.50954224715321617</v>
      </c>
      <c r="U13" s="50">
        <f t="shared" si="1"/>
        <v>0.15322856559138073</v>
      </c>
    </row>
    <row r="14" spans="2:23" x14ac:dyDescent="0.25">
      <c r="C14" t="s">
        <v>250</v>
      </c>
      <c r="D14" t="s">
        <v>264</v>
      </c>
      <c r="E14">
        <f t="shared" ref="E14:E37" si="2">+E13+1</f>
        <v>2</v>
      </c>
      <c r="F14" s="50">
        <f t="shared" si="0"/>
        <v>1</v>
      </c>
      <c r="G14" s="49">
        <f>+'Function-Classif'!G27/'Function-Classif'!$F27</f>
        <v>0.16390000000000005</v>
      </c>
      <c r="H14" s="49">
        <f>+'Function-Classif'!H27/'Function-Classif'!$F27</f>
        <v>0.83609999999999995</v>
      </c>
      <c r="I14" s="49">
        <f>+'Function-Classif'!I27/'Function-Classif'!$F27</f>
        <v>0</v>
      </c>
      <c r="J14" s="49"/>
      <c r="K14" s="49">
        <f>+'Function-Classif'!K27/'Function-Classif'!$F27</f>
        <v>0</v>
      </c>
      <c r="L14" s="49">
        <f>+'Function-Classif'!L27/'Function-Classif'!$F27</f>
        <v>0</v>
      </c>
      <c r="M14" s="49">
        <f>+'Function-Classif'!M27/'Function-Classif'!$F27</f>
        <v>0</v>
      </c>
      <c r="N14" s="49"/>
      <c r="O14" s="49">
        <f>+'Function-Classif'!O27/'Function-Classif'!$F27</f>
        <v>0</v>
      </c>
      <c r="P14" s="49">
        <f>+'Function-Classif'!P27/'Function-Classif'!$F27</f>
        <v>0</v>
      </c>
      <c r="Q14" s="49">
        <f>+'Function-Classif'!Q27/'Function-Classif'!$F27</f>
        <v>0</v>
      </c>
      <c r="R14" s="24"/>
      <c r="S14" s="50">
        <f t="shared" ref="S14:S32" si="3">+G14+K14+O14</f>
        <v>0.16390000000000005</v>
      </c>
      <c r="T14" s="50">
        <f t="shared" ref="T14:T32" si="4">+H14+L14+P14</f>
        <v>0.83609999999999995</v>
      </c>
      <c r="U14" s="50">
        <f t="shared" ref="U14:U32" si="5">+I14+M14+Q14</f>
        <v>0</v>
      </c>
    </row>
    <row r="15" spans="2:23" x14ac:dyDescent="0.25">
      <c r="C15" t="s">
        <v>257</v>
      </c>
      <c r="D15" t="s">
        <v>265</v>
      </c>
      <c r="E15">
        <f t="shared" si="2"/>
        <v>3</v>
      </c>
      <c r="F15" s="50">
        <f t="shared" si="0"/>
        <v>1</v>
      </c>
      <c r="G15" s="49">
        <f>+'Function-Classif'!G32/'Function-Classif'!$F32</f>
        <v>0</v>
      </c>
      <c r="H15" s="49">
        <f>+'Function-Classif'!H32/'Function-Classif'!$F32</f>
        <v>0</v>
      </c>
      <c r="I15" s="49">
        <f>+'Function-Classif'!I32/'Function-Classif'!$F32</f>
        <v>0</v>
      </c>
      <c r="J15" s="49"/>
      <c r="K15" s="49">
        <f>+'Function-Classif'!K32/'Function-Classif'!$F32</f>
        <v>1</v>
      </c>
      <c r="L15" s="49">
        <f>+'Function-Classif'!L32/'Function-Classif'!$F32</f>
        <v>0</v>
      </c>
      <c r="M15" s="49">
        <f>+'Function-Classif'!M32/'Function-Classif'!$F32</f>
        <v>0</v>
      </c>
      <c r="N15" s="49"/>
      <c r="O15" s="49">
        <f>+'Function-Classif'!O32/'Function-Classif'!$F32</f>
        <v>0</v>
      </c>
      <c r="P15" s="49">
        <f>+'Function-Classif'!P32/'Function-Classif'!$F32</f>
        <v>0</v>
      </c>
      <c r="Q15" s="49">
        <f>+'Function-Classif'!Q32/'Function-Classif'!$F32</f>
        <v>0</v>
      </c>
      <c r="R15" s="24"/>
      <c r="S15" s="50">
        <f t="shared" si="3"/>
        <v>1</v>
      </c>
      <c r="T15" s="50">
        <f t="shared" si="4"/>
        <v>0</v>
      </c>
      <c r="U15" s="50">
        <f t="shared" si="5"/>
        <v>0</v>
      </c>
    </row>
    <row r="16" spans="2:23" x14ac:dyDescent="0.25">
      <c r="C16" t="s">
        <v>258</v>
      </c>
      <c r="D16" t="s">
        <v>266</v>
      </c>
      <c r="E16">
        <f t="shared" si="2"/>
        <v>4</v>
      </c>
      <c r="F16" s="50">
        <f t="shared" si="0"/>
        <v>1</v>
      </c>
      <c r="G16" s="49">
        <f>+'Function-Classif'!G62/'Function-Classif'!$F62</f>
        <v>0</v>
      </c>
      <c r="H16" s="49">
        <f>+'Function-Classif'!H62/'Function-Classif'!$F62</f>
        <v>0</v>
      </c>
      <c r="I16" s="49">
        <f>+'Function-Classif'!I62/'Function-Classif'!$F62</f>
        <v>0</v>
      </c>
      <c r="J16" s="49"/>
      <c r="K16" s="49">
        <f>+'Function-Classif'!K62/'Function-Classif'!$F62</f>
        <v>0</v>
      </c>
      <c r="L16" s="49">
        <f>+'Function-Classif'!L62/'Function-Classif'!$F62</f>
        <v>0</v>
      </c>
      <c r="M16" s="49">
        <f>+'Function-Classif'!M62/'Function-Classif'!$F62</f>
        <v>0</v>
      </c>
      <c r="N16" s="49"/>
      <c r="O16" s="49">
        <f>+'Function-Classif'!O62/'Function-Classif'!$F62</f>
        <v>0.40802527938998917</v>
      </c>
      <c r="P16" s="49">
        <f>+'Function-Classif'!P62/'Function-Classif'!$F62</f>
        <v>0</v>
      </c>
      <c r="Q16" s="49">
        <f>+'Function-Classif'!Q62/'Function-Classif'!$F62</f>
        <v>0.59197472061001077</v>
      </c>
      <c r="R16" s="24"/>
      <c r="S16" s="50">
        <f t="shared" si="3"/>
        <v>0.40802527938998917</v>
      </c>
      <c r="T16" s="50">
        <f t="shared" si="4"/>
        <v>0</v>
      </c>
      <c r="U16" s="50">
        <f t="shared" si="5"/>
        <v>0.59197472061001077</v>
      </c>
      <c r="W16" s="44"/>
    </row>
    <row r="17" spans="1:23" x14ac:dyDescent="0.25">
      <c r="C17" t="s">
        <v>37</v>
      </c>
      <c r="D17" t="s">
        <v>260</v>
      </c>
      <c r="E17">
        <f t="shared" si="2"/>
        <v>5</v>
      </c>
      <c r="F17" s="50">
        <f t="shared" si="0"/>
        <v>0.99999999999999989</v>
      </c>
      <c r="G17" s="49">
        <f>+'Function-Classif'!G76/'Function-Classif'!$F76</f>
        <v>9.9886008134720441E-2</v>
      </c>
      <c r="H17" s="49">
        <f>+'Function-Classif'!H76/'Function-Classif'!$F76</f>
        <v>0.50954662233947356</v>
      </c>
      <c r="I17" s="49">
        <f>+'Function-Classif'!I76/'Function-Classif'!$F76</f>
        <v>0</v>
      </c>
      <c r="J17" s="49"/>
      <c r="K17" s="49">
        <f>+'Function-Classif'!K76/'Function-Classif'!$F76</f>
        <v>0.13172223789680523</v>
      </c>
      <c r="L17" s="49">
        <f>+'Function-Classif'!L76/'Function-Classif'!$F76</f>
        <v>0</v>
      </c>
      <c r="M17" s="49">
        <f>+'Function-Classif'!M76/'Function-Classif'!$F76</f>
        <v>0</v>
      </c>
      <c r="N17" s="49"/>
      <c r="O17" s="49">
        <f>+'Function-Classif'!O76/'Function-Classif'!$F76</f>
        <v>0.10561535715166151</v>
      </c>
      <c r="P17" s="49">
        <f>+'Function-Classif'!P76/'Function-Classif'!$F76</f>
        <v>0</v>
      </c>
      <c r="Q17" s="49">
        <f>+'Function-Classif'!Q76/'Function-Classif'!$F76</f>
        <v>0.15322977447733913</v>
      </c>
      <c r="R17" s="24"/>
      <c r="S17" s="50">
        <f t="shared" si="3"/>
        <v>0.33722360318318723</v>
      </c>
      <c r="T17" s="50">
        <f t="shared" si="4"/>
        <v>0.50954662233947356</v>
      </c>
      <c r="U17" s="50">
        <f t="shared" si="5"/>
        <v>0.15322977447733913</v>
      </c>
      <c r="W17" s="44"/>
    </row>
    <row r="18" spans="1:23" s="36" customFormat="1" x14ac:dyDescent="0.25">
      <c r="A18"/>
      <c r="B18"/>
      <c r="C18" t="s">
        <v>262</v>
      </c>
      <c r="D18" t="s">
        <v>263</v>
      </c>
      <c r="E18">
        <f t="shared" si="2"/>
        <v>6</v>
      </c>
      <c r="F18" s="50">
        <f t="shared" si="0"/>
        <v>1</v>
      </c>
      <c r="G18" s="49">
        <f>SUM('Function-Classif'!G37:G50)/SUM('Function-Classif'!$F37:$F50)</f>
        <v>0</v>
      </c>
      <c r="H18" s="49">
        <f>SUM('Function-Classif'!H37:H50)/SUM('Function-Classif'!$F37:$F50)</f>
        <v>0</v>
      </c>
      <c r="I18" s="49">
        <f>SUM('Function-Classif'!I37:I50)/SUM('Function-Classif'!$F37:$F50)</f>
        <v>0</v>
      </c>
      <c r="J18" s="49"/>
      <c r="K18" s="49">
        <f>SUM('Function-Classif'!K37:K50)/SUM('Function-Classif'!$F37:$F50)</f>
        <v>0</v>
      </c>
      <c r="L18" s="49">
        <f>SUM('Function-Classif'!L37:L50)/SUM('Function-Classif'!$F37:$F50)</f>
        <v>0</v>
      </c>
      <c r="M18" s="49">
        <f>SUM('Function-Classif'!M37:M50)/SUM('Function-Classif'!$F37:$F50)</f>
        <v>0</v>
      </c>
      <c r="N18" s="49"/>
      <c r="O18" s="49">
        <f>SUM('Function-Classif'!O37:O50)/SUM('Function-Classif'!$F37:$F50)</f>
        <v>0.36340834336765515</v>
      </c>
      <c r="P18" s="49">
        <f>SUM('Function-Classif'!P37:P50)/SUM('Function-Classif'!$F37:$F50)</f>
        <v>0</v>
      </c>
      <c r="Q18" s="49">
        <f>SUM('Function-Classif'!Q37:Q50)/SUM('Function-Classif'!$F37:$F50)</f>
        <v>0.63659165663234496</v>
      </c>
      <c r="R18" s="24"/>
      <c r="S18" s="50">
        <f t="shared" si="3"/>
        <v>0.36340834336765515</v>
      </c>
      <c r="T18" s="50">
        <f t="shared" si="4"/>
        <v>0</v>
      </c>
      <c r="U18" s="50">
        <f t="shared" si="5"/>
        <v>0.63659165663234496</v>
      </c>
      <c r="W18" s="44"/>
    </row>
    <row r="19" spans="1:23" x14ac:dyDescent="0.25">
      <c r="C19" t="s">
        <v>273</v>
      </c>
      <c r="D19" t="s">
        <v>274</v>
      </c>
      <c r="E19">
        <f t="shared" si="2"/>
        <v>7</v>
      </c>
      <c r="F19" s="50">
        <f t="shared" si="0"/>
        <v>1</v>
      </c>
      <c r="G19" s="49">
        <f>'Function-Classif'!G87/'Function-Classif'!$F87</f>
        <v>9.9251742013714866E-2</v>
      </c>
      <c r="H19" s="49">
        <f>'Function-Classif'!H87/'Function-Classif'!$F87</f>
        <v>0.50631105245678432</v>
      </c>
      <c r="I19" s="49">
        <f>'Function-Classif'!I87/'Function-Classif'!$F87</f>
        <v>0</v>
      </c>
      <c r="J19" s="49"/>
      <c r="K19" s="49">
        <f>'Function-Classif'!K87/'Function-Classif'!$F87</f>
        <v>0.13428609983618642</v>
      </c>
      <c r="L19" s="49">
        <f>'Function-Classif'!L87/'Function-Classif'!$F87</f>
        <v>0</v>
      </c>
      <c r="M19" s="49">
        <f>'Function-Classif'!M87/'Function-Classif'!$F87</f>
        <v>0</v>
      </c>
      <c r="N19" s="49"/>
      <c r="O19" s="49">
        <f>'Function-Classif'!O87/'Function-Classif'!$F87</f>
        <v>0.10614822758412917</v>
      </c>
      <c r="P19" s="49">
        <f>'Function-Classif'!P87/'Function-Classif'!$F87</f>
        <v>0</v>
      </c>
      <c r="Q19" s="49">
        <f>'Function-Classif'!Q87/'Function-Classif'!$F87</f>
        <v>0.15400287810918514</v>
      </c>
      <c r="R19" s="40"/>
      <c r="S19" s="50">
        <f t="shared" si="3"/>
        <v>0.33968606943403046</v>
      </c>
      <c r="T19" s="50">
        <f t="shared" si="4"/>
        <v>0.50631105245678432</v>
      </c>
      <c r="U19" s="50">
        <f t="shared" si="5"/>
        <v>0.15400287810918514</v>
      </c>
      <c r="W19" s="44"/>
    </row>
    <row r="20" spans="1:23" x14ac:dyDescent="0.25">
      <c r="C20" t="s">
        <v>276</v>
      </c>
      <c r="D20" t="s">
        <v>292</v>
      </c>
      <c r="E20">
        <f t="shared" si="2"/>
        <v>8</v>
      </c>
      <c r="F20" s="50">
        <f t="shared" si="0"/>
        <v>1</v>
      </c>
      <c r="G20" s="51">
        <f>'Function-Classif'!G418/'Function-Classif'!$F418</f>
        <v>5.1979955435946586E-2</v>
      </c>
      <c r="H20" s="51">
        <f>'Function-Classif'!H418/'Function-Classif'!$F418</f>
        <v>0.49232868120567069</v>
      </c>
      <c r="I20" s="51">
        <f>'Function-Classif'!I418/'Function-Classif'!$F418</f>
        <v>0</v>
      </c>
      <c r="J20" s="51"/>
      <c r="K20" s="51">
        <f>'Function-Classif'!K418/'Function-Classif'!$F418</f>
        <v>6.7222219202898781E-2</v>
      </c>
      <c r="L20" s="51">
        <f>'Function-Classif'!L418/'Function-Classif'!$F418</f>
        <v>0</v>
      </c>
      <c r="M20" s="51">
        <f>'Function-Classif'!M418/'Function-Classif'!$F418</f>
        <v>0</v>
      </c>
      <c r="N20" s="51"/>
      <c r="O20" s="51">
        <f>'Function-Classif'!O418/'Function-Classif'!$F418</f>
        <v>6.9737746777017703E-2</v>
      </c>
      <c r="P20" s="51">
        <f>'Function-Classif'!P418/'Function-Classif'!$F418</f>
        <v>0</v>
      </c>
      <c r="Q20" s="51">
        <f>'Function-Classif'!Q418/'Function-Classif'!$F418</f>
        <v>0.31873139737846629</v>
      </c>
      <c r="R20" s="21"/>
      <c r="S20" s="50">
        <f t="shared" si="3"/>
        <v>0.18893992141586308</v>
      </c>
      <c r="T20" s="50">
        <f t="shared" si="4"/>
        <v>0.49232868120567069</v>
      </c>
      <c r="U20" s="50">
        <f t="shared" si="5"/>
        <v>0.31873139737846629</v>
      </c>
      <c r="W20" s="44"/>
    </row>
    <row r="21" spans="1:23" x14ac:dyDescent="0.25">
      <c r="C21" t="s">
        <v>278</v>
      </c>
      <c r="D21" t="s">
        <v>279</v>
      </c>
      <c r="E21">
        <f t="shared" si="2"/>
        <v>9</v>
      </c>
      <c r="F21" s="50">
        <f t="shared" si="0"/>
        <v>1</v>
      </c>
      <c r="G21" s="51">
        <f>'Function-Classif'!G289/'Function-Classif'!$F289</f>
        <v>2.0562907555990516E-2</v>
      </c>
      <c r="H21" s="51">
        <f>'Function-Classif'!H289/'Function-Classif'!$F289</f>
        <v>0.77123295981328466</v>
      </c>
      <c r="I21" s="51">
        <f>'Function-Classif'!I289/'Function-Classif'!$F289</f>
        <v>0</v>
      </c>
      <c r="J21" s="51"/>
      <c r="K21" s="51">
        <f>'Function-Classif'!K289/'Function-Classif'!$F289</f>
        <v>4.9851875236650009E-2</v>
      </c>
      <c r="L21" s="51">
        <f>'Function-Classif'!L289/'Function-Classif'!$F289</f>
        <v>0</v>
      </c>
      <c r="M21" s="51">
        <f>'Function-Classif'!M289/'Function-Classif'!$F289</f>
        <v>0</v>
      </c>
      <c r="N21" s="51"/>
      <c r="O21" s="51">
        <f>'Function-Classif'!O289/'Function-Classif'!$F289</f>
        <v>3.3546126661174715E-2</v>
      </c>
      <c r="P21" s="51">
        <f>'Function-Classif'!P289/'Function-Classif'!$F289</f>
        <v>0</v>
      </c>
      <c r="Q21" s="51">
        <f>'Function-Classif'!Q289/'Function-Classif'!$F289</f>
        <v>0.12480613073290006</v>
      </c>
      <c r="R21" s="24"/>
      <c r="S21" s="50">
        <f t="shared" si="3"/>
        <v>0.10396090945381523</v>
      </c>
      <c r="T21" s="50">
        <f t="shared" si="4"/>
        <v>0.77123295981328466</v>
      </c>
      <c r="U21" s="50">
        <f t="shared" si="5"/>
        <v>0.12480613073290006</v>
      </c>
      <c r="W21" s="44"/>
    </row>
    <row r="22" spans="1:23" x14ac:dyDescent="0.25">
      <c r="C22" t="s">
        <v>280</v>
      </c>
      <c r="D22" t="s">
        <v>281</v>
      </c>
      <c r="E22">
        <f t="shared" si="2"/>
        <v>10</v>
      </c>
      <c r="F22" s="50">
        <f t="shared" si="0"/>
        <v>1.0000000000000002</v>
      </c>
      <c r="G22" s="51">
        <f>'Function-Classif'!G300/'Function-Classif'!$F300</f>
        <v>0.14143625118269743</v>
      </c>
      <c r="H22" s="51">
        <f>'Function-Classif'!H300/'Function-Classif'!$F300</f>
        <v>0.8585637488173028</v>
      </c>
      <c r="I22" s="51">
        <f>'Function-Classif'!I300/'Function-Classif'!$F300</f>
        <v>0</v>
      </c>
      <c r="J22" s="51"/>
      <c r="K22" s="51">
        <f>'Function-Classif'!K300/'Function-Classif'!$F300</f>
        <v>0</v>
      </c>
      <c r="L22" s="51">
        <f>'Function-Classif'!L300/'Function-Classif'!$F300</f>
        <v>0</v>
      </c>
      <c r="M22" s="51">
        <f>'Function-Classif'!M300/'Function-Classif'!$F300</f>
        <v>0</v>
      </c>
      <c r="N22" s="51"/>
      <c r="O22" s="51">
        <f>'Function-Classif'!O300/'Function-Classif'!$F300</f>
        <v>0</v>
      </c>
      <c r="P22" s="51">
        <f>'Function-Classif'!P300/'Function-Classif'!$F300</f>
        <v>0</v>
      </c>
      <c r="Q22" s="51">
        <f>'Function-Classif'!Q300/'Function-Classif'!$F300</f>
        <v>0</v>
      </c>
      <c r="R22" s="24"/>
      <c r="S22" s="50">
        <f t="shared" si="3"/>
        <v>0.14143625118269743</v>
      </c>
      <c r="T22" s="50">
        <f t="shared" si="4"/>
        <v>0.8585637488173028</v>
      </c>
      <c r="U22" s="50">
        <f t="shared" si="5"/>
        <v>0</v>
      </c>
      <c r="W22" s="44"/>
    </row>
    <row r="23" spans="1:23" x14ac:dyDescent="0.25">
      <c r="C23" t="s">
        <v>284</v>
      </c>
      <c r="D23" t="s">
        <v>285</v>
      </c>
      <c r="E23">
        <f t="shared" si="2"/>
        <v>11</v>
      </c>
      <c r="F23" s="50">
        <f t="shared" si="0"/>
        <v>0.99999999999999989</v>
      </c>
      <c r="G23" s="51">
        <f>'Function-Classif'!G308/'Function-Classif'!$F308</f>
        <v>1.5811023996500962E-2</v>
      </c>
      <c r="H23" s="51">
        <f>'Function-Classif'!H308/'Function-Classif'!$F308</f>
        <v>0.98418897600349897</v>
      </c>
      <c r="I23" s="51">
        <f>'Function-Classif'!I308/'Function-Classif'!$F308</f>
        <v>0</v>
      </c>
      <c r="J23" s="51"/>
      <c r="K23" s="51">
        <f>'Function-Classif'!K308/'Function-Classif'!$F308</f>
        <v>0</v>
      </c>
      <c r="L23" s="51">
        <f>'Function-Classif'!L308/'Function-Classif'!$F308</f>
        <v>0</v>
      </c>
      <c r="M23" s="51">
        <f>'Function-Classif'!M308/'Function-Classif'!$F308</f>
        <v>0</v>
      </c>
      <c r="N23" s="51"/>
      <c r="O23" s="51">
        <f>'Function-Classif'!O308/'Function-Classif'!$F308</f>
        <v>0</v>
      </c>
      <c r="P23" s="51">
        <f>'Function-Classif'!P308/'Function-Classif'!$F308</f>
        <v>0</v>
      </c>
      <c r="Q23" s="51">
        <f>'Function-Classif'!Q308/'Function-Classif'!$F308</f>
        <v>0</v>
      </c>
      <c r="R23" s="24"/>
      <c r="S23" s="50">
        <f t="shared" si="3"/>
        <v>1.5811023996500962E-2</v>
      </c>
      <c r="T23" s="50">
        <f t="shared" si="4"/>
        <v>0.98418897600349897</v>
      </c>
      <c r="U23" s="50">
        <f t="shared" si="5"/>
        <v>0</v>
      </c>
      <c r="W23" s="44"/>
    </row>
    <row r="24" spans="1:23" x14ac:dyDescent="0.25">
      <c r="C24" t="s">
        <v>286</v>
      </c>
      <c r="D24" t="s">
        <v>287</v>
      </c>
      <c r="E24">
        <f t="shared" si="2"/>
        <v>12</v>
      </c>
      <c r="F24" s="50">
        <f t="shared" si="0"/>
        <v>1</v>
      </c>
      <c r="G24" s="51">
        <f>'Function-Classif'!G327/'Function-Classif'!$F327</f>
        <v>0.16390000000000002</v>
      </c>
      <c r="H24" s="51">
        <f>'Function-Classif'!H327/'Function-Classif'!$F327</f>
        <v>0.83610000000000007</v>
      </c>
      <c r="I24" s="51">
        <f>'Function-Classif'!I327/'Function-Classif'!$F327</f>
        <v>0</v>
      </c>
      <c r="J24" s="51"/>
      <c r="K24" s="51">
        <f>'Function-Classif'!K327/'Function-Classif'!$F327</f>
        <v>0</v>
      </c>
      <c r="L24" s="51">
        <f>'Function-Classif'!L327/'Function-Classif'!$F327</f>
        <v>0</v>
      </c>
      <c r="M24" s="51">
        <f>'Function-Classif'!M327/'Function-Classif'!$F327</f>
        <v>0</v>
      </c>
      <c r="N24" s="51"/>
      <c r="O24" s="51">
        <f>'Function-Classif'!O327/'Function-Classif'!$F327</f>
        <v>0</v>
      </c>
      <c r="P24" s="51">
        <f>'Function-Classif'!P327/'Function-Classif'!$F327</f>
        <v>0</v>
      </c>
      <c r="Q24" s="51">
        <f>'Function-Classif'!Q327/'Function-Classif'!$F327</f>
        <v>0</v>
      </c>
      <c r="R24" s="24"/>
      <c r="S24" s="50">
        <f t="shared" si="3"/>
        <v>0.16390000000000002</v>
      </c>
      <c r="T24" s="50">
        <f t="shared" si="4"/>
        <v>0.83610000000000007</v>
      </c>
      <c r="U24" s="50">
        <f t="shared" si="5"/>
        <v>0</v>
      </c>
      <c r="W24" s="44"/>
    </row>
    <row r="25" spans="1:23" x14ac:dyDescent="0.25">
      <c r="C25" t="s">
        <v>288</v>
      </c>
      <c r="D25" t="s">
        <v>289</v>
      </c>
      <c r="E25">
        <f t="shared" si="2"/>
        <v>13</v>
      </c>
      <c r="F25" s="50">
        <f t="shared" si="0"/>
        <v>1</v>
      </c>
      <c r="G25" s="51">
        <f>'Function-Classif'!G337/'Function-Classif'!$F337</f>
        <v>0.16390000000000005</v>
      </c>
      <c r="H25" s="51">
        <f>'Function-Classif'!H337/'Function-Classif'!$F337</f>
        <v>0.83610000000000007</v>
      </c>
      <c r="I25" s="51">
        <f>'Function-Classif'!I337/'Function-Classif'!$F337</f>
        <v>0</v>
      </c>
      <c r="J25" s="51"/>
      <c r="K25" s="51">
        <f>'Function-Classif'!K337/'Function-Classif'!$F337</f>
        <v>0</v>
      </c>
      <c r="L25" s="51">
        <f>'Function-Classif'!L337/'Function-Classif'!$F337</f>
        <v>0</v>
      </c>
      <c r="M25" s="51">
        <f>'Function-Classif'!M337/'Function-Classif'!$F337</f>
        <v>0</v>
      </c>
      <c r="N25" s="51"/>
      <c r="O25" s="51">
        <f>'Function-Classif'!O337/'Function-Classif'!$F337</f>
        <v>0</v>
      </c>
      <c r="P25" s="51">
        <f>'Function-Classif'!P337/'Function-Classif'!$F337</f>
        <v>0</v>
      </c>
      <c r="Q25" s="51">
        <f>'Function-Classif'!Q337/'Function-Classif'!$F337</f>
        <v>0</v>
      </c>
      <c r="R25" s="24"/>
      <c r="S25" s="50">
        <f t="shared" si="3"/>
        <v>0.16390000000000005</v>
      </c>
      <c r="T25" s="50">
        <f t="shared" si="4"/>
        <v>0.83610000000000007</v>
      </c>
      <c r="U25" s="50">
        <f t="shared" si="5"/>
        <v>0</v>
      </c>
      <c r="W25" s="44"/>
    </row>
    <row r="26" spans="1:23" x14ac:dyDescent="0.25">
      <c r="C26" t="s">
        <v>205</v>
      </c>
      <c r="D26" t="s">
        <v>290</v>
      </c>
      <c r="E26">
        <f t="shared" si="2"/>
        <v>14</v>
      </c>
      <c r="F26" s="50">
        <f t="shared" si="0"/>
        <v>1</v>
      </c>
      <c r="G26" s="51">
        <f>'Function-Classif'!G381/'Function-Classif'!$F381</f>
        <v>0</v>
      </c>
      <c r="H26" s="51">
        <f>'Function-Classif'!H381/'Function-Classif'!$F381</f>
        <v>0</v>
      </c>
      <c r="I26" s="51">
        <f>'Function-Classif'!I381/'Function-Classif'!$F381</f>
        <v>0</v>
      </c>
      <c r="J26" s="51"/>
      <c r="K26" s="51">
        <f>'Function-Classif'!K381/'Function-Classif'!$F381</f>
        <v>0</v>
      </c>
      <c r="L26" s="51">
        <f>'Function-Classif'!L381/'Function-Classif'!$F381</f>
        <v>0</v>
      </c>
      <c r="M26" s="51">
        <f>'Function-Classif'!M381/'Function-Classif'!$F381</f>
        <v>0</v>
      </c>
      <c r="N26" s="51"/>
      <c r="O26" s="51">
        <f>'Function-Classif'!O381/'Function-Classif'!$F381</f>
        <v>0.27829445299576921</v>
      </c>
      <c r="P26" s="51">
        <f>'Function-Classif'!P381/'Function-Classif'!$F381</f>
        <v>0</v>
      </c>
      <c r="Q26" s="51">
        <f>'Function-Classif'!Q381/'Function-Classif'!$F381</f>
        <v>0.72170554700423073</v>
      </c>
      <c r="R26" s="24"/>
      <c r="S26" s="50">
        <f t="shared" si="3"/>
        <v>0.27829445299576921</v>
      </c>
      <c r="T26" s="50">
        <f t="shared" si="4"/>
        <v>0</v>
      </c>
      <c r="U26" s="50">
        <f t="shared" si="5"/>
        <v>0.72170554700423073</v>
      </c>
      <c r="W26" s="44"/>
    </row>
    <row r="27" spans="1:23" x14ac:dyDescent="0.25">
      <c r="C27" t="s">
        <v>208</v>
      </c>
      <c r="D27" t="s">
        <v>291</v>
      </c>
      <c r="E27">
        <f t="shared" si="2"/>
        <v>15</v>
      </c>
      <c r="F27" s="50">
        <f t="shared" si="0"/>
        <v>1</v>
      </c>
      <c r="G27" s="51">
        <f>'Function-Classif'!G393/'Function-Classif'!$F393</f>
        <v>0</v>
      </c>
      <c r="H27" s="51">
        <f>'Function-Classif'!H393/'Function-Classif'!$F393</f>
        <v>0</v>
      </c>
      <c r="I27" s="51">
        <f>'Function-Classif'!I393/'Function-Classif'!$F393</f>
        <v>0</v>
      </c>
      <c r="J27" s="51"/>
      <c r="K27" s="51">
        <f>'Function-Classif'!K393/'Function-Classif'!$F393</f>
        <v>0</v>
      </c>
      <c r="L27" s="51">
        <f>'Function-Classif'!L393/'Function-Classif'!$F393</f>
        <v>0</v>
      </c>
      <c r="M27" s="51">
        <f>'Function-Classif'!M393/'Function-Classif'!$F393</f>
        <v>0</v>
      </c>
      <c r="N27" s="51"/>
      <c r="O27" s="51">
        <f>'Function-Classif'!O393/'Function-Classif'!$F393</f>
        <v>0.44683146865624046</v>
      </c>
      <c r="P27" s="51">
        <f>'Function-Classif'!P393/'Function-Classif'!$F393</f>
        <v>0</v>
      </c>
      <c r="Q27" s="51">
        <f>'Function-Classif'!Q393/'Function-Classif'!$F393</f>
        <v>0.55316853134375965</v>
      </c>
      <c r="R27" s="24"/>
      <c r="S27" s="50">
        <f t="shared" si="3"/>
        <v>0.44683146865624046</v>
      </c>
      <c r="T27" s="50">
        <f t="shared" si="4"/>
        <v>0</v>
      </c>
      <c r="U27" s="50">
        <f t="shared" si="5"/>
        <v>0.55316853134375965</v>
      </c>
      <c r="W27" s="44"/>
    </row>
    <row r="28" spans="1:23" x14ac:dyDescent="0.25">
      <c r="C28" t="s">
        <v>293</v>
      </c>
      <c r="D28" t="s">
        <v>294</v>
      </c>
      <c r="E28">
        <f t="shared" si="2"/>
        <v>16</v>
      </c>
      <c r="F28" s="50">
        <f t="shared" si="0"/>
        <v>1</v>
      </c>
      <c r="G28" s="51">
        <f>SUM('Function-Classif'!G295:G299)/SUM('Function-Classif'!$F295:$F299)</f>
        <v>0.14143625118269743</v>
      </c>
      <c r="H28" s="51">
        <f>SUM('Function-Classif'!H295:H299)/SUM('Function-Classif'!$F295:$F299)</f>
        <v>0.85856374881730269</v>
      </c>
      <c r="I28" s="51">
        <f>SUM('Function-Classif'!I295:I299)/SUM('Function-Classif'!$F295:$F299)</f>
        <v>0</v>
      </c>
      <c r="J28" s="51"/>
      <c r="K28" s="51">
        <f>SUM('Function-Classif'!K295:K299)/SUM('Function-Classif'!$F295:$F299)</f>
        <v>0</v>
      </c>
      <c r="L28" s="51">
        <f>SUM('Function-Classif'!L295:L299)/SUM('Function-Classif'!$F295:$F299)</f>
        <v>0</v>
      </c>
      <c r="M28" s="51">
        <f>SUM('Function-Classif'!M295:M299)/SUM('Function-Classif'!$F295:$F299)</f>
        <v>0</v>
      </c>
      <c r="N28" s="51"/>
      <c r="O28" s="51">
        <f>SUM('Function-Classif'!O295:O299)/SUM('Function-Classif'!$F295:$F299)</f>
        <v>0</v>
      </c>
      <c r="P28" s="51">
        <f>SUM('Function-Classif'!P295:P299)/SUM('Function-Classif'!$F295:$F299)</f>
        <v>0</v>
      </c>
      <c r="Q28" s="51">
        <f>SUM('Function-Classif'!Q295:Q299)/SUM('Function-Classif'!$F295:$F299)</f>
        <v>0</v>
      </c>
      <c r="R28" s="22"/>
      <c r="S28" s="50">
        <f t="shared" si="3"/>
        <v>0.14143625118269743</v>
      </c>
      <c r="T28" s="50">
        <f t="shared" si="4"/>
        <v>0.85856374881730269</v>
      </c>
      <c r="U28" s="50">
        <f t="shared" si="5"/>
        <v>0</v>
      </c>
      <c r="W28" s="44"/>
    </row>
    <row r="29" spans="1:23" x14ac:dyDescent="0.25">
      <c r="C29" t="s">
        <v>296</v>
      </c>
      <c r="D29" t="s">
        <v>295</v>
      </c>
      <c r="E29">
        <f t="shared" si="2"/>
        <v>17</v>
      </c>
      <c r="F29" s="50">
        <f t="shared" si="0"/>
        <v>0.99999999999999989</v>
      </c>
      <c r="G29" s="51">
        <f>SUM('Function-Classif'!G304:G307)/SUM('Function-Classif'!$F304:$F307)</f>
        <v>1.5811023996500962E-2</v>
      </c>
      <c r="H29" s="51">
        <f>SUM('Function-Classif'!H304:H307)/SUM('Function-Classif'!$F304:$F307)</f>
        <v>0.98418897600349897</v>
      </c>
      <c r="I29" s="51">
        <f>SUM('Function-Classif'!I304:I307)/SUM('Function-Classif'!$F304:$F307)</f>
        <v>0</v>
      </c>
      <c r="J29" s="51"/>
      <c r="K29" s="51">
        <f>SUM('Function-Classif'!K304:K307)/SUM('Function-Classif'!$F304:$F307)</f>
        <v>0</v>
      </c>
      <c r="L29" s="51">
        <f>SUM('Function-Classif'!L304:L307)/SUM('Function-Classif'!$F304:$F307)</f>
        <v>0</v>
      </c>
      <c r="M29" s="51">
        <f>SUM('Function-Classif'!M304:M307)/SUM('Function-Classif'!$F304:$F307)</f>
        <v>0</v>
      </c>
      <c r="N29" s="51"/>
      <c r="O29" s="51">
        <f>SUM('Function-Classif'!O304:O307)/SUM('Function-Classif'!$F304:$F307)</f>
        <v>0</v>
      </c>
      <c r="P29" s="51">
        <f>SUM('Function-Classif'!P304:P307)/SUM('Function-Classif'!$F304:$F307)</f>
        <v>0</v>
      </c>
      <c r="Q29" s="51">
        <f>SUM('Function-Classif'!Q304:Q307)/SUM('Function-Classif'!$F304:$F307)</f>
        <v>0</v>
      </c>
      <c r="R29" s="24"/>
      <c r="S29" s="50">
        <f t="shared" si="3"/>
        <v>1.5811023996500962E-2</v>
      </c>
      <c r="T29" s="50">
        <f t="shared" si="4"/>
        <v>0.98418897600349897</v>
      </c>
      <c r="U29" s="50">
        <f t="shared" si="5"/>
        <v>0</v>
      </c>
      <c r="W29" s="44"/>
    </row>
    <row r="30" spans="1:23" x14ac:dyDescent="0.25">
      <c r="C30" t="s">
        <v>298</v>
      </c>
      <c r="D30" t="s">
        <v>297</v>
      </c>
      <c r="E30">
        <f t="shared" si="2"/>
        <v>18</v>
      </c>
      <c r="F30" s="50">
        <f t="shared" si="0"/>
        <v>1</v>
      </c>
      <c r="G30" s="51">
        <f>SUM('Function-Classif'!G323:G326)/SUM('Function-Classif'!$F323:$F326)</f>
        <v>0.16390000000000005</v>
      </c>
      <c r="H30" s="51">
        <f>SUM('Function-Classif'!H323:H326)/SUM('Function-Classif'!$F323:$F326)</f>
        <v>0.83610000000000007</v>
      </c>
      <c r="I30" s="51">
        <f>SUM('Function-Classif'!I323:I326)/SUM('Function-Classif'!$F323:$F326)</f>
        <v>0</v>
      </c>
      <c r="J30" s="51"/>
      <c r="K30" s="51">
        <f>SUM('Function-Classif'!K323:K326)/SUM('Function-Classif'!$F323:$F326)</f>
        <v>0</v>
      </c>
      <c r="L30" s="51">
        <f>SUM('Function-Classif'!L323:L326)/SUM('Function-Classif'!$F323:$F326)</f>
        <v>0</v>
      </c>
      <c r="M30" s="51">
        <f>SUM('Function-Classif'!M323:M326)/SUM('Function-Classif'!$F323:$F326)</f>
        <v>0</v>
      </c>
      <c r="N30" s="51"/>
      <c r="O30" s="51">
        <f>SUM('Function-Classif'!O323:O326)/SUM('Function-Classif'!$F323:$F326)</f>
        <v>0</v>
      </c>
      <c r="P30" s="51">
        <f>SUM('Function-Classif'!P323:P326)/SUM('Function-Classif'!$F323:$F326)</f>
        <v>0</v>
      </c>
      <c r="Q30" s="51">
        <f>SUM('Function-Classif'!Q323:Q326)/SUM('Function-Classif'!$F323:$F326)</f>
        <v>0</v>
      </c>
      <c r="R30" s="24"/>
      <c r="S30" s="50">
        <f t="shared" si="3"/>
        <v>0.16390000000000005</v>
      </c>
      <c r="T30" s="50">
        <f t="shared" si="4"/>
        <v>0.83610000000000007</v>
      </c>
      <c r="U30" s="50">
        <f t="shared" si="5"/>
        <v>0</v>
      </c>
      <c r="W30" s="44"/>
    </row>
    <row r="31" spans="1:23" x14ac:dyDescent="0.25">
      <c r="C31" t="s">
        <v>300</v>
      </c>
      <c r="D31" t="s">
        <v>299</v>
      </c>
      <c r="E31">
        <f t="shared" si="2"/>
        <v>19</v>
      </c>
      <c r="F31" s="50">
        <f t="shared" si="0"/>
        <v>1</v>
      </c>
      <c r="G31" s="51">
        <f>SUM('Function-Classif'!G371:G380)/SUM('Function-Classif'!$F371:$F380)</f>
        <v>0</v>
      </c>
      <c r="H31" s="51">
        <f>SUM('Function-Classif'!H371:H380)/SUM('Function-Classif'!$F371:$F380)</f>
        <v>0</v>
      </c>
      <c r="I31" s="51">
        <f>SUM('Function-Classif'!I371:I380)/SUM('Function-Classif'!$F371:$F380)</f>
        <v>0</v>
      </c>
      <c r="J31" s="51"/>
      <c r="K31" s="51">
        <f>SUM('Function-Classif'!K371:K380)/SUM('Function-Classif'!$F371:$F380)</f>
        <v>0</v>
      </c>
      <c r="L31" s="51">
        <f>SUM('Function-Classif'!L371:L380)/SUM('Function-Classif'!$F371:$F380)</f>
        <v>0</v>
      </c>
      <c r="M31" s="51">
        <f>SUM('Function-Classif'!M371:M380)/SUM('Function-Classif'!$F371:$F380)</f>
        <v>0</v>
      </c>
      <c r="N31" s="51"/>
      <c r="O31" s="51">
        <f>SUM('Function-Classif'!O371:O380)/SUM('Function-Classif'!$F371:$F380)</f>
        <v>0.27829445299576921</v>
      </c>
      <c r="P31" s="51">
        <f>SUM('Function-Classif'!P371:P380)/SUM('Function-Classif'!$F371:$F380)</f>
        <v>0</v>
      </c>
      <c r="Q31" s="51">
        <f>SUM('Function-Classif'!Q371:Q380)/SUM('Function-Classif'!$F371:$F380)</f>
        <v>0.72170554700423073</v>
      </c>
      <c r="R31" s="24"/>
      <c r="S31" s="50">
        <f t="shared" si="3"/>
        <v>0.27829445299576921</v>
      </c>
      <c r="T31" s="50">
        <f t="shared" si="4"/>
        <v>0</v>
      </c>
      <c r="U31" s="50">
        <f t="shared" si="5"/>
        <v>0.72170554700423073</v>
      </c>
      <c r="W31" s="44"/>
    </row>
    <row r="32" spans="1:23" x14ac:dyDescent="0.25">
      <c r="C32" t="s">
        <v>304</v>
      </c>
      <c r="D32" t="s">
        <v>305</v>
      </c>
      <c r="E32">
        <f t="shared" si="2"/>
        <v>20</v>
      </c>
      <c r="F32" s="50">
        <f t="shared" si="0"/>
        <v>1</v>
      </c>
      <c r="G32" s="49">
        <f>+G41</f>
        <v>0.14407379187406763</v>
      </c>
      <c r="H32" s="49">
        <f>+H41</f>
        <v>0.85592620812593234</v>
      </c>
      <c r="R32" s="40"/>
      <c r="S32" s="50">
        <f t="shared" si="3"/>
        <v>0.14407379187406763</v>
      </c>
      <c r="T32" s="50">
        <f t="shared" si="4"/>
        <v>0.85592620812593234</v>
      </c>
      <c r="U32" s="50">
        <f t="shared" si="5"/>
        <v>0</v>
      </c>
      <c r="W32" s="44"/>
    </row>
    <row r="33" spans="3:23" x14ac:dyDescent="0.25">
      <c r="E33">
        <f t="shared" si="2"/>
        <v>21</v>
      </c>
      <c r="F33" s="50"/>
      <c r="R33" s="21"/>
      <c r="S33" s="21"/>
      <c r="T33" s="21"/>
      <c r="U33" s="21"/>
      <c r="W33" s="44"/>
    </row>
    <row r="34" spans="3:23" x14ac:dyDescent="0.25">
      <c r="E34">
        <f t="shared" si="2"/>
        <v>22</v>
      </c>
      <c r="F34" s="50"/>
      <c r="R34" s="24"/>
      <c r="S34" s="24"/>
      <c r="T34" s="24"/>
      <c r="U34" s="24"/>
      <c r="W34" s="44"/>
    </row>
    <row r="35" spans="3:23" x14ac:dyDescent="0.25">
      <c r="E35">
        <f t="shared" si="2"/>
        <v>23</v>
      </c>
      <c r="F35" s="50"/>
      <c r="R35" s="24"/>
      <c r="S35" s="24"/>
      <c r="T35" s="24"/>
      <c r="U35" s="24"/>
      <c r="W35" s="44"/>
    </row>
    <row r="36" spans="3:23" x14ac:dyDescent="0.25">
      <c r="E36">
        <f t="shared" si="2"/>
        <v>24</v>
      </c>
      <c r="F36" s="50"/>
      <c r="R36" s="24"/>
      <c r="S36" s="24"/>
      <c r="T36" s="24"/>
      <c r="U36" s="24"/>
      <c r="W36" s="44"/>
    </row>
    <row r="37" spans="3:23" x14ac:dyDescent="0.25">
      <c r="C37" t="s">
        <v>301</v>
      </c>
      <c r="E37">
        <f t="shared" si="2"/>
        <v>25</v>
      </c>
      <c r="F37" s="50"/>
      <c r="R37" s="24"/>
      <c r="S37" s="24"/>
      <c r="T37" s="24"/>
      <c r="U37" s="24"/>
      <c r="W37" s="44"/>
    </row>
    <row r="38" spans="3:23" x14ac:dyDescent="0.25">
      <c r="C38" t="s">
        <v>1</v>
      </c>
      <c r="D38" t="s">
        <v>250</v>
      </c>
      <c r="F38" s="24">
        <v>7312226</v>
      </c>
      <c r="G38" s="44">
        <f>F38</f>
        <v>7312226</v>
      </c>
      <c r="H38" s="44"/>
      <c r="I38" s="44"/>
      <c r="J38" s="44"/>
      <c r="K38" s="44"/>
      <c r="L38" s="44"/>
      <c r="M38" s="44"/>
      <c r="N38" s="44"/>
      <c r="O38" s="44"/>
      <c r="P38" s="44"/>
      <c r="Q38" s="44"/>
      <c r="R38" s="24"/>
      <c r="S38" s="24"/>
      <c r="T38" s="24"/>
      <c r="U38" s="24"/>
      <c r="W38" s="44"/>
    </row>
    <row r="39" spans="3:23" x14ac:dyDescent="0.25">
      <c r="C39" s="53" t="s">
        <v>2</v>
      </c>
      <c r="D39" s="53" t="s">
        <v>302</v>
      </c>
      <c r="E39" s="53"/>
      <c r="F39" s="54">
        <v>43441113</v>
      </c>
      <c r="G39" s="53"/>
      <c r="H39" s="55">
        <f>F39</f>
        <v>43441113</v>
      </c>
      <c r="R39" s="24"/>
      <c r="S39" s="24"/>
      <c r="T39" s="24"/>
      <c r="U39" s="24"/>
      <c r="W39" s="44"/>
    </row>
    <row r="40" spans="3:23" x14ac:dyDescent="0.25">
      <c r="C40" t="s">
        <v>8</v>
      </c>
      <c r="F40" s="24">
        <f>+F39+F38</f>
        <v>50753339</v>
      </c>
      <c r="G40" s="44">
        <f>+G39+G38</f>
        <v>7312226</v>
      </c>
      <c r="H40" s="44">
        <f>+H39+H38</f>
        <v>43441113</v>
      </c>
      <c r="R40" s="24"/>
      <c r="S40" s="24"/>
      <c r="T40" s="24"/>
      <c r="U40" s="24"/>
      <c r="W40" s="44"/>
    </row>
    <row r="41" spans="3:23" x14ac:dyDescent="0.25">
      <c r="C41" t="s">
        <v>303</v>
      </c>
      <c r="F41" s="50"/>
      <c r="G41" s="49">
        <f>G40/F40</f>
        <v>0.14407379187406763</v>
      </c>
      <c r="H41" s="49">
        <f>H40/F40</f>
        <v>0.85592620812593234</v>
      </c>
      <c r="R41" s="24"/>
      <c r="S41" s="24"/>
      <c r="T41" s="24"/>
      <c r="U41" s="24"/>
      <c r="W41" s="44"/>
    </row>
    <row r="42" spans="3:23" x14ac:dyDescent="0.25">
      <c r="F42" s="50"/>
      <c r="R42" s="24"/>
      <c r="S42" s="24"/>
      <c r="T42" s="24"/>
      <c r="U42" s="24"/>
      <c r="W42" s="44"/>
    </row>
    <row r="43" spans="3:23" x14ac:dyDescent="0.25">
      <c r="F43" s="50"/>
      <c r="R43" s="24"/>
      <c r="S43" s="24"/>
      <c r="T43" s="24"/>
      <c r="U43" s="24"/>
      <c r="W43" s="44"/>
    </row>
    <row r="44" spans="3:23" x14ac:dyDescent="0.25">
      <c r="F44" s="50"/>
      <c r="R44" s="24"/>
      <c r="S44" s="24"/>
      <c r="T44" s="24"/>
      <c r="U44" s="24"/>
      <c r="W44" s="44"/>
    </row>
    <row r="45" spans="3:23" x14ac:dyDescent="0.25">
      <c r="F45" s="50"/>
      <c r="R45" s="24"/>
      <c r="S45" s="24"/>
      <c r="T45" s="24"/>
      <c r="U45" s="24"/>
      <c r="W45" s="44"/>
    </row>
    <row r="46" spans="3:23" x14ac:dyDescent="0.25">
      <c r="F46" s="50"/>
      <c r="R46" s="24"/>
      <c r="S46" s="24"/>
      <c r="T46" s="24"/>
      <c r="U46" s="24"/>
      <c r="W46" s="44"/>
    </row>
    <row r="47" spans="3:23" x14ac:dyDescent="0.25">
      <c r="F47" s="50"/>
      <c r="R47" s="24"/>
      <c r="S47" s="24"/>
      <c r="T47" s="24"/>
      <c r="U47" s="24"/>
      <c r="W47" s="44"/>
    </row>
    <row r="48" spans="3:23" x14ac:dyDescent="0.25">
      <c r="F48" s="50"/>
      <c r="R48" s="24"/>
      <c r="S48" s="24"/>
      <c r="T48" s="24"/>
      <c r="U48" s="24"/>
      <c r="W48" s="44"/>
    </row>
    <row r="49" spans="6:28" x14ac:dyDescent="0.25">
      <c r="F49" s="50"/>
      <c r="R49" s="24"/>
      <c r="S49" s="24"/>
      <c r="T49" s="24"/>
      <c r="U49" s="24"/>
      <c r="W49" s="44"/>
    </row>
    <row r="50" spans="6:28" x14ac:dyDescent="0.25">
      <c r="F50" s="50"/>
      <c r="R50" s="24"/>
      <c r="S50" s="24"/>
      <c r="T50" s="24"/>
      <c r="U50" s="24"/>
      <c r="W50" s="44"/>
    </row>
    <row r="51" spans="6:28" x14ac:dyDescent="0.25">
      <c r="F51" s="50"/>
      <c r="R51" s="41"/>
      <c r="S51" s="41"/>
      <c r="T51" s="41"/>
      <c r="U51" s="41"/>
      <c r="W51" s="44"/>
    </row>
    <row r="52" spans="6:28" x14ac:dyDescent="0.25">
      <c r="F52" s="50"/>
      <c r="R52" s="21"/>
      <c r="S52" s="21"/>
      <c r="T52" s="21"/>
      <c r="U52" s="21"/>
      <c r="W52" s="44"/>
    </row>
    <row r="53" spans="6:28" x14ac:dyDescent="0.25">
      <c r="F53" s="50"/>
      <c r="R53" s="41"/>
      <c r="S53" s="41"/>
      <c r="T53" s="41"/>
      <c r="U53" s="41"/>
      <c r="W53" s="44"/>
    </row>
    <row r="54" spans="6:28" x14ac:dyDescent="0.25">
      <c r="F54" s="50"/>
      <c r="R54" s="22"/>
      <c r="S54" s="22"/>
      <c r="T54" s="22"/>
      <c r="U54" s="22"/>
      <c r="W54" s="44"/>
    </row>
    <row r="55" spans="6:28" x14ac:dyDescent="0.25">
      <c r="F55" s="50"/>
      <c r="R55" s="24"/>
      <c r="S55" s="24"/>
      <c r="T55" s="24"/>
      <c r="U55" s="24"/>
      <c r="W55" s="44"/>
    </row>
    <row r="56" spans="6:28" x14ac:dyDescent="0.25">
      <c r="F56" s="50"/>
      <c r="R56" s="24"/>
      <c r="S56" s="24"/>
      <c r="T56" s="24"/>
      <c r="U56" s="24"/>
      <c r="W56" s="44"/>
    </row>
    <row r="57" spans="6:28" x14ac:dyDescent="0.25">
      <c r="F57" s="50"/>
      <c r="R57" s="24"/>
      <c r="S57" s="24"/>
      <c r="T57" s="24"/>
      <c r="U57" s="24"/>
      <c r="W57" s="44"/>
    </row>
    <row r="58" spans="6:28" x14ac:dyDescent="0.25">
      <c r="F58" s="50"/>
      <c r="R58" s="24"/>
      <c r="S58" s="24"/>
      <c r="T58" s="24"/>
      <c r="U58" s="24"/>
      <c r="W58" s="44"/>
      <c r="X58" s="36"/>
      <c r="Y58" s="36"/>
      <c r="Z58" s="36"/>
      <c r="AA58" s="36"/>
      <c r="AB58" s="36"/>
    </row>
    <row r="59" spans="6:28" x14ac:dyDescent="0.25">
      <c r="F59" s="50"/>
      <c r="R59" s="24"/>
      <c r="S59" s="24"/>
      <c r="T59" s="24"/>
      <c r="U59" s="24"/>
      <c r="W59" s="44"/>
    </row>
    <row r="60" spans="6:28" x14ac:dyDescent="0.25">
      <c r="F60" s="50"/>
      <c r="R60" s="24"/>
      <c r="S60" s="24"/>
      <c r="T60" s="24"/>
      <c r="U60" s="24"/>
      <c r="W60" s="44"/>
    </row>
    <row r="61" spans="6:28" x14ac:dyDescent="0.25">
      <c r="F61" s="50"/>
      <c r="R61" s="24"/>
      <c r="S61" s="24"/>
      <c r="T61" s="24"/>
      <c r="U61" s="24"/>
      <c r="W61" s="44"/>
    </row>
    <row r="62" spans="6:28" x14ac:dyDescent="0.25">
      <c r="F62" s="50"/>
      <c r="R62" s="24"/>
      <c r="S62" s="24"/>
      <c r="T62" s="24"/>
      <c r="U62" s="24"/>
      <c r="W62" s="44"/>
      <c r="X62" s="36"/>
      <c r="Y62" s="36"/>
      <c r="Z62" s="36"/>
      <c r="AA62" s="36"/>
      <c r="AB62" s="36"/>
    </row>
    <row r="63" spans="6:28" x14ac:dyDescent="0.25">
      <c r="F63" s="50"/>
      <c r="R63" s="24"/>
      <c r="S63" s="24"/>
      <c r="T63" s="24"/>
      <c r="U63" s="24"/>
      <c r="W63" s="44"/>
      <c r="X63" s="36"/>
      <c r="Y63" s="36"/>
      <c r="Z63" s="36"/>
      <c r="AA63" s="36"/>
      <c r="AB63" s="36"/>
    </row>
    <row r="64" spans="6:28" x14ac:dyDescent="0.25">
      <c r="F64" s="50"/>
      <c r="R64" s="24"/>
      <c r="S64" s="24"/>
      <c r="T64" s="24"/>
      <c r="U64" s="24"/>
      <c r="W64" s="44"/>
    </row>
    <row r="65" spans="6:23" x14ac:dyDescent="0.25">
      <c r="F65" s="50"/>
      <c r="R65" s="24"/>
      <c r="S65" s="24"/>
      <c r="T65" s="24"/>
      <c r="U65" s="24"/>
      <c r="W65" s="44"/>
    </row>
    <row r="66" spans="6:23" x14ac:dyDescent="0.25">
      <c r="F66" s="50"/>
      <c r="R66" s="41"/>
      <c r="S66" s="41"/>
      <c r="T66" s="41"/>
      <c r="U66" s="41"/>
      <c r="W66" s="44"/>
    </row>
    <row r="67" spans="6:23" x14ac:dyDescent="0.25">
      <c r="F67" s="50"/>
      <c r="R67" s="24"/>
      <c r="S67" s="21"/>
      <c r="T67" s="21"/>
      <c r="U67" s="21"/>
      <c r="W67" s="44"/>
    </row>
    <row r="68" spans="6:23" x14ac:dyDescent="0.25">
      <c r="F68" s="50"/>
      <c r="R68" s="24"/>
      <c r="S68" s="24"/>
      <c r="T68" s="24"/>
      <c r="U68" s="24"/>
      <c r="W68" s="44"/>
    </row>
    <row r="69" spans="6:23" x14ac:dyDescent="0.25">
      <c r="F69" s="50"/>
      <c r="R69" s="24"/>
      <c r="S69" s="24"/>
      <c r="T69" s="24"/>
      <c r="U69" s="24"/>
      <c r="W69" s="44"/>
    </row>
    <row r="70" spans="6:23" x14ac:dyDescent="0.25">
      <c r="F70" s="50"/>
      <c r="R70" s="24"/>
      <c r="S70" s="24"/>
      <c r="T70" s="24"/>
      <c r="U70" s="24"/>
      <c r="W70" s="44"/>
    </row>
    <row r="71" spans="6:23" x14ac:dyDescent="0.25">
      <c r="F71" s="50"/>
      <c r="R71" s="24"/>
      <c r="S71" s="24"/>
      <c r="T71" s="24"/>
      <c r="U71" s="24"/>
      <c r="W71" s="44"/>
    </row>
    <row r="72" spans="6:23" x14ac:dyDescent="0.25">
      <c r="F72" s="50"/>
      <c r="R72" s="24"/>
      <c r="S72" s="24"/>
      <c r="T72" s="24"/>
      <c r="U72" s="24"/>
      <c r="W72" s="44"/>
    </row>
    <row r="73" spans="6:23" x14ac:dyDescent="0.25">
      <c r="F73" s="50"/>
      <c r="R73" s="24"/>
      <c r="S73" s="24"/>
      <c r="T73" s="24"/>
      <c r="U73" s="24"/>
      <c r="W73" s="44"/>
    </row>
    <row r="74" spans="6:23" x14ac:dyDescent="0.25">
      <c r="F74" s="50"/>
      <c r="R74" s="24"/>
      <c r="S74" s="24"/>
      <c r="T74" s="24"/>
      <c r="U74" s="24"/>
      <c r="W74" s="44"/>
    </row>
    <row r="75" spans="6:23" x14ac:dyDescent="0.25">
      <c r="F75" s="50"/>
      <c r="R75" s="24"/>
      <c r="S75" s="24"/>
      <c r="T75" s="24"/>
      <c r="U75" s="24"/>
      <c r="W75" s="44"/>
    </row>
    <row r="76" spans="6:23" x14ac:dyDescent="0.25">
      <c r="F76" s="50"/>
      <c r="R76" s="41"/>
      <c r="S76" s="41"/>
      <c r="T76" s="41"/>
      <c r="U76" s="41"/>
      <c r="W76" s="44"/>
    </row>
    <row r="77" spans="6:23" x14ac:dyDescent="0.25">
      <c r="F77" s="50"/>
      <c r="R77" s="24"/>
      <c r="S77" s="21"/>
      <c r="T77" s="21"/>
      <c r="U77" s="21"/>
      <c r="W77" s="44"/>
    </row>
    <row r="78" spans="6:23" ht="15.75" thickBot="1" x14ac:dyDescent="0.3">
      <c r="F78" s="50"/>
      <c r="R78" s="35"/>
      <c r="S78" s="35"/>
      <c r="T78" s="35"/>
      <c r="U78" s="35"/>
      <c r="W78" s="44"/>
    </row>
    <row r="79" spans="6:23" ht="15.75" thickTop="1" x14ac:dyDescent="0.25">
      <c r="F79" s="50"/>
      <c r="R79" s="24"/>
      <c r="S79" s="21"/>
      <c r="T79" s="21"/>
      <c r="U79" s="21"/>
      <c r="W79" s="44"/>
    </row>
    <row r="80" spans="6:23" x14ac:dyDescent="0.25">
      <c r="F80" s="50"/>
      <c r="R80" s="24"/>
      <c r="S80" s="24"/>
      <c r="T80" s="24"/>
      <c r="U80" s="24"/>
      <c r="W80" s="44"/>
    </row>
    <row r="81" spans="6:23" x14ac:dyDescent="0.25">
      <c r="F81" s="50"/>
      <c r="R81" s="24"/>
      <c r="S81" s="24"/>
      <c r="T81" s="24"/>
      <c r="U81" s="24"/>
      <c r="W81" s="44"/>
    </row>
    <row r="82" spans="6:23" x14ac:dyDescent="0.25">
      <c r="F82" s="50"/>
      <c r="R82" s="24"/>
      <c r="S82" s="24"/>
      <c r="T82" s="24"/>
      <c r="U82" s="24"/>
      <c r="W82" s="44"/>
    </row>
    <row r="83" spans="6:23" x14ac:dyDescent="0.25">
      <c r="F83" s="50"/>
      <c r="R83" s="24"/>
      <c r="S83" s="24"/>
      <c r="T83" s="24"/>
      <c r="U83" s="24"/>
      <c r="W83" s="44"/>
    </row>
    <row r="84" spans="6:23" x14ac:dyDescent="0.25">
      <c r="F84" s="50"/>
      <c r="R84" s="24"/>
      <c r="S84" s="24"/>
      <c r="T84" s="24"/>
      <c r="U84" s="24"/>
      <c r="W84" s="44"/>
    </row>
    <row r="85" spans="6:23" x14ac:dyDescent="0.25">
      <c r="F85" s="50"/>
      <c r="R85" s="24"/>
      <c r="S85" s="24"/>
      <c r="T85" s="24"/>
      <c r="U85" s="24"/>
      <c r="W85" s="44"/>
    </row>
    <row r="86" spans="6:23" x14ac:dyDescent="0.25">
      <c r="F86" s="50"/>
      <c r="R86" s="24"/>
      <c r="S86" s="24"/>
      <c r="T86" s="24"/>
      <c r="U86" s="24"/>
      <c r="W86" s="44"/>
    </row>
    <row r="87" spans="6:23" x14ac:dyDescent="0.25">
      <c r="F87" s="50"/>
      <c r="R87" s="24"/>
      <c r="S87" s="24"/>
      <c r="T87" s="24"/>
      <c r="U87" s="24"/>
      <c r="W87" s="44"/>
    </row>
    <row r="88" spans="6:23" x14ac:dyDescent="0.25">
      <c r="F88" s="50"/>
      <c r="R88" s="24"/>
      <c r="S88" s="24"/>
      <c r="T88" s="24"/>
      <c r="U88" s="24"/>
      <c r="W88" s="44"/>
    </row>
    <row r="89" spans="6:23" x14ac:dyDescent="0.25">
      <c r="F89" s="50"/>
      <c r="R89" s="24"/>
      <c r="S89" s="24"/>
      <c r="T89" s="24"/>
      <c r="U89" s="24"/>
      <c r="W89" s="44"/>
    </row>
    <row r="90" spans="6:23" x14ac:dyDescent="0.25">
      <c r="F90" s="50"/>
      <c r="R90" s="41"/>
      <c r="S90" s="41"/>
      <c r="T90" s="41"/>
      <c r="U90" s="41"/>
      <c r="W90" s="44"/>
    </row>
    <row r="91" spans="6:23" x14ac:dyDescent="0.25">
      <c r="F91" s="50"/>
      <c r="R91" s="21"/>
      <c r="S91" s="21"/>
      <c r="T91" s="21"/>
      <c r="U91" s="21"/>
      <c r="W91" s="44"/>
    </row>
    <row r="92" spans="6:23" ht="15.75" thickBot="1" x14ac:dyDescent="0.3">
      <c r="F92" s="50"/>
      <c r="R92" s="35"/>
      <c r="S92" s="35"/>
      <c r="T92" s="35"/>
      <c r="U92" s="35"/>
      <c r="W92" s="44"/>
    </row>
    <row r="93" spans="6:23" ht="15.75" thickTop="1" x14ac:dyDescent="0.25">
      <c r="F93" s="50"/>
      <c r="R93" s="21"/>
      <c r="S93" s="21"/>
      <c r="T93" s="21"/>
      <c r="U93" s="21"/>
      <c r="W93" s="44"/>
    </row>
    <row r="94" spans="6:23" x14ac:dyDescent="0.25">
      <c r="F94" s="50"/>
      <c r="R94" s="24"/>
      <c r="S94" s="24"/>
      <c r="T94" s="24"/>
      <c r="U94" s="24"/>
      <c r="W94" s="44"/>
    </row>
    <row r="95" spans="6:23" x14ac:dyDescent="0.25">
      <c r="F95" s="50"/>
      <c r="R95" s="24"/>
      <c r="S95" s="24"/>
      <c r="T95" s="24"/>
      <c r="U95" s="24"/>
      <c r="W95" s="44"/>
    </row>
    <row r="96" spans="6:23" x14ac:dyDescent="0.25">
      <c r="F96" s="50"/>
      <c r="R96" s="24"/>
      <c r="S96" s="24"/>
      <c r="T96" s="24"/>
      <c r="U96" s="24"/>
      <c r="W96" s="44"/>
    </row>
    <row r="97" spans="2:23" x14ac:dyDescent="0.25">
      <c r="F97" s="50"/>
      <c r="R97" s="24"/>
      <c r="S97" s="24"/>
      <c r="T97" s="24"/>
      <c r="U97" s="24"/>
      <c r="W97" s="44"/>
    </row>
    <row r="98" spans="2:23" x14ac:dyDescent="0.25">
      <c r="F98" s="50"/>
      <c r="R98" s="24"/>
      <c r="S98" s="24"/>
      <c r="T98" s="24"/>
      <c r="U98" s="24"/>
      <c r="W98" s="44"/>
    </row>
    <row r="99" spans="2:23" x14ac:dyDescent="0.25">
      <c r="F99" s="50"/>
      <c r="R99" s="41"/>
      <c r="S99" s="41"/>
      <c r="T99" s="41"/>
      <c r="U99" s="41"/>
      <c r="W99" s="44"/>
    </row>
    <row r="100" spans="2:23" x14ac:dyDescent="0.25">
      <c r="B100" s="13"/>
      <c r="C100" s="6"/>
      <c r="D100" s="6"/>
      <c r="E100" s="6"/>
      <c r="F100" s="21"/>
      <c r="G100" s="21"/>
      <c r="H100" s="24"/>
      <c r="I100" s="24"/>
      <c r="J100" s="40"/>
      <c r="K100" s="24"/>
      <c r="L100" s="24"/>
      <c r="M100" s="24"/>
      <c r="N100" s="40"/>
      <c r="O100" s="24"/>
      <c r="P100" s="24"/>
      <c r="Q100" s="24"/>
      <c r="R100" s="24"/>
      <c r="S100" s="24"/>
      <c r="T100" s="24"/>
      <c r="U100" s="24"/>
      <c r="W100" s="44"/>
    </row>
    <row r="101" spans="2:23" x14ac:dyDescent="0.25">
      <c r="B101" s="13"/>
      <c r="C101" s="6"/>
      <c r="D101" s="6"/>
      <c r="E101" s="6"/>
      <c r="F101" s="21"/>
      <c r="G101" s="24"/>
      <c r="H101" s="24"/>
      <c r="I101" s="24"/>
      <c r="J101" s="40"/>
      <c r="K101" s="24"/>
      <c r="L101" s="24"/>
      <c r="M101" s="24"/>
      <c r="N101" s="40"/>
      <c r="O101" s="24"/>
      <c r="P101" s="24"/>
      <c r="Q101" s="24"/>
      <c r="R101" s="24"/>
      <c r="S101" s="24"/>
      <c r="T101" s="24"/>
      <c r="U101" s="24"/>
      <c r="W101" s="44"/>
    </row>
    <row r="102" spans="2:23" x14ac:dyDescent="0.25">
      <c r="B102" s="6"/>
      <c r="C102" s="6"/>
      <c r="D102" s="6"/>
      <c r="E102" s="6"/>
      <c r="F102" s="21"/>
      <c r="G102" s="24"/>
      <c r="H102" s="24"/>
      <c r="I102" s="24"/>
      <c r="J102" s="40"/>
      <c r="K102" s="24"/>
      <c r="L102" s="24"/>
      <c r="M102" s="24"/>
      <c r="N102" s="40"/>
      <c r="O102" s="24"/>
      <c r="P102" s="24"/>
      <c r="Q102" s="24"/>
      <c r="R102" s="24"/>
      <c r="S102" s="24"/>
      <c r="T102" s="24"/>
      <c r="U102" s="24"/>
      <c r="W102" s="44"/>
    </row>
    <row r="103" spans="2:23" x14ac:dyDescent="0.25">
      <c r="B103" s="6"/>
      <c r="C103" s="6"/>
      <c r="D103" s="6"/>
      <c r="E103" s="6"/>
      <c r="F103" s="21"/>
      <c r="G103" s="24"/>
      <c r="H103" s="24"/>
      <c r="I103" s="24"/>
      <c r="J103" s="40"/>
      <c r="K103" s="24"/>
      <c r="L103" s="24"/>
      <c r="M103" s="24"/>
      <c r="N103" s="40"/>
      <c r="O103" s="24"/>
      <c r="P103" s="24"/>
      <c r="Q103" s="24"/>
      <c r="R103" s="24"/>
      <c r="S103" s="24"/>
      <c r="T103" s="24"/>
      <c r="U103" s="24"/>
      <c r="W103" s="44"/>
    </row>
    <row r="104" spans="2:23" x14ac:dyDescent="0.25">
      <c r="B104" s="7"/>
      <c r="C104" s="6"/>
      <c r="D104" s="6"/>
      <c r="E104" s="6"/>
      <c r="F104" s="21"/>
      <c r="G104" s="24"/>
      <c r="H104" s="24"/>
      <c r="I104" s="24"/>
      <c r="J104" s="40"/>
      <c r="K104" s="24"/>
      <c r="L104" s="24"/>
      <c r="M104" s="24"/>
      <c r="N104" s="40"/>
      <c r="O104" s="24"/>
      <c r="P104" s="24"/>
      <c r="Q104" s="24"/>
      <c r="R104" s="24"/>
      <c r="S104" s="24"/>
      <c r="T104" s="24"/>
      <c r="U104" s="24"/>
      <c r="W104" s="44"/>
    </row>
    <row r="105" spans="2:23" x14ac:dyDescent="0.25">
      <c r="B105" s="6"/>
      <c r="C105" s="6"/>
      <c r="D105" s="6"/>
      <c r="E105" s="6"/>
      <c r="F105" s="21"/>
      <c r="G105" s="24"/>
      <c r="H105" s="24"/>
      <c r="I105" s="24"/>
      <c r="J105" s="40"/>
      <c r="K105" s="24"/>
      <c r="L105" s="24"/>
      <c r="M105" s="24"/>
      <c r="N105" s="40"/>
      <c r="O105" s="24"/>
      <c r="P105" s="24"/>
      <c r="Q105" s="24"/>
      <c r="R105" s="24"/>
      <c r="S105" s="24"/>
      <c r="T105" s="24"/>
      <c r="U105" s="24"/>
      <c r="W105" s="44"/>
    </row>
    <row r="106" spans="2:23" ht="15.75" x14ac:dyDescent="0.25">
      <c r="B106" s="15"/>
      <c r="C106" s="6"/>
      <c r="D106" s="6"/>
      <c r="E106" s="6"/>
      <c r="F106" s="21"/>
      <c r="G106" s="24"/>
      <c r="H106" s="24"/>
      <c r="I106" s="24"/>
      <c r="J106" s="40"/>
      <c r="K106" s="24"/>
      <c r="L106" s="24"/>
      <c r="M106" s="24"/>
      <c r="N106" s="40"/>
      <c r="O106" s="24"/>
      <c r="P106" s="24"/>
      <c r="Q106" s="24"/>
      <c r="R106" s="24"/>
      <c r="S106" s="24"/>
      <c r="T106" s="24"/>
      <c r="U106" s="24"/>
      <c r="W106" s="44"/>
    </row>
    <row r="107" spans="2:23" ht="15.75" x14ac:dyDescent="0.25">
      <c r="B107" s="15"/>
      <c r="C107" s="6"/>
      <c r="D107" s="6"/>
      <c r="E107" s="6"/>
      <c r="F107" s="21"/>
      <c r="G107" s="24"/>
      <c r="H107" s="24"/>
      <c r="I107" s="24"/>
      <c r="J107" s="40"/>
      <c r="K107" s="24"/>
      <c r="L107" s="24"/>
      <c r="M107" s="24"/>
      <c r="N107" s="40"/>
      <c r="O107" s="24"/>
      <c r="P107" s="24"/>
      <c r="Q107" s="24"/>
      <c r="R107" s="24"/>
      <c r="S107" s="24"/>
      <c r="T107" s="24"/>
      <c r="U107" s="24"/>
      <c r="W107" s="44"/>
    </row>
    <row r="108" spans="2:23" ht="15.75" x14ac:dyDescent="0.25">
      <c r="B108" s="15"/>
      <c r="C108" s="6"/>
      <c r="D108" s="6"/>
      <c r="E108" s="6"/>
      <c r="F108" s="21"/>
      <c r="G108" s="24"/>
      <c r="H108" s="24"/>
      <c r="I108" s="24"/>
      <c r="J108" s="40"/>
      <c r="K108" s="24"/>
      <c r="L108" s="24"/>
      <c r="M108" s="24"/>
      <c r="N108" s="40"/>
      <c r="O108" s="24"/>
      <c r="P108" s="24"/>
      <c r="Q108" s="24"/>
      <c r="R108" s="24"/>
      <c r="S108" s="24"/>
      <c r="T108" s="24"/>
      <c r="U108" s="24"/>
      <c r="W108" s="44"/>
    </row>
    <row r="109" spans="2:23" ht="15.75" x14ac:dyDescent="0.25">
      <c r="B109" s="15"/>
      <c r="C109" s="6"/>
      <c r="D109" s="6"/>
      <c r="E109" s="6"/>
      <c r="F109" s="21"/>
      <c r="G109" s="24"/>
      <c r="H109" s="24"/>
      <c r="I109" s="24"/>
      <c r="J109" s="40"/>
      <c r="K109" s="24"/>
      <c r="L109" s="24"/>
      <c r="M109" s="24"/>
      <c r="N109" s="40"/>
      <c r="O109" s="24"/>
      <c r="P109" s="24"/>
      <c r="Q109" s="24"/>
      <c r="R109" s="24"/>
      <c r="S109" s="24"/>
      <c r="T109" s="24"/>
      <c r="U109" s="24"/>
      <c r="W109" s="44"/>
    </row>
    <row r="110" spans="2:23" ht="15.75" x14ac:dyDescent="0.25">
      <c r="B110" s="15"/>
      <c r="C110" s="6"/>
      <c r="D110" s="6"/>
      <c r="E110" s="6"/>
      <c r="F110" s="21"/>
      <c r="G110" s="24"/>
      <c r="H110" s="24"/>
      <c r="I110" s="24"/>
      <c r="J110" s="40"/>
      <c r="K110" s="24"/>
      <c r="L110" s="24"/>
      <c r="M110" s="24"/>
      <c r="N110" s="40"/>
      <c r="O110" s="24"/>
      <c r="P110" s="24"/>
      <c r="Q110" s="24"/>
      <c r="R110" s="24"/>
      <c r="S110" s="24"/>
      <c r="T110" s="24"/>
      <c r="U110" s="24"/>
      <c r="W110" s="44"/>
    </row>
    <row r="111" spans="2:23" x14ac:dyDescent="0.25">
      <c r="B111" s="30"/>
      <c r="C111" s="30"/>
      <c r="D111" s="30"/>
      <c r="E111" s="30"/>
      <c r="F111" s="31"/>
      <c r="G111" s="41"/>
      <c r="H111" s="41"/>
      <c r="I111" s="41"/>
      <c r="J111" s="41"/>
      <c r="K111" s="41"/>
      <c r="L111" s="41"/>
      <c r="M111" s="41"/>
      <c r="N111" s="41"/>
      <c r="O111" s="41"/>
      <c r="P111" s="41"/>
      <c r="Q111" s="41"/>
      <c r="R111" s="41"/>
      <c r="S111" s="41"/>
      <c r="T111" s="41"/>
      <c r="U111" s="41"/>
      <c r="W111" s="44"/>
    </row>
    <row r="112" spans="2:23" ht="15.75" x14ac:dyDescent="0.25">
      <c r="B112" s="16"/>
      <c r="C112" s="6"/>
      <c r="D112" s="6"/>
      <c r="E112" s="6"/>
      <c r="F112" s="21"/>
      <c r="G112" s="21"/>
      <c r="H112" s="24"/>
      <c r="I112" s="24"/>
      <c r="J112" s="40"/>
      <c r="K112" s="24"/>
      <c r="L112" s="24"/>
      <c r="M112" s="24"/>
      <c r="N112" s="40"/>
      <c r="O112" s="24"/>
      <c r="P112" s="24"/>
      <c r="Q112" s="24"/>
      <c r="R112" s="24"/>
      <c r="S112" s="24"/>
      <c r="T112" s="24"/>
      <c r="U112" s="24"/>
      <c r="W112" s="44"/>
    </row>
    <row r="113" spans="2:23" ht="15.75" x14ac:dyDescent="0.25">
      <c r="B113" s="17"/>
      <c r="C113" s="6"/>
      <c r="D113" s="6"/>
      <c r="E113" s="6"/>
      <c r="F113" s="21"/>
      <c r="G113" s="24"/>
      <c r="H113" s="24"/>
      <c r="I113" s="24"/>
      <c r="J113" s="40"/>
      <c r="K113" s="24"/>
      <c r="L113" s="24"/>
      <c r="M113" s="24"/>
      <c r="N113" s="40"/>
      <c r="O113" s="24"/>
      <c r="P113" s="24"/>
      <c r="Q113" s="24"/>
      <c r="R113" s="24"/>
      <c r="S113" s="24"/>
      <c r="T113" s="24"/>
      <c r="U113" s="24"/>
      <c r="W113" s="44"/>
    </row>
    <row r="114" spans="2:23" ht="15.75" x14ac:dyDescent="0.25">
      <c r="B114" s="15"/>
      <c r="C114" s="6"/>
      <c r="D114" s="6"/>
      <c r="E114" s="6"/>
      <c r="F114" s="21"/>
      <c r="G114" s="24"/>
      <c r="H114" s="24"/>
      <c r="I114" s="24"/>
      <c r="J114" s="40"/>
      <c r="K114" s="24"/>
      <c r="L114" s="24"/>
      <c r="M114" s="24"/>
      <c r="N114" s="40"/>
      <c r="O114" s="24"/>
      <c r="P114" s="24"/>
      <c r="Q114" s="24"/>
      <c r="R114" s="24"/>
      <c r="S114" s="24"/>
      <c r="T114" s="24"/>
      <c r="U114" s="24"/>
      <c r="W114" s="44"/>
    </row>
    <row r="115" spans="2:23" ht="15.75" x14ac:dyDescent="0.25">
      <c r="B115" s="15"/>
      <c r="C115" s="6"/>
      <c r="D115" s="6"/>
      <c r="E115" s="6"/>
      <c r="F115" s="21"/>
      <c r="G115" s="24"/>
      <c r="H115" s="24"/>
      <c r="I115" s="24"/>
      <c r="J115" s="40"/>
      <c r="K115" s="24"/>
      <c r="L115" s="24"/>
      <c r="M115" s="24"/>
      <c r="N115" s="40"/>
      <c r="O115" s="24"/>
      <c r="P115" s="24"/>
      <c r="Q115" s="24"/>
      <c r="R115" s="24"/>
      <c r="S115" s="24"/>
      <c r="T115" s="24"/>
      <c r="U115" s="24"/>
      <c r="W115" s="44"/>
    </row>
    <row r="116" spans="2:23" ht="15.75" x14ac:dyDescent="0.25">
      <c r="B116" s="15"/>
      <c r="C116" s="6"/>
      <c r="D116" s="6"/>
      <c r="E116" s="6"/>
      <c r="F116" s="21"/>
      <c r="G116" s="24"/>
      <c r="H116" s="24"/>
      <c r="I116" s="24"/>
      <c r="J116" s="40"/>
      <c r="K116" s="24"/>
      <c r="L116" s="24"/>
      <c r="M116" s="24"/>
      <c r="N116" s="40"/>
      <c r="O116" s="24"/>
      <c r="P116" s="24"/>
      <c r="Q116" s="24"/>
      <c r="R116" s="24"/>
      <c r="S116" s="24"/>
      <c r="T116" s="24"/>
      <c r="U116" s="24"/>
      <c r="W116" s="44"/>
    </row>
    <row r="117" spans="2:23" ht="15.75" x14ac:dyDescent="0.25">
      <c r="B117" s="15"/>
      <c r="C117" s="6"/>
      <c r="D117" s="6"/>
      <c r="E117" s="6"/>
      <c r="F117" s="21"/>
      <c r="G117" s="24"/>
      <c r="H117" s="24"/>
      <c r="I117" s="24"/>
      <c r="J117" s="40"/>
      <c r="K117" s="24"/>
      <c r="L117" s="24"/>
      <c r="M117" s="24"/>
      <c r="N117" s="40"/>
      <c r="O117" s="24"/>
      <c r="P117" s="24"/>
      <c r="Q117" s="24"/>
      <c r="R117" s="24"/>
      <c r="S117" s="24"/>
      <c r="T117" s="24"/>
      <c r="U117" s="24"/>
      <c r="W117" s="44"/>
    </row>
    <row r="118" spans="2:23" ht="15.75" x14ac:dyDescent="0.25">
      <c r="B118" s="15"/>
      <c r="C118" s="6"/>
      <c r="D118" s="6"/>
      <c r="E118" s="6"/>
      <c r="F118" s="21"/>
      <c r="G118" s="24"/>
      <c r="H118" s="24"/>
      <c r="I118" s="24"/>
      <c r="J118" s="40"/>
      <c r="K118" s="24"/>
      <c r="L118" s="24"/>
      <c r="M118" s="24"/>
      <c r="N118" s="40"/>
      <c r="O118" s="24"/>
      <c r="P118" s="24"/>
      <c r="Q118" s="24"/>
      <c r="R118" s="24"/>
      <c r="S118" s="24"/>
      <c r="T118" s="24"/>
      <c r="U118" s="24"/>
      <c r="W118" s="44"/>
    </row>
    <row r="119" spans="2:23" ht="15.75" x14ac:dyDescent="0.25">
      <c r="B119" s="15"/>
      <c r="C119" s="6"/>
      <c r="D119" s="6"/>
      <c r="E119" s="6"/>
      <c r="F119" s="21"/>
      <c r="G119" s="24"/>
      <c r="H119" s="24"/>
      <c r="I119" s="24"/>
      <c r="J119" s="40"/>
      <c r="K119" s="24"/>
      <c r="L119" s="24"/>
      <c r="M119" s="24"/>
      <c r="N119" s="40"/>
      <c r="O119" s="24"/>
      <c r="P119" s="24"/>
      <c r="Q119" s="24"/>
      <c r="R119" s="24"/>
      <c r="S119" s="24"/>
      <c r="T119" s="24"/>
      <c r="U119" s="24"/>
      <c r="W119" s="44"/>
    </row>
    <row r="120" spans="2:23" ht="15.75" x14ac:dyDescent="0.25">
      <c r="B120" s="15"/>
      <c r="C120" s="6"/>
      <c r="D120" s="6"/>
      <c r="E120" s="6"/>
      <c r="F120" s="21"/>
      <c r="G120" s="24"/>
      <c r="H120" s="24"/>
      <c r="I120" s="24"/>
      <c r="J120" s="40"/>
      <c r="K120" s="24"/>
      <c r="L120" s="24"/>
      <c r="M120" s="24"/>
      <c r="N120" s="40"/>
      <c r="O120" s="24"/>
      <c r="P120" s="24"/>
      <c r="Q120" s="24"/>
      <c r="R120" s="24"/>
      <c r="S120" s="24"/>
      <c r="T120" s="24"/>
      <c r="U120" s="24"/>
      <c r="W120" s="44"/>
    </row>
    <row r="121" spans="2:23" x14ac:dyDescent="0.25">
      <c r="B121" s="30"/>
      <c r="C121" s="30"/>
      <c r="D121" s="30"/>
      <c r="E121" s="30"/>
      <c r="F121" s="31"/>
      <c r="G121" s="41"/>
      <c r="H121" s="41"/>
      <c r="I121" s="41"/>
      <c r="J121" s="41"/>
      <c r="K121" s="41"/>
      <c r="L121" s="41"/>
      <c r="M121" s="41"/>
      <c r="N121" s="41"/>
      <c r="O121" s="41"/>
      <c r="P121" s="41"/>
      <c r="Q121" s="41"/>
      <c r="R121" s="41"/>
      <c r="S121" s="41"/>
      <c r="T121" s="41"/>
      <c r="U121" s="41"/>
      <c r="W121" s="44"/>
    </row>
    <row r="122" spans="2:23" ht="15.75" x14ac:dyDescent="0.25">
      <c r="B122" s="16"/>
      <c r="C122" s="6"/>
      <c r="D122" s="6"/>
      <c r="E122" s="6"/>
      <c r="F122" s="21"/>
      <c r="G122" s="21"/>
      <c r="H122" s="24"/>
      <c r="I122" s="24"/>
      <c r="J122" s="40"/>
      <c r="K122" s="24"/>
      <c r="L122" s="24"/>
      <c r="M122" s="24"/>
      <c r="N122" s="40"/>
      <c r="O122" s="24"/>
      <c r="P122" s="24"/>
      <c r="Q122" s="24"/>
      <c r="R122" s="24"/>
      <c r="S122" s="24"/>
      <c r="T122" s="24"/>
      <c r="U122" s="24"/>
      <c r="W122" s="44"/>
    </row>
    <row r="123" spans="2:23" x14ac:dyDescent="0.25">
      <c r="B123" s="6"/>
      <c r="C123" s="6"/>
      <c r="D123" s="6"/>
      <c r="E123" s="6"/>
      <c r="F123" s="21"/>
      <c r="G123" s="24"/>
      <c r="H123" s="24"/>
      <c r="I123" s="24"/>
      <c r="J123" s="40"/>
      <c r="K123" s="24"/>
      <c r="L123" s="24"/>
      <c r="M123" s="24"/>
      <c r="N123" s="40"/>
      <c r="O123" s="24"/>
      <c r="P123" s="24"/>
      <c r="Q123" s="24"/>
      <c r="R123" s="24"/>
      <c r="S123" s="24"/>
      <c r="T123" s="24"/>
      <c r="U123" s="24"/>
      <c r="W123" s="44"/>
    </row>
    <row r="124" spans="2:23" x14ac:dyDescent="0.25">
      <c r="B124" s="6"/>
      <c r="C124" s="6"/>
      <c r="D124" s="6"/>
      <c r="E124" s="6"/>
      <c r="F124" s="21"/>
      <c r="G124" s="21"/>
      <c r="H124" s="24"/>
      <c r="I124" s="24"/>
      <c r="J124" s="40"/>
      <c r="K124" s="24"/>
      <c r="L124" s="24"/>
      <c r="M124" s="24"/>
      <c r="N124" s="40"/>
      <c r="O124" s="24"/>
      <c r="P124" s="24"/>
      <c r="Q124" s="24"/>
      <c r="R124" s="24"/>
      <c r="S124" s="24"/>
      <c r="T124" s="24"/>
      <c r="U124" s="24"/>
      <c r="W124" s="44"/>
    </row>
    <row r="125" spans="2:23" x14ac:dyDescent="0.25">
      <c r="B125" s="6"/>
      <c r="C125" s="6"/>
      <c r="D125" s="6"/>
      <c r="E125" s="6"/>
      <c r="F125" s="21"/>
      <c r="G125" s="24"/>
      <c r="H125" s="24"/>
      <c r="I125" s="24"/>
      <c r="J125" s="40"/>
      <c r="K125" s="24"/>
      <c r="L125" s="24"/>
      <c r="M125" s="24"/>
      <c r="N125" s="40"/>
      <c r="O125" s="24"/>
      <c r="P125" s="24"/>
      <c r="Q125" s="24"/>
      <c r="R125" s="24"/>
      <c r="S125" s="24"/>
      <c r="T125" s="24"/>
      <c r="U125" s="24"/>
      <c r="W125" s="44"/>
    </row>
    <row r="126" spans="2:23" x14ac:dyDescent="0.25">
      <c r="B126" s="6"/>
      <c r="C126" s="6"/>
      <c r="D126" s="6"/>
      <c r="E126" s="6"/>
      <c r="F126" s="21"/>
      <c r="G126" s="24"/>
      <c r="H126" s="24"/>
      <c r="I126" s="24"/>
      <c r="J126" s="40"/>
      <c r="K126" s="24"/>
      <c r="L126" s="24"/>
      <c r="M126" s="24"/>
      <c r="N126" s="40"/>
      <c r="O126" s="24"/>
      <c r="P126" s="24"/>
      <c r="Q126" s="24"/>
      <c r="R126" s="24"/>
      <c r="S126" s="24"/>
      <c r="T126" s="24"/>
      <c r="U126" s="24"/>
      <c r="W126" s="44"/>
    </row>
    <row r="127" spans="2:23" ht="15.75" thickBot="1" x14ac:dyDescent="0.3">
      <c r="B127" s="33"/>
      <c r="C127" s="33"/>
      <c r="D127" s="33"/>
      <c r="E127" s="33"/>
      <c r="F127" s="34"/>
      <c r="G127" s="35"/>
      <c r="H127" s="35"/>
      <c r="I127" s="35"/>
      <c r="J127" s="35"/>
      <c r="K127" s="35"/>
      <c r="L127" s="35"/>
      <c r="M127" s="35"/>
      <c r="N127" s="35"/>
      <c r="O127" s="35"/>
      <c r="P127" s="35"/>
      <c r="Q127" s="35"/>
      <c r="R127" s="35"/>
      <c r="S127" s="35"/>
      <c r="T127" s="35"/>
      <c r="U127" s="35"/>
      <c r="W127" s="44"/>
    </row>
    <row r="128" spans="2:23" ht="15.75" thickTop="1" x14ac:dyDescent="0.25">
      <c r="B128" s="9"/>
      <c r="C128" s="6"/>
      <c r="D128" s="6"/>
      <c r="E128" s="6"/>
      <c r="F128" s="21"/>
      <c r="G128" s="21"/>
      <c r="H128" s="24"/>
      <c r="I128" s="24"/>
      <c r="J128" s="40"/>
      <c r="K128" s="24"/>
      <c r="L128" s="24"/>
      <c r="M128" s="24"/>
      <c r="N128" s="40"/>
      <c r="O128" s="24"/>
      <c r="P128" s="24"/>
      <c r="Q128" s="24"/>
      <c r="R128" s="24"/>
      <c r="S128" s="24"/>
      <c r="T128" s="24"/>
      <c r="U128" s="24"/>
      <c r="W128" s="44"/>
    </row>
    <row r="129" spans="1:23" x14ac:dyDescent="0.25">
      <c r="F129" s="24"/>
      <c r="G129" s="24"/>
      <c r="H129" s="24"/>
      <c r="I129" s="24"/>
      <c r="J129" s="40"/>
      <c r="K129" s="24"/>
      <c r="L129" s="24"/>
      <c r="M129" s="24"/>
      <c r="N129" s="40"/>
      <c r="O129" s="24"/>
      <c r="P129" s="24"/>
      <c r="Q129" s="24"/>
      <c r="R129" s="24"/>
      <c r="S129" s="24"/>
      <c r="T129" s="24"/>
      <c r="U129" s="24"/>
      <c r="W129" s="44"/>
    </row>
    <row r="130" spans="1:23" x14ac:dyDescent="0.25">
      <c r="A130" s="7"/>
      <c r="C130" s="6"/>
      <c r="D130" s="6"/>
      <c r="E130" s="6"/>
      <c r="F130" s="24"/>
      <c r="G130" s="24"/>
      <c r="H130" s="24"/>
      <c r="I130" s="24"/>
      <c r="J130" s="40"/>
      <c r="K130" s="24"/>
      <c r="L130" s="24"/>
      <c r="M130" s="24"/>
      <c r="N130" s="40"/>
      <c r="O130" s="24"/>
      <c r="P130" s="24"/>
      <c r="Q130" s="24"/>
      <c r="R130" s="24"/>
      <c r="S130" s="24"/>
      <c r="T130" s="24"/>
      <c r="U130" s="24"/>
      <c r="W130" s="44"/>
    </row>
    <row r="131" spans="1:23" x14ac:dyDescent="0.25">
      <c r="B131" s="7"/>
      <c r="C131" s="6"/>
      <c r="D131" s="6"/>
      <c r="E131" s="6"/>
      <c r="F131" s="24"/>
      <c r="G131" s="24"/>
      <c r="H131" s="24"/>
      <c r="I131" s="24"/>
      <c r="J131" s="40"/>
      <c r="K131" s="24"/>
      <c r="L131" s="24"/>
      <c r="M131" s="24"/>
      <c r="N131" s="40"/>
      <c r="O131" s="24"/>
      <c r="P131" s="24"/>
      <c r="Q131" s="24"/>
      <c r="R131" s="24"/>
      <c r="S131" s="24"/>
      <c r="T131" s="24"/>
      <c r="U131" s="24"/>
      <c r="W131" s="44"/>
    </row>
    <row r="132" spans="1:23" x14ac:dyDescent="0.25">
      <c r="B132" s="9"/>
      <c r="C132" s="6"/>
      <c r="D132" s="6"/>
      <c r="E132" s="6"/>
      <c r="F132" s="24"/>
      <c r="G132" s="24"/>
      <c r="H132" s="24"/>
      <c r="I132" s="24"/>
      <c r="J132" s="40"/>
      <c r="K132" s="24"/>
      <c r="L132" s="24"/>
      <c r="M132" s="24"/>
      <c r="N132" s="40"/>
      <c r="O132" s="24"/>
      <c r="P132" s="24"/>
      <c r="Q132" s="24"/>
      <c r="R132" s="24"/>
      <c r="S132" s="24"/>
      <c r="T132" s="24"/>
      <c r="U132" s="24"/>
      <c r="W132" s="44"/>
    </row>
    <row r="133" spans="1:23" x14ac:dyDescent="0.25">
      <c r="B133" s="6"/>
      <c r="C133" s="6"/>
      <c r="D133" s="6"/>
      <c r="E133" s="6"/>
      <c r="F133" s="24"/>
      <c r="G133" s="24"/>
      <c r="H133" s="24"/>
      <c r="I133" s="24"/>
      <c r="J133" s="40"/>
      <c r="K133" s="24"/>
      <c r="L133" s="24"/>
      <c r="M133" s="24"/>
      <c r="N133" s="40"/>
      <c r="O133" s="24"/>
      <c r="P133" s="24"/>
      <c r="Q133" s="24"/>
      <c r="R133" s="24"/>
      <c r="S133" s="24"/>
      <c r="T133" s="24"/>
      <c r="U133" s="24"/>
      <c r="W133" s="44"/>
    </row>
    <row r="134" spans="1:23" x14ac:dyDescent="0.25">
      <c r="B134" s="18"/>
      <c r="C134" s="6"/>
      <c r="D134" s="6"/>
      <c r="E134" s="6"/>
      <c r="F134" s="24"/>
      <c r="G134" s="24"/>
      <c r="H134" s="24"/>
      <c r="I134" s="24"/>
      <c r="J134" s="40"/>
      <c r="K134" s="24"/>
      <c r="L134" s="24"/>
      <c r="M134" s="24"/>
      <c r="N134" s="40"/>
      <c r="O134" s="24"/>
      <c r="P134" s="24"/>
      <c r="Q134" s="24"/>
      <c r="R134" s="24"/>
      <c r="S134" s="24"/>
      <c r="T134" s="24"/>
      <c r="U134" s="24"/>
      <c r="W134" s="44"/>
    </row>
    <row r="135" spans="1:23" x14ac:dyDescent="0.25">
      <c r="B135" s="6"/>
      <c r="C135" s="6"/>
      <c r="D135" s="6"/>
      <c r="E135" s="6"/>
      <c r="F135" s="24"/>
      <c r="G135" s="24"/>
      <c r="H135" s="24"/>
      <c r="I135" s="24"/>
      <c r="J135" s="40"/>
      <c r="K135" s="24"/>
      <c r="L135" s="24"/>
      <c r="M135" s="24"/>
      <c r="N135" s="40"/>
      <c r="O135" s="24"/>
      <c r="P135" s="24"/>
      <c r="Q135" s="24"/>
      <c r="R135" s="24"/>
      <c r="S135" s="24"/>
      <c r="T135" s="24"/>
      <c r="U135" s="24"/>
      <c r="W135" s="44"/>
    </row>
    <row r="136" spans="1:23" x14ac:dyDescent="0.25">
      <c r="B136" s="6"/>
      <c r="C136" s="6"/>
      <c r="D136" s="6"/>
      <c r="E136" s="6"/>
      <c r="F136" s="24"/>
      <c r="G136" s="24"/>
      <c r="H136" s="24"/>
      <c r="I136" s="24"/>
      <c r="J136" s="40"/>
      <c r="K136" s="24"/>
      <c r="L136" s="24"/>
      <c r="M136" s="24"/>
      <c r="N136" s="40"/>
      <c r="O136" s="24"/>
      <c r="P136" s="24"/>
      <c r="Q136" s="24"/>
      <c r="R136" s="24"/>
      <c r="S136" s="24"/>
      <c r="T136" s="24"/>
      <c r="U136" s="24"/>
      <c r="W136" s="44"/>
    </row>
    <row r="137" spans="1:23" x14ac:dyDescent="0.25">
      <c r="B137" s="6"/>
      <c r="C137" s="6"/>
      <c r="D137" s="6"/>
      <c r="E137" s="6"/>
      <c r="F137" s="24"/>
      <c r="G137" s="24"/>
      <c r="H137" s="24"/>
      <c r="I137" s="24"/>
      <c r="J137" s="40"/>
      <c r="K137" s="24"/>
      <c r="L137" s="24"/>
      <c r="M137" s="24"/>
      <c r="N137" s="40"/>
      <c r="O137" s="24"/>
      <c r="P137" s="24"/>
      <c r="Q137" s="24"/>
      <c r="R137" s="24"/>
      <c r="S137" s="24"/>
      <c r="T137" s="24"/>
      <c r="U137" s="24"/>
      <c r="W137" s="44"/>
    </row>
    <row r="138" spans="1:23" x14ac:dyDescent="0.25">
      <c r="B138" s="6"/>
      <c r="C138" s="6"/>
      <c r="D138" s="6"/>
      <c r="E138" s="6"/>
      <c r="F138" s="24"/>
      <c r="G138" s="24"/>
      <c r="H138" s="24"/>
      <c r="I138" s="24"/>
      <c r="J138" s="40"/>
      <c r="K138" s="24"/>
      <c r="L138" s="24"/>
      <c r="M138" s="24"/>
      <c r="N138" s="40"/>
      <c r="O138" s="24"/>
      <c r="P138" s="24"/>
      <c r="Q138" s="24"/>
      <c r="R138" s="24"/>
      <c r="S138" s="24"/>
      <c r="T138" s="24"/>
      <c r="U138" s="24"/>
      <c r="W138" s="44"/>
    </row>
    <row r="139" spans="1:23" x14ac:dyDescent="0.25">
      <c r="B139" s="6"/>
      <c r="C139" s="6"/>
      <c r="D139" s="6"/>
      <c r="E139" s="6"/>
      <c r="F139" s="24"/>
      <c r="G139" s="24"/>
      <c r="H139" s="24"/>
      <c r="I139" s="24"/>
      <c r="J139" s="40"/>
      <c r="K139" s="24"/>
      <c r="L139" s="24"/>
      <c r="M139" s="24"/>
      <c r="N139" s="40"/>
      <c r="O139" s="24"/>
      <c r="P139" s="24"/>
      <c r="Q139" s="24"/>
      <c r="R139" s="24"/>
      <c r="S139" s="24"/>
      <c r="T139" s="24"/>
      <c r="U139" s="24"/>
      <c r="W139" s="44"/>
    </row>
    <row r="140" spans="1:23" x14ac:dyDescent="0.25">
      <c r="B140" s="30"/>
      <c r="C140" s="30"/>
      <c r="D140" s="30"/>
      <c r="E140" s="30"/>
      <c r="F140" s="31"/>
      <c r="G140" s="41"/>
      <c r="H140" s="41"/>
      <c r="I140" s="41"/>
      <c r="J140" s="41"/>
      <c r="K140" s="41"/>
      <c r="L140" s="41"/>
      <c r="M140" s="41"/>
      <c r="N140" s="41"/>
      <c r="O140" s="41"/>
      <c r="P140" s="41"/>
      <c r="Q140" s="41"/>
      <c r="R140" s="41"/>
      <c r="S140" s="41"/>
      <c r="T140" s="41"/>
      <c r="U140" s="41"/>
      <c r="W140" s="44"/>
    </row>
    <row r="141" spans="1:23" x14ac:dyDescent="0.25">
      <c r="B141" s="6"/>
      <c r="C141" s="6"/>
      <c r="D141" s="6"/>
      <c r="E141" s="6"/>
      <c r="F141" s="24"/>
      <c r="G141" s="24"/>
      <c r="H141" s="24"/>
      <c r="I141" s="24"/>
      <c r="J141" s="40"/>
      <c r="K141" s="24"/>
      <c r="L141" s="24"/>
      <c r="M141" s="24"/>
      <c r="N141" s="40"/>
      <c r="O141" s="24"/>
      <c r="P141" s="24"/>
      <c r="Q141" s="24"/>
      <c r="R141" s="24"/>
      <c r="S141" s="24"/>
      <c r="T141" s="24"/>
      <c r="U141" s="24"/>
      <c r="W141" s="44"/>
    </row>
    <row r="142" spans="1:23" x14ac:dyDescent="0.25">
      <c r="B142" s="6"/>
      <c r="C142" s="6"/>
      <c r="D142" s="6"/>
      <c r="E142" s="6"/>
      <c r="F142" s="24"/>
      <c r="G142" s="24"/>
      <c r="H142" s="24"/>
      <c r="I142" s="24"/>
      <c r="J142" s="40"/>
      <c r="K142" s="24"/>
      <c r="L142" s="24"/>
      <c r="M142" s="24"/>
      <c r="N142" s="40"/>
      <c r="O142" s="24"/>
      <c r="P142" s="24"/>
      <c r="Q142" s="24"/>
      <c r="R142" s="24"/>
      <c r="S142" s="24"/>
      <c r="T142" s="24"/>
      <c r="U142" s="24"/>
      <c r="W142" s="44"/>
    </row>
    <row r="143" spans="1:23" x14ac:dyDescent="0.25">
      <c r="B143" s="9"/>
      <c r="C143" s="6"/>
      <c r="D143" s="6"/>
      <c r="E143" s="6"/>
      <c r="F143" s="24"/>
      <c r="G143" s="24"/>
      <c r="H143" s="24"/>
      <c r="I143" s="24"/>
      <c r="J143" s="40"/>
      <c r="K143" s="24"/>
      <c r="L143" s="24"/>
      <c r="M143" s="24"/>
      <c r="N143" s="40"/>
      <c r="O143" s="24"/>
      <c r="P143" s="24"/>
      <c r="Q143" s="24"/>
      <c r="R143" s="24"/>
      <c r="S143" s="24"/>
      <c r="T143" s="24"/>
      <c r="U143" s="24"/>
      <c r="W143" s="44"/>
    </row>
    <row r="144" spans="1:23" x14ac:dyDescent="0.25">
      <c r="B144" s="6"/>
      <c r="C144" s="6"/>
      <c r="D144" s="6"/>
      <c r="E144" s="6"/>
      <c r="F144" s="24"/>
      <c r="G144" s="24"/>
      <c r="H144" s="24"/>
      <c r="I144" s="24"/>
      <c r="J144" s="40"/>
      <c r="K144" s="24"/>
      <c r="L144" s="24"/>
      <c r="M144" s="24"/>
      <c r="N144" s="40"/>
      <c r="O144" s="24"/>
      <c r="P144" s="24"/>
      <c r="Q144" s="24"/>
      <c r="R144" s="24"/>
      <c r="S144" s="24"/>
      <c r="T144" s="24"/>
      <c r="U144" s="24"/>
      <c r="W144" s="44"/>
    </row>
    <row r="145" spans="2:23" x14ac:dyDescent="0.25">
      <c r="B145" s="6"/>
      <c r="C145" s="6"/>
      <c r="D145" s="6"/>
      <c r="E145" s="6"/>
      <c r="F145" s="24"/>
      <c r="G145" s="24"/>
      <c r="H145" s="24"/>
      <c r="I145" s="24"/>
      <c r="J145" s="40"/>
      <c r="K145" s="24"/>
      <c r="L145" s="24"/>
      <c r="M145" s="24"/>
      <c r="N145" s="40"/>
      <c r="O145" s="24"/>
      <c r="P145" s="24"/>
      <c r="Q145" s="24"/>
      <c r="R145" s="24"/>
      <c r="S145" s="24"/>
      <c r="T145" s="24"/>
      <c r="U145" s="24"/>
      <c r="W145" s="44"/>
    </row>
    <row r="146" spans="2:23" x14ac:dyDescent="0.25">
      <c r="B146" s="6"/>
      <c r="C146" s="6"/>
      <c r="D146" s="6"/>
      <c r="E146" s="6"/>
      <c r="F146" s="24"/>
      <c r="G146" s="24"/>
      <c r="H146" s="24"/>
      <c r="I146" s="24"/>
      <c r="J146" s="40"/>
      <c r="K146" s="24"/>
      <c r="L146" s="24"/>
      <c r="M146" s="24"/>
      <c r="N146" s="40"/>
      <c r="O146" s="24"/>
      <c r="P146" s="24"/>
      <c r="Q146" s="24"/>
      <c r="R146" s="24"/>
      <c r="S146" s="24"/>
      <c r="T146" s="24"/>
      <c r="U146" s="24"/>
      <c r="W146" s="44"/>
    </row>
    <row r="147" spans="2:23" x14ac:dyDescent="0.25">
      <c r="B147" s="6"/>
      <c r="C147" s="6"/>
      <c r="D147" s="6"/>
      <c r="E147" s="6"/>
      <c r="F147" s="24"/>
      <c r="G147" s="24"/>
      <c r="H147" s="24"/>
      <c r="I147" s="24"/>
      <c r="J147" s="40"/>
      <c r="K147" s="24"/>
      <c r="L147" s="24"/>
      <c r="M147" s="24"/>
      <c r="N147" s="40"/>
      <c r="O147" s="24"/>
      <c r="P147" s="24"/>
      <c r="Q147" s="24"/>
      <c r="R147" s="24"/>
      <c r="S147" s="24"/>
      <c r="T147" s="24"/>
      <c r="U147" s="24"/>
      <c r="W147" s="44"/>
    </row>
    <row r="148" spans="2:23" x14ac:dyDescent="0.25">
      <c r="B148" s="6"/>
      <c r="C148" s="6"/>
      <c r="D148" s="6"/>
      <c r="E148" s="6"/>
      <c r="F148" s="24"/>
      <c r="G148" s="24"/>
      <c r="H148" s="24"/>
      <c r="I148" s="24"/>
      <c r="J148" s="40"/>
      <c r="K148" s="24"/>
      <c r="L148" s="24"/>
      <c r="M148" s="24"/>
      <c r="N148" s="40"/>
      <c r="O148" s="24"/>
      <c r="P148" s="24"/>
      <c r="Q148" s="24"/>
      <c r="R148" s="24"/>
      <c r="S148" s="24"/>
      <c r="T148" s="24"/>
      <c r="U148" s="24"/>
      <c r="W148" s="44"/>
    </row>
    <row r="149" spans="2:23" x14ac:dyDescent="0.25">
      <c r="B149" s="30"/>
      <c r="C149" s="30"/>
      <c r="D149" s="30"/>
      <c r="E149" s="30"/>
      <c r="F149" s="31"/>
      <c r="G149" s="41"/>
      <c r="H149" s="41"/>
      <c r="I149" s="41"/>
      <c r="J149" s="41"/>
      <c r="K149" s="41"/>
      <c r="L149" s="41"/>
      <c r="M149" s="41"/>
      <c r="N149" s="41"/>
      <c r="O149" s="41"/>
      <c r="P149" s="41"/>
      <c r="Q149" s="41"/>
      <c r="R149" s="41"/>
      <c r="S149" s="41"/>
      <c r="T149" s="41"/>
      <c r="U149" s="41"/>
      <c r="W149" s="44"/>
    </row>
    <row r="150" spans="2:23" x14ac:dyDescent="0.25">
      <c r="B150" s="6"/>
      <c r="C150" s="6"/>
      <c r="D150" s="6"/>
      <c r="E150" s="6"/>
      <c r="F150" s="24"/>
      <c r="G150" s="24"/>
      <c r="H150" s="24"/>
      <c r="I150" s="24"/>
      <c r="J150" s="40"/>
      <c r="K150" s="24"/>
      <c r="L150" s="24"/>
      <c r="M150" s="24"/>
      <c r="N150" s="40"/>
      <c r="O150" s="24"/>
      <c r="P150" s="24"/>
      <c r="Q150" s="24"/>
      <c r="R150" s="24"/>
      <c r="S150" s="24"/>
      <c r="T150" s="24"/>
      <c r="U150" s="24"/>
      <c r="W150" s="44"/>
    </row>
    <row r="151" spans="2:23" x14ac:dyDescent="0.25">
      <c r="B151" s="30"/>
      <c r="C151" s="30"/>
      <c r="D151" s="30"/>
      <c r="E151" s="30"/>
      <c r="F151" s="31"/>
      <c r="G151" s="41"/>
      <c r="H151" s="41"/>
      <c r="I151" s="41"/>
      <c r="J151" s="41"/>
      <c r="K151" s="41"/>
      <c r="L151" s="41"/>
      <c r="M151" s="41"/>
      <c r="N151" s="41"/>
      <c r="O151" s="41"/>
      <c r="P151" s="41"/>
      <c r="Q151" s="41"/>
      <c r="R151" s="41"/>
      <c r="S151" s="41"/>
      <c r="T151" s="41"/>
      <c r="U151" s="41"/>
      <c r="W151" s="44"/>
    </row>
    <row r="152" spans="2:23" x14ac:dyDescent="0.25">
      <c r="B152" s="6"/>
      <c r="C152" s="6"/>
      <c r="D152" s="6"/>
      <c r="E152" s="6"/>
      <c r="F152" s="24"/>
      <c r="G152" s="24"/>
      <c r="H152" s="24"/>
      <c r="I152" s="24"/>
      <c r="J152" s="40"/>
      <c r="K152" s="24"/>
      <c r="L152" s="24"/>
      <c r="M152" s="24"/>
      <c r="N152" s="40"/>
      <c r="O152" s="24"/>
      <c r="P152" s="24"/>
      <c r="Q152" s="24"/>
      <c r="R152" s="24"/>
      <c r="S152" s="24"/>
      <c r="T152" s="24"/>
      <c r="U152" s="24"/>
      <c r="W152" s="44"/>
    </row>
    <row r="153" spans="2:23" x14ac:dyDescent="0.25">
      <c r="B153" s="6"/>
      <c r="C153" s="6"/>
      <c r="D153" s="6"/>
      <c r="E153" s="6"/>
      <c r="F153" s="24"/>
      <c r="G153" s="24"/>
      <c r="H153" s="24"/>
      <c r="I153" s="24"/>
      <c r="J153" s="40"/>
      <c r="K153" s="24"/>
      <c r="L153" s="24"/>
      <c r="M153" s="24"/>
      <c r="N153" s="40"/>
      <c r="O153" s="24"/>
      <c r="P153" s="24"/>
      <c r="Q153" s="24"/>
      <c r="R153" s="24"/>
      <c r="S153" s="24"/>
      <c r="T153" s="24"/>
      <c r="U153" s="24"/>
      <c r="W153" s="44"/>
    </row>
    <row r="154" spans="2:23" x14ac:dyDescent="0.25">
      <c r="B154" s="9"/>
      <c r="C154" s="6"/>
      <c r="D154" s="6"/>
      <c r="E154" s="6"/>
      <c r="F154" s="24"/>
      <c r="G154" s="24"/>
      <c r="H154" s="24"/>
      <c r="I154" s="24"/>
      <c r="J154" s="40"/>
      <c r="K154" s="24"/>
      <c r="L154" s="24"/>
      <c r="M154" s="24"/>
      <c r="N154" s="40"/>
      <c r="O154" s="24"/>
      <c r="P154" s="24"/>
      <c r="Q154" s="24"/>
      <c r="R154" s="24"/>
      <c r="S154" s="24"/>
      <c r="T154" s="24"/>
      <c r="U154" s="24"/>
      <c r="W154" s="44"/>
    </row>
    <row r="155" spans="2:23" x14ac:dyDescent="0.25">
      <c r="B155" s="19"/>
      <c r="C155" s="6"/>
      <c r="D155" s="6"/>
      <c r="E155" s="6"/>
      <c r="F155" s="24"/>
      <c r="G155" s="24"/>
      <c r="H155" s="24"/>
      <c r="I155" s="24"/>
      <c r="J155" s="40"/>
      <c r="K155" s="24"/>
      <c r="L155" s="24"/>
      <c r="M155" s="24"/>
      <c r="N155" s="40"/>
      <c r="O155" s="24"/>
      <c r="P155" s="24"/>
      <c r="Q155" s="24"/>
      <c r="R155" s="24"/>
      <c r="S155" s="24"/>
      <c r="T155" s="24"/>
      <c r="U155" s="24"/>
      <c r="W155" s="44"/>
    </row>
    <row r="156" spans="2:23" x14ac:dyDescent="0.25">
      <c r="B156" s="20"/>
      <c r="C156" s="6"/>
      <c r="D156" s="6"/>
      <c r="E156" s="6"/>
      <c r="F156" s="24"/>
      <c r="G156" s="24"/>
      <c r="H156" s="24"/>
      <c r="I156" s="24"/>
      <c r="J156" s="40"/>
      <c r="K156" s="24"/>
      <c r="L156" s="24"/>
      <c r="M156" s="24"/>
      <c r="N156" s="40"/>
      <c r="O156" s="24"/>
      <c r="P156" s="24"/>
      <c r="Q156" s="24"/>
      <c r="R156" s="24"/>
      <c r="S156" s="24"/>
      <c r="T156" s="24"/>
      <c r="U156" s="24"/>
      <c r="W156" s="44"/>
    </row>
    <row r="157" spans="2:23" x14ac:dyDescent="0.25">
      <c r="B157" s="6"/>
      <c r="C157" s="6"/>
      <c r="D157" s="6"/>
      <c r="E157" s="6"/>
      <c r="F157" s="24"/>
      <c r="G157" s="24"/>
      <c r="H157" s="24"/>
      <c r="I157" s="24"/>
      <c r="J157" s="40"/>
      <c r="K157" s="24"/>
      <c r="L157" s="24"/>
      <c r="M157" s="24"/>
      <c r="N157" s="40"/>
      <c r="O157" s="24"/>
      <c r="P157" s="24"/>
      <c r="Q157" s="24"/>
      <c r="R157" s="24"/>
      <c r="S157" s="24"/>
      <c r="T157" s="24"/>
      <c r="U157" s="24"/>
      <c r="W157" s="44"/>
    </row>
    <row r="158" spans="2:23" x14ac:dyDescent="0.25">
      <c r="B158" s="18"/>
      <c r="C158" s="6"/>
      <c r="D158" s="6"/>
      <c r="E158" s="6"/>
      <c r="F158" s="24"/>
      <c r="G158" s="24"/>
      <c r="H158" s="24"/>
      <c r="I158" s="24"/>
      <c r="J158" s="40"/>
      <c r="K158" s="24"/>
      <c r="L158" s="24"/>
      <c r="M158" s="24"/>
      <c r="N158" s="40"/>
      <c r="O158" s="24"/>
      <c r="P158" s="24"/>
      <c r="Q158" s="24"/>
      <c r="R158" s="24"/>
      <c r="S158" s="24"/>
      <c r="T158" s="24"/>
      <c r="U158" s="24"/>
      <c r="W158" s="44"/>
    </row>
    <row r="159" spans="2:23" x14ac:dyDescent="0.25">
      <c r="B159" s="6"/>
      <c r="C159" s="6"/>
      <c r="D159" s="6"/>
      <c r="E159" s="6"/>
      <c r="F159" s="24"/>
      <c r="G159" s="24"/>
      <c r="H159" s="24"/>
      <c r="I159" s="24"/>
      <c r="J159" s="40"/>
      <c r="K159" s="24"/>
      <c r="L159" s="24"/>
      <c r="M159" s="24"/>
      <c r="N159" s="40"/>
      <c r="O159" s="24"/>
      <c r="P159" s="24"/>
      <c r="Q159" s="24"/>
      <c r="R159" s="24"/>
      <c r="S159" s="24"/>
      <c r="T159" s="24"/>
      <c r="U159" s="24"/>
      <c r="W159" s="44"/>
    </row>
    <row r="160" spans="2:23" x14ac:dyDescent="0.25">
      <c r="B160" s="18"/>
      <c r="C160" s="6"/>
      <c r="D160" s="6"/>
      <c r="E160" s="6"/>
      <c r="F160" s="24"/>
      <c r="G160" s="24"/>
      <c r="H160" s="24"/>
      <c r="I160" s="24"/>
      <c r="J160" s="40"/>
      <c r="K160" s="24"/>
      <c r="L160" s="24"/>
      <c r="M160" s="24"/>
      <c r="N160" s="40"/>
      <c r="O160" s="24"/>
      <c r="P160" s="24"/>
      <c r="Q160" s="24"/>
      <c r="R160" s="24"/>
      <c r="S160" s="24"/>
      <c r="T160" s="24"/>
      <c r="U160" s="24"/>
      <c r="W160" s="44"/>
    </row>
    <row r="161" spans="2:23" x14ac:dyDescent="0.25">
      <c r="B161" s="30"/>
      <c r="C161" s="30"/>
      <c r="D161" s="30"/>
      <c r="E161" s="30"/>
      <c r="F161" s="31"/>
      <c r="G161" s="41"/>
      <c r="H161" s="41"/>
      <c r="I161" s="41"/>
      <c r="J161" s="41"/>
      <c r="K161" s="41"/>
      <c r="L161" s="41"/>
      <c r="M161" s="41"/>
      <c r="N161" s="41"/>
      <c r="O161" s="41"/>
      <c r="P161" s="41"/>
      <c r="Q161" s="41"/>
      <c r="R161" s="41"/>
      <c r="S161" s="41"/>
      <c r="T161" s="41"/>
      <c r="U161" s="41"/>
      <c r="W161" s="44"/>
    </row>
    <row r="162" spans="2:23" x14ac:dyDescent="0.25">
      <c r="B162" s="6"/>
      <c r="C162" s="6"/>
      <c r="D162" s="6"/>
      <c r="E162" s="6"/>
      <c r="F162" s="24"/>
      <c r="G162" s="24"/>
      <c r="H162" s="24"/>
      <c r="I162" s="24"/>
      <c r="J162" s="40"/>
      <c r="K162" s="24"/>
      <c r="L162" s="24"/>
      <c r="M162" s="24"/>
      <c r="N162" s="40"/>
      <c r="O162" s="24"/>
      <c r="P162" s="24"/>
      <c r="Q162" s="24"/>
      <c r="R162" s="24"/>
      <c r="S162" s="24"/>
      <c r="T162" s="24"/>
      <c r="U162" s="24"/>
      <c r="W162" s="44"/>
    </row>
    <row r="163" spans="2:23" x14ac:dyDescent="0.25">
      <c r="B163" s="6"/>
      <c r="C163" s="6"/>
      <c r="D163" s="6"/>
      <c r="E163" s="6"/>
      <c r="F163" s="24"/>
      <c r="G163" s="24"/>
      <c r="H163" s="24"/>
      <c r="I163" s="24"/>
      <c r="J163" s="40"/>
      <c r="K163" s="24"/>
      <c r="L163" s="24"/>
      <c r="M163" s="24"/>
      <c r="N163" s="40"/>
      <c r="O163" s="24"/>
      <c r="P163" s="24"/>
      <c r="Q163" s="24"/>
      <c r="R163" s="24"/>
      <c r="S163" s="24"/>
      <c r="T163" s="24"/>
      <c r="U163" s="24"/>
      <c r="W163" s="44"/>
    </row>
    <row r="164" spans="2:23" x14ac:dyDescent="0.25">
      <c r="B164" s="9"/>
      <c r="C164" s="6"/>
      <c r="D164" s="6"/>
      <c r="E164" s="6"/>
      <c r="F164" s="24"/>
      <c r="G164" s="24"/>
      <c r="H164" s="24"/>
      <c r="I164" s="24"/>
      <c r="J164" s="40"/>
      <c r="K164" s="24"/>
      <c r="L164" s="24"/>
      <c r="M164" s="24"/>
      <c r="N164" s="40"/>
      <c r="O164" s="24"/>
      <c r="P164" s="24"/>
      <c r="Q164" s="24"/>
      <c r="R164" s="24"/>
      <c r="S164" s="24"/>
      <c r="T164" s="24"/>
      <c r="U164" s="24"/>
      <c r="W164" s="44"/>
    </row>
    <row r="165" spans="2:23" x14ac:dyDescent="0.25">
      <c r="B165" s="19"/>
      <c r="C165" s="6"/>
      <c r="D165" s="6"/>
      <c r="E165" s="6"/>
      <c r="F165" s="24"/>
      <c r="G165" s="24"/>
      <c r="H165" s="24"/>
      <c r="I165" s="24"/>
      <c r="J165" s="40"/>
      <c r="K165" s="24"/>
      <c r="L165" s="24"/>
      <c r="M165" s="24"/>
      <c r="N165" s="40"/>
      <c r="O165" s="24"/>
      <c r="P165" s="24"/>
      <c r="Q165" s="24"/>
      <c r="R165" s="24"/>
      <c r="S165" s="24"/>
      <c r="T165" s="24"/>
      <c r="U165" s="24"/>
      <c r="W165" s="44"/>
    </row>
    <row r="166" spans="2:23" x14ac:dyDescent="0.25">
      <c r="B166" s="19"/>
      <c r="C166" s="6"/>
      <c r="D166" s="6"/>
      <c r="E166" s="6"/>
      <c r="F166" s="24"/>
      <c r="G166" s="24"/>
      <c r="H166" s="24"/>
      <c r="I166" s="24"/>
      <c r="J166" s="40"/>
      <c r="K166" s="24"/>
      <c r="L166" s="24"/>
      <c r="M166" s="24"/>
      <c r="N166" s="40"/>
      <c r="O166" s="24"/>
      <c r="P166" s="24"/>
      <c r="Q166" s="24"/>
      <c r="R166" s="24"/>
      <c r="S166" s="24"/>
      <c r="T166" s="24"/>
      <c r="U166" s="24"/>
      <c r="W166" s="44"/>
    </row>
    <row r="167" spans="2:23" x14ac:dyDescent="0.25">
      <c r="B167" s="19"/>
      <c r="C167" s="6"/>
      <c r="D167" s="6"/>
      <c r="E167" s="6"/>
      <c r="F167" s="24"/>
      <c r="G167" s="24"/>
      <c r="H167" s="24"/>
      <c r="I167" s="24"/>
      <c r="J167" s="40"/>
      <c r="K167" s="24"/>
      <c r="L167" s="24"/>
      <c r="M167" s="24"/>
      <c r="N167" s="40"/>
      <c r="O167" s="24"/>
      <c r="P167" s="24"/>
      <c r="Q167" s="24"/>
      <c r="R167" s="24"/>
      <c r="S167" s="24"/>
      <c r="T167" s="24"/>
      <c r="U167" s="24"/>
      <c r="W167" s="44"/>
    </row>
    <row r="168" spans="2:23" x14ac:dyDescent="0.25">
      <c r="B168" s="6"/>
      <c r="C168" s="6"/>
      <c r="D168" s="6"/>
      <c r="E168" s="6"/>
      <c r="F168" s="24"/>
      <c r="G168" s="24"/>
      <c r="H168" s="24"/>
      <c r="I168" s="24"/>
      <c r="J168" s="40"/>
      <c r="K168" s="24"/>
      <c r="L168" s="24"/>
      <c r="M168" s="24"/>
      <c r="N168" s="40"/>
      <c r="O168" s="24"/>
      <c r="P168" s="24"/>
      <c r="Q168" s="24"/>
      <c r="R168" s="24"/>
      <c r="S168" s="24"/>
      <c r="T168" s="24"/>
      <c r="U168" s="24"/>
      <c r="W168" s="44"/>
    </row>
    <row r="169" spans="2:23" x14ac:dyDescent="0.25">
      <c r="B169" s="6"/>
      <c r="C169" s="6"/>
      <c r="D169" s="6"/>
      <c r="E169" s="6"/>
      <c r="F169" s="24"/>
      <c r="G169" s="24"/>
      <c r="H169" s="24"/>
      <c r="I169" s="24"/>
      <c r="J169" s="40"/>
      <c r="K169" s="24"/>
      <c r="L169" s="24"/>
      <c r="M169" s="24"/>
      <c r="N169" s="40"/>
      <c r="O169" s="24"/>
      <c r="P169" s="24"/>
      <c r="Q169" s="24"/>
      <c r="R169" s="24"/>
      <c r="S169" s="24"/>
      <c r="T169" s="24"/>
      <c r="U169" s="24"/>
      <c r="W169" s="44"/>
    </row>
    <row r="170" spans="2:23" x14ac:dyDescent="0.25">
      <c r="B170" s="30"/>
      <c r="C170" s="30"/>
      <c r="D170" s="30"/>
      <c r="E170" s="30"/>
      <c r="F170" s="31"/>
      <c r="G170" s="41"/>
      <c r="H170" s="41"/>
      <c r="I170" s="41"/>
      <c r="J170" s="41"/>
      <c r="K170" s="41"/>
      <c r="L170" s="41"/>
      <c r="M170" s="41"/>
      <c r="N170" s="41"/>
      <c r="O170" s="41"/>
      <c r="P170" s="41"/>
      <c r="Q170" s="41"/>
      <c r="R170" s="41"/>
      <c r="S170" s="41"/>
      <c r="T170" s="41"/>
      <c r="U170" s="41"/>
      <c r="W170" s="44"/>
    </row>
    <row r="171" spans="2:23" x14ac:dyDescent="0.25">
      <c r="B171" s="6"/>
      <c r="C171" s="6"/>
      <c r="D171" s="6"/>
      <c r="E171" s="6"/>
      <c r="F171" s="24"/>
      <c r="G171" s="24"/>
      <c r="H171" s="24"/>
      <c r="I171" s="24"/>
      <c r="J171" s="40"/>
      <c r="K171" s="24"/>
      <c r="L171" s="24"/>
      <c r="M171" s="24"/>
      <c r="N171" s="40"/>
      <c r="O171" s="24"/>
      <c r="P171" s="24"/>
      <c r="Q171" s="24"/>
      <c r="R171" s="24"/>
      <c r="S171" s="24"/>
      <c r="T171" s="24"/>
      <c r="U171" s="24"/>
      <c r="W171" s="44"/>
    </row>
    <row r="172" spans="2:23" x14ac:dyDescent="0.25">
      <c r="B172" s="30"/>
      <c r="C172" s="30"/>
      <c r="D172" s="30"/>
      <c r="E172" s="30"/>
      <c r="F172" s="31"/>
      <c r="G172" s="41"/>
      <c r="H172" s="41"/>
      <c r="I172" s="41"/>
      <c r="J172" s="41"/>
      <c r="K172" s="41"/>
      <c r="L172" s="41"/>
      <c r="M172" s="41"/>
      <c r="N172" s="41"/>
      <c r="O172" s="41"/>
      <c r="P172" s="41"/>
      <c r="Q172" s="41"/>
      <c r="R172" s="41"/>
      <c r="S172" s="41"/>
      <c r="T172" s="41"/>
      <c r="U172" s="41"/>
      <c r="W172" s="44"/>
    </row>
    <row r="173" spans="2:23" x14ac:dyDescent="0.25">
      <c r="B173" s="6"/>
      <c r="C173" s="6"/>
      <c r="D173" s="6"/>
      <c r="E173" s="6"/>
      <c r="F173" s="24"/>
      <c r="G173" s="24"/>
      <c r="H173" s="24"/>
      <c r="I173" s="24"/>
      <c r="J173" s="40"/>
      <c r="K173" s="24"/>
      <c r="L173" s="24"/>
      <c r="M173" s="24"/>
      <c r="N173" s="40"/>
      <c r="O173" s="24"/>
      <c r="P173" s="24"/>
      <c r="Q173" s="24"/>
      <c r="R173" s="24"/>
      <c r="S173" s="24"/>
      <c r="T173" s="24"/>
      <c r="U173" s="24"/>
      <c r="W173" s="44"/>
    </row>
    <row r="174" spans="2:23" x14ac:dyDescent="0.25">
      <c r="B174" s="6"/>
      <c r="C174" s="6"/>
      <c r="D174" s="6"/>
      <c r="E174" s="6"/>
      <c r="F174" s="24"/>
      <c r="G174" s="24"/>
      <c r="H174" s="24"/>
      <c r="I174" s="24"/>
      <c r="J174" s="40"/>
      <c r="K174" s="24"/>
      <c r="L174" s="24"/>
      <c r="M174" s="24"/>
      <c r="N174" s="40"/>
      <c r="O174" s="24"/>
      <c r="P174" s="24"/>
      <c r="Q174" s="24"/>
      <c r="R174" s="24"/>
      <c r="S174" s="24"/>
      <c r="T174" s="24"/>
      <c r="U174" s="24"/>
      <c r="W174" s="44"/>
    </row>
    <row r="175" spans="2:23" x14ac:dyDescent="0.25">
      <c r="B175" s="9"/>
      <c r="C175" s="6"/>
      <c r="D175" s="6"/>
      <c r="E175" s="6"/>
      <c r="F175" s="24"/>
      <c r="G175" s="24"/>
      <c r="H175" s="24"/>
      <c r="I175" s="24"/>
      <c r="J175" s="40"/>
      <c r="K175" s="24"/>
      <c r="L175" s="24"/>
      <c r="M175" s="24"/>
      <c r="N175" s="40"/>
      <c r="O175" s="24"/>
      <c r="P175" s="24"/>
      <c r="Q175" s="24"/>
      <c r="R175" s="24"/>
      <c r="S175" s="24"/>
      <c r="T175" s="24"/>
      <c r="U175" s="24"/>
      <c r="W175" s="44"/>
    </row>
    <row r="176" spans="2:23" x14ac:dyDescent="0.25">
      <c r="B176" s="6"/>
      <c r="C176" s="6"/>
      <c r="D176" s="6"/>
      <c r="E176" s="6"/>
      <c r="F176" s="24"/>
      <c r="G176" s="24"/>
      <c r="H176" s="24"/>
      <c r="I176" s="24"/>
      <c r="J176" s="40"/>
      <c r="K176" s="24"/>
      <c r="L176" s="24"/>
      <c r="M176" s="24"/>
      <c r="N176" s="40"/>
      <c r="O176" s="24"/>
      <c r="P176" s="24"/>
      <c r="Q176" s="24"/>
      <c r="R176" s="24"/>
      <c r="S176" s="24"/>
      <c r="T176" s="24"/>
      <c r="U176" s="24"/>
      <c r="W176" s="44"/>
    </row>
    <row r="177" spans="2:23" x14ac:dyDescent="0.25">
      <c r="B177" s="6"/>
      <c r="C177" s="6"/>
      <c r="D177" s="6"/>
      <c r="E177" s="6"/>
      <c r="F177" s="24"/>
      <c r="G177" s="24"/>
      <c r="H177" s="24"/>
      <c r="I177" s="24"/>
      <c r="J177" s="40"/>
      <c r="K177" s="24"/>
      <c r="L177" s="24"/>
      <c r="M177" s="24"/>
      <c r="N177" s="40"/>
      <c r="O177" s="24"/>
      <c r="P177" s="24"/>
      <c r="Q177" s="24"/>
      <c r="R177" s="24"/>
      <c r="S177" s="24"/>
      <c r="T177" s="24"/>
      <c r="U177" s="24"/>
      <c r="W177" s="44"/>
    </row>
    <row r="178" spans="2:23" x14ac:dyDescent="0.25">
      <c r="B178" s="6"/>
      <c r="C178" s="6"/>
      <c r="D178" s="6"/>
      <c r="E178" s="6"/>
      <c r="F178" s="24"/>
      <c r="G178" s="24"/>
      <c r="H178" s="24"/>
      <c r="I178" s="24"/>
      <c r="J178" s="40"/>
      <c r="K178" s="24"/>
      <c r="L178" s="24"/>
      <c r="M178" s="24"/>
      <c r="N178" s="40"/>
      <c r="O178" s="24"/>
      <c r="P178" s="24"/>
      <c r="Q178" s="24"/>
      <c r="R178" s="24"/>
      <c r="S178" s="24"/>
      <c r="T178" s="24"/>
      <c r="U178" s="24"/>
      <c r="W178" s="44"/>
    </row>
    <row r="179" spans="2:23" x14ac:dyDescent="0.25">
      <c r="B179" s="6"/>
      <c r="C179" s="6"/>
      <c r="D179" s="6"/>
      <c r="E179" s="6"/>
      <c r="F179" s="24"/>
      <c r="G179" s="24"/>
      <c r="H179" s="24"/>
      <c r="I179" s="24"/>
      <c r="J179" s="40"/>
      <c r="K179" s="24"/>
      <c r="L179" s="24"/>
      <c r="M179" s="24"/>
      <c r="N179" s="40"/>
      <c r="O179" s="24"/>
      <c r="P179" s="24"/>
      <c r="Q179" s="24"/>
      <c r="R179" s="24"/>
      <c r="S179" s="24"/>
      <c r="T179" s="24"/>
      <c r="U179" s="24"/>
      <c r="W179" s="44"/>
    </row>
    <row r="180" spans="2:23" x14ac:dyDescent="0.25">
      <c r="B180" s="6"/>
      <c r="C180" s="6"/>
      <c r="D180" s="6"/>
      <c r="E180" s="6"/>
      <c r="F180" s="24"/>
      <c r="G180" s="24"/>
      <c r="H180" s="24"/>
      <c r="I180" s="24"/>
      <c r="J180" s="40"/>
      <c r="K180" s="24"/>
      <c r="L180" s="24"/>
      <c r="M180" s="24"/>
      <c r="N180" s="40"/>
      <c r="O180" s="24"/>
      <c r="P180" s="24"/>
      <c r="Q180" s="24"/>
      <c r="R180" s="24"/>
      <c r="S180" s="24"/>
      <c r="T180" s="24"/>
      <c r="U180" s="24"/>
      <c r="W180" s="44"/>
    </row>
    <row r="181" spans="2:23" x14ac:dyDescent="0.25">
      <c r="B181" s="30"/>
      <c r="C181" s="30"/>
      <c r="D181" s="30"/>
      <c r="E181" s="30"/>
      <c r="F181" s="31"/>
      <c r="G181" s="41"/>
      <c r="H181" s="41"/>
      <c r="I181" s="41"/>
      <c r="J181" s="41"/>
      <c r="K181" s="41"/>
      <c r="L181" s="41"/>
      <c r="M181" s="41"/>
      <c r="N181" s="41"/>
      <c r="O181" s="41"/>
      <c r="P181" s="41"/>
      <c r="Q181" s="41"/>
      <c r="R181" s="41"/>
      <c r="S181" s="41"/>
      <c r="T181" s="41"/>
      <c r="U181" s="41"/>
      <c r="W181" s="44"/>
    </row>
    <row r="182" spans="2:23" x14ac:dyDescent="0.25">
      <c r="B182" s="6"/>
      <c r="C182" s="6"/>
      <c r="D182" s="6"/>
      <c r="E182" s="6"/>
      <c r="F182" s="24"/>
      <c r="G182" s="24"/>
      <c r="H182" s="24"/>
      <c r="I182" s="24"/>
      <c r="J182" s="40"/>
      <c r="K182" s="24"/>
      <c r="L182" s="24"/>
      <c r="M182" s="24"/>
      <c r="N182" s="40"/>
      <c r="O182" s="24"/>
      <c r="P182" s="24"/>
      <c r="Q182" s="24"/>
      <c r="R182" s="24"/>
      <c r="S182" s="24"/>
      <c r="T182" s="24"/>
      <c r="U182" s="24"/>
      <c r="W182" s="44"/>
    </row>
    <row r="183" spans="2:23" x14ac:dyDescent="0.25">
      <c r="B183" s="6"/>
      <c r="C183" s="6"/>
      <c r="D183" s="6"/>
      <c r="E183" s="6"/>
      <c r="F183" s="24"/>
      <c r="G183" s="24"/>
      <c r="H183" s="24"/>
      <c r="I183" s="24"/>
      <c r="J183" s="40"/>
      <c r="K183" s="24"/>
      <c r="L183" s="24"/>
      <c r="M183" s="24"/>
      <c r="N183" s="40"/>
      <c r="O183" s="24"/>
      <c r="P183" s="24"/>
      <c r="Q183" s="24"/>
      <c r="R183" s="24"/>
      <c r="S183" s="24"/>
      <c r="T183" s="24"/>
      <c r="U183" s="24"/>
      <c r="W183" s="44"/>
    </row>
    <row r="184" spans="2:23" x14ac:dyDescent="0.25">
      <c r="B184" s="9"/>
      <c r="C184" s="6"/>
      <c r="D184" s="6"/>
      <c r="E184" s="6"/>
      <c r="F184" s="24"/>
      <c r="G184" s="24"/>
      <c r="H184" s="24"/>
      <c r="I184" s="24"/>
      <c r="J184" s="40"/>
      <c r="K184" s="24"/>
      <c r="L184" s="24"/>
      <c r="M184" s="24"/>
      <c r="N184" s="40"/>
      <c r="O184" s="24"/>
      <c r="P184" s="24"/>
      <c r="Q184" s="24"/>
      <c r="R184" s="24"/>
      <c r="S184" s="24"/>
      <c r="T184" s="24"/>
      <c r="U184" s="24"/>
      <c r="W184" s="44"/>
    </row>
    <row r="185" spans="2:23" x14ac:dyDescent="0.25">
      <c r="B185" s="6"/>
      <c r="C185" s="6"/>
      <c r="D185" s="6"/>
      <c r="E185" s="6"/>
      <c r="F185" s="24"/>
      <c r="G185" s="24"/>
      <c r="H185" s="24"/>
      <c r="I185" s="24"/>
      <c r="J185" s="40"/>
      <c r="K185" s="24"/>
      <c r="L185" s="24"/>
      <c r="M185" s="24"/>
      <c r="N185" s="40"/>
      <c r="O185" s="24"/>
      <c r="P185" s="24"/>
      <c r="Q185" s="24"/>
      <c r="R185" s="24"/>
      <c r="S185" s="24"/>
      <c r="T185" s="24"/>
      <c r="U185" s="24"/>
      <c r="W185" s="44"/>
    </row>
    <row r="186" spans="2:23" x14ac:dyDescent="0.25">
      <c r="B186" s="6"/>
      <c r="C186" s="6"/>
      <c r="D186" s="6"/>
      <c r="E186" s="6"/>
      <c r="F186" s="24"/>
      <c r="G186" s="24"/>
      <c r="H186" s="24"/>
      <c r="I186" s="24"/>
      <c r="J186" s="40"/>
      <c r="K186" s="24"/>
      <c r="L186" s="24"/>
      <c r="M186" s="24"/>
      <c r="N186" s="40"/>
      <c r="O186" s="24"/>
      <c r="P186" s="24"/>
      <c r="Q186" s="24"/>
      <c r="R186" s="24"/>
      <c r="S186" s="24"/>
      <c r="T186" s="24"/>
      <c r="U186" s="24"/>
      <c r="W186" s="44"/>
    </row>
    <row r="187" spans="2:23" x14ac:dyDescent="0.25">
      <c r="B187" s="6"/>
      <c r="C187" s="6"/>
      <c r="D187" s="6"/>
      <c r="E187" s="6"/>
      <c r="F187" s="24"/>
      <c r="G187" s="24"/>
      <c r="H187" s="24"/>
      <c r="I187" s="24"/>
      <c r="J187" s="40"/>
      <c r="K187" s="24"/>
      <c r="L187" s="24"/>
      <c r="M187" s="24"/>
      <c r="N187" s="40"/>
      <c r="O187" s="24"/>
      <c r="P187" s="24"/>
      <c r="Q187" s="24"/>
      <c r="R187" s="24"/>
      <c r="S187" s="24"/>
      <c r="T187" s="24"/>
      <c r="U187" s="24"/>
      <c r="W187" s="44"/>
    </row>
    <row r="188" spans="2:23" x14ac:dyDescent="0.25">
      <c r="B188" s="6"/>
      <c r="C188" s="6"/>
      <c r="D188" s="6"/>
      <c r="E188" s="6"/>
      <c r="F188" s="24"/>
      <c r="G188" s="24"/>
      <c r="H188" s="24"/>
      <c r="I188" s="24"/>
      <c r="J188" s="40"/>
      <c r="K188" s="24"/>
      <c r="L188" s="24"/>
      <c r="M188" s="24"/>
      <c r="N188" s="40"/>
      <c r="O188" s="24"/>
      <c r="P188" s="24"/>
      <c r="Q188" s="24"/>
      <c r="R188" s="24"/>
      <c r="S188" s="24"/>
      <c r="T188" s="24"/>
      <c r="U188" s="24"/>
      <c r="W188" s="44"/>
    </row>
    <row r="189" spans="2:23" x14ac:dyDescent="0.25">
      <c r="B189" s="30"/>
      <c r="C189" s="30"/>
      <c r="D189" s="30"/>
      <c r="E189" s="30"/>
      <c r="F189" s="31"/>
      <c r="G189" s="41"/>
      <c r="H189" s="41"/>
      <c r="I189" s="41"/>
      <c r="J189" s="41"/>
      <c r="K189" s="41"/>
      <c r="L189" s="41"/>
      <c r="M189" s="41"/>
      <c r="N189" s="41"/>
      <c r="O189" s="41"/>
      <c r="P189" s="41"/>
      <c r="Q189" s="41"/>
      <c r="R189" s="41"/>
      <c r="S189" s="41"/>
      <c r="T189" s="41"/>
      <c r="U189" s="41"/>
      <c r="W189" s="44"/>
    </row>
    <row r="190" spans="2:23" x14ac:dyDescent="0.25">
      <c r="B190" s="6"/>
      <c r="C190" s="6"/>
      <c r="D190" s="6"/>
      <c r="E190" s="6"/>
      <c r="F190" s="24"/>
      <c r="G190" s="24"/>
      <c r="H190" s="24"/>
      <c r="I190" s="24"/>
      <c r="J190" s="40"/>
      <c r="K190" s="24"/>
      <c r="L190" s="24"/>
      <c r="M190" s="24"/>
      <c r="N190" s="40"/>
      <c r="O190" s="24"/>
      <c r="P190" s="24"/>
      <c r="Q190" s="24"/>
      <c r="R190" s="24"/>
      <c r="S190" s="24"/>
      <c r="T190" s="24"/>
      <c r="U190" s="24"/>
      <c r="W190" s="44"/>
    </row>
    <row r="191" spans="2:23" x14ac:dyDescent="0.25">
      <c r="B191" s="30"/>
      <c r="C191" s="30"/>
      <c r="D191" s="30"/>
      <c r="E191" s="30"/>
      <c r="F191" s="31"/>
      <c r="G191" s="41"/>
      <c r="H191" s="41"/>
      <c r="I191" s="41"/>
      <c r="J191" s="41"/>
      <c r="K191" s="41"/>
      <c r="L191" s="41"/>
      <c r="M191" s="41"/>
      <c r="N191" s="41"/>
      <c r="O191" s="41"/>
      <c r="P191" s="41"/>
      <c r="Q191" s="41"/>
      <c r="R191" s="41"/>
      <c r="S191" s="41"/>
      <c r="T191" s="41"/>
      <c r="U191" s="41"/>
      <c r="W191" s="44"/>
    </row>
    <row r="192" spans="2:23" x14ac:dyDescent="0.25">
      <c r="B192" s="6"/>
      <c r="C192" s="6"/>
      <c r="D192" s="6"/>
      <c r="E192" s="6"/>
      <c r="F192" s="24"/>
      <c r="G192" s="24"/>
      <c r="H192" s="24"/>
      <c r="I192" s="24"/>
      <c r="J192" s="40"/>
      <c r="K192" s="24"/>
      <c r="L192" s="24"/>
      <c r="M192" s="24"/>
      <c r="N192" s="40"/>
      <c r="O192" s="24"/>
      <c r="P192" s="24"/>
      <c r="Q192" s="24"/>
      <c r="R192" s="24"/>
      <c r="S192" s="24"/>
      <c r="T192" s="24"/>
      <c r="U192" s="24"/>
      <c r="W192" s="44"/>
    </row>
    <row r="193" spans="2:23" x14ac:dyDescent="0.25">
      <c r="B193" s="30"/>
      <c r="C193" s="30"/>
      <c r="D193" s="30"/>
      <c r="E193" s="30"/>
      <c r="F193" s="31"/>
      <c r="G193" s="41"/>
      <c r="H193" s="41"/>
      <c r="I193" s="41"/>
      <c r="J193" s="41"/>
      <c r="K193" s="41"/>
      <c r="L193" s="41"/>
      <c r="M193" s="41"/>
      <c r="N193" s="41"/>
      <c r="O193" s="41"/>
      <c r="P193" s="41"/>
      <c r="Q193" s="41"/>
      <c r="R193" s="41"/>
      <c r="S193" s="41"/>
      <c r="T193" s="41"/>
      <c r="U193" s="41"/>
      <c r="W193" s="44"/>
    </row>
    <row r="194" spans="2:23" x14ac:dyDescent="0.25">
      <c r="B194" s="6"/>
      <c r="C194" s="6"/>
      <c r="D194" s="6"/>
      <c r="E194" s="6"/>
      <c r="F194" s="24"/>
      <c r="G194" s="24"/>
      <c r="H194" s="24"/>
      <c r="I194" s="24"/>
      <c r="J194" s="40"/>
      <c r="K194" s="24"/>
      <c r="L194" s="24"/>
      <c r="M194" s="24"/>
      <c r="N194" s="40"/>
      <c r="O194" s="24"/>
      <c r="P194" s="24"/>
      <c r="Q194" s="24"/>
      <c r="R194" s="24"/>
      <c r="S194" s="24"/>
      <c r="T194" s="24"/>
      <c r="U194" s="24"/>
      <c r="W194" s="44"/>
    </row>
    <row r="195" spans="2:23" x14ac:dyDescent="0.25">
      <c r="B195" s="6"/>
      <c r="C195" s="6"/>
      <c r="D195" s="6"/>
      <c r="E195" s="6"/>
      <c r="F195" s="24"/>
      <c r="G195" s="24"/>
      <c r="H195" s="24"/>
      <c r="I195" s="24"/>
      <c r="J195" s="40"/>
      <c r="K195" s="24"/>
      <c r="L195" s="24"/>
      <c r="M195" s="24"/>
      <c r="N195" s="40"/>
      <c r="O195" s="24"/>
      <c r="P195" s="24"/>
      <c r="Q195" s="24"/>
      <c r="R195" s="24"/>
      <c r="S195" s="24"/>
      <c r="T195" s="24"/>
      <c r="U195" s="24"/>
      <c r="W195" s="44"/>
    </row>
    <row r="196" spans="2:23" x14ac:dyDescent="0.25">
      <c r="B196" s="9"/>
      <c r="C196" s="6"/>
      <c r="D196" s="6"/>
      <c r="E196" s="6"/>
      <c r="F196" s="24"/>
      <c r="G196" s="24"/>
      <c r="H196" s="24"/>
      <c r="I196" s="24"/>
      <c r="J196" s="40"/>
      <c r="K196" s="24"/>
      <c r="L196" s="24"/>
      <c r="M196" s="24"/>
      <c r="N196" s="40"/>
      <c r="O196" s="24"/>
      <c r="P196" s="24"/>
      <c r="Q196" s="24"/>
      <c r="R196" s="24"/>
      <c r="S196" s="24"/>
      <c r="T196" s="24"/>
      <c r="U196" s="24"/>
      <c r="W196" s="44"/>
    </row>
    <row r="197" spans="2:23" x14ac:dyDescent="0.25">
      <c r="B197" s="6"/>
      <c r="C197" s="6"/>
      <c r="D197" s="6"/>
      <c r="E197" s="6"/>
      <c r="F197" s="24"/>
      <c r="G197" s="24"/>
      <c r="H197" s="24"/>
      <c r="I197" s="24"/>
      <c r="J197" s="40"/>
      <c r="K197" s="24"/>
      <c r="L197" s="24"/>
      <c r="M197" s="24"/>
      <c r="N197" s="40"/>
      <c r="O197" s="24"/>
      <c r="P197" s="24"/>
      <c r="Q197" s="24"/>
      <c r="R197" s="24"/>
      <c r="S197" s="24"/>
      <c r="T197" s="24"/>
      <c r="U197" s="24"/>
      <c r="W197" s="44"/>
    </row>
    <row r="198" spans="2:23" x14ac:dyDescent="0.25">
      <c r="B198" s="6"/>
      <c r="C198" s="6"/>
      <c r="D198" s="6"/>
      <c r="E198" s="6"/>
      <c r="F198" s="24"/>
      <c r="G198" s="24"/>
      <c r="H198" s="24"/>
      <c r="I198" s="24"/>
      <c r="J198" s="40"/>
      <c r="K198" s="24"/>
      <c r="L198" s="24"/>
      <c r="M198" s="24"/>
      <c r="N198" s="40"/>
      <c r="O198" s="24"/>
      <c r="P198" s="24"/>
      <c r="Q198" s="24"/>
      <c r="R198" s="24"/>
      <c r="S198" s="24"/>
      <c r="T198" s="24"/>
      <c r="U198" s="24"/>
      <c r="W198" s="44"/>
    </row>
    <row r="199" spans="2:23" x14ac:dyDescent="0.25">
      <c r="B199" s="6"/>
      <c r="C199" s="6"/>
      <c r="D199" s="6"/>
      <c r="E199" s="6"/>
      <c r="F199" s="24"/>
      <c r="G199" s="24"/>
      <c r="H199" s="24"/>
      <c r="I199" s="24"/>
      <c r="J199" s="40"/>
      <c r="K199" s="24"/>
      <c r="L199" s="24"/>
      <c r="M199" s="24"/>
      <c r="N199" s="40"/>
      <c r="O199" s="24"/>
      <c r="P199" s="24"/>
      <c r="Q199" s="24"/>
      <c r="R199" s="24"/>
      <c r="S199" s="24"/>
      <c r="T199" s="24"/>
      <c r="U199" s="24"/>
      <c r="W199" s="44"/>
    </row>
    <row r="200" spans="2:23" x14ac:dyDescent="0.25">
      <c r="B200" s="6"/>
      <c r="C200" s="6"/>
      <c r="D200" s="6"/>
      <c r="E200" s="6"/>
      <c r="F200" s="24"/>
      <c r="G200" s="24"/>
      <c r="H200" s="24"/>
      <c r="I200" s="24"/>
      <c r="J200" s="40"/>
      <c r="K200" s="24"/>
      <c r="L200" s="24"/>
      <c r="M200" s="24"/>
      <c r="N200" s="40"/>
      <c r="O200" s="24"/>
      <c r="P200" s="24"/>
      <c r="Q200" s="24"/>
      <c r="R200" s="24"/>
      <c r="S200" s="24"/>
      <c r="T200" s="24"/>
      <c r="U200" s="24"/>
      <c r="W200" s="44"/>
    </row>
    <row r="201" spans="2:23" x14ac:dyDescent="0.25">
      <c r="B201" s="6"/>
      <c r="C201" s="6"/>
      <c r="D201" s="6"/>
      <c r="E201" s="6"/>
      <c r="F201" s="24"/>
      <c r="G201" s="24"/>
      <c r="H201" s="24"/>
      <c r="I201" s="24"/>
      <c r="J201" s="40"/>
      <c r="K201" s="24"/>
      <c r="L201" s="24"/>
      <c r="M201" s="24"/>
      <c r="N201" s="40"/>
      <c r="O201" s="24"/>
      <c r="P201" s="24"/>
      <c r="Q201" s="24"/>
      <c r="R201" s="24"/>
      <c r="S201" s="24"/>
      <c r="T201" s="24"/>
      <c r="U201" s="24"/>
      <c r="W201" s="44"/>
    </row>
    <row r="202" spans="2:23" x14ac:dyDescent="0.25">
      <c r="B202" s="6"/>
      <c r="C202" s="6"/>
      <c r="D202" s="6"/>
      <c r="E202" s="6"/>
      <c r="F202" s="24"/>
      <c r="G202" s="24"/>
      <c r="H202" s="24"/>
      <c r="I202" s="24"/>
      <c r="J202" s="40"/>
      <c r="K202" s="24"/>
      <c r="L202" s="24"/>
      <c r="M202" s="24"/>
      <c r="N202" s="40"/>
      <c r="O202" s="24"/>
      <c r="P202" s="24"/>
      <c r="Q202" s="24"/>
      <c r="R202" s="24"/>
      <c r="S202" s="24"/>
      <c r="T202" s="24"/>
      <c r="U202" s="24"/>
      <c r="W202" s="44"/>
    </row>
    <row r="203" spans="2:23" x14ac:dyDescent="0.25">
      <c r="B203" s="30"/>
      <c r="C203" s="30"/>
      <c r="D203" s="30"/>
      <c r="E203" s="30"/>
      <c r="F203" s="31"/>
      <c r="G203" s="41"/>
      <c r="H203" s="41"/>
      <c r="I203" s="41"/>
      <c r="J203" s="41"/>
      <c r="K203" s="41"/>
      <c r="L203" s="41"/>
      <c r="M203" s="41"/>
      <c r="N203" s="41"/>
      <c r="O203" s="41"/>
      <c r="P203" s="41"/>
      <c r="Q203" s="41"/>
      <c r="R203" s="41"/>
      <c r="S203" s="41"/>
      <c r="T203" s="41"/>
      <c r="U203" s="41"/>
      <c r="W203" s="44"/>
    </row>
    <row r="204" spans="2:23" x14ac:dyDescent="0.25">
      <c r="B204" s="6"/>
      <c r="C204" s="6"/>
      <c r="D204" s="6"/>
      <c r="E204" s="6"/>
      <c r="F204" s="24"/>
      <c r="G204" s="24"/>
      <c r="H204" s="24"/>
      <c r="I204" s="24"/>
      <c r="J204" s="40"/>
      <c r="K204" s="24"/>
      <c r="L204" s="24"/>
      <c r="M204" s="24"/>
      <c r="N204" s="40"/>
      <c r="O204" s="24"/>
      <c r="P204" s="24"/>
      <c r="Q204" s="24"/>
      <c r="R204" s="24"/>
      <c r="S204" s="24"/>
      <c r="T204" s="24"/>
      <c r="U204" s="24"/>
      <c r="W204" s="44"/>
    </row>
    <row r="205" spans="2:23" x14ac:dyDescent="0.25">
      <c r="B205" s="30"/>
      <c r="C205" s="30"/>
      <c r="D205" s="30"/>
      <c r="E205" s="30"/>
      <c r="F205" s="31"/>
      <c r="G205" s="41"/>
      <c r="H205" s="41"/>
      <c r="I205" s="41"/>
      <c r="J205" s="41"/>
      <c r="K205" s="41"/>
      <c r="L205" s="41"/>
      <c r="M205" s="41"/>
      <c r="N205" s="41"/>
      <c r="O205" s="41"/>
      <c r="P205" s="41"/>
      <c r="Q205" s="41"/>
      <c r="R205" s="41"/>
      <c r="S205" s="41"/>
      <c r="T205" s="41"/>
      <c r="U205" s="41"/>
      <c r="W205" s="44"/>
    </row>
    <row r="206" spans="2:23" x14ac:dyDescent="0.25">
      <c r="B206" s="6"/>
      <c r="C206" s="6"/>
      <c r="D206" s="6"/>
      <c r="E206" s="6"/>
      <c r="F206" s="24"/>
      <c r="G206" s="24"/>
      <c r="H206" s="24"/>
      <c r="I206" s="24"/>
      <c r="J206" s="40"/>
      <c r="K206" s="24"/>
      <c r="L206" s="24"/>
      <c r="M206" s="24"/>
      <c r="N206" s="40"/>
      <c r="O206" s="24"/>
      <c r="P206" s="24"/>
      <c r="Q206" s="24"/>
      <c r="R206" s="24"/>
      <c r="S206" s="24"/>
      <c r="T206" s="24"/>
      <c r="U206" s="24"/>
      <c r="W206" s="44"/>
    </row>
    <row r="207" spans="2:23" x14ac:dyDescent="0.25">
      <c r="B207" s="6"/>
      <c r="C207" s="6"/>
      <c r="D207" s="6"/>
      <c r="E207" s="6"/>
      <c r="F207" s="24"/>
      <c r="G207" s="24"/>
      <c r="H207" s="24"/>
      <c r="I207" s="24"/>
      <c r="J207" s="40"/>
      <c r="K207" s="24"/>
      <c r="L207" s="24"/>
      <c r="M207" s="24"/>
      <c r="N207" s="40"/>
      <c r="O207" s="24"/>
      <c r="P207" s="24"/>
      <c r="Q207" s="24"/>
      <c r="R207" s="24"/>
      <c r="S207" s="24"/>
      <c r="T207" s="24"/>
      <c r="U207" s="24"/>
      <c r="W207" s="44"/>
    </row>
    <row r="208" spans="2:23" x14ac:dyDescent="0.25">
      <c r="B208" s="9"/>
      <c r="C208" s="6"/>
      <c r="D208" s="6"/>
      <c r="E208" s="6"/>
      <c r="F208" s="24"/>
      <c r="G208" s="24"/>
      <c r="H208" s="24"/>
      <c r="I208" s="24"/>
      <c r="J208" s="40"/>
      <c r="K208" s="24"/>
      <c r="L208" s="24"/>
      <c r="M208" s="24"/>
      <c r="N208" s="40"/>
      <c r="O208" s="24"/>
      <c r="P208" s="24"/>
      <c r="Q208" s="24"/>
      <c r="R208" s="24"/>
      <c r="S208" s="24"/>
      <c r="T208" s="24"/>
      <c r="U208" s="24"/>
      <c r="W208" s="44"/>
    </row>
    <row r="209" spans="2:23" x14ac:dyDescent="0.25">
      <c r="B209" s="6"/>
      <c r="C209" s="6"/>
      <c r="D209" s="6"/>
      <c r="E209" s="6"/>
      <c r="F209" s="24"/>
      <c r="G209" s="24"/>
      <c r="H209" s="24"/>
      <c r="I209" s="24"/>
      <c r="J209" s="40"/>
      <c r="K209" s="24"/>
      <c r="L209" s="24"/>
      <c r="M209" s="24"/>
      <c r="N209" s="40"/>
      <c r="O209" s="24"/>
      <c r="P209" s="24"/>
      <c r="Q209" s="24"/>
      <c r="R209" s="24"/>
      <c r="S209" s="24"/>
      <c r="T209" s="24"/>
      <c r="U209" s="24"/>
      <c r="W209" s="44"/>
    </row>
    <row r="210" spans="2:23" x14ac:dyDescent="0.25">
      <c r="B210" s="6"/>
      <c r="C210" s="6"/>
      <c r="D210" s="6"/>
      <c r="E210" s="6"/>
      <c r="F210" s="24"/>
      <c r="G210" s="24"/>
      <c r="H210" s="24"/>
      <c r="I210" s="24"/>
      <c r="J210" s="40"/>
      <c r="K210" s="24"/>
      <c r="L210" s="24"/>
      <c r="M210" s="24"/>
      <c r="N210" s="40"/>
      <c r="O210" s="24"/>
      <c r="P210" s="24"/>
      <c r="Q210" s="24"/>
      <c r="R210" s="24"/>
      <c r="S210" s="24"/>
      <c r="T210" s="24"/>
      <c r="U210" s="24"/>
      <c r="W210" s="44"/>
    </row>
    <row r="211" spans="2:23" x14ac:dyDescent="0.25">
      <c r="B211" s="6"/>
      <c r="C211" s="6"/>
      <c r="D211" s="6"/>
      <c r="E211" s="6"/>
      <c r="F211" s="24"/>
      <c r="G211" s="24"/>
      <c r="H211" s="24"/>
      <c r="I211" s="24"/>
      <c r="J211" s="40"/>
      <c r="K211" s="24"/>
      <c r="L211" s="24"/>
      <c r="M211" s="24"/>
      <c r="N211" s="40"/>
      <c r="O211" s="24"/>
      <c r="P211" s="24"/>
      <c r="Q211" s="24"/>
      <c r="R211" s="24"/>
      <c r="S211" s="24"/>
      <c r="T211" s="24"/>
      <c r="U211" s="24"/>
      <c r="W211" s="44"/>
    </row>
    <row r="212" spans="2:23" x14ac:dyDescent="0.25">
      <c r="B212" s="6"/>
      <c r="C212" s="6"/>
      <c r="D212" s="6"/>
      <c r="E212" s="6"/>
      <c r="F212" s="24"/>
      <c r="G212" s="24"/>
      <c r="H212" s="24"/>
      <c r="I212" s="24"/>
      <c r="J212" s="40"/>
      <c r="K212" s="24"/>
      <c r="L212" s="24"/>
      <c r="M212" s="24"/>
      <c r="N212" s="40"/>
      <c r="O212" s="24"/>
      <c r="P212" s="24"/>
      <c r="Q212" s="24"/>
      <c r="R212" s="24"/>
      <c r="S212" s="24"/>
      <c r="T212" s="24"/>
      <c r="U212" s="24"/>
      <c r="W212" s="44"/>
    </row>
    <row r="213" spans="2:23" x14ac:dyDescent="0.25">
      <c r="B213" s="6"/>
      <c r="C213" s="6"/>
      <c r="D213" s="6"/>
      <c r="E213" s="6"/>
      <c r="F213" s="24"/>
      <c r="G213" s="24"/>
      <c r="H213" s="24"/>
      <c r="I213" s="24"/>
      <c r="J213" s="40"/>
      <c r="K213" s="24"/>
      <c r="L213" s="24"/>
      <c r="M213" s="24"/>
      <c r="N213" s="40"/>
      <c r="O213" s="24"/>
      <c r="P213" s="24"/>
      <c r="Q213" s="24"/>
      <c r="R213" s="24"/>
      <c r="S213" s="24"/>
      <c r="T213" s="24"/>
      <c r="U213" s="24"/>
      <c r="W213" s="44"/>
    </row>
    <row r="214" spans="2:23" x14ac:dyDescent="0.25">
      <c r="B214" s="6"/>
      <c r="C214" s="6"/>
      <c r="D214" s="6"/>
      <c r="E214" s="6"/>
      <c r="F214" s="24"/>
      <c r="G214" s="24"/>
      <c r="H214" s="24"/>
      <c r="I214" s="24"/>
      <c r="J214" s="40"/>
      <c r="K214" s="24"/>
      <c r="L214" s="24"/>
      <c r="M214" s="24"/>
      <c r="N214" s="40"/>
      <c r="O214" s="24"/>
      <c r="P214" s="24"/>
      <c r="Q214" s="24"/>
      <c r="R214" s="24"/>
      <c r="S214" s="24"/>
      <c r="T214" s="24"/>
      <c r="U214" s="24"/>
      <c r="W214" s="44"/>
    </row>
    <row r="215" spans="2:23" x14ac:dyDescent="0.25">
      <c r="B215" s="6"/>
      <c r="C215" s="6"/>
      <c r="D215" s="6"/>
      <c r="E215" s="6"/>
      <c r="F215" s="24"/>
      <c r="G215" s="24"/>
      <c r="H215" s="24"/>
      <c r="I215" s="24"/>
      <c r="J215" s="40"/>
      <c r="K215" s="24"/>
      <c r="L215" s="24"/>
      <c r="M215" s="24"/>
      <c r="N215" s="40"/>
      <c r="O215" s="24"/>
      <c r="P215" s="24"/>
      <c r="Q215" s="24"/>
      <c r="R215" s="24"/>
      <c r="S215" s="24"/>
      <c r="T215" s="24"/>
      <c r="U215" s="24"/>
      <c r="W215" s="44"/>
    </row>
    <row r="216" spans="2:23" x14ac:dyDescent="0.25">
      <c r="B216" s="6"/>
      <c r="C216" s="6"/>
      <c r="D216" s="6"/>
      <c r="E216" s="6"/>
      <c r="F216" s="24"/>
      <c r="G216" s="24"/>
      <c r="H216" s="24"/>
      <c r="I216" s="24"/>
      <c r="J216" s="40"/>
      <c r="K216" s="24"/>
      <c r="L216" s="24"/>
      <c r="M216" s="24"/>
      <c r="N216" s="40"/>
      <c r="O216" s="24"/>
      <c r="P216" s="24"/>
      <c r="Q216" s="24"/>
      <c r="R216" s="24"/>
      <c r="S216" s="24"/>
      <c r="T216" s="24"/>
      <c r="U216" s="24"/>
      <c r="W216" s="44"/>
    </row>
    <row r="217" spans="2:23" x14ac:dyDescent="0.25">
      <c r="B217" s="6"/>
      <c r="C217" s="6"/>
      <c r="D217" s="6"/>
      <c r="E217" s="6"/>
      <c r="F217" s="24"/>
      <c r="G217" s="24"/>
      <c r="H217" s="24"/>
      <c r="I217" s="24"/>
      <c r="J217" s="40"/>
      <c r="K217" s="24"/>
      <c r="L217" s="24"/>
      <c r="M217" s="24"/>
      <c r="N217" s="40"/>
      <c r="O217" s="24"/>
      <c r="P217" s="24"/>
      <c r="Q217" s="24"/>
      <c r="R217" s="24"/>
      <c r="S217" s="24"/>
      <c r="T217" s="24"/>
      <c r="U217" s="24"/>
      <c r="W217" s="44"/>
    </row>
    <row r="218" spans="2:23" x14ac:dyDescent="0.25">
      <c r="B218" s="6"/>
      <c r="C218" s="6"/>
      <c r="D218" s="6"/>
      <c r="E218" s="6"/>
      <c r="F218" s="24"/>
      <c r="G218" s="24"/>
      <c r="H218" s="24"/>
      <c r="I218" s="24"/>
      <c r="J218" s="40"/>
      <c r="K218" s="24"/>
      <c r="L218" s="24"/>
      <c r="M218" s="24"/>
      <c r="N218" s="40"/>
      <c r="O218" s="24"/>
      <c r="P218" s="24"/>
      <c r="Q218" s="24"/>
      <c r="R218" s="24"/>
      <c r="S218" s="24"/>
      <c r="T218" s="24"/>
      <c r="U218" s="24"/>
      <c r="W218" s="44"/>
    </row>
    <row r="219" spans="2:23" x14ac:dyDescent="0.25">
      <c r="B219" s="6"/>
      <c r="C219" s="6"/>
      <c r="D219" s="6"/>
      <c r="E219" s="6"/>
      <c r="F219" s="24"/>
      <c r="G219" s="24"/>
      <c r="H219" s="24"/>
      <c r="I219" s="24"/>
      <c r="J219" s="40"/>
      <c r="K219" s="24"/>
      <c r="L219" s="24"/>
      <c r="M219" s="24"/>
      <c r="N219" s="40"/>
      <c r="O219" s="24"/>
      <c r="P219" s="24"/>
      <c r="Q219" s="24"/>
      <c r="R219" s="24"/>
      <c r="S219" s="24"/>
      <c r="T219" s="24"/>
      <c r="U219" s="24"/>
      <c r="W219" s="44"/>
    </row>
    <row r="220" spans="2:23" x14ac:dyDescent="0.25">
      <c r="B220" s="6"/>
      <c r="C220" s="6"/>
      <c r="D220" s="6"/>
      <c r="E220" s="6"/>
      <c r="F220" s="24"/>
      <c r="G220" s="24"/>
      <c r="H220" s="24"/>
      <c r="I220" s="24"/>
      <c r="J220" s="40"/>
      <c r="K220" s="24"/>
      <c r="L220" s="24"/>
      <c r="M220" s="24"/>
      <c r="N220" s="40"/>
      <c r="O220" s="24"/>
      <c r="P220" s="24"/>
      <c r="Q220" s="24"/>
      <c r="R220" s="24"/>
      <c r="S220" s="24"/>
      <c r="T220" s="24"/>
      <c r="U220" s="24"/>
      <c r="W220" s="44"/>
    </row>
    <row r="221" spans="2:23" x14ac:dyDescent="0.25">
      <c r="B221" s="6"/>
      <c r="C221" s="6"/>
      <c r="D221" s="6"/>
      <c r="E221" s="6"/>
      <c r="F221" s="24"/>
      <c r="G221" s="24"/>
      <c r="H221" s="24"/>
      <c r="I221" s="24"/>
      <c r="J221" s="40"/>
      <c r="K221" s="24"/>
      <c r="L221" s="24"/>
      <c r="M221" s="24"/>
      <c r="N221" s="40"/>
      <c r="O221" s="24"/>
      <c r="P221" s="24"/>
      <c r="Q221" s="24"/>
      <c r="R221" s="24"/>
      <c r="S221" s="24"/>
      <c r="T221" s="24"/>
      <c r="U221" s="24"/>
      <c r="W221" s="44"/>
    </row>
    <row r="222" spans="2:23" x14ac:dyDescent="0.25">
      <c r="B222" s="6"/>
      <c r="C222" s="6"/>
      <c r="D222" s="6"/>
      <c r="E222" s="6"/>
      <c r="F222" s="24"/>
      <c r="G222" s="24"/>
      <c r="H222" s="24"/>
      <c r="I222" s="24"/>
      <c r="J222" s="40"/>
      <c r="K222" s="24"/>
      <c r="L222" s="24"/>
      <c r="M222" s="24"/>
      <c r="N222" s="40"/>
      <c r="O222" s="24"/>
      <c r="P222" s="24"/>
      <c r="Q222" s="24"/>
      <c r="R222" s="24"/>
      <c r="S222" s="24"/>
      <c r="T222" s="24"/>
      <c r="U222" s="24"/>
      <c r="W222" s="44"/>
    </row>
    <row r="223" spans="2:23" x14ac:dyDescent="0.25">
      <c r="B223" s="30"/>
      <c r="C223" s="30"/>
      <c r="D223" s="30"/>
      <c r="E223" s="30"/>
      <c r="F223" s="31"/>
      <c r="G223" s="41"/>
      <c r="H223" s="41"/>
      <c r="I223" s="41"/>
      <c r="J223" s="41"/>
      <c r="K223" s="41"/>
      <c r="L223" s="41"/>
      <c r="M223" s="41"/>
      <c r="N223" s="41"/>
      <c r="O223" s="41"/>
      <c r="P223" s="41"/>
      <c r="Q223" s="41"/>
      <c r="R223" s="41"/>
      <c r="S223" s="41"/>
      <c r="T223" s="41"/>
      <c r="U223" s="41"/>
      <c r="W223" s="44"/>
    </row>
    <row r="224" spans="2:23" x14ac:dyDescent="0.25">
      <c r="B224" s="6"/>
      <c r="C224" s="6"/>
      <c r="D224" s="6"/>
      <c r="E224" s="6"/>
      <c r="F224" s="24"/>
      <c r="G224" s="24"/>
      <c r="H224" s="24"/>
      <c r="I224" s="24"/>
      <c r="J224" s="40"/>
      <c r="K224" s="24"/>
      <c r="L224" s="24"/>
      <c r="M224" s="24"/>
      <c r="N224" s="40"/>
      <c r="O224" s="24"/>
      <c r="P224" s="24"/>
      <c r="Q224" s="24"/>
      <c r="R224" s="24"/>
      <c r="S224" s="24"/>
      <c r="T224" s="24"/>
      <c r="U224" s="24"/>
      <c r="W224" s="44"/>
    </row>
    <row r="225" spans="2:23" x14ac:dyDescent="0.25">
      <c r="B225" s="6"/>
      <c r="C225" s="6"/>
      <c r="D225" s="6"/>
      <c r="E225" s="6"/>
      <c r="F225" s="24"/>
      <c r="G225" s="24"/>
      <c r="H225" s="24"/>
      <c r="I225" s="24"/>
      <c r="J225" s="40"/>
      <c r="K225" s="24"/>
      <c r="L225" s="24"/>
      <c r="M225" s="24"/>
      <c r="N225" s="40"/>
      <c r="O225" s="24"/>
      <c r="P225" s="24"/>
      <c r="Q225" s="24"/>
      <c r="R225" s="24"/>
      <c r="S225" s="24"/>
      <c r="T225" s="24"/>
      <c r="U225" s="24"/>
      <c r="W225" s="44"/>
    </row>
    <row r="226" spans="2:23" x14ac:dyDescent="0.25">
      <c r="B226" s="9"/>
      <c r="C226" s="6"/>
      <c r="D226" s="6"/>
      <c r="E226" s="6"/>
      <c r="F226" s="24"/>
      <c r="G226" s="24"/>
      <c r="H226" s="24"/>
      <c r="I226" s="24"/>
      <c r="J226" s="40"/>
      <c r="K226" s="24"/>
      <c r="L226" s="24"/>
      <c r="M226" s="24"/>
      <c r="N226" s="40"/>
      <c r="O226" s="24"/>
      <c r="P226" s="24"/>
      <c r="Q226" s="24"/>
      <c r="R226" s="24"/>
      <c r="S226" s="24"/>
      <c r="T226" s="24"/>
      <c r="U226" s="24"/>
      <c r="W226" s="44"/>
    </row>
    <row r="227" spans="2:23" x14ac:dyDescent="0.25">
      <c r="B227" s="6"/>
      <c r="C227" s="6"/>
      <c r="D227" s="6"/>
      <c r="E227" s="6"/>
      <c r="F227" s="24"/>
      <c r="G227" s="24"/>
      <c r="H227" s="24"/>
      <c r="I227" s="24"/>
      <c r="J227" s="40"/>
      <c r="K227" s="24"/>
      <c r="L227" s="24"/>
      <c r="M227" s="24"/>
      <c r="N227" s="40"/>
      <c r="O227" s="24"/>
      <c r="P227" s="24"/>
      <c r="Q227" s="24"/>
      <c r="R227" s="24"/>
      <c r="S227" s="24"/>
      <c r="T227" s="24"/>
      <c r="U227" s="24"/>
      <c r="W227" s="44"/>
    </row>
    <row r="228" spans="2:23" x14ac:dyDescent="0.25">
      <c r="B228" s="6"/>
      <c r="C228" s="6"/>
      <c r="D228" s="6"/>
      <c r="E228" s="6"/>
      <c r="F228" s="24"/>
      <c r="G228" s="24"/>
      <c r="H228" s="24"/>
      <c r="I228" s="24"/>
      <c r="J228" s="40"/>
      <c r="K228" s="24"/>
      <c r="L228" s="24"/>
      <c r="M228" s="24"/>
      <c r="N228" s="40"/>
      <c r="O228" s="24"/>
      <c r="P228" s="24"/>
      <c r="Q228" s="24"/>
      <c r="R228" s="24"/>
      <c r="S228" s="24"/>
      <c r="T228" s="24"/>
      <c r="U228" s="24"/>
      <c r="W228" s="44"/>
    </row>
    <row r="229" spans="2:23" x14ac:dyDescent="0.25">
      <c r="B229" s="6"/>
      <c r="C229" s="6"/>
      <c r="D229" s="6"/>
      <c r="E229" s="6"/>
      <c r="F229" s="24"/>
      <c r="G229" s="24"/>
      <c r="H229" s="24"/>
      <c r="I229" s="24"/>
      <c r="J229" s="40"/>
      <c r="K229" s="24"/>
      <c r="L229" s="24"/>
      <c r="M229" s="24"/>
      <c r="N229" s="40"/>
      <c r="O229" s="24"/>
      <c r="P229" s="24"/>
      <c r="Q229" s="24"/>
      <c r="R229" s="24"/>
      <c r="S229" s="24"/>
      <c r="T229" s="24"/>
      <c r="U229" s="24"/>
      <c r="W229" s="44"/>
    </row>
    <row r="230" spans="2:23" x14ac:dyDescent="0.25">
      <c r="B230" s="6"/>
      <c r="C230" s="6"/>
      <c r="D230" s="6"/>
      <c r="E230" s="6"/>
      <c r="F230" s="24"/>
      <c r="G230" s="24"/>
      <c r="H230" s="24"/>
      <c r="I230" s="24"/>
      <c r="J230" s="40"/>
      <c r="K230" s="24"/>
      <c r="L230" s="24"/>
      <c r="M230" s="24"/>
      <c r="N230" s="40"/>
      <c r="O230" s="24"/>
      <c r="P230" s="24"/>
      <c r="Q230" s="24"/>
      <c r="R230" s="24"/>
      <c r="S230" s="24"/>
      <c r="T230" s="24"/>
      <c r="U230" s="24"/>
      <c r="W230" s="44"/>
    </row>
    <row r="231" spans="2:23" x14ac:dyDescent="0.25">
      <c r="B231" s="6"/>
      <c r="C231" s="6"/>
      <c r="D231" s="6"/>
      <c r="E231" s="6"/>
      <c r="F231" s="24"/>
      <c r="G231" s="24"/>
      <c r="H231" s="24"/>
      <c r="I231" s="24"/>
      <c r="J231" s="40"/>
      <c r="K231" s="24"/>
      <c r="L231" s="24"/>
      <c r="M231" s="24"/>
      <c r="N231" s="40"/>
      <c r="O231" s="24"/>
      <c r="P231" s="24"/>
      <c r="Q231" s="24"/>
      <c r="R231" s="24"/>
      <c r="S231" s="24"/>
      <c r="T231" s="24"/>
      <c r="U231" s="24"/>
      <c r="W231" s="44"/>
    </row>
    <row r="232" spans="2:23" x14ac:dyDescent="0.25">
      <c r="B232" s="6"/>
      <c r="C232" s="6"/>
      <c r="D232" s="6"/>
      <c r="E232" s="6"/>
      <c r="F232" s="24"/>
      <c r="G232" s="24"/>
      <c r="H232" s="24"/>
      <c r="I232" s="24"/>
      <c r="J232" s="40"/>
      <c r="K232" s="24"/>
      <c r="L232" s="24"/>
      <c r="M232" s="24"/>
      <c r="N232" s="40"/>
      <c r="O232" s="24"/>
      <c r="P232" s="24"/>
      <c r="Q232" s="24"/>
      <c r="R232" s="24"/>
      <c r="S232" s="24"/>
      <c r="T232" s="24"/>
      <c r="U232" s="24"/>
      <c r="W232" s="44"/>
    </row>
    <row r="233" spans="2:23" x14ac:dyDescent="0.25">
      <c r="B233" s="6"/>
      <c r="C233" s="6"/>
      <c r="D233" s="6"/>
      <c r="E233" s="6"/>
      <c r="F233" s="24"/>
      <c r="G233" s="24"/>
      <c r="H233" s="24"/>
      <c r="I233" s="24"/>
      <c r="J233" s="40"/>
      <c r="K233" s="24"/>
      <c r="L233" s="24"/>
      <c r="M233" s="24"/>
      <c r="N233" s="40"/>
      <c r="O233" s="24"/>
      <c r="P233" s="24"/>
      <c r="Q233" s="24"/>
      <c r="R233" s="24"/>
      <c r="S233" s="24"/>
      <c r="T233" s="24"/>
      <c r="U233" s="24"/>
      <c r="W233" s="44"/>
    </row>
    <row r="234" spans="2:23" x14ac:dyDescent="0.25">
      <c r="B234" s="6"/>
      <c r="C234" s="6"/>
      <c r="D234" s="6"/>
      <c r="E234" s="6"/>
      <c r="F234" s="24"/>
      <c r="G234" s="24"/>
      <c r="H234" s="24"/>
      <c r="I234" s="24"/>
      <c r="J234" s="40"/>
      <c r="K234" s="24"/>
      <c r="L234" s="24"/>
      <c r="M234" s="24"/>
      <c r="N234" s="40"/>
      <c r="O234" s="24"/>
      <c r="P234" s="24"/>
      <c r="Q234" s="24"/>
      <c r="R234" s="24"/>
      <c r="S234" s="24"/>
      <c r="T234" s="24"/>
      <c r="U234" s="24"/>
      <c r="W234" s="44"/>
    </row>
    <row r="235" spans="2:23" x14ac:dyDescent="0.25">
      <c r="B235" s="6"/>
      <c r="C235" s="6"/>
      <c r="D235" s="6"/>
      <c r="E235" s="6"/>
      <c r="F235" s="24"/>
      <c r="G235" s="24"/>
      <c r="H235" s="24"/>
      <c r="I235" s="24"/>
      <c r="J235" s="40"/>
      <c r="K235" s="24"/>
      <c r="L235" s="24"/>
      <c r="M235" s="24"/>
      <c r="N235" s="40"/>
      <c r="O235" s="24"/>
      <c r="P235" s="24"/>
      <c r="Q235" s="24"/>
      <c r="R235" s="24"/>
      <c r="S235" s="24"/>
      <c r="T235" s="24"/>
      <c r="U235" s="24"/>
      <c r="W235" s="44"/>
    </row>
    <row r="236" spans="2:23" x14ac:dyDescent="0.25">
      <c r="B236" s="6"/>
      <c r="C236" s="6"/>
      <c r="D236" s="6"/>
      <c r="E236" s="6"/>
      <c r="F236" s="24"/>
      <c r="G236" s="24"/>
      <c r="H236" s="24"/>
      <c r="I236" s="24"/>
      <c r="J236" s="40"/>
      <c r="K236" s="24"/>
      <c r="L236" s="24"/>
      <c r="M236" s="24"/>
      <c r="N236" s="40"/>
      <c r="O236" s="24"/>
      <c r="P236" s="24"/>
      <c r="Q236" s="24"/>
      <c r="R236" s="24"/>
      <c r="S236" s="24"/>
      <c r="T236" s="24"/>
      <c r="U236" s="24"/>
      <c r="W236" s="44"/>
    </row>
    <row r="237" spans="2:23" x14ac:dyDescent="0.25">
      <c r="B237" s="6"/>
      <c r="C237" s="6"/>
      <c r="D237" s="6"/>
      <c r="E237" s="6"/>
      <c r="F237" s="24"/>
      <c r="G237" s="24"/>
      <c r="H237" s="24"/>
      <c r="I237" s="24"/>
      <c r="J237" s="40"/>
      <c r="K237" s="24"/>
      <c r="L237" s="24"/>
      <c r="M237" s="24"/>
      <c r="N237" s="40"/>
      <c r="O237" s="24"/>
      <c r="P237" s="24"/>
      <c r="Q237" s="24"/>
      <c r="R237" s="24"/>
      <c r="S237" s="24"/>
      <c r="T237" s="24"/>
      <c r="U237" s="24"/>
      <c r="W237" s="44"/>
    </row>
    <row r="238" spans="2:23" x14ac:dyDescent="0.25">
      <c r="B238" s="6"/>
      <c r="C238" s="6"/>
      <c r="D238" s="6"/>
      <c r="E238" s="6"/>
      <c r="F238" s="24"/>
      <c r="G238" s="24"/>
      <c r="H238" s="24"/>
      <c r="I238" s="24"/>
      <c r="J238" s="40"/>
      <c r="K238" s="24"/>
      <c r="L238" s="24"/>
      <c r="M238" s="24"/>
      <c r="N238" s="40"/>
      <c r="O238" s="24"/>
      <c r="P238" s="24"/>
      <c r="Q238" s="24"/>
      <c r="R238" s="24"/>
      <c r="S238" s="24"/>
      <c r="T238" s="24"/>
      <c r="U238" s="24"/>
      <c r="W238" s="44"/>
    </row>
    <row r="239" spans="2:23" x14ac:dyDescent="0.25">
      <c r="B239" s="30"/>
      <c r="C239" s="30"/>
      <c r="D239" s="30"/>
      <c r="E239" s="30"/>
      <c r="F239" s="31"/>
      <c r="G239" s="41"/>
      <c r="H239" s="41"/>
      <c r="I239" s="41"/>
      <c r="J239" s="41"/>
      <c r="K239" s="41"/>
      <c r="L239" s="41"/>
      <c r="M239" s="41"/>
      <c r="N239" s="41"/>
      <c r="O239" s="41"/>
      <c r="P239" s="41"/>
      <c r="Q239" s="41"/>
      <c r="R239" s="41"/>
      <c r="S239" s="41"/>
      <c r="T239" s="41"/>
      <c r="U239" s="41"/>
      <c r="W239" s="44"/>
    </row>
    <row r="240" spans="2:23" x14ac:dyDescent="0.25">
      <c r="B240" s="6"/>
      <c r="C240" s="6"/>
      <c r="D240" s="6"/>
      <c r="E240" s="6"/>
      <c r="F240" s="24"/>
      <c r="G240" s="24"/>
      <c r="H240" s="24"/>
      <c r="I240" s="24"/>
      <c r="J240" s="40"/>
      <c r="K240" s="24"/>
      <c r="L240" s="24"/>
      <c r="M240" s="24"/>
      <c r="N240" s="40"/>
      <c r="O240" s="24"/>
      <c r="P240" s="24"/>
      <c r="Q240" s="24"/>
      <c r="R240" s="24"/>
      <c r="S240" s="24"/>
      <c r="T240" s="24"/>
      <c r="U240" s="24"/>
      <c r="W240" s="44"/>
    </row>
    <row r="241" spans="2:23" x14ac:dyDescent="0.25">
      <c r="B241" s="6"/>
      <c r="C241" s="6"/>
      <c r="D241" s="6"/>
      <c r="E241" s="6"/>
      <c r="F241" s="24"/>
      <c r="G241" s="24"/>
      <c r="H241" s="24"/>
      <c r="I241" s="24"/>
      <c r="J241" s="40"/>
      <c r="K241" s="24"/>
      <c r="L241" s="24"/>
      <c r="M241" s="24"/>
      <c r="N241" s="40"/>
      <c r="O241" s="24"/>
      <c r="P241" s="24"/>
      <c r="Q241" s="24"/>
      <c r="R241" s="24"/>
      <c r="S241" s="24"/>
      <c r="T241" s="24"/>
      <c r="U241" s="24"/>
      <c r="W241" s="44"/>
    </row>
    <row r="242" spans="2:23" x14ac:dyDescent="0.25">
      <c r="B242" s="9"/>
      <c r="C242" s="6"/>
      <c r="D242" s="6"/>
      <c r="E242" s="6"/>
      <c r="F242" s="24"/>
      <c r="G242" s="24"/>
      <c r="H242" s="24"/>
      <c r="I242" s="24"/>
      <c r="J242" s="40"/>
      <c r="K242" s="24"/>
      <c r="L242" s="24"/>
      <c r="M242" s="24"/>
      <c r="N242" s="40"/>
      <c r="O242" s="24"/>
      <c r="P242" s="24"/>
      <c r="Q242" s="24"/>
      <c r="R242" s="24"/>
      <c r="S242" s="24"/>
      <c r="T242" s="24"/>
      <c r="U242" s="24"/>
      <c r="W242" s="44"/>
    </row>
    <row r="243" spans="2:23" x14ac:dyDescent="0.25">
      <c r="B243" s="6"/>
      <c r="C243" s="6"/>
      <c r="D243" s="6"/>
      <c r="E243" s="6"/>
      <c r="F243" s="24"/>
      <c r="G243" s="24"/>
      <c r="H243" s="24"/>
      <c r="I243" s="24"/>
      <c r="J243" s="40"/>
      <c r="K243" s="24"/>
      <c r="L243" s="24"/>
      <c r="M243" s="24"/>
      <c r="N243" s="40"/>
      <c r="O243" s="24"/>
      <c r="P243" s="24"/>
      <c r="Q243" s="24"/>
      <c r="R243" s="24"/>
      <c r="S243" s="24"/>
      <c r="T243" s="24"/>
      <c r="U243" s="24"/>
      <c r="W243" s="44"/>
    </row>
    <row r="244" spans="2:23" x14ac:dyDescent="0.25">
      <c r="B244" s="6"/>
      <c r="C244" s="6"/>
      <c r="D244" s="6"/>
      <c r="E244" s="6"/>
      <c r="F244" s="24"/>
      <c r="G244" s="24"/>
      <c r="H244" s="24"/>
      <c r="I244" s="24"/>
      <c r="J244" s="40"/>
      <c r="K244" s="24"/>
      <c r="L244" s="24"/>
      <c r="M244" s="24"/>
      <c r="N244" s="40"/>
      <c r="O244" s="24"/>
      <c r="P244" s="24"/>
      <c r="Q244" s="24"/>
      <c r="R244" s="24"/>
      <c r="S244" s="24"/>
      <c r="T244" s="24"/>
      <c r="U244" s="24"/>
      <c r="W244" s="44"/>
    </row>
    <row r="245" spans="2:23" x14ac:dyDescent="0.25">
      <c r="B245" s="6"/>
      <c r="C245" s="6"/>
      <c r="D245" s="6"/>
      <c r="E245" s="6"/>
      <c r="F245" s="24"/>
      <c r="G245" s="24"/>
      <c r="H245" s="24"/>
      <c r="I245" s="24"/>
      <c r="J245" s="40"/>
      <c r="K245" s="24"/>
      <c r="L245" s="24"/>
      <c r="M245" s="24"/>
      <c r="N245" s="40"/>
      <c r="O245" s="24"/>
      <c r="P245" s="24"/>
      <c r="Q245" s="24"/>
      <c r="R245" s="24"/>
      <c r="S245" s="24"/>
      <c r="T245" s="24"/>
      <c r="U245" s="24"/>
      <c r="W245" s="44"/>
    </row>
    <row r="246" spans="2:23" x14ac:dyDescent="0.25">
      <c r="B246" s="6"/>
      <c r="C246" s="6"/>
      <c r="D246" s="6"/>
      <c r="E246" s="6"/>
      <c r="F246" s="24"/>
      <c r="G246" s="24"/>
      <c r="H246" s="24"/>
      <c r="I246" s="24"/>
      <c r="J246" s="40"/>
      <c r="K246" s="24"/>
      <c r="L246" s="24"/>
      <c r="M246" s="24"/>
      <c r="N246" s="40"/>
      <c r="O246" s="24"/>
      <c r="P246" s="24"/>
      <c r="Q246" s="24"/>
      <c r="R246" s="24"/>
      <c r="S246" s="24"/>
      <c r="T246" s="24"/>
      <c r="U246" s="24"/>
      <c r="W246" s="44"/>
    </row>
    <row r="247" spans="2:23" x14ac:dyDescent="0.25">
      <c r="B247" s="6"/>
      <c r="C247" s="6"/>
      <c r="D247" s="6"/>
      <c r="E247" s="6"/>
      <c r="F247" s="24"/>
      <c r="G247" s="24"/>
      <c r="H247" s="24"/>
      <c r="I247" s="24"/>
      <c r="J247" s="40"/>
      <c r="K247" s="24"/>
      <c r="L247" s="24"/>
      <c r="M247" s="24"/>
      <c r="N247" s="40"/>
      <c r="O247" s="24"/>
      <c r="P247" s="24"/>
      <c r="Q247" s="24"/>
      <c r="R247" s="24"/>
      <c r="S247" s="24"/>
      <c r="T247" s="24"/>
      <c r="U247" s="24"/>
      <c r="W247" s="44"/>
    </row>
    <row r="248" spans="2:23" x14ac:dyDescent="0.25">
      <c r="B248" s="6"/>
      <c r="C248" s="6"/>
      <c r="D248" s="6"/>
      <c r="E248" s="6"/>
      <c r="F248" s="24"/>
      <c r="G248" s="24"/>
      <c r="H248" s="24"/>
      <c r="I248" s="24"/>
      <c r="J248" s="40"/>
      <c r="K248" s="24"/>
      <c r="L248" s="24"/>
      <c r="M248" s="24"/>
      <c r="N248" s="40"/>
      <c r="O248" s="24"/>
      <c r="P248" s="24"/>
      <c r="Q248" s="24"/>
      <c r="R248" s="24"/>
      <c r="S248" s="24"/>
      <c r="T248" s="24"/>
      <c r="U248" s="24"/>
      <c r="W248" s="44"/>
    </row>
    <row r="249" spans="2:23" x14ac:dyDescent="0.25">
      <c r="B249" s="6"/>
      <c r="C249" s="6"/>
      <c r="D249" s="6"/>
      <c r="E249" s="6"/>
      <c r="F249" s="24"/>
      <c r="G249" s="24"/>
      <c r="H249" s="24"/>
      <c r="I249" s="24"/>
      <c r="J249" s="40"/>
      <c r="K249" s="24"/>
      <c r="L249" s="24"/>
      <c r="M249" s="24"/>
      <c r="N249" s="40"/>
      <c r="O249" s="24"/>
      <c r="P249" s="24"/>
      <c r="Q249" s="24"/>
      <c r="R249" s="24"/>
      <c r="S249" s="24"/>
      <c r="T249" s="24"/>
      <c r="U249" s="24"/>
      <c r="W249" s="44"/>
    </row>
    <row r="250" spans="2:23" x14ac:dyDescent="0.25">
      <c r="B250" s="6"/>
      <c r="C250" s="6"/>
      <c r="D250" s="6"/>
      <c r="E250" s="6"/>
      <c r="F250" s="24"/>
      <c r="G250" s="24"/>
      <c r="H250" s="24"/>
      <c r="I250" s="24"/>
      <c r="J250" s="40"/>
      <c r="K250" s="24"/>
      <c r="L250" s="24"/>
      <c r="M250" s="24"/>
      <c r="N250" s="40"/>
      <c r="O250" s="24"/>
      <c r="P250" s="24"/>
      <c r="Q250" s="24"/>
      <c r="R250" s="24"/>
      <c r="S250" s="24"/>
      <c r="T250" s="24"/>
      <c r="U250" s="24"/>
      <c r="W250" s="44"/>
    </row>
    <row r="251" spans="2:23" x14ac:dyDescent="0.25">
      <c r="B251" s="6"/>
      <c r="C251" s="6"/>
      <c r="D251" s="6"/>
      <c r="E251" s="6"/>
      <c r="F251" s="24"/>
      <c r="G251" s="24"/>
      <c r="H251" s="24"/>
      <c r="I251" s="24"/>
      <c r="J251" s="40"/>
      <c r="K251" s="24"/>
      <c r="L251" s="24"/>
      <c r="M251" s="24"/>
      <c r="N251" s="40"/>
      <c r="O251" s="24"/>
      <c r="P251" s="24"/>
      <c r="Q251" s="24"/>
      <c r="R251" s="24"/>
      <c r="S251" s="24"/>
      <c r="T251" s="24"/>
      <c r="U251" s="24"/>
      <c r="W251" s="44"/>
    </row>
    <row r="252" spans="2:23" x14ac:dyDescent="0.25">
      <c r="B252" s="30"/>
      <c r="C252" s="30"/>
      <c r="D252" s="30"/>
      <c r="E252" s="30"/>
      <c r="F252" s="31"/>
      <c r="G252" s="41"/>
      <c r="H252" s="41"/>
      <c r="I252" s="41"/>
      <c r="J252" s="41"/>
      <c r="K252" s="41"/>
      <c r="L252" s="41"/>
      <c r="M252" s="41"/>
      <c r="N252" s="41"/>
      <c r="O252" s="41"/>
      <c r="P252" s="41"/>
      <c r="Q252" s="41"/>
      <c r="R252" s="41"/>
      <c r="S252" s="41"/>
      <c r="T252" s="41"/>
      <c r="U252" s="41"/>
      <c r="W252" s="44"/>
    </row>
    <row r="253" spans="2:23" x14ac:dyDescent="0.25">
      <c r="B253" s="6"/>
      <c r="C253" s="6"/>
      <c r="D253" s="6"/>
      <c r="E253" s="6"/>
      <c r="F253" s="24"/>
      <c r="G253" s="24"/>
      <c r="H253" s="24"/>
      <c r="I253" s="24"/>
      <c r="J253" s="40"/>
      <c r="K253" s="24"/>
      <c r="L253" s="24"/>
      <c r="M253" s="24"/>
      <c r="N253" s="40"/>
      <c r="O253" s="24"/>
      <c r="P253" s="24"/>
      <c r="Q253" s="24"/>
      <c r="R253" s="24"/>
      <c r="S253" s="24"/>
      <c r="T253" s="24"/>
      <c r="U253" s="24"/>
      <c r="W253" s="44"/>
    </row>
    <row r="254" spans="2:23" x14ac:dyDescent="0.25">
      <c r="B254" s="30"/>
      <c r="C254" s="30"/>
      <c r="D254" s="30"/>
      <c r="E254" s="30"/>
      <c r="F254" s="31"/>
      <c r="G254" s="41"/>
      <c r="H254" s="41"/>
      <c r="I254" s="41"/>
      <c r="J254" s="41"/>
      <c r="K254" s="41"/>
      <c r="L254" s="41"/>
      <c r="M254" s="41"/>
      <c r="N254" s="41"/>
      <c r="O254" s="41"/>
      <c r="P254" s="41"/>
      <c r="Q254" s="41"/>
      <c r="R254" s="41"/>
      <c r="S254" s="41"/>
      <c r="T254" s="41"/>
      <c r="U254" s="41"/>
      <c r="W254" s="44"/>
    </row>
    <row r="255" spans="2:23" x14ac:dyDescent="0.25">
      <c r="B255" s="6"/>
      <c r="C255" s="6"/>
      <c r="D255" s="6"/>
      <c r="E255" s="6"/>
      <c r="F255" s="24"/>
      <c r="G255" s="24"/>
      <c r="H255" s="24"/>
      <c r="I255" s="24"/>
      <c r="J255" s="40"/>
      <c r="K255" s="24"/>
      <c r="L255" s="24"/>
      <c r="M255" s="24"/>
      <c r="N255" s="40"/>
      <c r="O255" s="24"/>
      <c r="P255" s="24"/>
      <c r="Q255" s="24"/>
      <c r="R255" s="24"/>
      <c r="S255" s="24"/>
      <c r="T255" s="24"/>
      <c r="U255" s="24"/>
      <c r="W255" s="44"/>
    </row>
    <row r="256" spans="2:23" x14ac:dyDescent="0.25">
      <c r="B256" s="6"/>
      <c r="C256" s="6"/>
      <c r="D256" s="6"/>
      <c r="E256" s="6"/>
      <c r="F256" s="24"/>
      <c r="G256" s="24"/>
      <c r="H256" s="24"/>
      <c r="I256" s="24"/>
      <c r="J256" s="40"/>
      <c r="K256" s="24"/>
      <c r="L256" s="24"/>
      <c r="M256" s="24"/>
      <c r="N256" s="40"/>
      <c r="O256" s="24"/>
      <c r="P256" s="24"/>
      <c r="Q256" s="24"/>
      <c r="R256" s="24"/>
      <c r="S256" s="24"/>
      <c r="T256" s="24"/>
      <c r="U256" s="24"/>
      <c r="W256" s="44"/>
    </row>
    <row r="257" spans="2:23" x14ac:dyDescent="0.25">
      <c r="B257" s="9"/>
      <c r="C257" s="6"/>
      <c r="D257" s="6"/>
      <c r="E257" s="6"/>
      <c r="F257" s="24"/>
      <c r="G257" s="24"/>
      <c r="H257" s="24"/>
      <c r="I257" s="24"/>
      <c r="J257" s="40"/>
      <c r="K257" s="24"/>
      <c r="L257" s="24"/>
      <c r="M257" s="24"/>
      <c r="N257" s="40"/>
      <c r="O257" s="24"/>
      <c r="P257" s="24"/>
      <c r="Q257" s="24"/>
      <c r="R257" s="24"/>
      <c r="S257" s="24"/>
      <c r="T257" s="24"/>
      <c r="U257" s="24"/>
      <c r="W257" s="44"/>
    </row>
    <row r="258" spans="2:23" x14ac:dyDescent="0.25">
      <c r="B258" s="6"/>
      <c r="C258" s="6"/>
      <c r="D258" s="6"/>
      <c r="E258" s="6"/>
      <c r="F258" s="24"/>
      <c r="G258" s="24"/>
      <c r="H258" s="24"/>
      <c r="I258" s="24"/>
      <c r="J258" s="40"/>
      <c r="K258" s="24"/>
      <c r="L258" s="24"/>
      <c r="M258" s="24"/>
      <c r="N258" s="40"/>
      <c r="O258" s="24"/>
      <c r="P258" s="24"/>
      <c r="Q258" s="24"/>
      <c r="R258" s="24"/>
      <c r="S258" s="24"/>
      <c r="T258" s="24"/>
      <c r="U258" s="24"/>
      <c r="W258" s="44"/>
    </row>
    <row r="259" spans="2:23" x14ac:dyDescent="0.25">
      <c r="B259" s="6"/>
      <c r="C259" s="6"/>
      <c r="D259" s="6"/>
      <c r="E259" s="6"/>
      <c r="F259" s="24"/>
      <c r="G259" s="24"/>
      <c r="H259" s="24"/>
      <c r="I259" s="24"/>
      <c r="J259" s="40"/>
      <c r="K259" s="24"/>
      <c r="L259" s="24"/>
      <c r="M259" s="24"/>
      <c r="N259" s="40"/>
      <c r="O259" s="24"/>
      <c r="P259" s="24"/>
      <c r="Q259" s="24"/>
      <c r="R259" s="24"/>
      <c r="S259" s="24"/>
      <c r="T259" s="24"/>
      <c r="U259" s="24"/>
      <c r="W259" s="44"/>
    </row>
    <row r="260" spans="2:23" x14ac:dyDescent="0.25">
      <c r="B260" s="6"/>
      <c r="C260" s="6"/>
      <c r="D260" s="6"/>
      <c r="E260" s="6"/>
      <c r="F260" s="24"/>
      <c r="G260" s="24"/>
      <c r="H260" s="24"/>
      <c r="I260" s="24"/>
      <c r="J260" s="40"/>
      <c r="K260" s="24"/>
      <c r="L260" s="24"/>
      <c r="M260" s="24"/>
      <c r="N260" s="40"/>
      <c r="O260" s="24"/>
      <c r="P260" s="24"/>
      <c r="Q260" s="24"/>
      <c r="R260" s="24"/>
      <c r="S260" s="24"/>
      <c r="T260" s="24"/>
      <c r="U260" s="24"/>
      <c r="W260" s="44"/>
    </row>
    <row r="261" spans="2:23" x14ac:dyDescent="0.25">
      <c r="B261" s="6"/>
      <c r="C261" s="6"/>
      <c r="D261" s="6"/>
      <c r="E261" s="6"/>
      <c r="F261" s="24"/>
      <c r="G261" s="24"/>
      <c r="H261" s="24"/>
      <c r="I261" s="24"/>
      <c r="J261" s="40"/>
      <c r="K261" s="24"/>
      <c r="L261" s="24"/>
      <c r="M261" s="24"/>
      <c r="N261" s="40"/>
      <c r="O261" s="24"/>
      <c r="P261" s="24"/>
      <c r="Q261" s="24"/>
      <c r="R261" s="24"/>
      <c r="S261" s="24"/>
      <c r="T261" s="24"/>
      <c r="U261" s="24"/>
      <c r="W261" s="44"/>
    </row>
    <row r="262" spans="2:23" x14ac:dyDescent="0.25">
      <c r="B262" s="6"/>
      <c r="C262" s="6"/>
      <c r="D262" s="6"/>
      <c r="E262" s="6"/>
      <c r="F262" s="24"/>
      <c r="G262" s="24"/>
      <c r="H262" s="24"/>
      <c r="I262" s="24"/>
      <c r="J262" s="40"/>
      <c r="K262" s="24"/>
      <c r="L262" s="24"/>
      <c r="M262" s="24"/>
      <c r="N262" s="40"/>
      <c r="O262" s="24"/>
      <c r="P262" s="24"/>
      <c r="Q262" s="24"/>
      <c r="R262" s="24"/>
      <c r="S262" s="24"/>
      <c r="T262" s="24"/>
      <c r="U262" s="24"/>
      <c r="W262" s="44"/>
    </row>
    <row r="263" spans="2:23" x14ac:dyDescent="0.25">
      <c r="B263" s="30"/>
      <c r="C263" s="30"/>
      <c r="D263" s="30"/>
      <c r="E263" s="30"/>
      <c r="F263" s="31"/>
      <c r="G263" s="41"/>
      <c r="H263" s="41"/>
      <c r="I263" s="41"/>
      <c r="J263" s="41"/>
      <c r="K263" s="41"/>
      <c r="L263" s="41"/>
      <c r="M263" s="41"/>
      <c r="N263" s="41"/>
      <c r="O263" s="41"/>
      <c r="P263" s="41"/>
      <c r="Q263" s="41"/>
      <c r="R263" s="41"/>
      <c r="S263" s="41"/>
      <c r="T263" s="41"/>
      <c r="U263" s="41"/>
      <c r="W263" s="44"/>
    </row>
    <row r="264" spans="2:23" x14ac:dyDescent="0.25">
      <c r="B264" s="6"/>
      <c r="C264" s="6"/>
      <c r="D264" s="6"/>
      <c r="E264" s="6"/>
      <c r="F264" s="24"/>
      <c r="G264" s="24"/>
      <c r="H264" s="24"/>
      <c r="I264" s="24"/>
      <c r="J264" s="40"/>
      <c r="K264" s="24"/>
      <c r="L264" s="24"/>
      <c r="M264" s="24"/>
      <c r="N264" s="40"/>
      <c r="O264" s="24"/>
      <c r="P264" s="24"/>
      <c r="Q264" s="24"/>
      <c r="R264" s="24"/>
      <c r="S264" s="24"/>
      <c r="T264" s="24"/>
      <c r="U264" s="24"/>
      <c r="W264" s="44"/>
    </row>
    <row r="265" spans="2:23" x14ac:dyDescent="0.25">
      <c r="B265" s="6"/>
      <c r="C265" s="6"/>
      <c r="D265" s="6"/>
      <c r="E265" s="6"/>
      <c r="F265" s="24"/>
      <c r="G265" s="24"/>
      <c r="H265" s="24"/>
      <c r="I265" s="24"/>
      <c r="J265" s="40"/>
      <c r="K265" s="24"/>
      <c r="L265" s="24"/>
      <c r="M265" s="24"/>
      <c r="N265" s="40"/>
      <c r="O265" s="24"/>
      <c r="P265" s="24"/>
      <c r="Q265" s="24"/>
      <c r="R265" s="24"/>
      <c r="S265" s="24"/>
      <c r="T265" s="24"/>
      <c r="U265" s="24"/>
      <c r="W265" s="44"/>
    </row>
    <row r="266" spans="2:23" x14ac:dyDescent="0.25">
      <c r="B266" s="9"/>
      <c r="C266" s="6"/>
      <c r="D266" s="6"/>
      <c r="E266" s="6"/>
      <c r="F266" s="24"/>
      <c r="G266" s="24"/>
      <c r="H266" s="24"/>
      <c r="I266" s="24"/>
      <c r="J266" s="40"/>
      <c r="K266" s="24"/>
      <c r="L266" s="24"/>
      <c r="M266" s="24"/>
      <c r="N266" s="40"/>
      <c r="O266" s="24"/>
      <c r="P266" s="24"/>
      <c r="Q266" s="24"/>
      <c r="R266" s="24"/>
      <c r="S266" s="24"/>
      <c r="T266" s="24"/>
      <c r="U266" s="24"/>
      <c r="W266" s="44"/>
    </row>
    <row r="267" spans="2:23" x14ac:dyDescent="0.25">
      <c r="B267" s="6"/>
      <c r="C267" s="6"/>
      <c r="D267" s="6"/>
      <c r="E267" s="6"/>
      <c r="F267" s="24"/>
      <c r="G267" s="24"/>
      <c r="H267" s="24"/>
      <c r="I267" s="24"/>
      <c r="J267" s="40"/>
      <c r="K267" s="24"/>
      <c r="L267" s="24"/>
      <c r="M267" s="24"/>
      <c r="N267" s="40"/>
      <c r="O267" s="24"/>
      <c r="P267" s="24"/>
      <c r="Q267" s="24"/>
      <c r="R267" s="24"/>
      <c r="S267" s="24"/>
      <c r="T267" s="24"/>
      <c r="U267" s="24"/>
      <c r="W267" s="44"/>
    </row>
    <row r="268" spans="2:23" x14ac:dyDescent="0.25">
      <c r="B268" s="6"/>
      <c r="C268" s="6"/>
      <c r="D268" s="6"/>
      <c r="E268" s="6"/>
      <c r="F268" s="24"/>
      <c r="G268" s="24"/>
      <c r="H268" s="24"/>
      <c r="I268" s="24"/>
      <c r="J268" s="40"/>
      <c r="K268" s="24"/>
      <c r="L268" s="24"/>
      <c r="M268" s="24"/>
      <c r="N268" s="40"/>
      <c r="O268" s="24"/>
      <c r="P268" s="24"/>
      <c r="Q268" s="24"/>
      <c r="R268" s="24"/>
      <c r="S268" s="24"/>
      <c r="T268" s="24"/>
      <c r="U268" s="24"/>
      <c r="W268" s="44"/>
    </row>
    <row r="269" spans="2:23" x14ac:dyDescent="0.25">
      <c r="B269" s="6"/>
      <c r="C269" s="6"/>
      <c r="D269" s="6"/>
      <c r="E269" s="6"/>
      <c r="F269" s="24"/>
      <c r="G269" s="24"/>
      <c r="H269" s="24"/>
      <c r="I269" s="24"/>
      <c r="J269" s="40"/>
      <c r="K269" s="24"/>
      <c r="L269" s="24"/>
      <c r="M269" s="24"/>
      <c r="N269" s="40"/>
      <c r="O269" s="24"/>
      <c r="P269" s="24"/>
      <c r="Q269" s="24"/>
      <c r="R269" s="24"/>
      <c r="S269" s="24"/>
      <c r="T269" s="24"/>
      <c r="U269" s="24"/>
      <c r="W269" s="44"/>
    </row>
    <row r="270" spans="2:23" x14ac:dyDescent="0.25">
      <c r="B270" s="6"/>
      <c r="C270" s="6"/>
      <c r="D270" s="6"/>
      <c r="E270" s="6"/>
      <c r="F270" s="24"/>
      <c r="G270" s="24"/>
      <c r="H270" s="24"/>
      <c r="I270" s="24"/>
      <c r="J270" s="40"/>
      <c r="K270" s="24"/>
      <c r="L270" s="24"/>
      <c r="M270" s="24"/>
      <c r="N270" s="40"/>
      <c r="O270" s="24"/>
      <c r="P270" s="24"/>
      <c r="Q270" s="24"/>
      <c r="R270" s="24"/>
      <c r="S270" s="24"/>
      <c r="T270" s="24"/>
      <c r="U270" s="24"/>
      <c r="W270" s="44"/>
    </row>
    <row r="271" spans="2:23" x14ac:dyDescent="0.25">
      <c r="B271" s="6"/>
      <c r="C271" s="6"/>
      <c r="D271" s="6"/>
      <c r="E271" s="6"/>
      <c r="F271" s="24"/>
      <c r="G271" s="24"/>
      <c r="H271" s="24"/>
      <c r="I271" s="24"/>
      <c r="J271" s="40"/>
      <c r="K271" s="24"/>
      <c r="L271" s="24"/>
      <c r="M271" s="24"/>
      <c r="N271" s="40"/>
      <c r="O271" s="24"/>
      <c r="P271" s="24"/>
      <c r="Q271" s="24"/>
      <c r="R271" s="24"/>
      <c r="S271" s="24"/>
      <c r="T271" s="24"/>
      <c r="U271" s="24"/>
      <c r="W271" s="44"/>
    </row>
    <row r="272" spans="2:23" x14ac:dyDescent="0.25">
      <c r="B272" s="6"/>
      <c r="C272" s="6"/>
      <c r="D272" s="6"/>
      <c r="E272" s="6"/>
      <c r="F272" s="24"/>
      <c r="G272" s="24"/>
      <c r="H272" s="24"/>
      <c r="I272" s="24"/>
      <c r="J272" s="40"/>
      <c r="K272" s="24"/>
      <c r="L272" s="24"/>
      <c r="M272" s="24"/>
      <c r="N272" s="40"/>
      <c r="O272" s="24"/>
      <c r="P272" s="24"/>
      <c r="Q272" s="24"/>
      <c r="R272" s="24"/>
      <c r="S272" s="24"/>
      <c r="T272" s="24"/>
      <c r="U272" s="24"/>
      <c r="W272" s="44"/>
    </row>
    <row r="273" spans="2:23" x14ac:dyDescent="0.25">
      <c r="B273" s="6"/>
      <c r="C273" s="6"/>
      <c r="D273" s="6"/>
      <c r="E273" s="6"/>
      <c r="F273" s="24"/>
      <c r="G273" s="24"/>
      <c r="H273" s="24"/>
      <c r="I273" s="24"/>
      <c r="J273" s="40"/>
      <c r="K273" s="24"/>
      <c r="L273" s="24"/>
      <c r="M273" s="24"/>
      <c r="N273" s="40"/>
      <c r="O273" s="24"/>
      <c r="P273" s="24"/>
      <c r="Q273" s="24"/>
      <c r="R273" s="24"/>
      <c r="S273" s="24"/>
      <c r="T273" s="24"/>
      <c r="U273" s="24"/>
      <c r="W273" s="44"/>
    </row>
    <row r="274" spans="2:23" x14ac:dyDescent="0.25">
      <c r="B274" s="6"/>
      <c r="C274" s="6"/>
      <c r="D274" s="6"/>
      <c r="E274" s="6"/>
      <c r="F274" s="24"/>
      <c r="G274" s="24"/>
      <c r="H274" s="24"/>
      <c r="I274" s="24"/>
      <c r="J274" s="40"/>
      <c r="K274" s="24"/>
      <c r="L274" s="24"/>
      <c r="M274" s="24"/>
      <c r="N274" s="40"/>
      <c r="O274" s="24"/>
      <c r="P274" s="24"/>
      <c r="Q274" s="24"/>
      <c r="R274" s="24"/>
      <c r="S274" s="24"/>
      <c r="T274" s="24"/>
      <c r="U274" s="24"/>
      <c r="W274" s="44"/>
    </row>
    <row r="275" spans="2:23" x14ac:dyDescent="0.25">
      <c r="B275" s="6"/>
      <c r="C275" s="6"/>
      <c r="D275" s="6"/>
      <c r="E275" s="6"/>
      <c r="F275" s="24"/>
      <c r="G275" s="24"/>
      <c r="H275" s="24"/>
      <c r="I275" s="24"/>
      <c r="J275" s="40"/>
      <c r="K275" s="24"/>
      <c r="L275" s="24"/>
      <c r="M275" s="24"/>
      <c r="N275" s="40"/>
      <c r="O275" s="24"/>
      <c r="P275" s="24"/>
      <c r="Q275" s="24"/>
      <c r="R275" s="24"/>
      <c r="S275" s="24"/>
      <c r="T275" s="24"/>
      <c r="U275" s="24"/>
      <c r="W275" s="44"/>
    </row>
    <row r="276" spans="2:23" x14ac:dyDescent="0.25">
      <c r="B276" s="6"/>
      <c r="C276" s="6"/>
      <c r="D276" s="6"/>
      <c r="E276" s="6"/>
      <c r="F276" s="24"/>
      <c r="G276" s="24"/>
      <c r="H276" s="24"/>
      <c r="I276" s="24"/>
      <c r="J276" s="40"/>
      <c r="K276" s="24"/>
      <c r="L276" s="24"/>
      <c r="M276" s="24"/>
      <c r="N276" s="40"/>
      <c r="O276" s="24"/>
      <c r="P276" s="24"/>
      <c r="Q276" s="24"/>
      <c r="R276" s="24"/>
      <c r="S276" s="24"/>
      <c r="T276" s="24"/>
      <c r="U276" s="24"/>
      <c r="W276" s="44"/>
    </row>
    <row r="277" spans="2:23" x14ac:dyDescent="0.25">
      <c r="B277" s="30"/>
      <c r="C277" s="30"/>
      <c r="D277" s="30"/>
      <c r="E277" s="30"/>
      <c r="F277" s="31"/>
      <c r="G277" s="41"/>
      <c r="H277" s="41"/>
      <c r="I277" s="41"/>
      <c r="J277" s="41"/>
      <c r="K277" s="41"/>
      <c r="L277" s="41"/>
      <c r="M277" s="41"/>
      <c r="N277" s="41"/>
      <c r="O277" s="41"/>
      <c r="P277" s="41"/>
      <c r="Q277" s="41"/>
      <c r="R277" s="41"/>
      <c r="S277" s="41"/>
      <c r="T277" s="41"/>
      <c r="U277" s="41"/>
      <c r="W277" s="44"/>
    </row>
    <row r="278" spans="2:23" x14ac:dyDescent="0.25">
      <c r="B278" s="6"/>
      <c r="C278" s="6"/>
      <c r="D278" s="6"/>
      <c r="E278" s="6"/>
      <c r="F278" s="24"/>
      <c r="G278" s="24"/>
      <c r="H278" s="24"/>
      <c r="I278" s="24"/>
      <c r="J278" s="40"/>
      <c r="K278" s="24"/>
      <c r="L278" s="24"/>
      <c r="M278" s="24"/>
      <c r="N278" s="40"/>
      <c r="O278" s="24"/>
      <c r="P278" s="24"/>
      <c r="Q278" s="24"/>
      <c r="R278" s="24"/>
      <c r="S278" s="24"/>
      <c r="T278" s="24"/>
      <c r="U278" s="24"/>
      <c r="W278" s="44"/>
    </row>
    <row r="279" spans="2:23" x14ac:dyDescent="0.25">
      <c r="B279" s="6"/>
      <c r="C279" s="6"/>
      <c r="D279" s="6"/>
      <c r="E279" s="6"/>
      <c r="F279" s="24"/>
      <c r="G279" s="24"/>
      <c r="H279" s="24"/>
      <c r="I279" s="24"/>
      <c r="J279" s="40"/>
      <c r="K279" s="24"/>
      <c r="L279" s="24"/>
      <c r="M279" s="24"/>
      <c r="N279" s="40"/>
      <c r="O279" s="24"/>
      <c r="P279" s="24"/>
      <c r="Q279" s="24"/>
      <c r="R279" s="24"/>
      <c r="S279" s="24"/>
      <c r="T279" s="24"/>
      <c r="U279" s="24"/>
      <c r="W279" s="44"/>
    </row>
    <row r="280" spans="2:23" x14ac:dyDescent="0.25">
      <c r="B280" s="9"/>
      <c r="C280" s="6"/>
      <c r="D280" s="6"/>
      <c r="E280" s="6"/>
      <c r="F280" s="24"/>
      <c r="G280" s="24"/>
      <c r="H280" s="24"/>
      <c r="I280" s="24"/>
      <c r="J280" s="40"/>
      <c r="K280" s="24"/>
      <c r="L280" s="24"/>
      <c r="M280" s="24"/>
      <c r="N280" s="40"/>
      <c r="O280" s="24"/>
      <c r="P280" s="24"/>
      <c r="Q280" s="24"/>
      <c r="R280" s="24"/>
      <c r="S280" s="24"/>
      <c r="T280" s="24"/>
      <c r="U280" s="24"/>
      <c r="W280" s="44"/>
    </row>
    <row r="281" spans="2:23" x14ac:dyDescent="0.25">
      <c r="B281" s="6"/>
      <c r="C281" s="6"/>
      <c r="D281" s="6"/>
      <c r="E281" s="6"/>
      <c r="F281" s="24"/>
      <c r="G281" s="24"/>
      <c r="H281" s="24"/>
      <c r="I281" s="24"/>
      <c r="J281" s="40"/>
      <c r="K281" s="24"/>
      <c r="L281" s="24"/>
      <c r="M281" s="24"/>
      <c r="N281" s="40"/>
      <c r="O281" s="24"/>
      <c r="P281" s="24"/>
      <c r="Q281" s="24"/>
      <c r="R281" s="24"/>
      <c r="S281" s="24"/>
      <c r="T281" s="24"/>
      <c r="U281" s="24"/>
      <c r="W281" s="44"/>
    </row>
    <row r="282" spans="2:23" x14ac:dyDescent="0.25">
      <c r="B282" s="6"/>
      <c r="C282" s="6"/>
      <c r="D282" s="6"/>
      <c r="E282" s="6"/>
      <c r="F282" s="24"/>
      <c r="G282" s="24"/>
      <c r="H282" s="24"/>
      <c r="I282" s="24"/>
      <c r="J282" s="40"/>
      <c r="K282" s="24"/>
      <c r="L282" s="24"/>
      <c r="M282" s="24"/>
      <c r="N282" s="40"/>
      <c r="O282" s="24"/>
      <c r="P282" s="24"/>
      <c r="Q282" s="24"/>
      <c r="R282" s="24"/>
      <c r="S282" s="24"/>
      <c r="T282" s="24"/>
      <c r="U282" s="24"/>
      <c r="W282" s="44"/>
    </row>
    <row r="283" spans="2:23" x14ac:dyDescent="0.25">
      <c r="B283" s="6"/>
      <c r="C283" s="6"/>
      <c r="D283" s="6"/>
      <c r="E283" s="6"/>
      <c r="F283" s="24"/>
      <c r="G283" s="24"/>
      <c r="H283" s="24"/>
      <c r="I283" s="24"/>
      <c r="J283" s="40"/>
      <c r="K283" s="24"/>
      <c r="L283" s="24"/>
      <c r="M283" s="24"/>
      <c r="N283" s="40"/>
      <c r="O283" s="24"/>
      <c r="P283" s="24"/>
      <c r="Q283" s="24"/>
      <c r="R283" s="24"/>
      <c r="S283" s="24"/>
      <c r="T283" s="24"/>
      <c r="U283" s="24"/>
      <c r="W283" s="44"/>
    </row>
    <row r="284" spans="2:23" x14ac:dyDescent="0.25">
      <c r="B284" s="6"/>
      <c r="C284" s="6"/>
      <c r="D284" s="6"/>
      <c r="E284" s="6"/>
      <c r="F284" s="24"/>
      <c r="G284" s="24"/>
      <c r="H284" s="24"/>
      <c r="I284" s="24"/>
      <c r="J284" s="40"/>
      <c r="K284" s="24"/>
      <c r="L284" s="24"/>
      <c r="M284" s="24"/>
      <c r="N284" s="40"/>
      <c r="O284" s="24"/>
      <c r="P284" s="24"/>
      <c r="Q284" s="24"/>
      <c r="R284" s="24"/>
      <c r="S284" s="24"/>
      <c r="T284" s="24"/>
      <c r="U284" s="24"/>
      <c r="W284" s="44"/>
    </row>
    <row r="285" spans="2:23" x14ac:dyDescent="0.25">
      <c r="B285" s="6"/>
      <c r="C285" s="6"/>
      <c r="D285" s="6"/>
      <c r="E285" s="6"/>
      <c r="F285" s="24"/>
      <c r="G285" s="24"/>
      <c r="H285" s="24"/>
      <c r="I285" s="24"/>
      <c r="J285" s="40"/>
      <c r="K285" s="24"/>
      <c r="L285" s="24"/>
      <c r="M285" s="24"/>
      <c r="N285" s="40"/>
      <c r="O285" s="24"/>
      <c r="P285" s="24"/>
      <c r="Q285" s="24"/>
      <c r="R285" s="24"/>
      <c r="S285" s="24"/>
      <c r="T285" s="24"/>
      <c r="U285" s="24"/>
      <c r="W285" s="44"/>
    </row>
    <row r="286" spans="2:23" x14ac:dyDescent="0.25">
      <c r="B286" s="6"/>
      <c r="C286" s="6"/>
      <c r="D286" s="6"/>
      <c r="E286" s="6"/>
      <c r="F286" s="24"/>
      <c r="G286" s="24"/>
      <c r="H286" s="24"/>
      <c r="I286" s="24"/>
      <c r="J286" s="40"/>
      <c r="K286" s="24"/>
      <c r="L286" s="24"/>
      <c r="M286" s="24"/>
      <c r="N286" s="40"/>
      <c r="O286" s="24"/>
      <c r="P286" s="24"/>
      <c r="Q286" s="24"/>
      <c r="R286" s="24"/>
      <c r="S286" s="24"/>
      <c r="T286" s="24"/>
      <c r="U286" s="24"/>
      <c r="W286" s="44"/>
    </row>
    <row r="287" spans="2:23" x14ac:dyDescent="0.25">
      <c r="B287" s="6"/>
      <c r="C287" s="6"/>
      <c r="D287" s="6"/>
      <c r="E287" s="6"/>
      <c r="F287" s="24"/>
      <c r="G287" s="24"/>
      <c r="H287" s="24"/>
      <c r="I287" s="24"/>
      <c r="J287" s="40"/>
      <c r="K287" s="24"/>
      <c r="L287" s="24"/>
      <c r="M287" s="24"/>
      <c r="N287" s="40"/>
      <c r="O287" s="24"/>
      <c r="P287" s="24"/>
      <c r="Q287" s="24"/>
      <c r="R287" s="24"/>
      <c r="S287" s="24"/>
      <c r="T287" s="24"/>
      <c r="U287" s="24"/>
      <c r="W287" s="44"/>
    </row>
    <row r="288" spans="2:23" x14ac:dyDescent="0.25">
      <c r="B288" s="6"/>
      <c r="C288" s="6"/>
      <c r="D288" s="6"/>
      <c r="E288" s="6"/>
      <c r="F288" s="24"/>
      <c r="G288" s="24"/>
      <c r="H288" s="24"/>
      <c r="I288" s="24"/>
      <c r="J288" s="40"/>
      <c r="K288" s="24"/>
      <c r="L288" s="24"/>
      <c r="M288" s="24"/>
      <c r="N288" s="40"/>
      <c r="O288" s="24"/>
      <c r="P288" s="24"/>
      <c r="Q288" s="24"/>
      <c r="R288" s="24"/>
      <c r="S288" s="24"/>
      <c r="T288" s="24"/>
      <c r="U288" s="24"/>
      <c r="W288" s="44"/>
    </row>
    <row r="289" spans="1:23" x14ac:dyDescent="0.25">
      <c r="B289" s="6"/>
      <c r="C289" s="6"/>
      <c r="D289" s="6"/>
      <c r="E289" s="6"/>
      <c r="F289" s="24"/>
      <c r="G289" s="24"/>
      <c r="H289" s="24"/>
      <c r="I289" s="24"/>
      <c r="J289" s="40"/>
      <c r="K289" s="24"/>
      <c r="L289" s="24"/>
      <c r="M289" s="24"/>
      <c r="N289" s="40"/>
      <c r="O289" s="24"/>
      <c r="P289" s="24"/>
      <c r="Q289" s="24"/>
      <c r="R289" s="24"/>
      <c r="S289" s="24"/>
      <c r="T289" s="24"/>
      <c r="U289" s="24"/>
      <c r="W289" s="44"/>
    </row>
    <row r="290" spans="1:23" x14ac:dyDescent="0.25">
      <c r="B290" s="6"/>
      <c r="C290" s="6"/>
      <c r="D290" s="6"/>
      <c r="E290" s="6"/>
      <c r="F290" s="24"/>
      <c r="G290" s="24"/>
      <c r="H290" s="24"/>
      <c r="I290" s="24"/>
      <c r="J290" s="40"/>
      <c r="K290" s="24"/>
      <c r="L290" s="24"/>
      <c r="M290" s="24"/>
      <c r="N290" s="40"/>
      <c r="O290" s="24"/>
      <c r="P290" s="24"/>
      <c r="Q290" s="24"/>
      <c r="R290" s="24"/>
      <c r="S290" s="24"/>
      <c r="T290" s="24"/>
      <c r="U290" s="24"/>
      <c r="W290" s="44"/>
    </row>
    <row r="291" spans="1:23" x14ac:dyDescent="0.25">
      <c r="B291" s="6"/>
      <c r="C291" s="6"/>
      <c r="D291" s="6"/>
      <c r="E291" s="6"/>
      <c r="F291" s="24"/>
      <c r="G291" s="24"/>
      <c r="H291" s="24"/>
      <c r="I291" s="24"/>
      <c r="J291" s="40"/>
      <c r="K291" s="24"/>
      <c r="L291" s="24"/>
      <c r="M291" s="24"/>
      <c r="N291" s="40"/>
      <c r="O291" s="24"/>
      <c r="P291" s="24"/>
      <c r="Q291" s="24"/>
      <c r="R291" s="24"/>
      <c r="S291" s="24"/>
      <c r="T291" s="24"/>
      <c r="U291" s="24"/>
      <c r="W291" s="44"/>
    </row>
    <row r="292" spans="1:23" x14ac:dyDescent="0.25">
      <c r="B292" s="6"/>
      <c r="C292" s="6"/>
      <c r="D292" s="6"/>
      <c r="E292" s="6"/>
      <c r="F292" s="24"/>
      <c r="G292" s="24"/>
      <c r="H292" s="24"/>
      <c r="I292" s="24"/>
      <c r="J292" s="40"/>
      <c r="K292" s="24"/>
      <c r="L292" s="24"/>
      <c r="M292" s="24"/>
      <c r="N292" s="40"/>
      <c r="O292" s="24"/>
      <c r="P292" s="24"/>
      <c r="Q292" s="24"/>
      <c r="R292" s="24"/>
      <c r="S292" s="24"/>
      <c r="T292" s="24"/>
      <c r="U292" s="24"/>
      <c r="W292" s="44"/>
    </row>
    <row r="293" spans="1:23" x14ac:dyDescent="0.25">
      <c r="B293" s="30"/>
      <c r="C293" s="30"/>
      <c r="D293" s="30"/>
      <c r="E293" s="30"/>
      <c r="F293" s="31"/>
      <c r="G293" s="41"/>
      <c r="H293" s="41"/>
      <c r="I293" s="41"/>
      <c r="J293" s="41"/>
      <c r="K293" s="41"/>
      <c r="L293" s="41"/>
      <c r="M293" s="41"/>
      <c r="N293" s="41"/>
      <c r="O293" s="41"/>
      <c r="P293" s="41"/>
      <c r="Q293" s="41"/>
      <c r="R293" s="41"/>
      <c r="S293" s="41"/>
      <c r="T293" s="41"/>
      <c r="U293" s="41"/>
      <c r="W293" s="44"/>
    </row>
    <row r="294" spans="1:23" x14ac:dyDescent="0.25">
      <c r="B294" s="6"/>
      <c r="C294" s="6"/>
      <c r="D294" s="6"/>
      <c r="E294" s="6"/>
      <c r="F294" s="24"/>
      <c r="G294" s="24"/>
      <c r="H294" s="24"/>
      <c r="I294" s="24"/>
      <c r="J294" s="40"/>
      <c r="K294" s="24"/>
      <c r="L294" s="24"/>
      <c r="M294" s="24"/>
      <c r="N294" s="40"/>
      <c r="O294" s="24"/>
      <c r="P294" s="24"/>
      <c r="Q294" s="24"/>
      <c r="R294" s="24"/>
      <c r="S294" s="24"/>
      <c r="T294" s="24"/>
      <c r="U294" s="24"/>
      <c r="W294" s="44"/>
    </row>
    <row r="295" spans="1:23" ht="15.75" thickBot="1" x14ac:dyDescent="0.3">
      <c r="B295" s="33"/>
      <c r="C295" s="33"/>
      <c r="D295" s="33"/>
      <c r="E295" s="33"/>
      <c r="F295" s="35"/>
      <c r="G295" s="35"/>
      <c r="H295" s="35"/>
      <c r="I295" s="35"/>
      <c r="J295" s="35"/>
      <c r="K295" s="35"/>
      <c r="L295" s="35"/>
      <c r="M295" s="35"/>
      <c r="N295" s="35"/>
      <c r="O295" s="35"/>
      <c r="P295" s="35"/>
      <c r="Q295" s="35"/>
      <c r="R295" s="35"/>
      <c r="S295" s="35"/>
      <c r="T295" s="35"/>
      <c r="U295" s="35"/>
      <c r="W295" s="44"/>
    </row>
    <row r="296" spans="1:23" ht="15.75" thickTop="1" x14ac:dyDescent="0.25">
      <c r="B296" s="6"/>
      <c r="C296" s="6"/>
      <c r="D296" s="6"/>
      <c r="E296" s="6"/>
      <c r="F296" s="24"/>
      <c r="G296" s="24"/>
      <c r="H296" s="24"/>
      <c r="I296" s="24"/>
      <c r="J296" s="40"/>
      <c r="K296" s="24"/>
      <c r="L296" s="24"/>
      <c r="M296" s="24"/>
      <c r="N296" s="40"/>
      <c r="O296" s="24"/>
      <c r="P296" s="24"/>
      <c r="Q296" s="24"/>
      <c r="R296" s="24"/>
      <c r="S296" s="24"/>
      <c r="T296" s="24"/>
      <c r="U296" s="24"/>
      <c r="W296" s="44"/>
    </row>
    <row r="297" spans="1:23" x14ac:dyDescent="0.25">
      <c r="B297" s="6"/>
      <c r="C297" s="6"/>
      <c r="D297" s="6"/>
      <c r="E297" s="6"/>
      <c r="F297" s="24"/>
      <c r="G297" s="24"/>
      <c r="H297" s="24"/>
      <c r="I297" s="24"/>
      <c r="J297" s="40"/>
      <c r="K297" s="24"/>
      <c r="L297" s="24"/>
      <c r="M297" s="24"/>
      <c r="N297" s="40"/>
      <c r="O297" s="24"/>
      <c r="P297" s="24"/>
      <c r="Q297" s="24"/>
      <c r="R297" s="24"/>
      <c r="S297" s="24"/>
      <c r="T297" s="24"/>
      <c r="U297" s="24"/>
      <c r="W297" s="44"/>
    </row>
    <row r="298" spans="1:23" x14ac:dyDescent="0.25">
      <c r="A298" s="7"/>
      <c r="C298" s="6"/>
      <c r="D298" s="6"/>
      <c r="E298" s="6"/>
      <c r="F298" s="24"/>
      <c r="G298" s="24"/>
      <c r="H298" s="24"/>
      <c r="I298" s="24"/>
      <c r="J298" s="40"/>
      <c r="K298" s="24"/>
      <c r="L298" s="24"/>
      <c r="M298" s="24"/>
      <c r="N298" s="40"/>
      <c r="O298" s="24"/>
      <c r="P298" s="24"/>
      <c r="Q298" s="24"/>
      <c r="R298" s="24"/>
      <c r="S298" s="24"/>
      <c r="T298" s="24"/>
      <c r="U298" s="24"/>
      <c r="W298" s="44"/>
    </row>
    <row r="299" spans="1:23" x14ac:dyDescent="0.25">
      <c r="B299" s="7"/>
      <c r="C299" s="6"/>
      <c r="D299" s="6"/>
      <c r="E299" s="6"/>
      <c r="F299" s="24"/>
      <c r="G299" s="24"/>
      <c r="H299" s="24"/>
      <c r="I299" s="24"/>
      <c r="J299" s="40"/>
      <c r="K299" s="24"/>
      <c r="L299" s="24"/>
      <c r="M299" s="24"/>
      <c r="N299" s="40"/>
      <c r="O299" s="24"/>
      <c r="P299" s="24"/>
      <c r="Q299" s="24"/>
      <c r="R299" s="24"/>
      <c r="S299" s="24"/>
      <c r="T299" s="24"/>
      <c r="U299" s="24"/>
      <c r="W299" s="44"/>
    </row>
    <row r="300" spans="1:23" x14ac:dyDescent="0.25">
      <c r="B300" s="9"/>
      <c r="C300" s="6"/>
      <c r="D300" s="6"/>
      <c r="E300" s="6"/>
      <c r="F300" s="24"/>
      <c r="G300" s="24"/>
      <c r="H300" s="24"/>
      <c r="I300" s="24"/>
      <c r="J300" s="40"/>
      <c r="K300" s="24"/>
      <c r="L300" s="24"/>
      <c r="M300" s="24"/>
      <c r="N300" s="40"/>
      <c r="O300" s="24"/>
      <c r="P300" s="24"/>
      <c r="Q300" s="24"/>
      <c r="R300" s="24"/>
      <c r="S300" s="24"/>
      <c r="T300" s="24"/>
      <c r="U300" s="24"/>
      <c r="W300" s="44"/>
    </row>
    <row r="301" spans="1:23" x14ac:dyDescent="0.25">
      <c r="B301" s="6"/>
      <c r="C301" s="6"/>
      <c r="D301" s="6"/>
      <c r="E301" s="6"/>
      <c r="F301" s="24"/>
      <c r="G301" s="24"/>
      <c r="H301" s="24"/>
      <c r="I301" s="24"/>
      <c r="J301" s="40"/>
      <c r="K301" s="24"/>
      <c r="L301" s="24"/>
      <c r="M301" s="24"/>
      <c r="N301" s="40"/>
      <c r="O301" s="24"/>
      <c r="P301" s="24"/>
      <c r="Q301" s="24"/>
      <c r="R301" s="24"/>
      <c r="S301" s="24"/>
      <c r="T301" s="24"/>
      <c r="U301" s="24"/>
      <c r="W301" s="44"/>
    </row>
    <row r="302" spans="1:23" x14ac:dyDescent="0.25">
      <c r="B302" s="18"/>
      <c r="C302" s="6"/>
      <c r="D302" s="6"/>
      <c r="E302" s="6"/>
      <c r="F302" s="24"/>
      <c r="G302" s="24"/>
      <c r="H302" s="24"/>
      <c r="I302" s="24"/>
      <c r="J302" s="40"/>
      <c r="K302" s="24"/>
      <c r="L302" s="24"/>
      <c r="M302" s="24"/>
      <c r="N302" s="40"/>
      <c r="O302" s="24"/>
      <c r="P302" s="24"/>
      <c r="Q302" s="24"/>
      <c r="R302" s="24"/>
      <c r="S302" s="24"/>
      <c r="T302" s="24"/>
      <c r="U302" s="24"/>
      <c r="W302" s="44"/>
    </row>
    <row r="303" spans="1:23" x14ac:dyDescent="0.25">
      <c r="B303" s="6"/>
      <c r="C303" s="6"/>
      <c r="D303" s="6"/>
      <c r="E303" s="6"/>
      <c r="F303" s="24"/>
      <c r="G303" s="24"/>
      <c r="H303" s="24"/>
      <c r="I303" s="24"/>
      <c r="J303" s="40"/>
      <c r="K303" s="24"/>
      <c r="L303" s="24"/>
      <c r="M303" s="24"/>
      <c r="N303" s="40"/>
      <c r="O303" s="24"/>
      <c r="P303" s="24"/>
      <c r="Q303" s="24"/>
      <c r="R303" s="24"/>
      <c r="S303" s="24"/>
      <c r="T303" s="24"/>
      <c r="U303" s="24"/>
      <c r="W303" s="44"/>
    </row>
    <row r="304" spans="1:23" x14ac:dyDescent="0.25">
      <c r="B304" s="6"/>
      <c r="C304" s="6"/>
      <c r="D304" s="6"/>
      <c r="E304" s="6"/>
      <c r="F304" s="24"/>
      <c r="G304" s="24"/>
      <c r="H304" s="24"/>
      <c r="I304" s="24"/>
      <c r="J304" s="40"/>
      <c r="K304" s="24"/>
      <c r="L304" s="24"/>
      <c r="M304" s="24"/>
      <c r="N304" s="40"/>
      <c r="O304" s="24"/>
      <c r="P304" s="24"/>
      <c r="Q304" s="24"/>
      <c r="R304" s="24"/>
      <c r="S304" s="24"/>
      <c r="T304" s="24"/>
      <c r="U304" s="24"/>
      <c r="W304" s="44"/>
    </row>
    <row r="305" spans="2:23" x14ac:dyDescent="0.25">
      <c r="B305" s="6"/>
      <c r="C305" s="6"/>
      <c r="D305" s="6"/>
      <c r="E305" s="6"/>
      <c r="F305" s="24"/>
      <c r="G305" s="24"/>
      <c r="H305" s="24"/>
      <c r="I305" s="24"/>
      <c r="J305" s="40"/>
      <c r="K305" s="24"/>
      <c r="L305" s="24"/>
      <c r="M305" s="24"/>
      <c r="N305" s="40"/>
      <c r="O305" s="24"/>
      <c r="P305" s="24"/>
      <c r="Q305" s="24"/>
      <c r="R305" s="24"/>
      <c r="S305" s="24"/>
      <c r="T305" s="24"/>
      <c r="U305" s="24"/>
      <c r="W305" s="44"/>
    </row>
    <row r="306" spans="2:23" x14ac:dyDescent="0.25">
      <c r="B306" s="6"/>
      <c r="C306" s="6"/>
      <c r="D306" s="6"/>
      <c r="E306" s="6"/>
      <c r="F306" s="24"/>
      <c r="G306" s="24"/>
      <c r="H306" s="24"/>
      <c r="I306" s="24"/>
      <c r="J306" s="40"/>
      <c r="K306" s="24"/>
      <c r="L306" s="24"/>
      <c r="M306" s="24"/>
      <c r="N306" s="40"/>
      <c r="O306" s="24"/>
      <c r="P306" s="24"/>
      <c r="Q306" s="24"/>
      <c r="R306" s="24"/>
      <c r="S306" s="24"/>
      <c r="T306" s="24"/>
      <c r="U306" s="24"/>
      <c r="W306" s="44"/>
    </row>
    <row r="307" spans="2:23" x14ac:dyDescent="0.25">
      <c r="B307" s="30"/>
      <c r="C307" s="30"/>
      <c r="D307" s="30"/>
      <c r="E307" s="30"/>
      <c r="F307" s="31"/>
      <c r="G307" s="41"/>
      <c r="H307" s="41"/>
      <c r="I307" s="41"/>
      <c r="J307" s="41"/>
      <c r="K307" s="41"/>
      <c r="L307" s="41"/>
      <c r="M307" s="41"/>
      <c r="N307" s="41"/>
      <c r="O307" s="41"/>
      <c r="P307" s="41"/>
      <c r="Q307" s="41"/>
      <c r="R307" s="41"/>
      <c r="S307" s="41"/>
      <c r="T307" s="41"/>
      <c r="U307" s="41"/>
      <c r="W307" s="44"/>
    </row>
    <row r="308" spans="2:23" x14ac:dyDescent="0.25">
      <c r="B308" s="6"/>
      <c r="C308" s="6"/>
      <c r="D308" s="6"/>
      <c r="E308" s="6"/>
      <c r="F308" s="24"/>
      <c r="G308" s="24"/>
      <c r="H308" s="24"/>
      <c r="I308" s="24"/>
      <c r="J308" s="40"/>
      <c r="K308" s="24"/>
      <c r="L308" s="24"/>
      <c r="M308" s="24"/>
      <c r="N308" s="40"/>
      <c r="O308" s="24"/>
      <c r="P308" s="24"/>
      <c r="Q308" s="24"/>
      <c r="R308" s="24"/>
      <c r="S308" s="24"/>
      <c r="T308" s="24"/>
      <c r="U308" s="24"/>
      <c r="W308" s="44"/>
    </row>
    <row r="309" spans="2:23" x14ac:dyDescent="0.25">
      <c r="B309" s="6"/>
      <c r="C309" s="6"/>
      <c r="D309" s="6"/>
      <c r="E309" s="6"/>
      <c r="F309" s="24"/>
      <c r="G309" s="24"/>
      <c r="H309" s="24"/>
      <c r="I309" s="24"/>
      <c r="J309" s="40"/>
      <c r="K309" s="24"/>
      <c r="L309" s="24"/>
      <c r="M309" s="24"/>
      <c r="N309" s="40"/>
      <c r="O309" s="24"/>
      <c r="P309" s="24"/>
      <c r="Q309" s="24"/>
      <c r="R309" s="24"/>
      <c r="S309" s="24"/>
      <c r="T309" s="24"/>
      <c r="U309" s="24"/>
      <c r="W309" s="44"/>
    </row>
    <row r="310" spans="2:23" x14ac:dyDescent="0.25">
      <c r="B310" s="9"/>
      <c r="C310" s="6"/>
      <c r="D310" s="6"/>
      <c r="E310" s="6"/>
      <c r="F310" s="24"/>
      <c r="G310" s="24"/>
      <c r="H310" s="24"/>
      <c r="I310" s="24"/>
      <c r="J310" s="40"/>
      <c r="K310" s="24"/>
      <c r="L310" s="24"/>
      <c r="M310" s="24"/>
      <c r="N310" s="40"/>
      <c r="O310" s="24"/>
      <c r="P310" s="24"/>
      <c r="Q310" s="24"/>
      <c r="R310" s="24"/>
      <c r="S310" s="24"/>
      <c r="T310" s="24"/>
      <c r="U310" s="24"/>
      <c r="W310" s="44"/>
    </row>
    <row r="311" spans="2:23" x14ac:dyDescent="0.25">
      <c r="B311" s="6"/>
      <c r="C311" s="6"/>
      <c r="D311" s="6"/>
      <c r="E311" s="6"/>
      <c r="F311" s="24"/>
      <c r="G311" s="24"/>
      <c r="H311" s="24"/>
      <c r="I311" s="24"/>
      <c r="J311" s="40"/>
      <c r="K311" s="24"/>
      <c r="L311" s="24"/>
      <c r="M311" s="24"/>
      <c r="N311" s="40"/>
      <c r="O311" s="24"/>
      <c r="P311" s="24"/>
      <c r="Q311" s="24"/>
      <c r="R311" s="24"/>
      <c r="S311" s="24"/>
      <c r="T311" s="24"/>
      <c r="U311" s="24"/>
      <c r="W311" s="44"/>
    </row>
    <row r="312" spans="2:23" x14ac:dyDescent="0.25">
      <c r="B312" s="6"/>
      <c r="C312" s="6"/>
      <c r="D312" s="6"/>
      <c r="E312" s="6"/>
      <c r="F312" s="24"/>
      <c r="G312" s="24"/>
      <c r="H312" s="24"/>
      <c r="I312" s="24"/>
      <c r="J312" s="40"/>
      <c r="K312" s="24"/>
      <c r="L312" s="24"/>
      <c r="M312" s="24"/>
      <c r="N312" s="40"/>
      <c r="O312" s="24"/>
      <c r="P312" s="24"/>
      <c r="Q312" s="24"/>
      <c r="R312" s="24"/>
      <c r="S312" s="24"/>
      <c r="T312" s="24"/>
      <c r="U312" s="24"/>
      <c r="W312" s="44"/>
    </row>
    <row r="313" spans="2:23" x14ac:dyDescent="0.25">
      <c r="B313" s="6"/>
      <c r="C313" s="6"/>
      <c r="D313" s="6"/>
      <c r="E313" s="6"/>
      <c r="F313" s="24"/>
      <c r="G313" s="24"/>
      <c r="H313" s="24"/>
      <c r="I313" s="24"/>
      <c r="J313" s="40"/>
      <c r="K313" s="24"/>
      <c r="L313" s="24"/>
      <c r="M313" s="24"/>
      <c r="N313" s="40"/>
      <c r="O313" s="24"/>
      <c r="P313" s="24"/>
      <c r="Q313" s="24"/>
      <c r="R313" s="24"/>
      <c r="S313" s="24"/>
      <c r="T313" s="24"/>
      <c r="U313" s="24"/>
      <c r="W313" s="44"/>
    </row>
    <row r="314" spans="2:23" x14ac:dyDescent="0.25">
      <c r="B314" s="6"/>
      <c r="C314" s="6"/>
      <c r="D314" s="6"/>
      <c r="E314" s="6"/>
      <c r="F314" s="24"/>
      <c r="G314" s="24"/>
      <c r="H314" s="24"/>
      <c r="I314" s="24"/>
      <c r="J314" s="40"/>
      <c r="K314" s="24"/>
      <c r="L314" s="24"/>
      <c r="M314" s="24"/>
      <c r="N314" s="40"/>
      <c r="O314" s="24"/>
      <c r="P314" s="24"/>
      <c r="Q314" s="24"/>
      <c r="R314" s="24"/>
      <c r="S314" s="24"/>
      <c r="T314" s="24"/>
      <c r="U314" s="24"/>
      <c r="W314" s="44"/>
    </row>
    <row r="315" spans="2:23" x14ac:dyDescent="0.25">
      <c r="B315" s="6"/>
      <c r="C315" s="6"/>
      <c r="D315" s="6"/>
      <c r="E315" s="6"/>
      <c r="F315" s="24"/>
      <c r="G315" s="24"/>
      <c r="H315" s="24"/>
      <c r="I315" s="24"/>
      <c r="J315" s="40"/>
      <c r="K315" s="24"/>
      <c r="L315" s="24"/>
      <c r="M315" s="24"/>
      <c r="N315" s="40"/>
      <c r="O315" s="24"/>
      <c r="P315" s="24"/>
      <c r="Q315" s="24"/>
      <c r="R315" s="24"/>
      <c r="S315" s="24"/>
      <c r="T315" s="24"/>
      <c r="U315" s="24"/>
      <c r="W315" s="44"/>
    </row>
    <row r="316" spans="2:23" x14ac:dyDescent="0.25">
      <c r="B316" s="30"/>
      <c r="C316" s="30"/>
      <c r="D316" s="30"/>
      <c r="E316" s="30"/>
      <c r="F316" s="31"/>
      <c r="G316" s="41"/>
      <c r="H316" s="41"/>
      <c r="I316" s="41"/>
      <c r="J316" s="41"/>
      <c r="K316" s="41"/>
      <c r="L316" s="41"/>
      <c r="M316" s="41"/>
      <c r="N316" s="41"/>
      <c r="O316" s="41"/>
      <c r="P316" s="41"/>
      <c r="Q316" s="41"/>
      <c r="R316" s="41"/>
      <c r="S316" s="41"/>
      <c r="T316" s="41"/>
      <c r="U316" s="41"/>
      <c r="W316" s="44"/>
    </row>
    <row r="317" spans="2:23" x14ac:dyDescent="0.25">
      <c r="B317" s="6"/>
      <c r="C317" s="6"/>
      <c r="D317" s="6"/>
      <c r="E317" s="6"/>
      <c r="F317" s="24"/>
      <c r="G317" s="24"/>
      <c r="H317" s="24"/>
      <c r="I317" s="24"/>
      <c r="J317" s="40"/>
      <c r="K317" s="24"/>
      <c r="L317" s="24"/>
      <c r="M317" s="24"/>
      <c r="N317" s="40"/>
      <c r="O317" s="24"/>
      <c r="P317" s="24"/>
      <c r="Q317" s="24"/>
      <c r="R317" s="24"/>
      <c r="S317" s="24"/>
      <c r="T317" s="24"/>
      <c r="U317" s="24"/>
      <c r="W317" s="44"/>
    </row>
    <row r="318" spans="2:23" x14ac:dyDescent="0.25">
      <c r="B318" s="30"/>
      <c r="C318" s="30"/>
      <c r="D318" s="30"/>
      <c r="E318" s="30"/>
      <c r="F318" s="31"/>
      <c r="G318" s="41"/>
      <c r="H318" s="41"/>
      <c r="I318" s="41"/>
      <c r="J318" s="41"/>
      <c r="K318" s="41"/>
      <c r="L318" s="41"/>
      <c r="M318" s="41"/>
      <c r="N318" s="41"/>
      <c r="O318" s="41"/>
      <c r="P318" s="41"/>
      <c r="Q318" s="41"/>
      <c r="R318" s="41"/>
      <c r="S318" s="41"/>
      <c r="T318" s="41"/>
      <c r="U318" s="41"/>
      <c r="W318" s="44"/>
    </row>
    <row r="319" spans="2:23" x14ac:dyDescent="0.25">
      <c r="B319" s="6"/>
      <c r="C319" s="6"/>
      <c r="D319" s="6"/>
      <c r="E319" s="6"/>
      <c r="F319" s="24"/>
      <c r="G319" s="24"/>
      <c r="H319" s="24"/>
      <c r="I319" s="24"/>
      <c r="J319" s="40"/>
      <c r="K319" s="24"/>
      <c r="L319" s="24"/>
      <c r="M319" s="24"/>
      <c r="N319" s="40"/>
      <c r="O319" s="24"/>
      <c r="P319" s="24"/>
      <c r="Q319" s="24"/>
      <c r="R319" s="24"/>
      <c r="S319" s="24"/>
      <c r="T319" s="24"/>
      <c r="U319" s="24"/>
      <c r="W319" s="44"/>
    </row>
    <row r="320" spans="2:23" x14ac:dyDescent="0.25">
      <c r="B320" s="6"/>
      <c r="C320" s="6"/>
      <c r="D320" s="6"/>
      <c r="E320" s="6"/>
      <c r="F320" s="24"/>
      <c r="G320" s="24"/>
      <c r="H320" s="24"/>
      <c r="I320" s="24"/>
      <c r="J320" s="40"/>
      <c r="K320" s="24"/>
      <c r="L320" s="24"/>
      <c r="M320" s="24"/>
      <c r="N320" s="40"/>
      <c r="O320" s="24"/>
      <c r="P320" s="24"/>
      <c r="Q320" s="24"/>
      <c r="R320" s="24"/>
      <c r="S320" s="24"/>
      <c r="T320" s="24"/>
      <c r="U320" s="24"/>
      <c r="W320" s="44"/>
    </row>
    <row r="321" spans="2:23" x14ac:dyDescent="0.25">
      <c r="B321" s="9"/>
      <c r="C321" s="6"/>
      <c r="D321" s="6"/>
      <c r="E321" s="6"/>
      <c r="F321" s="24"/>
      <c r="G321" s="24"/>
      <c r="H321" s="24"/>
      <c r="I321" s="24"/>
      <c r="J321" s="40"/>
      <c r="K321" s="24"/>
      <c r="L321" s="24"/>
      <c r="M321" s="24"/>
      <c r="N321" s="40"/>
      <c r="O321" s="24"/>
      <c r="P321" s="24"/>
      <c r="Q321" s="24"/>
      <c r="R321" s="24"/>
      <c r="S321" s="24"/>
      <c r="T321" s="24"/>
      <c r="U321" s="24"/>
      <c r="W321" s="44"/>
    </row>
    <row r="322" spans="2:23" x14ac:dyDescent="0.25">
      <c r="B322" s="19"/>
      <c r="C322" s="6"/>
      <c r="D322" s="6"/>
      <c r="E322" s="6"/>
      <c r="F322" s="24"/>
      <c r="G322" s="24"/>
      <c r="H322" s="24"/>
      <c r="I322" s="24"/>
      <c r="J322" s="40"/>
      <c r="K322" s="24"/>
      <c r="L322" s="24"/>
      <c r="M322" s="24"/>
      <c r="N322" s="40"/>
      <c r="O322" s="24"/>
      <c r="P322" s="24"/>
      <c r="Q322" s="24"/>
      <c r="R322" s="24"/>
      <c r="S322" s="24"/>
      <c r="T322" s="24"/>
      <c r="U322" s="24"/>
      <c r="W322" s="44"/>
    </row>
    <row r="323" spans="2:23" x14ac:dyDescent="0.25">
      <c r="B323" s="20"/>
      <c r="C323" s="6"/>
      <c r="D323" s="6"/>
      <c r="E323" s="6"/>
      <c r="F323" s="24"/>
      <c r="G323" s="24"/>
      <c r="H323" s="24"/>
      <c r="I323" s="24"/>
      <c r="J323" s="40"/>
      <c r="K323" s="24"/>
      <c r="L323" s="24"/>
      <c r="M323" s="24"/>
      <c r="N323" s="40"/>
      <c r="O323" s="24"/>
      <c r="P323" s="24"/>
      <c r="Q323" s="24"/>
      <c r="R323" s="24"/>
      <c r="S323" s="24"/>
      <c r="T323" s="24"/>
      <c r="U323" s="24"/>
      <c r="W323" s="44"/>
    </row>
    <row r="324" spans="2:23" x14ac:dyDescent="0.25">
      <c r="B324" s="6"/>
      <c r="C324" s="6"/>
      <c r="D324" s="6"/>
      <c r="E324" s="6"/>
      <c r="F324" s="24"/>
      <c r="G324" s="24"/>
      <c r="H324" s="24"/>
      <c r="I324" s="24"/>
      <c r="J324" s="40"/>
      <c r="K324" s="24"/>
      <c r="L324" s="24"/>
      <c r="M324" s="24"/>
      <c r="N324" s="40"/>
      <c r="O324" s="24"/>
      <c r="P324" s="24"/>
      <c r="Q324" s="24"/>
      <c r="R324" s="24"/>
      <c r="S324" s="24"/>
      <c r="T324" s="24"/>
      <c r="U324" s="24"/>
      <c r="W324" s="44"/>
    </row>
    <row r="325" spans="2:23" x14ac:dyDescent="0.25">
      <c r="B325" s="18"/>
      <c r="C325" s="6"/>
      <c r="D325" s="6"/>
      <c r="E325" s="6"/>
      <c r="F325" s="24"/>
      <c r="G325" s="24"/>
      <c r="H325" s="24"/>
      <c r="I325" s="24"/>
      <c r="J325" s="40"/>
      <c r="K325" s="24"/>
      <c r="L325" s="24"/>
      <c r="M325" s="24"/>
      <c r="N325" s="40"/>
      <c r="O325" s="24"/>
      <c r="P325" s="24"/>
      <c r="Q325" s="24"/>
      <c r="R325" s="24"/>
      <c r="S325" s="24"/>
      <c r="T325" s="24"/>
      <c r="U325" s="24"/>
      <c r="W325" s="44"/>
    </row>
    <row r="326" spans="2:23" x14ac:dyDescent="0.25">
      <c r="B326" s="6"/>
      <c r="C326" s="6"/>
      <c r="D326" s="6"/>
      <c r="E326" s="6"/>
      <c r="F326" s="24"/>
      <c r="G326" s="24"/>
      <c r="H326" s="24"/>
      <c r="I326" s="24"/>
      <c r="J326" s="40"/>
      <c r="K326" s="24"/>
      <c r="L326" s="24"/>
      <c r="M326" s="24"/>
      <c r="N326" s="40"/>
      <c r="O326" s="24"/>
      <c r="P326" s="24"/>
      <c r="Q326" s="24"/>
      <c r="R326" s="24"/>
      <c r="S326" s="24"/>
      <c r="T326" s="24"/>
      <c r="U326" s="24"/>
      <c r="W326" s="44"/>
    </row>
    <row r="327" spans="2:23" x14ac:dyDescent="0.25">
      <c r="B327" s="18"/>
      <c r="C327" s="6"/>
      <c r="D327" s="6"/>
      <c r="E327" s="6"/>
      <c r="F327" s="24"/>
      <c r="G327" s="24"/>
      <c r="H327" s="24"/>
      <c r="I327" s="24"/>
      <c r="J327" s="40"/>
      <c r="K327" s="24"/>
      <c r="L327" s="24"/>
      <c r="M327" s="24"/>
      <c r="N327" s="40"/>
      <c r="O327" s="24"/>
      <c r="P327" s="24"/>
      <c r="Q327" s="24"/>
      <c r="R327" s="24"/>
      <c r="S327" s="24"/>
      <c r="T327" s="24"/>
      <c r="U327" s="24"/>
      <c r="W327" s="44"/>
    </row>
    <row r="328" spans="2:23" x14ac:dyDescent="0.25">
      <c r="B328" s="30"/>
      <c r="C328" s="30"/>
      <c r="D328" s="30"/>
      <c r="E328" s="30"/>
      <c r="F328" s="31"/>
      <c r="G328" s="41"/>
      <c r="H328" s="41"/>
      <c r="I328" s="41"/>
      <c r="J328" s="41"/>
      <c r="K328" s="41"/>
      <c r="L328" s="41"/>
      <c r="M328" s="41"/>
      <c r="N328" s="41"/>
      <c r="O328" s="41"/>
      <c r="P328" s="41"/>
      <c r="Q328" s="41"/>
      <c r="R328" s="41"/>
      <c r="S328" s="41"/>
      <c r="T328" s="41"/>
      <c r="U328" s="41"/>
      <c r="W328" s="44"/>
    </row>
    <row r="329" spans="2:23" x14ac:dyDescent="0.25">
      <c r="B329" s="6"/>
      <c r="C329" s="6"/>
      <c r="D329" s="6"/>
      <c r="E329" s="6"/>
      <c r="F329" s="24"/>
      <c r="G329" s="24"/>
      <c r="H329" s="24"/>
      <c r="I329" s="24"/>
      <c r="J329" s="40"/>
      <c r="K329" s="24"/>
      <c r="L329" s="24"/>
      <c r="M329" s="24"/>
      <c r="N329" s="40"/>
      <c r="O329" s="24"/>
      <c r="P329" s="24"/>
      <c r="Q329" s="24"/>
      <c r="R329" s="24"/>
      <c r="S329" s="24"/>
      <c r="T329" s="24"/>
      <c r="U329" s="24"/>
      <c r="W329" s="44"/>
    </row>
    <row r="330" spans="2:23" x14ac:dyDescent="0.25">
      <c r="B330" s="6"/>
      <c r="C330" s="6"/>
      <c r="D330" s="6"/>
      <c r="E330" s="6"/>
      <c r="F330" s="24"/>
      <c r="G330" s="24"/>
      <c r="H330" s="24"/>
      <c r="I330" s="24"/>
      <c r="J330" s="40"/>
      <c r="K330" s="24"/>
      <c r="L330" s="24"/>
      <c r="M330" s="24"/>
      <c r="N330" s="40"/>
      <c r="O330" s="24"/>
      <c r="P330" s="24"/>
      <c r="Q330" s="24"/>
      <c r="R330" s="24"/>
      <c r="S330" s="24"/>
      <c r="T330" s="24"/>
      <c r="U330" s="24"/>
      <c r="W330" s="44"/>
    </row>
    <row r="331" spans="2:23" x14ac:dyDescent="0.25">
      <c r="B331" s="9"/>
      <c r="C331" s="6"/>
      <c r="D331" s="6"/>
      <c r="E331" s="6"/>
      <c r="F331" s="24"/>
      <c r="G331" s="24"/>
      <c r="H331" s="24"/>
      <c r="I331" s="24"/>
      <c r="J331" s="40"/>
      <c r="K331" s="24"/>
      <c r="L331" s="24"/>
      <c r="M331" s="24"/>
      <c r="N331" s="40"/>
      <c r="O331" s="24"/>
      <c r="P331" s="24"/>
      <c r="Q331" s="24"/>
      <c r="R331" s="24"/>
      <c r="S331" s="24"/>
      <c r="T331" s="24"/>
      <c r="U331" s="24"/>
      <c r="W331" s="44"/>
    </row>
    <row r="332" spans="2:23" x14ac:dyDescent="0.25">
      <c r="B332" s="19"/>
      <c r="C332" s="6"/>
      <c r="D332" s="6"/>
      <c r="E332" s="6"/>
      <c r="F332" s="24"/>
      <c r="G332" s="24"/>
      <c r="H332" s="24"/>
      <c r="I332" s="24"/>
      <c r="J332" s="40"/>
      <c r="K332" s="24"/>
      <c r="L332" s="24"/>
      <c r="M332" s="24"/>
      <c r="N332" s="40"/>
      <c r="O332" s="24"/>
      <c r="P332" s="24"/>
      <c r="Q332" s="24"/>
      <c r="R332" s="24"/>
      <c r="S332" s="24"/>
      <c r="T332" s="24"/>
      <c r="U332" s="24"/>
      <c r="W332" s="44"/>
    </row>
    <row r="333" spans="2:23" x14ac:dyDescent="0.25">
      <c r="B333" s="19"/>
      <c r="C333" s="6"/>
      <c r="D333" s="6"/>
      <c r="E333" s="6"/>
      <c r="F333" s="24"/>
      <c r="G333" s="24"/>
      <c r="H333" s="24"/>
      <c r="I333" s="24"/>
      <c r="J333" s="40"/>
      <c r="K333" s="24"/>
      <c r="L333" s="24"/>
      <c r="M333" s="24"/>
      <c r="N333" s="40"/>
      <c r="O333" s="24"/>
      <c r="P333" s="24"/>
      <c r="Q333" s="24"/>
      <c r="R333" s="24"/>
      <c r="S333" s="24"/>
      <c r="T333" s="24"/>
      <c r="U333" s="24"/>
      <c r="W333" s="44"/>
    </row>
    <row r="334" spans="2:23" x14ac:dyDescent="0.25">
      <c r="B334" s="19"/>
      <c r="C334" s="6"/>
      <c r="D334" s="6"/>
      <c r="E334" s="6"/>
      <c r="F334" s="24"/>
      <c r="G334" s="24"/>
      <c r="H334" s="24"/>
      <c r="I334" s="24"/>
      <c r="J334" s="40"/>
      <c r="K334" s="24"/>
      <c r="L334" s="24"/>
      <c r="M334" s="24"/>
      <c r="N334" s="40"/>
      <c r="O334" s="24"/>
      <c r="P334" s="24"/>
      <c r="Q334" s="24"/>
      <c r="R334" s="24"/>
      <c r="S334" s="24"/>
      <c r="T334" s="24"/>
      <c r="U334" s="24"/>
      <c r="W334" s="44"/>
    </row>
    <row r="335" spans="2:23" x14ac:dyDescent="0.25">
      <c r="B335" s="6"/>
      <c r="C335" s="6"/>
      <c r="D335" s="6"/>
      <c r="E335" s="6"/>
      <c r="F335" s="24"/>
      <c r="G335" s="24"/>
      <c r="H335" s="24"/>
      <c r="I335" s="24"/>
      <c r="J335" s="40"/>
      <c r="K335" s="24"/>
      <c r="L335" s="24"/>
      <c r="M335" s="24"/>
      <c r="N335" s="40"/>
      <c r="O335" s="24"/>
      <c r="P335" s="24"/>
      <c r="Q335" s="24"/>
      <c r="R335" s="24"/>
      <c r="S335" s="24"/>
      <c r="T335" s="24"/>
      <c r="U335" s="24"/>
      <c r="W335" s="44"/>
    </row>
    <row r="336" spans="2:23" x14ac:dyDescent="0.25">
      <c r="B336" s="6"/>
      <c r="C336" s="6"/>
      <c r="D336" s="6"/>
      <c r="E336" s="6"/>
      <c r="F336" s="24"/>
      <c r="G336" s="24"/>
      <c r="H336" s="24"/>
      <c r="I336" s="24"/>
      <c r="J336" s="40"/>
      <c r="K336" s="24"/>
      <c r="L336" s="24"/>
      <c r="M336" s="24"/>
      <c r="N336" s="40"/>
      <c r="O336" s="24"/>
      <c r="P336" s="24"/>
      <c r="Q336" s="24"/>
      <c r="R336" s="24"/>
      <c r="S336" s="24"/>
      <c r="T336" s="24"/>
      <c r="U336" s="24"/>
      <c r="W336" s="44"/>
    </row>
    <row r="337" spans="2:23" x14ac:dyDescent="0.25">
      <c r="B337" s="30"/>
      <c r="C337" s="30"/>
      <c r="D337" s="30"/>
      <c r="E337" s="30"/>
      <c r="F337" s="31"/>
      <c r="G337" s="41"/>
      <c r="H337" s="41"/>
      <c r="I337" s="41"/>
      <c r="J337" s="41"/>
      <c r="K337" s="41"/>
      <c r="L337" s="41"/>
      <c r="M337" s="41"/>
      <c r="N337" s="41"/>
      <c r="O337" s="41"/>
      <c r="P337" s="41"/>
      <c r="Q337" s="41"/>
      <c r="R337" s="41"/>
      <c r="S337" s="41"/>
      <c r="T337" s="41"/>
      <c r="U337" s="41"/>
      <c r="W337" s="44"/>
    </row>
    <row r="338" spans="2:23" x14ac:dyDescent="0.25">
      <c r="B338" s="6"/>
      <c r="C338" s="6"/>
      <c r="D338" s="6"/>
      <c r="E338" s="6"/>
      <c r="F338" s="24"/>
      <c r="G338" s="24"/>
      <c r="H338" s="24"/>
      <c r="I338" s="24"/>
      <c r="J338" s="40"/>
      <c r="K338" s="24"/>
      <c r="L338" s="24"/>
      <c r="M338" s="24"/>
      <c r="N338" s="40"/>
      <c r="O338" s="24"/>
      <c r="P338" s="24"/>
      <c r="Q338" s="24"/>
      <c r="R338" s="24"/>
      <c r="S338" s="24"/>
      <c r="T338" s="24"/>
      <c r="U338" s="24"/>
      <c r="W338" s="44"/>
    </row>
    <row r="339" spans="2:23" x14ac:dyDescent="0.25">
      <c r="B339" s="30"/>
      <c r="C339" s="30"/>
      <c r="D339" s="30"/>
      <c r="E339" s="30"/>
      <c r="F339" s="31"/>
      <c r="G339" s="41"/>
      <c r="H339" s="41"/>
      <c r="I339" s="41"/>
      <c r="J339" s="41"/>
      <c r="K339" s="41"/>
      <c r="L339" s="41"/>
      <c r="M339" s="41"/>
      <c r="N339" s="41"/>
      <c r="O339" s="41"/>
      <c r="P339" s="41"/>
      <c r="Q339" s="41"/>
      <c r="R339" s="41"/>
      <c r="S339" s="41"/>
      <c r="T339" s="41"/>
      <c r="U339" s="41"/>
      <c r="W339" s="44"/>
    </row>
    <row r="340" spans="2:23" x14ac:dyDescent="0.25">
      <c r="B340" s="6"/>
      <c r="C340" s="6"/>
      <c r="D340" s="6"/>
      <c r="E340" s="6"/>
      <c r="F340" s="24"/>
      <c r="G340" s="24"/>
      <c r="H340" s="24"/>
      <c r="I340" s="24"/>
      <c r="J340" s="40"/>
      <c r="K340" s="24"/>
      <c r="L340" s="24"/>
      <c r="M340" s="24"/>
      <c r="N340" s="40"/>
      <c r="O340" s="24"/>
      <c r="P340" s="24"/>
      <c r="Q340" s="24"/>
      <c r="R340" s="24"/>
      <c r="S340" s="24"/>
      <c r="T340" s="24"/>
      <c r="U340" s="24"/>
      <c r="W340" s="44"/>
    </row>
    <row r="341" spans="2:23" x14ac:dyDescent="0.25">
      <c r="B341" s="6"/>
      <c r="C341" s="6"/>
      <c r="D341" s="6"/>
      <c r="E341" s="6"/>
      <c r="F341" s="24"/>
      <c r="G341" s="24"/>
      <c r="H341" s="24"/>
      <c r="I341" s="24"/>
      <c r="J341" s="40"/>
      <c r="K341" s="24"/>
      <c r="L341" s="24"/>
      <c r="M341" s="24"/>
      <c r="N341" s="40"/>
      <c r="O341" s="24"/>
      <c r="P341" s="24"/>
      <c r="Q341" s="24"/>
      <c r="R341" s="24"/>
      <c r="S341" s="24"/>
      <c r="T341" s="24"/>
      <c r="U341" s="24"/>
      <c r="W341" s="44"/>
    </row>
    <row r="342" spans="2:23" x14ac:dyDescent="0.25">
      <c r="B342" s="9"/>
      <c r="C342" s="6"/>
      <c r="D342" s="6"/>
      <c r="E342" s="6"/>
      <c r="F342" s="24"/>
      <c r="G342" s="24"/>
      <c r="H342" s="24"/>
      <c r="I342" s="24"/>
      <c r="J342" s="40"/>
      <c r="K342" s="24"/>
      <c r="L342" s="24"/>
      <c r="M342" s="24"/>
      <c r="N342" s="40"/>
      <c r="O342" s="24"/>
      <c r="P342" s="24"/>
      <c r="Q342" s="24"/>
      <c r="R342" s="24"/>
      <c r="S342" s="24"/>
      <c r="T342" s="24"/>
      <c r="U342" s="24"/>
      <c r="W342" s="44"/>
    </row>
    <row r="343" spans="2:23" x14ac:dyDescent="0.25">
      <c r="B343" s="6"/>
      <c r="C343" s="6"/>
      <c r="D343" s="6"/>
      <c r="E343" s="6"/>
      <c r="F343" s="24"/>
      <c r="G343" s="24"/>
      <c r="H343" s="24"/>
      <c r="I343" s="24"/>
      <c r="J343" s="40"/>
      <c r="K343" s="24"/>
      <c r="L343" s="24"/>
      <c r="M343" s="24"/>
      <c r="N343" s="40"/>
      <c r="O343" s="24"/>
      <c r="P343" s="24"/>
      <c r="Q343" s="24"/>
      <c r="R343" s="24"/>
      <c r="S343" s="24"/>
      <c r="T343" s="24"/>
      <c r="U343" s="24"/>
      <c r="W343" s="44"/>
    </row>
    <row r="344" spans="2:23" x14ac:dyDescent="0.25">
      <c r="B344" s="6"/>
      <c r="C344" s="6"/>
      <c r="D344" s="6"/>
      <c r="E344" s="6"/>
      <c r="F344" s="24"/>
      <c r="G344" s="24"/>
      <c r="H344" s="24"/>
      <c r="I344" s="24"/>
      <c r="J344" s="40"/>
      <c r="K344" s="24"/>
      <c r="L344" s="24"/>
      <c r="M344" s="24"/>
      <c r="N344" s="40"/>
      <c r="O344" s="24"/>
      <c r="P344" s="24"/>
      <c r="Q344" s="24"/>
      <c r="R344" s="24"/>
      <c r="S344" s="24"/>
      <c r="T344" s="24"/>
      <c r="U344" s="24"/>
      <c r="W344" s="44"/>
    </row>
    <row r="345" spans="2:23" x14ac:dyDescent="0.25">
      <c r="B345" s="6"/>
      <c r="C345" s="6"/>
      <c r="D345" s="6"/>
      <c r="E345" s="6"/>
      <c r="F345" s="24"/>
      <c r="G345" s="24"/>
      <c r="H345" s="24"/>
      <c r="I345" s="24"/>
      <c r="J345" s="40"/>
      <c r="K345" s="24"/>
      <c r="L345" s="24"/>
      <c r="M345" s="24"/>
      <c r="N345" s="40"/>
      <c r="O345" s="24"/>
      <c r="P345" s="24"/>
      <c r="Q345" s="24"/>
      <c r="R345" s="24"/>
      <c r="S345" s="24"/>
      <c r="T345" s="24"/>
      <c r="U345" s="24"/>
      <c r="W345" s="44"/>
    </row>
    <row r="346" spans="2:23" x14ac:dyDescent="0.25">
      <c r="B346" s="6"/>
      <c r="C346" s="6"/>
      <c r="D346" s="6"/>
      <c r="E346" s="6"/>
      <c r="F346" s="24"/>
      <c r="G346" s="24"/>
      <c r="H346" s="24"/>
      <c r="I346" s="24"/>
      <c r="J346" s="40"/>
      <c r="K346" s="24"/>
      <c r="L346" s="24"/>
      <c r="M346" s="24"/>
      <c r="N346" s="40"/>
      <c r="O346" s="24"/>
      <c r="P346" s="24"/>
      <c r="Q346" s="24"/>
      <c r="R346" s="24"/>
      <c r="S346" s="24"/>
      <c r="T346" s="24"/>
      <c r="U346" s="24"/>
      <c r="W346" s="44"/>
    </row>
    <row r="347" spans="2:23" x14ac:dyDescent="0.25">
      <c r="B347" s="6"/>
      <c r="C347" s="6"/>
      <c r="D347" s="6"/>
      <c r="E347" s="6"/>
      <c r="F347" s="24"/>
      <c r="G347" s="24"/>
      <c r="H347" s="24"/>
      <c r="I347" s="24"/>
      <c r="J347" s="40"/>
      <c r="K347" s="24"/>
      <c r="L347" s="24"/>
      <c r="M347" s="24"/>
      <c r="N347" s="40"/>
      <c r="O347" s="24"/>
      <c r="P347" s="24"/>
      <c r="Q347" s="24"/>
      <c r="R347" s="24"/>
      <c r="S347" s="24"/>
      <c r="T347" s="24"/>
      <c r="U347" s="24"/>
      <c r="W347" s="44"/>
    </row>
    <row r="348" spans="2:23" x14ac:dyDescent="0.25">
      <c r="B348" s="30"/>
      <c r="C348" s="30"/>
      <c r="D348" s="30"/>
      <c r="E348" s="30"/>
      <c r="F348" s="31"/>
      <c r="G348" s="41"/>
      <c r="H348" s="41"/>
      <c r="I348" s="41"/>
      <c r="J348" s="41"/>
      <c r="K348" s="41"/>
      <c r="L348" s="41"/>
      <c r="M348" s="41"/>
      <c r="N348" s="41"/>
      <c r="O348" s="41"/>
      <c r="P348" s="41"/>
      <c r="Q348" s="41"/>
      <c r="R348" s="41"/>
      <c r="S348" s="41"/>
      <c r="T348" s="41"/>
      <c r="U348" s="41"/>
      <c r="W348" s="44"/>
    </row>
    <row r="349" spans="2:23" x14ac:dyDescent="0.25">
      <c r="B349" s="6"/>
      <c r="C349" s="6"/>
      <c r="D349" s="6"/>
      <c r="E349" s="6"/>
      <c r="F349" s="24"/>
      <c r="G349" s="24"/>
      <c r="H349" s="24"/>
      <c r="I349" s="24"/>
      <c r="J349" s="40"/>
      <c r="K349" s="24"/>
      <c r="L349" s="24"/>
      <c r="M349" s="24"/>
      <c r="N349" s="40"/>
      <c r="O349" s="24"/>
      <c r="P349" s="24"/>
      <c r="Q349" s="24"/>
      <c r="R349" s="24"/>
      <c r="S349" s="24"/>
      <c r="T349" s="24"/>
      <c r="U349" s="24"/>
      <c r="W349" s="44"/>
    </row>
    <row r="350" spans="2:23" x14ac:dyDescent="0.25">
      <c r="B350" s="6"/>
      <c r="C350" s="6"/>
      <c r="D350" s="6"/>
      <c r="E350" s="6"/>
      <c r="F350" s="24"/>
      <c r="G350" s="24"/>
      <c r="H350" s="24"/>
      <c r="I350" s="24"/>
      <c r="J350" s="40"/>
      <c r="K350" s="24"/>
      <c r="L350" s="24"/>
      <c r="M350" s="24"/>
      <c r="N350" s="40"/>
      <c r="O350" s="24"/>
      <c r="P350" s="24"/>
      <c r="Q350" s="24"/>
      <c r="R350" s="24"/>
      <c r="S350" s="24"/>
      <c r="T350" s="24"/>
      <c r="U350" s="24"/>
      <c r="W350" s="44"/>
    </row>
    <row r="351" spans="2:23" x14ac:dyDescent="0.25">
      <c r="B351" s="9"/>
      <c r="C351" s="6"/>
      <c r="D351" s="6"/>
      <c r="E351" s="6"/>
      <c r="F351" s="24"/>
      <c r="G351" s="24"/>
      <c r="H351" s="24"/>
      <c r="I351" s="24"/>
      <c r="J351" s="40"/>
      <c r="K351" s="24"/>
      <c r="L351" s="24"/>
      <c r="M351" s="24"/>
      <c r="N351" s="40"/>
      <c r="O351" s="24"/>
      <c r="P351" s="24"/>
      <c r="Q351" s="24"/>
      <c r="R351" s="24"/>
      <c r="S351" s="24"/>
      <c r="T351" s="24"/>
      <c r="U351" s="24"/>
      <c r="W351" s="44"/>
    </row>
    <row r="352" spans="2:23" x14ac:dyDescent="0.25">
      <c r="B352" s="6"/>
      <c r="C352" s="6"/>
      <c r="D352" s="6"/>
      <c r="E352" s="6"/>
      <c r="F352" s="24"/>
      <c r="G352" s="24"/>
      <c r="H352" s="24"/>
      <c r="I352" s="24"/>
      <c r="J352" s="40"/>
      <c r="K352" s="24"/>
      <c r="L352" s="24"/>
      <c r="M352" s="24"/>
      <c r="N352" s="40"/>
      <c r="O352" s="24"/>
      <c r="P352" s="24"/>
      <c r="Q352" s="24"/>
      <c r="R352" s="24"/>
      <c r="S352" s="24"/>
      <c r="T352" s="24"/>
      <c r="U352" s="24"/>
      <c r="W352" s="44"/>
    </row>
    <row r="353" spans="2:23" x14ac:dyDescent="0.25">
      <c r="B353" s="6"/>
      <c r="C353" s="6"/>
      <c r="D353" s="6"/>
      <c r="E353" s="6"/>
      <c r="F353" s="24"/>
      <c r="G353" s="24"/>
      <c r="H353" s="24"/>
      <c r="I353" s="24"/>
      <c r="J353" s="40"/>
      <c r="K353" s="24"/>
      <c r="L353" s="24"/>
      <c r="M353" s="24"/>
      <c r="N353" s="40"/>
      <c r="O353" s="24"/>
      <c r="P353" s="24"/>
      <c r="Q353" s="24"/>
      <c r="R353" s="24"/>
      <c r="S353" s="24"/>
      <c r="T353" s="24"/>
      <c r="U353" s="24"/>
      <c r="W353" s="44"/>
    </row>
    <row r="354" spans="2:23" x14ac:dyDescent="0.25">
      <c r="B354" s="6"/>
      <c r="C354" s="6"/>
      <c r="D354" s="6"/>
      <c r="E354" s="6"/>
      <c r="F354" s="24"/>
      <c r="G354" s="24"/>
      <c r="H354" s="24"/>
      <c r="I354" s="24"/>
      <c r="J354" s="40"/>
      <c r="K354" s="24"/>
      <c r="L354" s="24"/>
      <c r="M354" s="24"/>
      <c r="N354" s="40"/>
      <c r="O354" s="24"/>
      <c r="P354" s="24"/>
      <c r="Q354" s="24"/>
      <c r="R354" s="24"/>
      <c r="S354" s="24"/>
      <c r="T354" s="24"/>
      <c r="U354" s="24"/>
      <c r="W354" s="44"/>
    </row>
    <row r="355" spans="2:23" x14ac:dyDescent="0.25">
      <c r="B355" s="6"/>
      <c r="C355" s="6"/>
      <c r="D355" s="6"/>
      <c r="E355" s="6"/>
      <c r="F355" s="24"/>
      <c r="G355" s="24"/>
      <c r="H355" s="24"/>
      <c r="I355" s="24"/>
      <c r="J355" s="40"/>
      <c r="K355" s="24"/>
      <c r="L355" s="24"/>
      <c r="M355" s="24"/>
      <c r="N355" s="40"/>
      <c r="O355" s="24"/>
      <c r="P355" s="24"/>
      <c r="Q355" s="24"/>
      <c r="R355" s="24"/>
      <c r="S355" s="24"/>
      <c r="T355" s="24"/>
      <c r="U355" s="24"/>
      <c r="W355" s="44"/>
    </row>
    <row r="356" spans="2:23" x14ac:dyDescent="0.25">
      <c r="B356" s="30"/>
      <c r="C356" s="30"/>
      <c r="D356" s="30"/>
      <c r="E356" s="30"/>
      <c r="F356" s="31"/>
      <c r="G356" s="41"/>
      <c r="H356" s="41"/>
      <c r="I356" s="41"/>
      <c r="J356" s="41"/>
      <c r="K356" s="41"/>
      <c r="L356" s="41"/>
      <c r="M356" s="41"/>
      <c r="N356" s="41"/>
      <c r="O356" s="41"/>
      <c r="P356" s="41"/>
      <c r="Q356" s="41"/>
      <c r="R356" s="41"/>
      <c r="S356" s="41"/>
      <c r="T356" s="41"/>
      <c r="U356" s="41"/>
      <c r="W356" s="44"/>
    </row>
    <row r="357" spans="2:23" x14ac:dyDescent="0.25">
      <c r="B357" s="6"/>
      <c r="C357" s="6"/>
      <c r="D357" s="6"/>
      <c r="E357" s="6"/>
      <c r="F357" s="24"/>
      <c r="G357" s="24"/>
      <c r="H357" s="24"/>
      <c r="I357" s="24"/>
      <c r="J357" s="40"/>
      <c r="K357" s="24"/>
      <c r="L357" s="24"/>
      <c r="M357" s="24"/>
      <c r="N357" s="40"/>
      <c r="O357" s="24"/>
      <c r="P357" s="24"/>
      <c r="Q357" s="24"/>
      <c r="R357" s="24"/>
      <c r="S357" s="24"/>
      <c r="T357" s="24"/>
      <c r="U357" s="24"/>
      <c r="W357" s="44"/>
    </row>
    <row r="358" spans="2:23" x14ac:dyDescent="0.25">
      <c r="B358" s="30"/>
      <c r="C358" s="30"/>
      <c r="D358" s="30"/>
      <c r="E358" s="30"/>
      <c r="F358" s="31"/>
      <c r="G358" s="41"/>
      <c r="H358" s="41"/>
      <c r="I358" s="41"/>
      <c r="J358" s="41"/>
      <c r="K358" s="41"/>
      <c r="L358" s="41"/>
      <c r="M358" s="41"/>
      <c r="N358" s="41"/>
      <c r="O358" s="41"/>
      <c r="P358" s="41"/>
      <c r="Q358" s="41"/>
      <c r="R358" s="41"/>
      <c r="S358" s="41"/>
      <c r="T358" s="41"/>
      <c r="U358" s="41"/>
      <c r="W358" s="44"/>
    </row>
    <row r="359" spans="2:23" x14ac:dyDescent="0.25">
      <c r="B359" s="6"/>
      <c r="C359" s="6"/>
      <c r="D359" s="6"/>
      <c r="E359" s="6"/>
      <c r="F359" s="24"/>
      <c r="G359" s="24"/>
      <c r="H359" s="24"/>
      <c r="I359" s="24"/>
      <c r="J359" s="40"/>
      <c r="K359" s="24"/>
      <c r="L359" s="24"/>
      <c r="M359" s="24"/>
      <c r="N359" s="40"/>
      <c r="O359" s="24"/>
      <c r="P359" s="24"/>
      <c r="Q359" s="24"/>
      <c r="R359" s="24"/>
      <c r="S359" s="24"/>
      <c r="T359" s="24"/>
      <c r="U359" s="24"/>
      <c r="W359" s="44"/>
    </row>
    <row r="360" spans="2:23" x14ac:dyDescent="0.25">
      <c r="B360" s="30"/>
      <c r="C360" s="30"/>
      <c r="D360" s="30"/>
      <c r="E360" s="30"/>
      <c r="F360" s="31"/>
      <c r="G360" s="41"/>
      <c r="H360" s="41"/>
      <c r="I360" s="41"/>
      <c r="J360" s="41"/>
      <c r="K360" s="41"/>
      <c r="L360" s="41"/>
      <c r="M360" s="41"/>
      <c r="N360" s="41"/>
      <c r="O360" s="41"/>
      <c r="P360" s="41"/>
      <c r="Q360" s="41"/>
      <c r="R360" s="41"/>
      <c r="S360" s="41"/>
      <c r="T360" s="41"/>
      <c r="U360" s="41"/>
      <c r="W360" s="44"/>
    </row>
    <row r="361" spans="2:23" x14ac:dyDescent="0.25">
      <c r="B361" s="6"/>
      <c r="C361" s="6"/>
      <c r="D361" s="6"/>
      <c r="E361" s="6"/>
      <c r="F361" s="24"/>
      <c r="G361" s="24"/>
      <c r="H361" s="24"/>
      <c r="I361" s="24"/>
      <c r="J361" s="40"/>
      <c r="K361" s="24"/>
      <c r="L361" s="24"/>
      <c r="M361" s="24"/>
      <c r="N361" s="40"/>
      <c r="O361" s="24"/>
      <c r="P361" s="24"/>
      <c r="Q361" s="24"/>
      <c r="R361" s="24"/>
      <c r="S361" s="24"/>
      <c r="T361" s="24"/>
      <c r="U361" s="24"/>
      <c r="W361" s="44"/>
    </row>
    <row r="362" spans="2:23" x14ac:dyDescent="0.25">
      <c r="B362" s="7"/>
      <c r="C362" s="6"/>
      <c r="D362" s="6"/>
      <c r="E362" s="6"/>
      <c r="F362" s="24"/>
      <c r="G362" s="24"/>
      <c r="H362" s="24"/>
      <c r="I362" s="24"/>
      <c r="J362" s="40"/>
      <c r="K362" s="24"/>
      <c r="L362" s="24"/>
      <c r="M362" s="24"/>
      <c r="N362" s="40"/>
      <c r="O362" s="24"/>
      <c r="P362" s="24"/>
      <c r="Q362" s="24"/>
      <c r="R362" s="24"/>
      <c r="S362" s="24"/>
      <c r="T362" s="24"/>
      <c r="U362" s="24"/>
      <c r="W362" s="44"/>
    </row>
    <row r="363" spans="2:23" x14ac:dyDescent="0.25">
      <c r="B363" s="9"/>
      <c r="C363" s="6"/>
      <c r="D363" s="6"/>
      <c r="E363" s="6"/>
      <c r="F363" s="24"/>
      <c r="G363" s="24"/>
      <c r="H363" s="24"/>
      <c r="I363" s="24"/>
      <c r="J363" s="40"/>
      <c r="K363" s="24"/>
      <c r="L363" s="24"/>
      <c r="M363" s="24"/>
      <c r="N363" s="40"/>
      <c r="O363" s="24"/>
      <c r="P363" s="24"/>
      <c r="Q363" s="24"/>
      <c r="R363" s="24"/>
      <c r="S363" s="24"/>
      <c r="T363" s="24"/>
      <c r="U363" s="24"/>
      <c r="W363" s="44"/>
    </row>
    <row r="364" spans="2:23" x14ac:dyDescent="0.25">
      <c r="B364" s="6"/>
      <c r="C364" s="6"/>
      <c r="D364" s="6"/>
      <c r="E364" s="6"/>
      <c r="F364" s="24"/>
      <c r="G364" s="24"/>
      <c r="H364" s="24"/>
      <c r="I364" s="24"/>
      <c r="J364" s="40"/>
      <c r="K364" s="24"/>
      <c r="L364" s="24"/>
      <c r="M364" s="24"/>
      <c r="N364" s="40"/>
      <c r="O364" s="24"/>
      <c r="P364" s="24"/>
      <c r="Q364" s="24"/>
      <c r="R364" s="24"/>
      <c r="S364" s="24"/>
      <c r="T364" s="24"/>
      <c r="U364" s="24"/>
      <c r="W364" s="44"/>
    </row>
    <row r="365" spans="2:23" x14ac:dyDescent="0.25">
      <c r="B365" s="6"/>
      <c r="C365" s="6"/>
      <c r="D365" s="6"/>
      <c r="E365" s="6"/>
      <c r="F365" s="24"/>
      <c r="G365" s="24"/>
      <c r="H365" s="24"/>
      <c r="I365" s="24"/>
      <c r="J365" s="40"/>
      <c r="K365" s="24"/>
      <c r="L365" s="24"/>
      <c r="M365" s="24"/>
      <c r="N365" s="40"/>
      <c r="O365" s="24"/>
      <c r="P365" s="24"/>
      <c r="Q365" s="24"/>
      <c r="R365" s="24"/>
      <c r="S365" s="24"/>
      <c r="T365" s="24"/>
      <c r="U365" s="24"/>
      <c r="W365" s="44"/>
    </row>
    <row r="366" spans="2:23" x14ac:dyDescent="0.25">
      <c r="B366" s="6"/>
      <c r="C366" s="6"/>
      <c r="D366" s="6"/>
      <c r="E366" s="6"/>
      <c r="F366" s="24"/>
      <c r="G366" s="24"/>
      <c r="H366" s="24"/>
      <c r="I366" s="24"/>
      <c r="J366" s="40"/>
      <c r="K366" s="24"/>
      <c r="L366" s="24"/>
      <c r="M366" s="24"/>
      <c r="N366" s="40"/>
      <c r="O366" s="24"/>
      <c r="P366" s="24"/>
      <c r="Q366" s="24"/>
      <c r="R366" s="24"/>
      <c r="S366" s="24"/>
      <c r="T366" s="24"/>
      <c r="U366" s="24"/>
      <c r="W366" s="44"/>
    </row>
    <row r="367" spans="2:23" x14ac:dyDescent="0.25">
      <c r="B367" s="30"/>
      <c r="C367" s="30"/>
      <c r="D367" s="30"/>
      <c r="E367" s="30"/>
      <c r="F367" s="31"/>
      <c r="G367" s="41"/>
      <c r="H367" s="41"/>
      <c r="I367" s="41"/>
      <c r="J367" s="41"/>
      <c r="K367" s="41"/>
      <c r="L367" s="41"/>
      <c r="M367" s="41"/>
      <c r="N367" s="41"/>
      <c r="O367" s="41"/>
      <c r="P367" s="41"/>
      <c r="Q367" s="41"/>
      <c r="R367" s="41"/>
      <c r="S367" s="41"/>
      <c r="T367" s="41"/>
      <c r="U367" s="41"/>
      <c r="W367" s="44"/>
    </row>
    <row r="368" spans="2:23" x14ac:dyDescent="0.25">
      <c r="B368" s="6"/>
      <c r="C368" s="6"/>
      <c r="D368" s="6"/>
      <c r="E368" s="6"/>
      <c r="F368" s="24"/>
      <c r="G368" s="24"/>
      <c r="H368" s="24"/>
      <c r="I368" s="24"/>
      <c r="J368" s="40"/>
      <c r="K368" s="24"/>
      <c r="L368" s="24"/>
      <c r="M368" s="24"/>
      <c r="N368" s="40"/>
      <c r="O368" s="24"/>
      <c r="P368" s="24"/>
      <c r="Q368" s="24"/>
      <c r="R368" s="24"/>
      <c r="S368" s="24"/>
      <c r="T368" s="24"/>
      <c r="U368" s="24"/>
      <c r="W368" s="44"/>
    </row>
    <row r="369" spans="2:23" x14ac:dyDescent="0.25">
      <c r="B369" s="6"/>
      <c r="C369" s="6"/>
      <c r="D369" s="6"/>
      <c r="E369" s="6"/>
      <c r="F369" s="24"/>
      <c r="G369" s="24"/>
      <c r="H369" s="24"/>
      <c r="I369" s="24"/>
      <c r="J369" s="40"/>
      <c r="K369" s="24"/>
      <c r="L369" s="24"/>
      <c r="M369" s="24"/>
      <c r="N369" s="40"/>
      <c r="O369" s="24"/>
      <c r="P369" s="24"/>
      <c r="Q369" s="24"/>
      <c r="R369" s="24"/>
      <c r="S369" s="24"/>
      <c r="T369" s="24"/>
      <c r="U369" s="24"/>
      <c r="W369" s="44"/>
    </row>
    <row r="370" spans="2:23" x14ac:dyDescent="0.25">
      <c r="B370" s="9"/>
      <c r="C370" s="6"/>
      <c r="D370" s="6"/>
      <c r="E370" s="6"/>
      <c r="F370" s="24"/>
      <c r="G370" s="24"/>
      <c r="H370" s="24"/>
      <c r="I370" s="24"/>
      <c r="J370" s="40"/>
      <c r="K370" s="24"/>
      <c r="L370" s="24"/>
      <c r="M370" s="24"/>
      <c r="N370" s="40"/>
      <c r="O370" s="24"/>
      <c r="P370" s="24"/>
      <c r="Q370" s="24"/>
      <c r="R370" s="24"/>
      <c r="S370" s="24"/>
      <c r="T370" s="24"/>
      <c r="U370" s="24"/>
      <c r="W370" s="44"/>
    </row>
    <row r="371" spans="2:23" x14ac:dyDescent="0.25">
      <c r="B371" s="6"/>
      <c r="C371" s="6"/>
      <c r="D371" s="6"/>
      <c r="E371" s="6"/>
      <c r="F371" s="24"/>
      <c r="G371" s="24"/>
      <c r="H371" s="24"/>
      <c r="I371" s="24"/>
      <c r="J371" s="40"/>
      <c r="K371" s="24"/>
      <c r="L371" s="24"/>
      <c r="M371" s="24"/>
      <c r="N371" s="40"/>
      <c r="O371" s="24"/>
      <c r="P371" s="24"/>
      <c r="Q371" s="24"/>
      <c r="R371" s="24"/>
      <c r="S371" s="24"/>
      <c r="T371" s="24"/>
      <c r="U371" s="24"/>
      <c r="W371" s="44"/>
    </row>
    <row r="372" spans="2:23" x14ac:dyDescent="0.25">
      <c r="B372" s="6"/>
      <c r="C372" s="6"/>
      <c r="D372" s="6"/>
      <c r="E372" s="6"/>
      <c r="F372" s="24"/>
      <c r="G372" s="24"/>
      <c r="H372" s="24"/>
      <c r="I372" s="24"/>
      <c r="J372" s="40"/>
      <c r="K372" s="24"/>
      <c r="L372" s="24"/>
      <c r="M372" s="24"/>
      <c r="N372" s="40"/>
      <c r="O372" s="24"/>
      <c r="P372" s="24"/>
      <c r="Q372" s="24"/>
      <c r="R372" s="24"/>
      <c r="S372" s="24"/>
      <c r="T372" s="24"/>
      <c r="U372" s="24"/>
      <c r="W372" s="44"/>
    </row>
    <row r="373" spans="2:23" x14ac:dyDescent="0.25">
      <c r="B373" s="6"/>
      <c r="C373" s="6"/>
      <c r="D373" s="6"/>
      <c r="E373" s="6"/>
      <c r="F373" s="24"/>
      <c r="G373" s="24"/>
      <c r="H373" s="24"/>
      <c r="I373" s="24"/>
      <c r="J373" s="40"/>
      <c r="K373" s="24"/>
      <c r="L373" s="24"/>
      <c r="M373" s="24"/>
      <c r="N373" s="40"/>
      <c r="O373" s="24"/>
      <c r="P373" s="24"/>
      <c r="Q373" s="24"/>
      <c r="R373" s="24"/>
      <c r="S373" s="24"/>
      <c r="T373" s="24"/>
      <c r="U373" s="24"/>
      <c r="W373" s="44"/>
    </row>
    <row r="374" spans="2:23" x14ac:dyDescent="0.25">
      <c r="B374" s="6"/>
      <c r="C374" s="6"/>
      <c r="D374" s="6"/>
      <c r="E374" s="6"/>
      <c r="F374" s="24"/>
      <c r="G374" s="24"/>
      <c r="H374" s="24"/>
      <c r="I374" s="24"/>
      <c r="J374" s="40"/>
      <c r="K374" s="24"/>
      <c r="L374" s="24"/>
      <c r="M374" s="24"/>
      <c r="N374" s="40"/>
      <c r="O374" s="24"/>
      <c r="P374" s="24"/>
      <c r="Q374" s="24"/>
      <c r="R374" s="24"/>
      <c r="S374" s="24"/>
      <c r="T374" s="24"/>
      <c r="U374" s="24"/>
      <c r="W374" s="44"/>
    </row>
    <row r="375" spans="2:23" x14ac:dyDescent="0.25">
      <c r="B375" s="6"/>
      <c r="C375" s="6"/>
      <c r="D375" s="6"/>
      <c r="E375" s="6"/>
      <c r="F375" s="24"/>
      <c r="G375" s="24"/>
      <c r="H375" s="24"/>
      <c r="I375" s="24"/>
      <c r="J375" s="40"/>
      <c r="K375" s="24"/>
      <c r="L375" s="24"/>
      <c r="M375" s="24"/>
      <c r="N375" s="40"/>
      <c r="O375" s="24"/>
      <c r="P375" s="24"/>
      <c r="Q375" s="24"/>
      <c r="R375" s="24"/>
      <c r="S375" s="24"/>
      <c r="T375" s="24"/>
      <c r="U375" s="24"/>
      <c r="W375" s="44"/>
    </row>
    <row r="376" spans="2:23" x14ac:dyDescent="0.25">
      <c r="B376" s="6"/>
      <c r="C376" s="6"/>
      <c r="D376" s="6"/>
      <c r="E376" s="6"/>
      <c r="F376" s="24"/>
      <c r="G376" s="24"/>
      <c r="H376" s="24"/>
      <c r="I376" s="24"/>
      <c r="J376" s="40"/>
      <c r="K376" s="24"/>
      <c r="L376" s="24"/>
      <c r="M376" s="24"/>
      <c r="N376" s="40"/>
      <c r="O376" s="24"/>
      <c r="P376" s="24"/>
      <c r="Q376" s="24"/>
      <c r="R376" s="24"/>
      <c r="S376" s="24"/>
      <c r="T376" s="24"/>
      <c r="U376" s="24"/>
      <c r="W376" s="44"/>
    </row>
    <row r="377" spans="2:23" x14ac:dyDescent="0.25">
      <c r="B377" s="6"/>
      <c r="C377" s="6"/>
      <c r="D377" s="6"/>
      <c r="E377" s="6"/>
      <c r="F377" s="24"/>
      <c r="G377" s="24"/>
      <c r="H377" s="24"/>
      <c r="I377" s="24"/>
      <c r="J377" s="40"/>
      <c r="K377" s="24"/>
      <c r="L377" s="24"/>
      <c r="M377" s="24"/>
      <c r="N377" s="40"/>
      <c r="O377" s="24"/>
      <c r="P377" s="24"/>
      <c r="Q377" s="24"/>
      <c r="R377" s="24"/>
      <c r="S377" s="24"/>
      <c r="T377" s="24"/>
      <c r="U377" s="24"/>
      <c r="W377" s="44"/>
    </row>
    <row r="378" spans="2:23" x14ac:dyDescent="0.25">
      <c r="B378" s="6"/>
      <c r="C378" s="6"/>
      <c r="D378" s="6"/>
      <c r="E378" s="6"/>
      <c r="F378" s="24"/>
      <c r="G378" s="24"/>
      <c r="H378" s="24"/>
      <c r="I378" s="24"/>
      <c r="J378" s="40"/>
      <c r="K378" s="24"/>
      <c r="L378" s="24"/>
      <c r="M378" s="24"/>
      <c r="N378" s="40"/>
      <c r="O378" s="24"/>
      <c r="P378" s="24"/>
      <c r="Q378" s="24"/>
      <c r="R378" s="24"/>
      <c r="S378" s="24"/>
      <c r="T378" s="24"/>
      <c r="U378" s="24"/>
      <c r="W378" s="44"/>
    </row>
    <row r="379" spans="2:23" x14ac:dyDescent="0.25">
      <c r="B379" s="6"/>
      <c r="C379" s="6"/>
      <c r="D379" s="6"/>
      <c r="E379" s="6"/>
      <c r="F379" s="24"/>
      <c r="G379" s="24"/>
      <c r="H379" s="24"/>
      <c r="I379" s="24"/>
      <c r="J379" s="40"/>
      <c r="K379" s="24"/>
      <c r="L379" s="24"/>
      <c r="M379" s="24"/>
      <c r="N379" s="40"/>
      <c r="O379" s="24"/>
      <c r="P379" s="24"/>
      <c r="Q379" s="24"/>
      <c r="R379" s="24"/>
      <c r="S379" s="24"/>
      <c r="T379" s="24"/>
      <c r="U379" s="24"/>
      <c r="W379" s="44"/>
    </row>
    <row r="380" spans="2:23" x14ac:dyDescent="0.25">
      <c r="B380" s="6"/>
      <c r="C380" s="6"/>
      <c r="D380" s="6"/>
      <c r="E380" s="6"/>
      <c r="F380" s="24"/>
      <c r="G380" s="24"/>
      <c r="H380" s="24"/>
      <c r="I380" s="24"/>
      <c r="J380" s="40"/>
      <c r="K380" s="24"/>
      <c r="L380" s="24"/>
      <c r="M380" s="24"/>
      <c r="N380" s="40"/>
      <c r="O380" s="24"/>
      <c r="P380" s="24"/>
      <c r="Q380" s="24"/>
      <c r="R380" s="24"/>
      <c r="S380" s="24"/>
      <c r="T380" s="24"/>
      <c r="U380" s="24"/>
      <c r="W380" s="44"/>
    </row>
    <row r="381" spans="2:23" x14ac:dyDescent="0.25">
      <c r="B381" s="30"/>
      <c r="C381" s="30"/>
      <c r="D381" s="30"/>
      <c r="E381" s="30"/>
      <c r="F381" s="31"/>
      <c r="G381" s="41"/>
      <c r="H381" s="41"/>
      <c r="I381" s="41"/>
      <c r="J381" s="41"/>
      <c r="K381" s="41"/>
      <c r="L381" s="41"/>
      <c r="M381" s="41"/>
      <c r="N381" s="41"/>
      <c r="O381" s="41"/>
      <c r="P381" s="41"/>
      <c r="Q381" s="41"/>
      <c r="R381" s="41"/>
      <c r="S381" s="41"/>
      <c r="T381" s="41"/>
      <c r="U381" s="41"/>
      <c r="W381" s="44"/>
    </row>
    <row r="382" spans="2:23" x14ac:dyDescent="0.25">
      <c r="B382" s="6"/>
      <c r="C382" s="6"/>
      <c r="D382" s="6"/>
      <c r="E382" s="6"/>
      <c r="F382" s="24"/>
      <c r="G382" s="24"/>
      <c r="H382" s="24"/>
      <c r="I382" s="24"/>
      <c r="J382" s="40"/>
      <c r="K382" s="24"/>
      <c r="L382" s="24"/>
      <c r="M382" s="24"/>
      <c r="N382" s="40"/>
      <c r="O382" s="24"/>
      <c r="P382" s="24"/>
      <c r="Q382" s="24"/>
      <c r="R382" s="24"/>
      <c r="S382" s="24"/>
      <c r="T382" s="24"/>
      <c r="U382" s="24"/>
      <c r="W382" s="44"/>
    </row>
    <row r="383" spans="2:23" x14ac:dyDescent="0.25">
      <c r="B383" s="6"/>
      <c r="C383" s="6"/>
      <c r="D383" s="6"/>
      <c r="E383" s="6"/>
      <c r="F383" s="24"/>
      <c r="G383" s="24"/>
      <c r="H383" s="24"/>
      <c r="I383" s="24"/>
      <c r="J383" s="40"/>
      <c r="K383" s="24"/>
      <c r="L383" s="24"/>
      <c r="M383" s="24"/>
      <c r="N383" s="40"/>
      <c r="O383" s="24"/>
      <c r="P383" s="24"/>
      <c r="Q383" s="24"/>
      <c r="R383" s="24"/>
      <c r="S383" s="24"/>
      <c r="T383" s="24"/>
      <c r="U383" s="24"/>
      <c r="W383" s="44"/>
    </row>
    <row r="384" spans="2:23" x14ac:dyDescent="0.25">
      <c r="B384" s="9"/>
      <c r="C384" s="6"/>
      <c r="D384" s="6"/>
      <c r="E384" s="6"/>
      <c r="F384" s="24"/>
      <c r="G384" s="24"/>
      <c r="H384" s="24"/>
      <c r="I384" s="24"/>
      <c r="J384" s="40"/>
      <c r="K384" s="24"/>
      <c r="L384" s="24"/>
      <c r="M384" s="24"/>
      <c r="N384" s="40"/>
      <c r="O384" s="24"/>
      <c r="P384" s="24"/>
      <c r="Q384" s="24"/>
      <c r="R384" s="24"/>
      <c r="S384" s="24"/>
      <c r="T384" s="24"/>
      <c r="U384" s="24"/>
      <c r="W384" s="44"/>
    </row>
    <row r="385" spans="2:23" x14ac:dyDescent="0.25">
      <c r="B385" s="6"/>
      <c r="C385" s="6"/>
      <c r="D385" s="6"/>
      <c r="E385" s="6"/>
      <c r="F385" s="24"/>
      <c r="G385" s="24"/>
      <c r="H385" s="24"/>
      <c r="I385" s="24"/>
      <c r="J385" s="40"/>
      <c r="K385" s="24"/>
      <c r="L385" s="24"/>
      <c r="M385" s="24"/>
      <c r="N385" s="40"/>
      <c r="O385" s="24"/>
      <c r="P385" s="24"/>
      <c r="Q385" s="24"/>
      <c r="R385" s="24"/>
      <c r="S385" s="24"/>
      <c r="T385" s="24"/>
      <c r="U385" s="24"/>
      <c r="W385" s="44"/>
    </row>
    <row r="386" spans="2:23" x14ac:dyDescent="0.25">
      <c r="B386" s="6"/>
      <c r="C386" s="6"/>
      <c r="D386" s="6"/>
      <c r="E386" s="6"/>
      <c r="F386" s="24"/>
      <c r="G386" s="24"/>
      <c r="H386" s="24"/>
      <c r="I386" s="24"/>
      <c r="J386" s="40"/>
      <c r="K386" s="24"/>
      <c r="L386" s="24"/>
      <c r="M386" s="24"/>
      <c r="N386" s="40"/>
      <c r="O386" s="24"/>
      <c r="P386" s="24"/>
      <c r="Q386" s="24"/>
      <c r="R386" s="24"/>
      <c r="S386" s="24"/>
      <c r="T386" s="24"/>
      <c r="U386" s="24"/>
      <c r="W386" s="44"/>
    </row>
    <row r="387" spans="2:23" x14ac:dyDescent="0.25">
      <c r="B387" s="6"/>
      <c r="C387" s="6"/>
      <c r="D387" s="6"/>
      <c r="E387" s="6"/>
      <c r="F387" s="24"/>
      <c r="G387" s="24"/>
      <c r="H387" s="24"/>
      <c r="I387" s="24"/>
      <c r="J387" s="40"/>
      <c r="K387" s="24"/>
      <c r="L387" s="24"/>
      <c r="M387" s="24"/>
      <c r="N387" s="40"/>
      <c r="O387" s="24"/>
      <c r="P387" s="24"/>
      <c r="Q387" s="24"/>
      <c r="R387" s="24"/>
      <c r="S387" s="24"/>
      <c r="T387" s="24"/>
      <c r="U387" s="24"/>
      <c r="W387" s="44"/>
    </row>
    <row r="388" spans="2:23" x14ac:dyDescent="0.25">
      <c r="B388" s="6"/>
      <c r="C388" s="6"/>
      <c r="D388" s="6"/>
      <c r="E388" s="6"/>
      <c r="F388" s="24"/>
      <c r="G388" s="24"/>
      <c r="H388" s="24"/>
      <c r="I388" s="24"/>
      <c r="J388" s="40"/>
      <c r="K388" s="24"/>
      <c r="L388" s="24"/>
      <c r="M388" s="24"/>
      <c r="N388" s="40"/>
      <c r="O388" s="24"/>
      <c r="P388" s="24"/>
      <c r="Q388" s="24"/>
      <c r="R388" s="24"/>
      <c r="S388" s="24"/>
      <c r="T388" s="24"/>
      <c r="U388" s="24"/>
      <c r="W388" s="44"/>
    </row>
    <row r="389" spans="2:23" x14ac:dyDescent="0.25">
      <c r="B389" s="6"/>
      <c r="C389" s="6"/>
      <c r="D389" s="6"/>
      <c r="E389" s="6"/>
      <c r="F389" s="24"/>
      <c r="G389" s="24"/>
      <c r="H389" s="24"/>
      <c r="I389" s="24"/>
      <c r="J389" s="40"/>
      <c r="K389" s="24"/>
      <c r="L389" s="24"/>
      <c r="M389" s="24"/>
      <c r="N389" s="40"/>
      <c r="O389" s="24"/>
      <c r="P389" s="24"/>
      <c r="Q389" s="24"/>
      <c r="R389" s="24"/>
      <c r="S389" s="24"/>
      <c r="T389" s="24"/>
      <c r="U389" s="24"/>
      <c r="W389" s="44"/>
    </row>
    <row r="390" spans="2:23" x14ac:dyDescent="0.25">
      <c r="B390" s="6"/>
      <c r="C390" s="6"/>
      <c r="D390" s="6"/>
      <c r="E390" s="6"/>
      <c r="F390" s="24"/>
      <c r="G390" s="24"/>
      <c r="H390" s="24"/>
      <c r="I390" s="24"/>
      <c r="J390" s="40"/>
      <c r="K390" s="24"/>
      <c r="L390" s="24"/>
      <c r="M390" s="24"/>
      <c r="N390" s="40"/>
      <c r="O390" s="24"/>
      <c r="P390" s="24"/>
      <c r="Q390" s="24"/>
      <c r="R390" s="24"/>
      <c r="S390" s="24"/>
      <c r="T390" s="24"/>
      <c r="U390" s="24"/>
      <c r="W390" s="44"/>
    </row>
    <row r="391" spans="2:23" x14ac:dyDescent="0.25">
      <c r="B391" s="6"/>
      <c r="C391" s="6"/>
      <c r="D391" s="6"/>
      <c r="E391" s="6"/>
      <c r="F391" s="24"/>
      <c r="G391" s="24"/>
      <c r="H391" s="24"/>
      <c r="I391" s="24"/>
      <c r="J391" s="40"/>
      <c r="K391" s="24"/>
      <c r="L391" s="24"/>
      <c r="M391" s="24"/>
      <c r="N391" s="40"/>
      <c r="O391" s="24"/>
      <c r="P391" s="24"/>
      <c r="Q391" s="24"/>
      <c r="R391" s="24"/>
      <c r="S391" s="24"/>
      <c r="T391" s="24"/>
      <c r="U391" s="24"/>
      <c r="W391" s="44"/>
    </row>
    <row r="392" spans="2:23" x14ac:dyDescent="0.25">
      <c r="B392" s="6"/>
      <c r="C392" s="6"/>
      <c r="D392" s="6"/>
      <c r="E392" s="6"/>
      <c r="F392" s="24"/>
      <c r="G392" s="24"/>
      <c r="H392" s="24"/>
      <c r="I392" s="24"/>
      <c r="J392" s="40"/>
      <c r="K392" s="24"/>
      <c r="L392" s="24"/>
      <c r="M392" s="24"/>
      <c r="N392" s="40"/>
      <c r="O392" s="24"/>
      <c r="P392" s="24"/>
      <c r="Q392" s="24"/>
      <c r="R392" s="24"/>
      <c r="S392" s="24"/>
      <c r="T392" s="24"/>
      <c r="U392" s="24"/>
      <c r="W392" s="44"/>
    </row>
    <row r="393" spans="2:23" x14ac:dyDescent="0.25">
      <c r="B393" s="6"/>
      <c r="C393" s="6"/>
      <c r="D393" s="6"/>
      <c r="E393" s="6"/>
      <c r="F393" s="24"/>
      <c r="G393" s="24"/>
      <c r="H393" s="24"/>
      <c r="I393" s="24"/>
      <c r="J393" s="40"/>
      <c r="K393" s="24"/>
      <c r="L393" s="24"/>
      <c r="M393" s="24"/>
      <c r="N393" s="40"/>
      <c r="O393" s="24"/>
      <c r="P393" s="24"/>
      <c r="Q393" s="24"/>
      <c r="R393" s="24"/>
      <c r="S393" s="24"/>
      <c r="T393" s="24"/>
      <c r="U393" s="24"/>
      <c r="W393" s="44"/>
    </row>
    <row r="394" spans="2:23" x14ac:dyDescent="0.25">
      <c r="B394" s="6"/>
      <c r="C394" s="6"/>
      <c r="D394" s="6"/>
      <c r="E394" s="6"/>
      <c r="F394" s="24"/>
      <c r="G394" s="24"/>
      <c r="H394" s="24"/>
      <c r="I394" s="24"/>
      <c r="J394" s="40"/>
      <c r="K394" s="24"/>
      <c r="L394" s="24"/>
      <c r="M394" s="24"/>
      <c r="N394" s="40"/>
      <c r="O394" s="24"/>
      <c r="P394" s="24"/>
      <c r="Q394" s="24"/>
      <c r="R394" s="24"/>
      <c r="S394" s="24"/>
      <c r="T394" s="24"/>
      <c r="U394" s="24"/>
      <c r="W394" s="44"/>
    </row>
    <row r="395" spans="2:23" x14ac:dyDescent="0.25">
      <c r="B395" s="6"/>
      <c r="C395" s="6"/>
      <c r="D395" s="6"/>
      <c r="E395" s="6"/>
      <c r="F395" s="24"/>
      <c r="G395" s="24"/>
      <c r="H395" s="24"/>
      <c r="I395" s="24"/>
      <c r="J395" s="40"/>
      <c r="K395" s="24"/>
      <c r="L395" s="24"/>
      <c r="M395" s="24"/>
      <c r="N395" s="40"/>
      <c r="O395" s="24"/>
      <c r="P395" s="24"/>
      <c r="Q395" s="24"/>
      <c r="R395" s="24"/>
      <c r="S395" s="24"/>
      <c r="T395" s="24"/>
      <c r="U395" s="24"/>
      <c r="W395" s="44"/>
    </row>
    <row r="396" spans="2:23" x14ac:dyDescent="0.25">
      <c r="B396" s="30"/>
      <c r="C396" s="30"/>
      <c r="D396" s="30"/>
      <c r="E396" s="30"/>
      <c r="F396" s="31"/>
      <c r="G396" s="41"/>
      <c r="H396" s="41"/>
      <c r="I396" s="41"/>
      <c r="J396" s="41"/>
      <c r="K396" s="41"/>
      <c r="L396" s="41"/>
      <c r="M396" s="41"/>
      <c r="N396" s="41"/>
      <c r="O396" s="41"/>
      <c r="P396" s="41"/>
      <c r="Q396" s="41"/>
      <c r="R396" s="41"/>
      <c r="S396" s="41"/>
      <c r="T396" s="41"/>
      <c r="U396" s="41"/>
      <c r="W396" s="44"/>
    </row>
    <row r="397" spans="2:23" x14ac:dyDescent="0.25">
      <c r="B397" s="6"/>
      <c r="C397" s="6"/>
      <c r="D397" s="6"/>
      <c r="E397" s="6"/>
      <c r="F397" s="24"/>
      <c r="G397" s="24"/>
      <c r="H397" s="24"/>
      <c r="I397" s="24"/>
      <c r="J397" s="40"/>
      <c r="K397" s="24"/>
      <c r="L397" s="24"/>
      <c r="M397" s="24"/>
      <c r="N397" s="40"/>
      <c r="O397" s="24"/>
      <c r="P397" s="24"/>
      <c r="Q397" s="24"/>
      <c r="R397" s="24"/>
      <c r="S397" s="24"/>
      <c r="T397" s="24"/>
      <c r="U397" s="24"/>
      <c r="W397" s="44"/>
    </row>
    <row r="398" spans="2:23" x14ac:dyDescent="0.25">
      <c r="B398" s="6"/>
      <c r="C398" s="6"/>
      <c r="D398" s="6"/>
      <c r="E398" s="6"/>
      <c r="F398" s="24"/>
      <c r="G398" s="24"/>
      <c r="H398" s="24"/>
      <c r="I398" s="24"/>
      <c r="J398" s="40"/>
      <c r="K398" s="24"/>
      <c r="L398" s="24"/>
      <c r="M398" s="24"/>
      <c r="N398" s="40"/>
      <c r="O398" s="24"/>
      <c r="P398" s="24"/>
      <c r="Q398" s="24"/>
      <c r="R398" s="24"/>
      <c r="S398" s="24"/>
      <c r="T398" s="24"/>
      <c r="U398" s="24"/>
      <c r="W398" s="44"/>
    </row>
    <row r="399" spans="2:23" x14ac:dyDescent="0.25">
      <c r="B399" s="9"/>
      <c r="C399" s="6"/>
      <c r="D399" s="6"/>
      <c r="E399" s="6"/>
      <c r="F399" s="24"/>
      <c r="G399" s="24"/>
      <c r="H399" s="24"/>
      <c r="I399" s="24"/>
      <c r="J399" s="40"/>
      <c r="K399" s="24"/>
      <c r="L399" s="24"/>
      <c r="M399" s="24"/>
      <c r="N399" s="40"/>
      <c r="O399" s="24"/>
      <c r="P399" s="24"/>
      <c r="Q399" s="24"/>
      <c r="R399" s="24"/>
      <c r="S399" s="24"/>
      <c r="T399" s="24"/>
      <c r="U399" s="24"/>
      <c r="W399" s="44"/>
    </row>
    <row r="400" spans="2:23" x14ac:dyDescent="0.25">
      <c r="B400" s="6"/>
      <c r="C400" s="6"/>
      <c r="D400" s="6"/>
      <c r="E400" s="6"/>
      <c r="F400" s="24"/>
      <c r="G400" s="24"/>
      <c r="H400" s="24"/>
      <c r="I400" s="24"/>
      <c r="J400" s="40"/>
      <c r="K400" s="24"/>
      <c r="L400" s="24"/>
      <c r="M400" s="24"/>
      <c r="N400" s="40"/>
      <c r="O400" s="24"/>
      <c r="P400" s="24"/>
      <c r="Q400" s="24"/>
      <c r="R400" s="24"/>
      <c r="S400" s="24"/>
      <c r="T400" s="24"/>
      <c r="U400" s="24"/>
      <c r="W400" s="44"/>
    </row>
    <row r="401" spans="2:23" x14ac:dyDescent="0.25">
      <c r="B401" s="6"/>
      <c r="C401" s="6"/>
      <c r="D401" s="6"/>
      <c r="E401" s="6"/>
      <c r="F401" s="24"/>
      <c r="G401" s="24"/>
      <c r="H401" s="24"/>
      <c r="I401" s="24"/>
      <c r="J401" s="40"/>
      <c r="K401" s="24"/>
      <c r="L401" s="24"/>
      <c r="M401" s="24"/>
      <c r="N401" s="40"/>
      <c r="O401" s="24"/>
      <c r="P401" s="24"/>
      <c r="Q401" s="24"/>
      <c r="R401" s="24"/>
      <c r="S401" s="24"/>
      <c r="T401" s="24"/>
      <c r="U401" s="24"/>
      <c r="W401" s="44"/>
    </row>
    <row r="402" spans="2:23" x14ac:dyDescent="0.25">
      <c r="B402" s="6"/>
      <c r="C402" s="6"/>
      <c r="D402" s="6"/>
      <c r="E402" s="6"/>
      <c r="F402" s="24"/>
      <c r="G402" s="24"/>
      <c r="H402" s="24"/>
      <c r="I402" s="24"/>
      <c r="J402" s="40"/>
      <c r="K402" s="24"/>
      <c r="L402" s="24"/>
      <c r="M402" s="24"/>
      <c r="N402" s="40"/>
      <c r="O402" s="24"/>
      <c r="P402" s="24"/>
      <c r="Q402" s="24"/>
      <c r="R402" s="24"/>
      <c r="S402" s="24"/>
      <c r="T402" s="24"/>
      <c r="U402" s="24"/>
      <c r="W402" s="44"/>
    </row>
    <row r="403" spans="2:23" x14ac:dyDescent="0.25">
      <c r="B403" s="6"/>
      <c r="C403" s="6"/>
      <c r="D403" s="6"/>
      <c r="E403" s="6"/>
      <c r="F403" s="24"/>
      <c r="G403" s="24"/>
      <c r="H403" s="24"/>
      <c r="I403" s="24"/>
      <c r="J403" s="40"/>
      <c r="K403" s="24"/>
      <c r="L403" s="24"/>
      <c r="M403" s="24"/>
      <c r="N403" s="40"/>
      <c r="O403" s="24"/>
      <c r="P403" s="24"/>
      <c r="Q403" s="24"/>
      <c r="R403" s="24"/>
      <c r="S403" s="24"/>
      <c r="T403" s="24"/>
      <c r="U403" s="24"/>
      <c r="W403" s="44"/>
    </row>
    <row r="404" spans="2:23" x14ac:dyDescent="0.25">
      <c r="B404" s="6"/>
      <c r="C404" s="6"/>
      <c r="D404" s="6"/>
      <c r="E404" s="6"/>
      <c r="F404" s="24"/>
      <c r="G404" s="24"/>
      <c r="H404" s="24"/>
      <c r="I404" s="24"/>
      <c r="J404" s="40"/>
      <c r="K404" s="24"/>
      <c r="L404" s="24"/>
      <c r="M404" s="24"/>
      <c r="N404" s="40"/>
      <c r="O404" s="24"/>
      <c r="P404" s="24"/>
      <c r="Q404" s="24"/>
      <c r="R404" s="24"/>
      <c r="S404" s="24"/>
      <c r="T404" s="24"/>
      <c r="U404" s="24"/>
      <c r="W404" s="44"/>
    </row>
    <row r="405" spans="2:23" x14ac:dyDescent="0.25">
      <c r="B405" s="6"/>
      <c r="C405" s="6"/>
      <c r="D405" s="6"/>
      <c r="E405" s="6"/>
      <c r="F405" s="24"/>
      <c r="G405" s="24"/>
      <c r="H405" s="24"/>
      <c r="I405" s="24"/>
      <c r="J405" s="40"/>
      <c r="K405" s="24"/>
      <c r="L405" s="24"/>
      <c r="M405" s="24"/>
      <c r="N405" s="40"/>
      <c r="O405" s="24"/>
      <c r="P405" s="24"/>
      <c r="Q405" s="24"/>
      <c r="R405" s="24"/>
      <c r="S405" s="24"/>
      <c r="T405" s="24"/>
      <c r="U405" s="24"/>
      <c r="W405" s="44"/>
    </row>
    <row r="406" spans="2:23" x14ac:dyDescent="0.25">
      <c r="B406" s="6"/>
      <c r="C406" s="6"/>
      <c r="D406" s="6"/>
      <c r="E406" s="6"/>
      <c r="F406" s="24"/>
      <c r="G406" s="24"/>
      <c r="H406" s="24"/>
      <c r="I406" s="24"/>
      <c r="J406" s="40"/>
      <c r="K406" s="24"/>
      <c r="L406" s="24"/>
      <c r="M406" s="24"/>
      <c r="N406" s="40"/>
      <c r="O406" s="24"/>
      <c r="P406" s="24"/>
      <c r="Q406" s="24"/>
      <c r="R406" s="24"/>
      <c r="S406" s="24"/>
      <c r="T406" s="24"/>
      <c r="U406" s="24"/>
      <c r="W406" s="44"/>
    </row>
    <row r="407" spans="2:23" x14ac:dyDescent="0.25">
      <c r="B407" s="6"/>
      <c r="C407" s="6"/>
      <c r="D407" s="6"/>
      <c r="E407" s="6"/>
      <c r="F407" s="24"/>
      <c r="G407" s="24"/>
      <c r="H407" s="24"/>
      <c r="I407" s="24"/>
      <c r="J407" s="40"/>
      <c r="K407" s="24"/>
      <c r="L407" s="24"/>
      <c r="M407" s="24"/>
      <c r="N407" s="40"/>
      <c r="O407" s="24"/>
      <c r="P407" s="24"/>
      <c r="Q407" s="24"/>
      <c r="R407" s="24"/>
      <c r="S407" s="24"/>
      <c r="T407" s="24"/>
      <c r="U407" s="24"/>
      <c r="W407" s="44"/>
    </row>
    <row r="408" spans="2:23" x14ac:dyDescent="0.25">
      <c r="B408" s="6"/>
      <c r="C408" s="6"/>
      <c r="D408" s="6"/>
      <c r="E408" s="6"/>
      <c r="F408" s="24"/>
      <c r="G408" s="24"/>
      <c r="H408" s="24"/>
      <c r="I408" s="24"/>
      <c r="J408" s="40"/>
      <c r="K408" s="24"/>
      <c r="L408" s="24"/>
      <c r="M408" s="24"/>
      <c r="N408" s="40"/>
      <c r="O408" s="24"/>
      <c r="P408" s="24"/>
      <c r="Q408" s="24"/>
      <c r="R408" s="24"/>
      <c r="S408" s="24"/>
      <c r="T408" s="24"/>
      <c r="U408" s="24"/>
      <c r="W408" s="44"/>
    </row>
    <row r="409" spans="2:23" x14ac:dyDescent="0.25">
      <c r="B409" s="30"/>
      <c r="C409" s="30"/>
      <c r="D409" s="30"/>
      <c r="E409" s="30"/>
      <c r="F409" s="31"/>
      <c r="G409" s="41"/>
      <c r="H409" s="41"/>
      <c r="I409" s="41"/>
      <c r="J409" s="41"/>
      <c r="K409" s="41"/>
      <c r="L409" s="41"/>
      <c r="M409" s="41"/>
      <c r="N409" s="41"/>
      <c r="O409" s="41"/>
      <c r="P409" s="41"/>
      <c r="Q409" s="41"/>
      <c r="R409" s="41"/>
      <c r="S409" s="41"/>
      <c r="T409" s="41"/>
      <c r="U409" s="41"/>
      <c r="W409" s="44"/>
    </row>
    <row r="410" spans="2:23" x14ac:dyDescent="0.25">
      <c r="B410" s="6"/>
      <c r="C410" s="6"/>
      <c r="D410" s="6"/>
      <c r="E410" s="6"/>
      <c r="F410" s="24"/>
      <c r="G410" s="24"/>
      <c r="H410" s="24"/>
      <c r="I410" s="24"/>
      <c r="J410" s="40"/>
      <c r="K410" s="24"/>
      <c r="L410" s="24"/>
      <c r="M410" s="24"/>
      <c r="N410" s="40"/>
      <c r="O410" s="24"/>
      <c r="P410" s="24"/>
      <c r="Q410" s="24"/>
      <c r="R410" s="24"/>
      <c r="S410" s="24"/>
      <c r="T410" s="24"/>
      <c r="U410" s="24"/>
      <c r="W410" s="44"/>
    </row>
    <row r="411" spans="2:23" x14ac:dyDescent="0.25">
      <c r="B411" s="30"/>
      <c r="C411" s="30"/>
      <c r="D411" s="30"/>
      <c r="E411" s="30"/>
      <c r="F411" s="31"/>
      <c r="G411" s="41"/>
      <c r="H411" s="41"/>
      <c r="I411" s="41"/>
      <c r="J411" s="41"/>
      <c r="K411" s="41"/>
      <c r="L411" s="41"/>
      <c r="M411" s="41"/>
      <c r="N411" s="41"/>
      <c r="O411" s="41"/>
      <c r="P411" s="41"/>
      <c r="Q411" s="41"/>
      <c r="R411" s="41"/>
      <c r="S411" s="41"/>
      <c r="T411" s="41"/>
      <c r="U411" s="41"/>
      <c r="W411" s="44"/>
    </row>
    <row r="412" spans="2:23" x14ac:dyDescent="0.25">
      <c r="B412" s="6"/>
      <c r="C412" s="6"/>
      <c r="D412" s="6"/>
      <c r="E412" s="6"/>
      <c r="F412" s="24"/>
      <c r="G412" s="24"/>
      <c r="H412" s="24"/>
      <c r="I412" s="24"/>
      <c r="J412" s="40"/>
      <c r="K412" s="24"/>
      <c r="L412" s="24"/>
      <c r="M412" s="24"/>
      <c r="N412" s="40"/>
      <c r="O412" s="24"/>
      <c r="P412" s="24"/>
      <c r="Q412" s="24"/>
      <c r="R412" s="24"/>
      <c r="S412" s="24"/>
      <c r="T412" s="24"/>
      <c r="U412" s="24"/>
      <c r="W412" s="44"/>
    </row>
    <row r="413" spans="2:23" x14ac:dyDescent="0.25">
      <c r="B413" s="6"/>
      <c r="C413" s="6"/>
      <c r="D413" s="6"/>
      <c r="E413" s="6"/>
      <c r="F413" s="24"/>
      <c r="G413" s="24"/>
      <c r="H413" s="24"/>
      <c r="I413" s="24"/>
      <c r="J413" s="40"/>
      <c r="K413" s="24"/>
      <c r="L413" s="24"/>
      <c r="M413" s="24"/>
      <c r="N413" s="40"/>
      <c r="O413" s="24"/>
      <c r="P413" s="24"/>
      <c r="Q413" s="24"/>
      <c r="R413" s="24"/>
      <c r="S413" s="24"/>
      <c r="T413" s="24"/>
      <c r="U413" s="24"/>
      <c r="W413" s="44"/>
    </row>
    <row r="414" spans="2:23" x14ac:dyDescent="0.25">
      <c r="B414" s="9"/>
      <c r="C414" s="6"/>
      <c r="D414" s="6"/>
      <c r="E414" s="6"/>
      <c r="F414" s="24"/>
      <c r="G414" s="24"/>
      <c r="H414" s="24"/>
      <c r="I414" s="24"/>
      <c r="J414" s="40"/>
      <c r="K414" s="24"/>
      <c r="L414" s="24"/>
      <c r="M414" s="24"/>
      <c r="N414" s="40"/>
      <c r="O414" s="24"/>
      <c r="P414" s="24"/>
      <c r="Q414" s="24"/>
      <c r="R414" s="24"/>
      <c r="S414" s="24"/>
      <c r="T414" s="24"/>
      <c r="U414" s="24"/>
      <c r="W414" s="44"/>
    </row>
    <row r="415" spans="2:23" x14ac:dyDescent="0.25">
      <c r="B415" s="6"/>
      <c r="C415" s="6"/>
      <c r="D415" s="6"/>
      <c r="E415" s="6"/>
      <c r="F415" s="24"/>
      <c r="G415" s="24"/>
      <c r="H415" s="24"/>
      <c r="I415" s="24"/>
      <c r="J415" s="40"/>
      <c r="K415" s="24"/>
      <c r="L415" s="24"/>
      <c r="M415" s="24"/>
      <c r="N415" s="40"/>
      <c r="O415" s="24"/>
      <c r="P415" s="24"/>
      <c r="Q415" s="24"/>
      <c r="R415" s="24"/>
      <c r="S415" s="24"/>
      <c r="T415" s="24"/>
      <c r="U415" s="24"/>
      <c r="W415" s="44"/>
    </row>
    <row r="416" spans="2:23" x14ac:dyDescent="0.25">
      <c r="B416" s="6"/>
      <c r="C416" s="6"/>
      <c r="D416" s="6"/>
      <c r="E416" s="6"/>
      <c r="F416" s="24"/>
      <c r="G416" s="24"/>
      <c r="H416" s="24"/>
      <c r="I416" s="24"/>
      <c r="J416" s="40"/>
      <c r="K416" s="24"/>
      <c r="L416" s="24"/>
      <c r="M416" s="24"/>
      <c r="N416" s="40"/>
      <c r="O416" s="24"/>
      <c r="P416" s="24"/>
      <c r="Q416" s="24"/>
      <c r="R416" s="24"/>
      <c r="S416" s="24"/>
      <c r="T416" s="24"/>
      <c r="U416" s="24"/>
      <c r="W416" s="44"/>
    </row>
    <row r="417" spans="2:23" x14ac:dyDescent="0.25">
      <c r="B417" s="6"/>
      <c r="C417" s="6"/>
      <c r="D417" s="6"/>
      <c r="E417" s="6"/>
      <c r="F417" s="24"/>
      <c r="G417" s="24"/>
      <c r="H417" s="24"/>
      <c r="I417" s="24"/>
      <c r="J417" s="40"/>
      <c r="K417" s="24"/>
      <c r="L417" s="24"/>
      <c r="M417" s="24"/>
      <c r="N417" s="40"/>
      <c r="O417" s="24"/>
      <c r="P417" s="24"/>
      <c r="Q417" s="24"/>
      <c r="R417" s="24"/>
      <c r="S417" s="24"/>
      <c r="T417" s="24"/>
      <c r="U417" s="24"/>
      <c r="W417" s="44"/>
    </row>
    <row r="418" spans="2:23" x14ac:dyDescent="0.25">
      <c r="B418" s="6"/>
      <c r="C418" s="6"/>
      <c r="D418" s="6"/>
      <c r="E418" s="6"/>
      <c r="F418" s="24"/>
      <c r="G418" s="24"/>
      <c r="H418" s="24"/>
      <c r="I418" s="24"/>
      <c r="J418" s="40"/>
      <c r="K418" s="24"/>
      <c r="L418" s="24"/>
      <c r="M418" s="24"/>
      <c r="N418" s="40"/>
      <c r="O418" s="24"/>
      <c r="P418" s="24"/>
      <c r="Q418" s="24"/>
      <c r="R418" s="24"/>
      <c r="S418" s="24"/>
      <c r="T418" s="24"/>
      <c r="U418" s="24"/>
      <c r="W418" s="44"/>
    </row>
    <row r="419" spans="2:23" x14ac:dyDescent="0.25">
      <c r="B419" s="6"/>
      <c r="C419" s="6"/>
      <c r="D419" s="6"/>
      <c r="E419" s="6"/>
      <c r="F419" s="24"/>
      <c r="G419" s="24"/>
      <c r="H419" s="24"/>
      <c r="I419" s="24"/>
      <c r="J419" s="40"/>
      <c r="K419" s="24"/>
      <c r="L419" s="24"/>
      <c r="M419" s="24"/>
      <c r="N419" s="40"/>
      <c r="O419" s="24"/>
      <c r="P419" s="24"/>
      <c r="Q419" s="24"/>
      <c r="R419" s="24"/>
      <c r="S419" s="24"/>
      <c r="T419" s="24"/>
      <c r="U419" s="24"/>
      <c r="W419" s="44"/>
    </row>
    <row r="420" spans="2:23" x14ac:dyDescent="0.25">
      <c r="B420" s="30"/>
      <c r="C420" s="30"/>
      <c r="D420" s="30"/>
      <c r="E420" s="30"/>
      <c r="F420" s="31"/>
      <c r="G420" s="41"/>
      <c r="H420" s="41"/>
      <c r="I420" s="41"/>
      <c r="J420" s="41"/>
      <c r="K420" s="41"/>
      <c r="L420" s="41"/>
      <c r="M420" s="41"/>
      <c r="N420" s="41"/>
      <c r="O420" s="41"/>
      <c r="P420" s="41"/>
      <c r="Q420" s="41"/>
      <c r="R420" s="41"/>
      <c r="S420" s="41"/>
      <c r="T420" s="41"/>
      <c r="U420" s="41"/>
      <c r="W420" s="44"/>
    </row>
    <row r="421" spans="2:23" x14ac:dyDescent="0.25">
      <c r="B421" s="6"/>
      <c r="C421" s="6"/>
      <c r="D421" s="6"/>
      <c r="E421" s="6"/>
      <c r="F421" s="24"/>
      <c r="G421" s="24"/>
      <c r="H421" s="24"/>
      <c r="I421" s="24"/>
      <c r="J421" s="40"/>
      <c r="K421" s="24"/>
      <c r="L421" s="24"/>
      <c r="M421" s="24"/>
      <c r="N421" s="40"/>
      <c r="O421" s="24"/>
      <c r="P421" s="24"/>
      <c r="Q421" s="24"/>
      <c r="R421" s="24"/>
      <c r="S421" s="24"/>
      <c r="T421" s="24"/>
      <c r="U421" s="24"/>
      <c r="W421" s="44"/>
    </row>
    <row r="422" spans="2:23" x14ac:dyDescent="0.25">
      <c r="B422" s="6"/>
      <c r="C422" s="6"/>
      <c r="D422" s="6"/>
      <c r="E422" s="6"/>
      <c r="F422" s="24"/>
      <c r="G422" s="24"/>
      <c r="H422" s="24"/>
      <c r="I422" s="24"/>
      <c r="J422" s="40"/>
      <c r="K422" s="24"/>
      <c r="L422" s="24"/>
      <c r="M422" s="24"/>
      <c r="N422" s="40"/>
      <c r="O422" s="24"/>
      <c r="P422" s="24"/>
      <c r="Q422" s="24"/>
      <c r="R422" s="24"/>
      <c r="S422" s="24"/>
      <c r="T422" s="24"/>
      <c r="U422" s="24"/>
      <c r="W422" s="44"/>
    </row>
    <row r="423" spans="2:23" x14ac:dyDescent="0.25">
      <c r="B423" s="9"/>
      <c r="C423" s="6"/>
      <c r="D423" s="6"/>
      <c r="E423" s="6"/>
      <c r="F423" s="24"/>
      <c r="G423" s="24"/>
      <c r="H423" s="24"/>
      <c r="I423" s="24"/>
      <c r="J423" s="40"/>
      <c r="K423" s="24"/>
      <c r="L423" s="24"/>
      <c r="M423" s="24"/>
      <c r="N423" s="40"/>
      <c r="O423" s="24"/>
      <c r="P423" s="24"/>
      <c r="Q423" s="24"/>
      <c r="R423" s="24"/>
      <c r="S423" s="24"/>
      <c r="T423" s="24"/>
      <c r="U423" s="24"/>
      <c r="W423" s="44"/>
    </row>
    <row r="424" spans="2:23" x14ac:dyDescent="0.25">
      <c r="B424" s="6"/>
      <c r="C424" s="6"/>
      <c r="D424" s="6"/>
      <c r="E424" s="6"/>
      <c r="F424" s="24"/>
      <c r="G424" s="24"/>
      <c r="H424" s="24"/>
      <c r="I424" s="24"/>
      <c r="J424" s="40"/>
      <c r="K424" s="24"/>
      <c r="L424" s="24"/>
      <c r="M424" s="24"/>
      <c r="N424" s="40"/>
      <c r="O424" s="24"/>
      <c r="P424" s="24"/>
      <c r="Q424" s="24"/>
      <c r="R424" s="24"/>
      <c r="S424" s="24"/>
      <c r="T424" s="24"/>
      <c r="U424" s="24"/>
      <c r="W424" s="44"/>
    </row>
    <row r="425" spans="2:23" x14ac:dyDescent="0.25">
      <c r="B425" s="6"/>
      <c r="C425" s="6"/>
      <c r="D425" s="6"/>
      <c r="E425" s="6"/>
      <c r="F425" s="24"/>
      <c r="G425" s="24"/>
      <c r="H425" s="24"/>
      <c r="I425" s="24"/>
      <c r="J425" s="40"/>
      <c r="K425" s="24"/>
      <c r="L425" s="24"/>
      <c r="M425" s="24"/>
      <c r="N425" s="40"/>
      <c r="O425" s="24"/>
      <c r="P425" s="24"/>
      <c r="Q425" s="24"/>
      <c r="R425" s="24"/>
      <c r="S425" s="24"/>
      <c r="T425" s="24"/>
      <c r="U425" s="24"/>
      <c r="W425" s="44"/>
    </row>
    <row r="426" spans="2:23" x14ac:dyDescent="0.25">
      <c r="B426" s="6"/>
      <c r="C426" s="6"/>
      <c r="D426" s="6"/>
      <c r="E426" s="6"/>
      <c r="F426" s="24"/>
      <c r="G426" s="24"/>
      <c r="H426" s="24"/>
      <c r="I426" s="24"/>
      <c r="J426" s="40"/>
      <c r="K426" s="24"/>
      <c r="L426" s="24"/>
      <c r="M426" s="24"/>
      <c r="N426" s="40"/>
      <c r="O426" s="24"/>
      <c r="P426" s="24"/>
      <c r="Q426" s="24"/>
      <c r="R426" s="24"/>
      <c r="S426" s="24"/>
      <c r="T426" s="24"/>
      <c r="U426" s="24"/>
      <c r="W426" s="44"/>
    </row>
    <row r="427" spans="2:23" x14ac:dyDescent="0.25">
      <c r="B427" s="6"/>
      <c r="C427" s="6"/>
      <c r="D427" s="6"/>
      <c r="E427" s="6"/>
      <c r="F427" s="24"/>
      <c r="G427" s="24"/>
      <c r="H427" s="24"/>
      <c r="I427" s="24"/>
      <c r="J427" s="40"/>
      <c r="K427" s="24"/>
      <c r="L427" s="24"/>
      <c r="M427" s="24"/>
      <c r="N427" s="40"/>
      <c r="O427" s="24"/>
      <c r="P427" s="24"/>
      <c r="Q427" s="24"/>
      <c r="R427" s="24"/>
      <c r="S427" s="24"/>
      <c r="T427" s="24"/>
      <c r="U427" s="24"/>
      <c r="W427" s="44"/>
    </row>
    <row r="428" spans="2:23" x14ac:dyDescent="0.25">
      <c r="B428" s="6"/>
      <c r="C428" s="6"/>
      <c r="D428" s="6"/>
      <c r="E428" s="6"/>
      <c r="F428" s="24"/>
      <c r="G428" s="24"/>
      <c r="H428" s="24"/>
      <c r="I428" s="24"/>
      <c r="J428" s="40"/>
      <c r="K428" s="24"/>
      <c r="L428" s="24"/>
      <c r="M428" s="24"/>
      <c r="N428" s="40"/>
      <c r="O428" s="24"/>
      <c r="P428" s="24"/>
      <c r="Q428" s="24"/>
      <c r="R428" s="24"/>
      <c r="S428" s="24"/>
      <c r="T428" s="24"/>
      <c r="U428" s="24"/>
      <c r="W428" s="44"/>
    </row>
    <row r="429" spans="2:23" x14ac:dyDescent="0.25">
      <c r="B429" s="6"/>
      <c r="C429" s="6"/>
      <c r="D429" s="6"/>
      <c r="E429" s="6"/>
      <c r="F429" s="24"/>
      <c r="G429" s="24"/>
      <c r="H429" s="24"/>
      <c r="I429" s="24"/>
      <c r="J429" s="40"/>
      <c r="K429" s="24"/>
      <c r="L429" s="24"/>
      <c r="M429" s="24"/>
      <c r="N429" s="40"/>
      <c r="O429" s="24"/>
      <c r="P429" s="24"/>
      <c r="Q429" s="24"/>
      <c r="R429" s="24"/>
      <c r="S429" s="24"/>
      <c r="T429" s="24"/>
      <c r="U429" s="24"/>
      <c r="W429" s="44"/>
    </row>
    <row r="430" spans="2:23" x14ac:dyDescent="0.25">
      <c r="B430" s="6"/>
      <c r="C430" s="6"/>
      <c r="D430" s="6"/>
      <c r="E430" s="6"/>
      <c r="F430" s="24"/>
      <c r="G430" s="24"/>
      <c r="H430" s="24"/>
      <c r="I430" s="24"/>
      <c r="J430" s="40"/>
      <c r="K430" s="24"/>
      <c r="L430" s="24"/>
      <c r="M430" s="24"/>
      <c r="N430" s="40"/>
      <c r="O430" s="24"/>
      <c r="P430" s="24"/>
      <c r="Q430" s="24"/>
      <c r="R430" s="24"/>
      <c r="S430" s="24"/>
      <c r="T430" s="24"/>
      <c r="U430" s="24"/>
      <c r="W430" s="44"/>
    </row>
    <row r="431" spans="2:23" x14ac:dyDescent="0.25">
      <c r="B431" s="6"/>
      <c r="C431" s="6"/>
      <c r="D431" s="6"/>
      <c r="E431" s="6"/>
      <c r="F431" s="24"/>
      <c r="G431" s="24"/>
      <c r="H431" s="24"/>
      <c r="I431" s="24"/>
      <c r="J431" s="40"/>
      <c r="K431" s="24"/>
      <c r="L431" s="24"/>
      <c r="M431" s="24"/>
      <c r="N431" s="40"/>
      <c r="O431" s="24"/>
      <c r="P431" s="24"/>
      <c r="Q431" s="24"/>
      <c r="R431" s="24"/>
      <c r="S431" s="24"/>
      <c r="T431" s="24"/>
      <c r="U431" s="24"/>
      <c r="W431" s="44"/>
    </row>
    <row r="432" spans="2:23" x14ac:dyDescent="0.25">
      <c r="B432" s="6"/>
      <c r="C432" s="6"/>
      <c r="D432" s="6"/>
      <c r="E432" s="6"/>
      <c r="F432" s="24"/>
      <c r="G432" s="24"/>
      <c r="H432" s="24"/>
      <c r="I432" s="24"/>
      <c r="J432" s="40"/>
      <c r="K432" s="24"/>
      <c r="L432" s="24"/>
      <c r="M432" s="24"/>
      <c r="N432" s="40"/>
      <c r="O432" s="24"/>
      <c r="P432" s="24"/>
      <c r="Q432" s="24"/>
      <c r="R432" s="24"/>
      <c r="S432" s="24"/>
      <c r="T432" s="24"/>
      <c r="U432" s="24"/>
      <c r="W432" s="44"/>
    </row>
    <row r="433" spans="2:23" x14ac:dyDescent="0.25">
      <c r="B433" s="6"/>
      <c r="C433" s="6"/>
      <c r="D433" s="6"/>
      <c r="E433" s="6"/>
      <c r="F433" s="24"/>
      <c r="G433" s="24"/>
      <c r="H433" s="24"/>
      <c r="I433" s="24"/>
      <c r="J433" s="40"/>
      <c r="K433" s="24"/>
      <c r="L433" s="24"/>
      <c r="M433" s="24"/>
      <c r="N433" s="40"/>
      <c r="O433" s="24"/>
      <c r="P433" s="24"/>
      <c r="Q433" s="24"/>
      <c r="R433" s="24"/>
      <c r="S433" s="24"/>
      <c r="T433" s="24"/>
      <c r="U433" s="24"/>
      <c r="W433" s="44"/>
    </row>
    <row r="434" spans="2:23" x14ac:dyDescent="0.25">
      <c r="B434" s="30"/>
      <c r="C434" s="30"/>
      <c r="D434" s="30"/>
      <c r="E434" s="30"/>
      <c r="F434" s="31"/>
      <c r="G434" s="41"/>
      <c r="H434" s="41"/>
      <c r="I434" s="41"/>
      <c r="J434" s="41"/>
      <c r="K434" s="41"/>
      <c r="L434" s="41"/>
      <c r="M434" s="41"/>
      <c r="N434" s="41"/>
      <c r="O434" s="41"/>
      <c r="P434" s="41"/>
      <c r="Q434" s="41"/>
      <c r="R434" s="41"/>
      <c r="S434" s="41"/>
      <c r="T434" s="41"/>
      <c r="U434" s="41"/>
      <c r="W434" s="44"/>
    </row>
    <row r="435" spans="2:23" x14ac:dyDescent="0.25">
      <c r="B435" s="6"/>
      <c r="C435" s="6"/>
      <c r="D435" s="6"/>
      <c r="E435" s="6"/>
      <c r="F435" s="24"/>
      <c r="G435" s="24"/>
      <c r="H435" s="24"/>
      <c r="I435" s="24"/>
      <c r="J435" s="40"/>
      <c r="K435" s="24"/>
      <c r="L435" s="24"/>
      <c r="M435" s="24"/>
      <c r="N435" s="40"/>
      <c r="O435" s="24"/>
      <c r="P435" s="24"/>
      <c r="Q435" s="24"/>
      <c r="R435" s="24"/>
      <c r="S435" s="24"/>
      <c r="T435" s="24"/>
      <c r="U435" s="24"/>
      <c r="W435" s="44"/>
    </row>
    <row r="436" spans="2:23" x14ac:dyDescent="0.25">
      <c r="B436" s="6"/>
      <c r="C436" s="6"/>
      <c r="D436" s="6"/>
      <c r="E436" s="6"/>
      <c r="F436" s="24"/>
      <c r="G436" s="24"/>
      <c r="H436" s="24"/>
      <c r="I436" s="24"/>
      <c r="J436" s="40"/>
      <c r="K436" s="24"/>
      <c r="L436" s="24"/>
      <c r="M436" s="24"/>
      <c r="N436" s="40"/>
      <c r="O436" s="24"/>
      <c r="P436" s="24"/>
      <c r="Q436" s="24"/>
      <c r="R436" s="24"/>
      <c r="S436" s="24"/>
      <c r="T436" s="24"/>
      <c r="U436" s="24"/>
      <c r="W436" s="44"/>
    </row>
    <row r="437" spans="2:23" x14ac:dyDescent="0.25">
      <c r="B437" s="9"/>
      <c r="C437" s="6"/>
      <c r="D437" s="6"/>
      <c r="E437" s="6"/>
      <c r="F437" s="24"/>
      <c r="G437" s="24"/>
      <c r="H437" s="24"/>
      <c r="I437" s="24"/>
      <c r="J437" s="40"/>
      <c r="K437" s="24"/>
      <c r="L437" s="24"/>
      <c r="M437" s="24"/>
      <c r="N437" s="40"/>
      <c r="O437" s="24"/>
      <c r="P437" s="24"/>
      <c r="Q437" s="24"/>
      <c r="R437" s="24"/>
      <c r="S437" s="24"/>
      <c r="T437" s="24"/>
      <c r="U437" s="24"/>
      <c r="W437" s="44"/>
    </row>
    <row r="438" spans="2:23" x14ac:dyDescent="0.25">
      <c r="B438" s="6"/>
      <c r="C438" s="6"/>
      <c r="D438" s="6"/>
      <c r="E438" s="6"/>
      <c r="F438" s="24"/>
      <c r="G438" s="24"/>
      <c r="H438" s="24"/>
      <c r="I438" s="24"/>
      <c r="J438" s="40"/>
      <c r="K438" s="24"/>
      <c r="L438" s="24"/>
      <c r="M438" s="24"/>
      <c r="N438" s="40"/>
      <c r="O438" s="24"/>
      <c r="P438" s="24"/>
      <c r="Q438" s="24"/>
      <c r="R438" s="24"/>
      <c r="S438" s="24"/>
      <c r="T438" s="24"/>
      <c r="U438" s="24"/>
      <c r="W438" s="44"/>
    </row>
    <row r="439" spans="2:23" x14ac:dyDescent="0.25">
      <c r="B439" s="6"/>
      <c r="C439" s="6"/>
      <c r="D439" s="6"/>
      <c r="E439" s="6"/>
      <c r="F439" s="24"/>
      <c r="G439" s="24"/>
      <c r="H439" s="24"/>
      <c r="I439" s="24"/>
      <c r="J439" s="40"/>
      <c r="K439" s="24"/>
      <c r="L439" s="24"/>
      <c r="M439" s="24"/>
      <c r="N439" s="40"/>
      <c r="O439" s="24"/>
      <c r="P439" s="24"/>
      <c r="Q439" s="24"/>
      <c r="R439" s="24"/>
      <c r="S439" s="24"/>
      <c r="T439" s="24"/>
      <c r="U439" s="24"/>
      <c r="W439" s="44"/>
    </row>
    <row r="440" spans="2:23" x14ac:dyDescent="0.25">
      <c r="B440" s="6"/>
      <c r="C440" s="6"/>
      <c r="D440" s="6"/>
      <c r="E440" s="6"/>
      <c r="F440" s="24"/>
      <c r="G440" s="24"/>
      <c r="H440" s="24"/>
      <c r="I440" s="24"/>
      <c r="J440" s="40"/>
      <c r="K440" s="24"/>
      <c r="L440" s="24"/>
      <c r="M440" s="24"/>
      <c r="N440" s="40"/>
      <c r="O440" s="24"/>
      <c r="P440" s="24"/>
      <c r="Q440" s="24"/>
      <c r="R440" s="24"/>
      <c r="S440" s="24"/>
      <c r="T440" s="24"/>
      <c r="U440" s="24"/>
      <c r="W440" s="44"/>
    </row>
    <row r="441" spans="2:23" x14ac:dyDescent="0.25">
      <c r="B441" s="6"/>
      <c r="C441" s="6"/>
      <c r="D441" s="6"/>
      <c r="E441" s="6"/>
      <c r="F441" s="24"/>
      <c r="G441" s="24"/>
      <c r="H441" s="24"/>
      <c r="I441" s="24"/>
      <c r="J441" s="40"/>
      <c r="K441" s="24"/>
      <c r="L441" s="24"/>
      <c r="M441" s="24"/>
      <c r="N441" s="40"/>
      <c r="O441" s="24"/>
      <c r="P441" s="24"/>
      <c r="Q441" s="24"/>
      <c r="R441" s="24"/>
      <c r="S441" s="24"/>
      <c r="T441" s="24"/>
      <c r="U441" s="24"/>
      <c r="W441" s="44"/>
    </row>
    <row r="442" spans="2:23" x14ac:dyDescent="0.25">
      <c r="B442" s="6"/>
      <c r="C442" s="6"/>
      <c r="D442" s="6"/>
      <c r="E442" s="6"/>
      <c r="F442" s="24"/>
      <c r="G442" s="24"/>
      <c r="H442" s="24"/>
      <c r="I442" s="24"/>
      <c r="J442" s="40"/>
      <c r="K442" s="24"/>
      <c r="L442" s="24"/>
      <c r="M442" s="24"/>
      <c r="N442" s="40"/>
      <c r="O442" s="24"/>
      <c r="P442" s="24"/>
      <c r="Q442" s="24"/>
      <c r="R442" s="24"/>
      <c r="S442" s="24"/>
      <c r="T442" s="24"/>
      <c r="U442" s="24"/>
      <c r="W442" s="44"/>
    </row>
    <row r="443" spans="2:23" x14ac:dyDescent="0.25">
      <c r="B443" s="6"/>
      <c r="C443" s="6"/>
      <c r="D443" s="6"/>
      <c r="E443" s="6"/>
      <c r="F443" s="24"/>
      <c r="G443" s="24"/>
      <c r="H443" s="24"/>
      <c r="I443" s="24"/>
      <c r="J443" s="40"/>
      <c r="K443" s="24"/>
      <c r="L443" s="24"/>
      <c r="M443" s="24"/>
      <c r="N443" s="40"/>
      <c r="O443" s="24"/>
      <c r="P443" s="24"/>
      <c r="Q443" s="24"/>
      <c r="R443" s="24"/>
      <c r="S443" s="24"/>
      <c r="T443" s="24"/>
      <c r="U443" s="24"/>
      <c r="W443" s="44"/>
    </row>
    <row r="444" spans="2:23" x14ac:dyDescent="0.25">
      <c r="B444" s="6"/>
      <c r="C444" s="6"/>
      <c r="D444" s="6"/>
      <c r="E444" s="6"/>
      <c r="F444" s="24"/>
      <c r="G444" s="24"/>
      <c r="H444" s="24"/>
      <c r="I444" s="24"/>
      <c r="J444" s="40"/>
      <c r="K444" s="24"/>
      <c r="L444" s="24"/>
      <c r="M444" s="24"/>
      <c r="N444" s="40"/>
      <c r="O444" s="24"/>
      <c r="P444" s="24"/>
      <c r="Q444" s="24"/>
      <c r="R444" s="24"/>
      <c r="S444" s="24"/>
      <c r="T444" s="24"/>
      <c r="U444" s="24"/>
      <c r="W444" s="44"/>
    </row>
    <row r="445" spans="2:23" x14ac:dyDescent="0.25">
      <c r="B445" s="6"/>
      <c r="C445" s="6"/>
      <c r="D445" s="6"/>
      <c r="E445" s="6"/>
      <c r="F445" s="24"/>
      <c r="G445" s="24"/>
      <c r="H445" s="24"/>
      <c r="I445" s="24"/>
      <c r="J445" s="40"/>
      <c r="K445" s="24"/>
      <c r="L445" s="24"/>
      <c r="M445" s="24"/>
      <c r="N445" s="40"/>
      <c r="O445" s="24"/>
      <c r="P445" s="24"/>
      <c r="Q445" s="24"/>
      <c r="R445" s="24"/>
      <c r="S445" s="24"/>
      <c r="T445" s="24"/>
      <c r="U445" s="24"/>
      <c r="W445" s="44"/>
    </row>
    <row r="446" spans="2:23" x14ac:dyDescent="0.25">
      <c r="B446" s="6"/>
      <c r="C446" s="6"/>
      <c r="D446" s="6"/>
      <c r="E446" s="6"/>
      <c r="F446" s="24"/>
      <c r="G446" s="24"/>
      <c r="H446" s="24"/>
      <c r="I446" s="24"/>
      <c r="J446" s="40"/>
      <c r="K446" s="24"/>
      <c r="L446" s="24"/>
      <c r="M446" s="24"/>
      <c r="N446" s="40"/>
      <c r="O446" s="24"/>
      <c r="P446" s="24"/>
      <c r="Q446" s="24"/>
      <c r="R446" s="24"/>
      <c r="S446" s="24"/>
      <c r="T446" s="24"/>
      <c r="U446" s="24"/>
      <c r="W446" s="44"/>
    </row>
    <row r="447" spans="2:23" x14ac:dyDescent="0.25">
      <c r="B447" s="6"/>
      <c r="C447" s="6"/>
      <c r="D447" s="6"/>
      <c r="E447" s="6"/>
      <c r="F447" s="24"/>
      <c r="G447" s="24"/>
      <c r="H447" s="24"/>
      <c r="I447" s="24"/>
      <c r="J447" s="40"/>
      <c r="K447" s="24"/>
      <c r="L447" s="24"/>
      <c r="M447" s="24"/>
      <c r="N447" s="40"/>
      <c r="O447" s="24"/>
      <c r="P447" s="24"/>
      <c r="Q447" s="24"/>
      <c r="R447" s="24"/>
      <c r="S447" s="24"/>
      <c r="T447" s="24"/>
      <c r="U447" s="24"/>
      <c r="W447" s="44"/>
    </row>
    <row r="448" spans="2:23" x14ac:dyDescent="0.25">
      <c r="B448" s="6"/>
      <c r="C448" s="6"/>
      <c r="D448" s="6"/>
      <c r="E448" s="6"/>
      <c r="F448" s="24"/>
      <c r="G448" s="24"/>
      <c r="H448" s="24"/>
      <c r="I448" s="24"/>
      <c r="J448" s="40"/>
      <c r="K448" s="24"/>
      <c r="L448" s="24"/>
      <c r="M448" s="24"/>
      <c r="N448" s="40"/>
      <c r="O448" s="24"/>
      <c r="P448" s="24"/>
      <c r="Q448" s="24"/>
      <c r="R448" s="24"/>
      <c r="S448" s="24"/>
      <c r="T448" s="24"/>
      <c r="U448" s="24"/>
      <c r="W448" s="44"/>
    </row>
    <row r="449" spans="1:23" x14ac:dyDescent="0.25">
      <c r="B449" s="6"/>
      <c r="C449" s="6"/>
      <c r="D449" s="6"/>
      <c r="E449" s="6"/>
      <c r="F449" s="24"/>
      <c r="G449" s="24"/>
      <c r="H449" s="24"/>
      <c r="I449" s="24"/>
      <c r="J449" s="40"/>
      <c r="K449" s="24"/>
      <c r="L449" s="24"/>
      <c r="M449" s="24"/>
      <c r="N449" s="40"/>
      <c r="O449" s="24"/>
      <c r="P449" s="24"/>
      <c r="Q449" s="24"/>
      <c r="R449" s="24"/>
      <c r="S449" s="24"/>
      <c r="T449" s="24"/>
      <c r="U449" s="24"/>
      <c r="W449" s="44"/>
    </row>
    <row r="450" spans="1:23" x14ac:dyDescent="0.25">
      <c r="B450" s="30"/>
      <c r="C450" s="30"/>
      <c r="D450" s="30"/>
      <c r="E450" s="30"/>
      <c r="F450" s="31"/>
      <c r="G450" s="41"/>
      <c r="H450" s="41"/>
      <c r="I450" s="41"/>
      <c r="J450" s="41"/>
      <c r="K450" s="41"/>
      <c r="L450" s="41"/>
      <c r="M450" s="41"/>
      <c r="N450" s="41"/>
      <c r="O450" s="41"/>
      <c r="P450" s="41"/>
      <c r="Q450" s="41"/>
      <c r="R450" s="41"/>
      <c r="S450" s="41"/>
      <c r="T450" s="41"/>
      <c r="U450" s="41"/>
      <c r="W450" s="44"/>
    </row>
    <row r="451" spans="1:23" x14ac:dyDescent="0.25">
      <c r="B451" s="6"/>
      <c r="C451" s="6"/>
      <c r="D451" s="6"/>
      <c r="E451" s="6"/>
      <c r="F451" s="24"/>
      <c r="G451" s="24"/>
      <c r="H451" s="24"/>
      <c r="I451" s="24"/>
      <c r="J451" s="40"/>
      <c r="K451" s="24"/>
      <c r="L451" s="24"/>
      <c r="M451" s="24"/>
      <c r="N451" s="40"/>
      <c r="O451" s="24"/>
      <c r="P451" s="24"/>
      <c r="Q451" s="24"/>
      <c r="R451" s="24"/>
      <c r="S451" s="24"/>
      <c r="T451" s="24"/>
      <c r="U451" s="24"/>
      <c r="W451" s="44"/>
    </row>
    <row r="452" spans="1:23" x14ac:dyDescent="0.25">
      <c r="B452" s="30"/>
      <c r="C452" s="30"/>
      <c r="D452" s="30"/>
      <c r="E452" s="30"/>
      <c r="F452" s="31"/>
      <c r="G452" s="41"/>
      <c r="H452" s="41"/>
      <c r="I452" s="41"/>
      <c r="J452" s="41"/>
      <c r="K452" s="41"/>
      <c r="L452" s="41"/>
      <c r="M452" s="41"/>
      <c r="N452" s="41"/>
      <c r="O452" s="41"/>
      <c r="P452" s="41"/>
      <c r="Q452" s="41"/>
      <c r="R452" s="41"/>
      <c r="S452" s="41"/>
      <c r="T452" s="41"/>
      <c r="U452" s="41"/>
      <c r="W452" s="44"/>
    </row>
    <row r="453" spans="1:23" x14ac:dyDescent="0.25">
      <c r="B453" s="6"/>
      <c r="C453" s="6"/>
      <c r="D453" s="6"/>
      <c r="E453" s="6"/>
      <c r="F453" s="24"/>
      <c r="G453" s="24"/>
      <c r="H453" s="24"/>
      <c r="I453" s="24"/>
      <c r="J453" s="40"/>
      <c r="K453" s="24"/>
      <c r="L453" s="24"/>
      <c r="M453" s="24"/>
      <c r="N453" s="40"/>
      <c r="O453" s="24"/>
      <c r="P453" s="24"/>
      <c r="Q453" s="24"/>
      <c r="R453" s="24"/>
      <c r="S453" s="24"/>
      <c r="T453" s="24"/>
      <c r="U453" s="24"/>
      <c r="W453" s="44"/>
    </row>
    <row r="454" spans="1:23" x14ac:dyDescent="0.25">
      <c r="B454" s="6"/>
      <c r="C454" s="6"/>
      <c r="D454" s="6"/>
      <c r="E454" s="6"/>
      <c r="F454" s="24"/>
      <c r="G454" s="24"/>
      <c r="H454" s="24"/>
      <c r="I454" s="24"/>
      <c r="J454" s="40"/>
      <c r="K454" s="24"/>
      <c r="L454" s="24"/>
      <c r="M454" s="24"/>
      <c r="N454" s="40"/>
      <c r="O454" s="24"/>
      <c r="P454" s="24"/>
      <c r="Q454" s="24"/>
      <c r="R454" s="24"/>
      <c r="S454" s="24"/>
      <c r="T454" s="24"/>
      <c r="U454" s="24"/>
      <c r="W454" s="44"/>
    </row>
    <row r="455" spans="1:23" x14ac:dyDescent="0.25">
      <c r="A455" s="9"/>
      <c r="C455" s="6"/>
      <c r="D455" s="6"/>
      <c r="E455" s="6"/>
      <c r="F455" s="24"/>
      <c r="G455" s="24"/>
      <c r="H455" s="24"/>
      <c r="I455" s="24"/>
      <c r="J455" s="40"/>
      <c r="K455" s="24"/>
      <c r="L455" s="24"/>
      <c r="M455" s="24"/>
      <c r="N455" s="40"/>
      <c r="O455" s="24"/>
      <c r="P455" s="24"/>
      <c r="Q455" s="24"/>
      <c r="R455" s="24"/>
      <c r="S455" s="24"/>
      <c r="T455" s="24"/>
      <c r="U455" s="24"/>
      <c r="W455" s="44"/>
    </row>
    <row r="456" spans="1:23" x14ac:dyDescent="0.25">
      <c r="B456" s="13"/>
      <c r="C456" s="6"/>
      <c r="D456" s="6"/>
      <c r="E456" s="6"/>
      <c r="F456" s="24"/>
      <c r="G456" s="24"/>
      <c r="H456" s="24"/>
      <c r="I456" s="24"/>
      <c r="J456" s="40"/>
      <c r="K456" s="24"/>
      <c r="L456" s="24"/>
      <c r="M456" s="24"/>
      <c r="N456" s="40"/>
      <c r="O456" s="24"/>
      <c r="P456" s="24"/>
      <c r="Q456" s="24"/>
      <c r="R456" s="24"/>
      <c r="S456" s="24"/>
      <c r="T456" s="24"/>
      <c r="U456" s="24"/>
      <c r="W456" s="44"/>
    </row>
    <row r="457" spans="1:23" x14ac:dyDescent="0.25">
      <c r="B457" s="13"/>
      <c r="C457" s="6"/>
      <c r="D457" s="6"/>
      <c r="E457" s="6"/>
      <c r="F457" s="24"/>
      <c r="G457" s="24"/>
      <c r="H457" s="24"/>
      <c r="I457" s="24"/>
      <c r="J457" s="40"/>
      <c r="K457" s="24"/>
      <c r="L457" s="24"/>
      <c r="M457" s="24"/>
      <c r="N457" s="40"/>
      <c r="O457" s="24"/>
      <c r="P457" s="24"/>
      <c r="Q457" s="24"/>
      <c r="R457" s="24"/>
      <c r="S457" s="24"/>
      <c r="T457" s="24"/>
      <c r="U457" s="24"/>
      <c r="W457" s="44"/>
    </row>
    <row r="458" spans="1:23" x14ac:dyDescent="0.25">
      <c r="B458" s="14"/>
      <c r="C458" s="6"/>
      <c r="D458" s="6"/>
      <c r="E458" s="6"/>
      <c r="F458" s="24"/>
      <c r="G458" s="24"/>
      <c r="H458" s="24"/>
      <c r="I458" s="24"/>
      <c r="J458" s="40"/>
      <c r="K458" s="24"/>
      <c r="L458" s="24"/>
      <c r="M458" s="24"/>
      <c r="N458" s="40"/>
      <c r="O458" s="24"/>
      <c r="P458" s="24"/>
      <c r="Q458" s="24"/>
      <c r="R458" s="24"/>
      <c r="S458" s="24"/>
      <c r="T458" s="24"/>
      <c r="U458" s="24"/>
      <c r="W458" s="44"/>
    </row>
    <row r="459" spans="1:23" x14ac:dyDescent="0.25">
      <c r="B459" s="6"/>
      <c r="C459" s="6"/>
      <c r="D459" s="6"/>
      <c r="E459" s="6"/>
      <c r="F459" s="24"/>
      <c r="G459" s="24"/>
      <c r="H459" s="24"/>
      <c r="I459" s="24"/>
      <c r="J459" s="40"/>
      <c r="K459" s="24"/>
      <c r="L459" s="24"/>
      <c r="M459" s="24"/>
      <c r="N459" s="40"/>
      <c r="O459" s="24"/>
      <c r="P459" s="24"/>
      <c r="Q459" s="24"/>
      <c r="R459" s="24"/>
      <c r="S459" s="24"/>
      <c r="T459" s="24"/>
      <c r="U459" s="24"/>
      <c r="W459" s="44"/>
    </row>
    <row r="460" spans="1:23" x14ac:dyDescent="0.25">
      <c r="B460" s="6"/>
      <c r="C460" s="6"/>
      <c r="D460" s="6"/>
      <c r="E460" s="6"/>
      <c r="F460" s="24"/>
      <c r="G460" s="24"/>
      <c r="H460" s="24"/>
      <c r="I460" s="24"/>
      <c r="J460" s="40"/>
      <c r="K460" s="24"/>
      <c r="L460" s="24"/>
      <c r="M460" s="24"/>
      <c r="N460" s="40"/>
      <c r="O460" s="24"/>
      <c r="P460" s="24"/>
      <c r="Q460" s="24"/>
      <c r="R460" s="24"/>
      <c r="S460" s="24"/>
      <c r="T460" s="24"/>
      <c r="U460" s="24"/>
      <c r="W460" s="44"/>
    </row>
    <row r="461" spans="1:23" x14ac:dyDescent="0.25">
      <c r="B461" s="6"/>
      <c r="C461" s="6"/>
      <c r="D461" s="6"/>
      <c r="E461" s="6"/>
      <c r="F461" s="24"/>
      <c r="G461" s="24"/>
      <c r="H461" s="24"/>
      <c r="I461" s="24"/>
      <c r="J461" s="40"/>
      <c r="K461" s="24"/>
      <c r="L461" s="24"/>
      <c r="M461" s="24"/>
      <c r="N461" s="40"/>
      <c r="O461" s="24"/>
      <c r="P461" s="24"/>
      <c r="Q461" s="24"/>
      <c r="R461" s="24"/>
      <c r="S461" s="24"/>
      <c r="T461" s="24"/>
      <c r="U461" s="24"/>
      <c r="W461" s="44"/>
    </row>
    <row r="462" spans="1:23" x14ac:dyDescent="0.25">
      <c r="B462" s="13"/>
      <c r="C462" s="6"/>
      <c r="D462" s="6"/>
      <c r="E462" s="6"/>
      <c r="F462" s="24"/>
      <c r="G462" s="24"/>
      <c r="H462" s="24"/>
      <c r="I462" s="24"/>
      <c r="J462" s="40"/>
      <c r="K462" s="24"/>
      <c r="L462" s="24"/>
      <c r="M462" s="24"/>
      <c r="N462" s="40"/>
      <c r="O462" s="24"/>
      <c r="P462" s="24"/>
      <c r="Q462" s="24"/>
      <c r="R462" s="24"/>
      <c r="S462" s="24"/>
      <c r="T462" s="24"/>
      <c r="U462" s="24"/>
      <c r="W462" s="44"/>
    </row>
    <row r="463" spans="1:23" x14ac:dyDescent="0.25">
      <c r="B463" s="13"/>
      <c r="C463" s="6"/>
      <c r="D463" s="6"/>
      <c r="E463" s="6"/>
      <c r="F463" s="24"/>
      <c r="G463" s="24"/>
      <c r="H463" s="24"/>
      <c r="I463" s="24"/>
      <c r="J463" s="40"/>
      <c r="K463" s="24"/>
      <c r="L463" s="24"/>
      <c r="M463" s="24"/>
      <c r="N463" s="40"/>
      <c r="O463" s="24"/>
      <c r="P463" s="24"/>
      <c r="Q463" s="24"/>
      <c r="R463" s="24"/>
      <c r="S463" s="24"/>
      <c r="T463" s="24"/>
      <c r="U463" s="24"/>
      <c r="W463" s="44"/>
    </row>
    <row r="464" spans="1:23" x14ac:dyDescent="0.25">
      <c r="B464" s="30"/>
      <c r="C464" s="30"/>
      <c r="D464" s="30"/>
      <c r="E464" s="30"/>
      <c r="F464" s="31"/>
      <c r="G464" s="41"/>
      <c r="H464" s="41"/>
      <c r="I464" s="41"/>
      <c r="J464" s="41"/>
      <c r="K464" s="41"/>
      <c r="L464" s="41"/>
      <c r="M464" s="41"/>
      <c r="N464" s="41"/>
      <c r="O464" s="41"/>
      <c r="P464" s="41"/>
      <c r="Q464" s="41"/>
      <c r="R464" s="41"/>
      <c r="S464" s="41"/>
      <c r="T464" s="41"/>
      <c r="U464" s="41"/>
      <c r="W464" s="44"/>
    </row>
    <row r="465" spans="1:23" x14ac:dyDescent="0.25">
      <c r="B465" s="6"/>
      <c r="C465" s="6"/>
      <c r="D465" s="6"/>
      <c r="E465" s="6"/>
      <c r="F465" s="24"/>
      <c r="G465" s="24"/>
      <c r="H465" s="24"/>
      <c r="I465" s="24"/>
      <c r="J465" s="40"/>
      <c r="K465" s="24"/>
      <c r="L465" s="24"/>
      <c r="M465" s="24"/>
      <c r="N465" s="40"/>
      <c r="O465" s="24"/>
      <c r="P465" s="24"/>
      <c r="Q465" s="24"/>
      <c r="R465" s="24"/>
      <c r="S465" s="24"/>
      <c r="T465" s="24"/>
      <c r="U465" s="24"/>
      <c r="W465" s="44"/>
    </row>
    <row r="466" spans="1:23" x14ac:dyDescent="0.25">
      <c r="B466" s="6"/>
      <c r="C466" s="6"/>
      <c r="D466" s="6"/>
      <c r="E466" s="6"/>
      <c r="F466" s="24"/>
      <c r="G466" s="24"/>
      <c r="H466" s="24"/>
      <c r="I466" s="24"/>
      <c r="J466" s="40"/>
      <c r="K466" s="24"/>
      <c r="L466" s="24"/>
      <c r="M466" s="24"/>
      <c r="N466" s="40"/>
      <c r="O466" s="24"/>
      <c r="P466" s="24"/>
      <c r="Q466" s="24"/>
      <c r="R466" s="24"/>
      <c r="S466" s="24"/>
      <c r="T466" s="24"/>
      <c r="U466" s="24"/>
      <c r="W466" s="44"/>
    </row>
    <row r="467" spans="1:23" x14ac:dyDescent="0.25">
      <c r="A467" s="9"/>
      <c r="C467" s="6"/>
      <c r="D467" s="6"/>
      <c r="E467" s="6"/>
      <c r="F467" s="24"/>
      <c r="G467" s="24"/>
      <c r="H467" s="24"/>
      <c r="I467" s="24"/>
      <c r="J467" s="40"/>
      <c r="K467" s="24"/>
      <c r="L467" s="24"/>
      <c r="M467" s="24"/>
      <c r="N467" s="40"/>
      <c r="O467" s="24"/>
      <c r="P467" s="24"/>
      <c r="Q467" s="24"/>
      <c r="R467" s="24"/>
      <c r="S467" s="24"/>
      <c r="T467" s="24"/>
      <c r="U467" s="24"/>
      <c r="W467" s="44"/>
    </row>
    <row r="468" spans="1:23" x14ac:dyDescent="0.25">
      <c r="B468" s="13"/>
      <c r="C468" s="6"/>
      <c r="D468" s="6"/>
      <c r="E468" s="6"/>
      <c r="F468" s="24"/>
      <c r="G468" s="24"/>
      <c r="H468" s="24"/>
      <c r="I468" s="24"/>
      <c r="J468" s="40"/>
      <c r="K468" s="24"/>
      <c r="L468" s="24"/>
      <c r="M468" s="24"/>
      <c r="N468" s="40"/>
      <c r="O468" s="24"/>
      <c r="P468" s="24"/>
      <c r="Q468" s="24"/>
      <c r="R468" s="24"/>
      <c r="S468" s="24"/>
      <c r="T468" s="24"/>
      <c r="U468" s="24"/>
      <c r="W468" s="44"/>
    </row>
    <row r="469" spans="1:23" x14ac:dyDescent="0.25">
      <c r="B469" s="13"/>
      <c r="C469" s="6"/>
      <c r="D469" s="6"/>
      <c r="E469" s="6"/>
      <c r="F469" s="24"/>
      <c r="G469" s="24"/>
      <c r="H469" s="24"/>
      <c r="I469" s="24"/>
      <c r="J469" s="40"/>
      <c r="K469" s="24"/>
      <c r="L469" s="24"/>
      <c r="M469" s="24"/>
      <c r="N469" s="40"/>
      <c r="O469" s="24"/>
      <c r="P469" s="24"/>
      <c r="Q469" s="24"/>
      <c r="R469" s="24"/>
      <c r="S469" s="24"/>
      <c r="T469" s="24"/>
      <c r="U469" s="24"/>
      <c r="W469" s="44"/>
    </row>
    <row r="470" spans="1:23" x14ac:dyDescent="0.25">
      <c r="B470" s="13"/>
      <c r="C470" s="6"/>
      <c r="D470" s="6"/>
      <c r="E470" s="6"/>
      <c r="F470" s="24"/>
      <c r="G470" s="24"/>
      <c r="H470" s="24"/>
      <c r="I470" s="24"/>
      <c r="J470" s="40"/>
      <c r="K470" s="24"/>
      <c r="L470" s="24"/>
      <c r="M470" s="24"/>
      <c r="N470" s="40"/>
      <c r="O470" s="24"/>
      <c r="P470" s="24"/>
      <c r="Q470" s="24"/>
      <c r="R470" s="24"/>
      <c r="S470" s="24"/>
      <c r="T470" s="24"/>
      <c r="U470" s="24"/>
      <c r="W470" s="44"/>
    </row>
    <row r="471" spans="1:23" x14ac:dyDescent="0.25">
      <c r="B471" s="30"/>
      <c r="C471" s="30"/>
      <c r="D471" s="30"/>
      <c r="E471" s="30"/>
      <c r="F471" s="31"/>
      <c r="G471" s="41"/>
      <c r="H471" s="41"/>
      <c r="I471" s="41"/>
      <c r="J471" s="41"/>
      <c r="K471" s="41"/>
      <c r="L471" s="41"/>
      <c r="M471" s="41"/>
      <c r="N471" s="41"/>
      <c r="O471" s="41"/>
      <c r="P471" s="41"/>
      <c r="Q471" s="41"/>
      <c r="R471" s="41"/>
      <c r="S471" s="41"/>
      <c r="T471" s="41"/>
      <c r="U471" s="41"/>
      <c r="W471" s="44"/>
    </row>
    <row r="472" spans="1:23" x14ac:dyDescent="0.25">
      <c r="B472" s="6"/>
      <c r="C472" s="6"/>
      <c r="D472" s="6"/>
      <c r="E472" s="6"/>
      <c r="F472" s="24"/>
      <c r="G472" s="24"/>
      <c r="H472" s="24"/>
      <c r="I472" s="24"/>
      <c r="J472" s="40"/>
      <c r="K472" s="24"/>
      <c r="L472" s="24"/>
      <c r="M472" s="24"/>
      <c r="N472" s="40"/>
      <c r="O472" s="24"/>
      <c r="P472" s="24"/>
      <c r="Q472" s="24"/>
      <c r="R472" s="24"/>
      <c r="S472" s="24"/>
      <c r="T472" s="24"/>
      <c r="U472" s="24"/>
      <c r="W472" s="44"/>
    </row>
    <row r="473" spans="1:23" x14ac:dyDescent="0.25">
      <c r="B473" s="6"/>
      <c r="C473" s="6"/>
      <c r="D473" s="6"/>
      <c r="E473" s="6"/>
      <c r="F473" s="24"/>
      <c r="G473" s="24"/>
      <c r="H473" s="24"/>
      <c r="I473" s="24"/>
      <c r="J473" s="40"/>
      <c r="K473" s="24"/>
      <c r="L473" s="24"/>
      <c r="M473" s="24"/>
      <c r="N473" s="40"/>
      <c r="O473" s="24"/>
      <c r="P473" s="24"/>
      <c r="Q473" s="24"/>
      <c r="R473" s="24"/>
      <c r="S473" s="24"/>
      <c r="T473" s="24"/>
      <c r="U473" s="24"/>
      <c r="W473" s="44"/>
    </row>
    <row r="474" spans="1:23" x14ac:dyDescent="0.25">
      <c r="B474" s="6"/>
      <c r="C474" s="6"/>
      <c r="D474" s="6"/>
      <c r="E474" s="6"/>
      <c r="F474" s="24"/>
      <c r="G474" s="24"/>
      <c r="H474" s="24"/>
      <c r="I474" s="24"/>
      <c r="J474" s="40"/>
      <c r="K474" s="24"/>
      <c r="L474" s="24"/>
      <c r="M474" s="24"/>
      <c r="N474" s="40"/>
      <c r="O474" s="24"/>
      <c r="P474" s="24"/>
      <c r="Q474" s="24"/>
      <c r="R474" s="24"/>
      <c r="S474" s="24"/>
      <c r="T474" s="24"/>
      <c r="U474" s="24"/>
      <c r="W474" s="44"/>
    </row>
    <row r="475" spans="1:23" x14ac:dyDescent="0.25">
      <c r="B475" s="6"/>
      <c r="C475" s="6"/>
      <c r="D475" s="6"/>
      <c r="E475" s="6"/>
      <c r="F475" s="24"/>
      <c r="G475" s="24"/>
      <c r="H475" s="24"/>
      <c r="I475" s="24"/>
      <c r="J475" s="40"/>
      <c r="K475" s="24"/>
      <c r="L475" s="24"/>
      <c r="M475" s="24"/>
      <c r="N475" s="40"/>
      <c r="O475" s="24"/>
      <c r="P475" s="24"/>
      <c r="Q475" s="24"/>
      <c r="R475" s="24"/>
      <c r="S475" s="24"/>
      <c r="T475" s="24"/>
      <c r="U475" s="24"/>
      <c r="W475" s="44"/>
    </row>
    <row r="476" spans="1:23" x14ac:dyDescent="0.25">
      <c r="B476" s="6"/>
      <c r="C476" s="6"/>
      <c r="D476" s="6"/>
      <c r="E476" s="6"/>
      <c r="F476" s="24"/>
      <c r="G476" s="24"/>
      <c r="H476" s="24"/>
      <c r="I476" s="24"/>
      <c r="J476" s="40"/>
      <c r="K476" s="24"/>
      <c r="L476" s="24"/>
      <c r="M476" s="24"/>
      <c r="N476" s="40"/>
      <c r="O476" s="24"/>
      <c r="P476" s="24"/>
      <c r="Q476" s="24"/>
      <c r="R476" s="24"/>
      <c r="S476" s="24"/>
      <c r="T476" s="24"/>
      <c r="U476" s="24"/>
      <c r="W476" s="44"/>
    </row>
    <row r="477" spans="1:23" x14ac:dyDescent="0.25">
      <c r="B477" s="6"/>
      <c r="C477" s="6"/>
      <c r="D477" s="6"/>
      <c r="E477" s="6"/>
      <c r="F477" s="24"/>
      <c r="G477" s="24"/>
      <c r="H477" s="24"/>
      <c r="I477" s="24"/>
      <c r="J477" s="40"/>
      <c r="K477" s="24"/>
      <c r="L477" s="24"/>
      <c r="M477" s="24"/>
      <c r="N477" s="40"/>
      <c r="O477" s="24"/>
      <c r="P477" s="24"/>
      <c r="Q477" s="24"/>
      <c r="R477" s="24"/>
      <c r="S477" s="24"/>
      <c r="T477" s="24"/>
      <c r="U477" s="24"/>
      <c r="W477" s="44"/>
    </row>
    <row r="478" spans="1:23" x14ac:dyDescent="0.25">
      <c r="B478" s="6"/>
      <c r="C478" s="6"/>
      <c r="D478" s="6"/>
      <c r="E478" s="6"/>
      <c r="F478" s="24"/>
      <c r="G478" s="24"/>
      <c r="H478" s="24"/>
      <c r="I478" s="24"/>
      <c r="J478" s="40"/>
      <c r="K478" s="24"/>
      <c r="L478" s="24"/>
      <c r="M478" s="24"/>
      <c r="N478" s="40"/>
      <c r="O478" s="24"/>
      <c r="P478" s="24"/>
      <c r="Q478" s="24"/>
      <c r="R478" s="24"/>
      <c r="S478" s="24"/>
      <c r="T478" s="24"/>
      <c r="U478" s="24"/>
      <c r="W478" s="44"/>
    </row>
    <row r="479" spans="1:23" x14ac:dyDescent="0.25">
      <c r="B479" s="6"/>
      <c r="C479" s="6"/>
      <c r="D479" s="6"/>
      <c r="E479" s="6"/>
      <c r="F479" s="24"/>
      <c r="G479" s="24"/>
      <c r="H479" s="24"/>
      <c r="I479" s="24"/>
      <c r="J479" s="40"/>
      <c r="K479" s="24"/>
      <c r="L479" s="24"/>
      <c r="M479" s="24"/>
      <c r="N479" s="40"/>
      <c r="O479" s="24"/>
      <c r="P479" s="24"/>
      <c r="Q479" s="24"/>
      <c r="R479" s="24"/>
      <c r="S479" s="24"/>
      <c r="T479" s="24"/>
      <c r="U479" s="24"/>
      <c r="W479" s="44"/>
    </row>
    <row r="480" spans="1:23" x14ac:dyDescent="0.25">
      <c r="B480" s="6"/>
      <c r="C480" s="6"/>
      <c r="D480" s="6"/>
      <c r="E480" s="6"/>
      <c r="F480" s="24"/>
      <c r="G480" s="24"/>
      <c r="H480" s="24"/>
      <c r="I480" s="24"/>
      <c r="J480" s="40"/>
      <c r="K480" s="24"/>
      <c r="L480" s="24"/>
      <c r="M480" s="24"/>
      <c r="N480" s="40"/>
      <c r="O480" s="24"/>
      <c r="P480" s="24"/>
      <c r="Q480" s="24"/>
      <c r="R480" s="24"/>
      <c r="S480" s="24"/>
      <c r="T480" s="24"/>
      <c r="U480" s="24"/>
      <c r="W480" s="44"/>
    </row>
    <row r="481" spans="2:23" x14ac:dyDescent="0.25">
      <c r="B481" s="6"/>
      <c r="C481" s="6"/>
      <c r="D481" s="6"/>
      <c r="E481" s="6"/>
      <c r="F481" s="24"/>
      <c r="G481" s="24"/>
      <c r="H481" s="24"/>
      <c r="I481" s="24"/>
      <c r="J481" s="40"/>
      <c r="K481" s="24"/>
      <c r="L481" s="24"/>
      <c r="M481" s="24"/>
      <c r="N481" s="40"/>
      <c r="O481" s="24"/>
      <c r="P481" s="24"/>
      <c r="Q481" s="24"/>
      <c r="R481" s="24"/>
      <c r="S481" s="24"/>
      <c r="T481" s="24"/>
      <c r="U481" s="24"/>
      <c r="W481" s="44"/>
    </row>
    <row r="482" spans="2:23" x14ac:dyDescent="0.25">
      <c r="B482" s="6"/>
      <c r="C482" s="6"/>
      <c r="D482" s="6"/>
      <c r="E482" s="6"/>
      <c r="F482" s="24"/>
      <c r="G482" s="24"/>
      <c r="H482" s="24"/>
      <c r="I482" s="24"/>
      <c r="J482" s="40"/>
      <c r="K482" s="24"/>
      <c r="L482" s="24"/>
      <c r="M482" s="24"/>
      <c r="N482" s="40"/>
      <c r="O482" s="24"/>
      <c r="P482" s="24"/>
      <c r="Q482" s="24"/>
      <c r="R482" s="24"/>
      <c r="S482" s="24"/>
      <c r="T482" s="24"/>
      <c r="U482" s="24"/>
      <c r="W482" s="44"/>
    </row>
    <row r="483" spans="2:23" x14ac:dyDescent="0.25">
      <c r="B483" s="30"/>
      <c r="C483" s="30"/>
      <c r="D483" s="30"/>
      <c r="E483" s="30"/>
      <c r="F483" s="31"/>
      <c r="G483" s="41"/>
      <c r="H483" s="41"/>
      <c r="I483" s="41"/>
      <c r="J483" s="41"/>
      <c r="K483" s="41"/>
      <c r="L483" s="41"/>
      <c r="M483" s="41"/>
      <c r="N483" s="41"/>
      <c r="O483" s="41"/>
      <c r="P483" s="41"/>
      <c r="Q483" s="41"/>
      <c r="R483" s="41"/>
      <c r="S483" s="41"/>
      <c r="T483" s="41"/>
      <c r="U483" s="41"/>
      <c r="W483" s="44"/>
    </row>
    <row r="484" spans="2:23" x14ac:dyDescent="0.25">
      <c r="B484" s="9"/>
      <c r="C484" s="6"/>
      <c r="D484" s="6"/>
      <c r="E484" s="6"/>
      <c r="F484" s="24"/>
      <c r="G484" s="24"/>
      <c r="H484" s="24"/>
      <c r="I484" s="24"/>
      <c r="J484" s="40"/>
      <c r="K484" s="24"/>
      <c r="L484" s="24"/>
      <c r="M484" s="24"/>
      <c r="N484" s="40"/>
      <c r="O484" s="24"/>
      <c r="P484" s="24"/>
      <c r="Q484" s="24"/>
      <c r="R484" s="24"/>
      <c r="S484" s="24"/>
      <c r="T484" s="24"/>
      <c r="U484" s="24"/>
      <c r="W484" s="44"/>
    </row>
    <row r="485" spans="2:23" x14ac:dyDescent="0.25">
      <c r="B485" s="6"/>
      <c r="C485" s="6"/>
      <c r="D485" s="6"/>
      <c r="E485" s="6"/>
      <c r="F485" s="24"/>
      <c r="G485" s="24"/>
      <c r="H485" s="24"/>
      <c r="I485" s="24"/>
      <c r="J485" s="40"/>
      <c r="K485" s="24"/>
      <c r="L485" s="24"/>
      <c r="M485" s="24"/>
      <c r="N485" s="40"/>
      <c r="O485" s="24"/>
      <c r="P485" s="24"/>
      <c r="Q485" s="24"/>
      <c r="R485" s="24"/>
      <c r="S485" s="24"/>
      <c r="T485" s="24"/>
      <c r="U485" s="24"/>
      <c r="W485" s="44"/>
    </row>
    <row r="486" spans="2:23" x14ac:dyDescent="0.25">
      <c r="B486" s="9"/>
      <c r="C486" s="6"/>
      <c r="D486" s="6"/>
      <c r="E486" s="6"/>
      <c r="F486" s="24"/>
      <c r="G486" s="24"/>
      <c r="H486" s="24"/>
      <c r="I486" s="24"/>
      <c r="J486" s="40"/>
      <c r="K486" s="24"/>
      <c r="L486" s="24"/>
      <c r="M486" s="24"/>
      <c r="N486" s="40"/>
      <c r="O486" s="24"/>
      <c r="P486" s="24"/>
      <c r="Q486" s="24"/>
      <c r="R486" s="24"/>
      <c r="S486" s="24"/>
      <c r="T486" s="24"/>
      <c r="U486" s="24"/>
      <c r="W486" s="44"/>
    </row>
    <row r="487" spans="2:23" x14ac:dyDescent="0.25">
      <c r="B487" s="6"/>
      <c r="C487" s="6"/>
      <c r="D487" s="6"/>
      <c r="E487" s="6"/>
      <c r="F487" s="24"/>
      <c r="G487" s="24"/>
      <c r="H487" s="24"/>
      <c r="I487" s="24"/>
      <c r="J487" s="40"/>
      <c r="K487" s="24"/>
      <c r="L487" s="24"/>
      <c r="M487" s="24"/>
      <c r="N487" s="40"/>
      <c r="O487" s="24"/>
      <c r="P487" s="24"/>
      <c r="Q487" s="24"/>
      <c r="R487" s="24"/>
      <c r="S487" s="24"/>
      <c r="T487" s="24"/>
      <c r="U487" s="24"/>
      <c r="W487" s="44"/>
    </row>
    <row r="488" spans="2:23" x14ac:dyDescent="0.25">
      <c r="B488" s="6"/>
      <c r="C488" s="6"/>
      <c r="D488" s="6"/>
      <c r="E488" s="6"/>
      <c r="F488" s="24"/>
      <c r="G488" s="24"/>
      <c r="H488" s="24"/>
      <c r="I488" s="24"/>
      <c r="J488" s="40"/>
      <c r="K488" s="24"/>
      <c r="L488" s="24"/>
      <c r="M488" s="24"/>
      <c r="N488" s="40"/>
      <c r="O488" s="24"/>
      <c r="P488" s="24"/>
      <c r="Q488" s="24"/>
      <c r="R488" s="24"/>
      <c r="S488" s="24"/>
      <c r="T488" s="24"/>
      <c r="U488" s="24"/>
      <c r="W488" s="44"/>
    </row>
    <row r="489" spans="2:23" x14ac:dyDescent="0.25">
      <c r="B489" s="6"/>
      <c r="C489" s="6"/>
      <c r="D489" s="6"/>
      <c r="E489" s="6"/>
      <c r="F489" s="24"/>
      <c r="G489" s="24"/>
      <c r="H489" s="24"/>
      <c r="I489" s="24"/>
      <c r="J489" s="40"/>
      <c r="K489" s="24"/>
      <c r="L489" s="24"/>
      <c r="M489" s="24"/>
      <c r="N489" s="40"/>
      <c r="O489" s="24"/>
      <c r="P489" s="24"/>
      <c r="Q489" s="24"/>
      <c r="R489" s="24"/>
      <c r="S489" s="24"/>
      <c r="T489" s="24"/>
      <c r="U489" s="24"/>
      <c r="W489" s="44"/>
    </row>
    <row r="490" spans="2:23" x14ac:dyDescent="0.25">
      <c r="B490" s="6"/>
      <c r="C490" s="6"/>
      <c r="D490" s="6"/>
      <c r="E490" s="6"/>
      <c r="F490" s="24"/>
      <c r="G490" s="24"/>
      <c r="H490" s="24"/>
      <c r="I490" s="24"/>
      <c r="J490" s="40"/>
      <c r="K490" s="24"/>
      <c r="L490" s="24"/>
      <c r="M490" s="24"/>
      <c r="N490" s="40"/>
      <c r="O490" s="24"/>
      <c r="P490" s="24"/>
      <c r="Q490" s="24"/>
      <c r="R490" s="24"/>
      <c r="S490" s="24"/>
      <c r="T490" s="24"/>
      <c r="U490" s="24"/>
      <c r="W490" s="44"/>
    </row>
    <row r="491" spans="2:23" x14ac:dyDescent="0.25">
      <c r="B491" s="6"/>
      <c r="C491" s="6"/>
      <c r="D491" s="6"/>
      <c r="E491" s="6"/>
      <c r="F491" s="24"/>
      <c r="G491" s="24"/>
      <c r="H491" s="24"/>
      <c r="I491" s="24"/>
      <c r="J491" s="40"/>
      <c r="K491" s="24"/>
      <c r="L491" s="24"/>
      <c r="M491" s="24"/>
      <c r="N491" s="40"/>
      <c r="O491" s="24"/>
      <c r="P491" s="24"/>
      <c r="Q491" s="24"/>
      <c r="R491" s="24"/>
      <c r="S491" s="24"/>
      <c r="T491" s="24"/>
      <c r="U491" s="24"/>
      <c r="W491" s="44"/>
    </row>
    <row r="492" spans="2:23" x14ac:dyDescent="0.25">
      <c r="B492" s="6"/>
      <c r="C492" s="6"/>
      <c r="D492" s="6"/>
      <c r="E492" s="6"/>
      <c r="F492" s="24"/>
      <c r="G492" s="24"/>
      <c r="H492" s="24"/>
      <c r="I492" s="24"/>
      <c r="J492" s="40"/>
      <c r="K492" s="24"/>
      <c r="L492" s="24"/>
      <c r="M492" s="24"/>
      <c r="N492" s="40"/>
      <c r="O492" s="24"/>
      <c r="P492" s="24"/>
      <c r="Q492" s="24"/>
      <c r="R492" s="24"/>
      <c r="S492" s="24"/>
      <c r="T492" s="24"/>
      <c r="U492" s="24"/>
      <c r="W492" s="44"/>
    </row>
    <row r="493" spans="2:23" x14ac:dyDescent="0.25">
      <c r="B493" s="6"/>
      <c r="C493" s="6"/>
      <c r="D493" s="6"/>
      <c r="E493" s="6"/>
      <c r="F493" s="24"/>
      <c r="G493" s="24"/>
      <c r="H493" s="24"/>
      <c r="I493" s="24"/>
      <c r="J493" s="40"/>
      <c r="K493" s="24"/>
      <c r="L493" s="24"/>
      <c r="M493" s="24"/>
      <c r="N493" s="40"/>
      <c r="O493" s="24"/>
      <c r="P493" s="24"/>
      <c r="Q493" s="24"/>
      <c r="R493" s="24"/>
      <c r="S493" s="24"/>
      <c r="T493" s="24"/>
      <c r="U493" s="24"/>
      <c r="W493" s="44"/>
    </row>
    <row r="494" spans="2:23" x14ac:dyDescent="0.25">
      <c r="B494" s="6"/>
      <c r="C494" s="6"/>
      <c r="D494" s="6"/>
      <c r="E494" s="6"/>
      <c r="F494" s="24"/>
      <c r="G494" s="24"/>
      <c r="H494" s="24"/>
      <c r="I494" s="24"/>
      <c r="J494" s="40"/>
      <c r="K494" s="24"/>
      <c r="L494" s="24"/>
      <c r="M494" s="24"/>
      <c r="N494" s="40"/>
      <c r="O494" s="24"/>
      <c r="P494" s="24"/>
      <c r="Q494" s="24"/>
      <c r="R494" s="24"/>
      <c r="S494" s="24"/>
      <c r="T494" s="24"/>
      <c r="U494" s="24"/>
      <c r="W494" s="44"/>
    </row>
    <row r="495" spans="2:23" x14ac:dyDescent="0.25">
      <c r="B495" s="6"/>
      <c r="C495" s="6"/>
      <c r="D495" s="6"/>
      <c r="E495" s="6"/>
      <c r="F495" s="24"/>
      <c r="G495" s="24"/>
      <c r="H495" s="24"/>
      <c r="I495" s="24"/>
      <c r="J495" s="40"/>
      <c r="K495" s="24"/>
      <c r="L495" s="24"/>
      <c r="M495" s="24"/>
      <c r="N495" s="40"/>
      <c r="O495" s="24"/>
      <c r="P495" s="24"/>
      <c r="Q495" s="24"/>
      <c r="R495" s="24"/>
      <c r="S495" s="24"/>
      <c r="T495" s="24"/>
      <c r="U495" s="24"/>
      <c r="W495" s="44"/>
    </row>
    <row r="496" spans="2:23" x14ac:dyDescent="0.25">
      <c r="B496" s="6"/>
      <c r="C496" s="6"/>
      <c r="D496" s="6"/>
      <c r="E496" s="6"/>
      <c r="F496" s="24"/>
      <c r="G496" s="24"/>
      <c r="H496" s="24"/>
      <c r="I496" s="24"/>
      <c r="J496" s="40"/>
      <c r="K496" s="24"/>
      <c r="L496" s="24"/>
      <c r="M496" s="24"/>
      <c r="N496" s="40"/>
      <c r="O496" s="24"/>
      <c r="P496" s="24"/>
      <c r="Q496" s="24"/>
      <c r="R496" s="24"/>
      <c r="S496" s="24"/>
      <c r="T496" s="24"/>
      <c r="U496" s="24"/>
      <c r="W496" s="44"/>
    </row>
    <row r="497" spans="6:23" x14ac:dyDescent="0.25">
      <c r="F497" s="24"/>
      <c r="G497" s="24"/>
      <c r="H497" s="24"/>
      <c r="I497" s="24"/>
      <c r="J497" s="40"/>
      <c r="K497" s="24"/>
      <c r="L497" s="24"/>
      <c r="M497" s="24"/>
      <c r="N497" s="40"/>
      <c r="O497" s="24"/>
      <c r="P497" s="24"/>
      <c r="Q497" s="24"/>
      <c r="R497" s="24"/>
      <c r="S497" s="24"/>
      <c r="T497" s="24"/>
      <c r="U497" s="24"/>
      <c r="W497" s="44"/>
    </row>
    <row r="498" spans="6:23" x14ac:dyDescent="0.25">
      <c r="F498" s="24"/>
      <c r="G498" s="24"/>
      <c r="H498" s="24"/>
      <c r="I498" s="24"/>
      <c r="J498" s="40"/>
      <c r="K498" s="24"/>
      <c r="L498" s="24"/>
      <c r="M498" s="24"/>
      <c r="N498" s="40"/>
      <c r="O498" s="24"/>
      <c r="P498" s="24"/>
      <c r="Q498" s="24"/>
      <c r="R498" s="24"/>
      <c r="S498" s="24"/>
      <c r="T498" s="24"/>
      <c r="U498" s="24"/>
      <c r="W498" s="44"/>
    </row>
    <row r="499" spans="6:23" x14ac:dyDescent="0.25">
      <c r="F499" s="24"/>
      <c r="G499" s="24"/>
      <c r="H499" s="24"/>
      <c r="I499" s="24"/>
      <c r="J499" s="40"/>
      <c r="K499" s="24"/>
      <c r="L499" s="24"/>
      <c r="M499" s="24"/>
      <c r="N499" s="40"/>
      <c r="O499" s="24"/>
      <c r="P499" s="24"/>
      <c r="Q499" s="24"/>
      <c r="R499" s="24"/>
      <c r="S499" s="24"/>
      <c r="T499" s="24"/>
      <c r="U499" s="24"/>
      <c r="W499" s="44"/>
    </row>
    <row r="500" spans="6:23" x14ac:dyDescent="0.25">
      <c r="F500" s="24"/>
      <c r="G500" s="24"/>
      <c r="H500" s="24"/>
      <c r="I500" s="24"/>
      <c r="J500" s="40"/>
      <c r="K500" s="24"/>
      <c r="L500" s="24"/>
      <c r="M500" s="24"/>
      <c r="N500" s="40"/>
      <c r="O500" s="24"/>
      <c r="P500" s="24"/>
      <c r="Q500" s="24"/>
      <c r="R500" s="24"/>
      <c r="S500" s="24"/>
      <c r="T500" s="24"/>
      <c r="U500" s="24"/>
      <c r="W500" s="44"/>
    </row>
    <row r="501" spans="6:23" x14ac:dyDescent="0.25">
      <c r="F501" s="24"/>
      <c r="G501" s="24"/>
      <c r="H501" s="24"/>
      <c r="I501" s="24"/>
      <c r="J501" s="40"/>
      <c r="K501" s="24"/>
      <c r="L501" s="24"/>
      <c r="M501" s="24"/>
      <c r="N501" s="40"/>
      <c r="O501" s="24"/>
      <c r="P501" s="24"/>
      <c r="Q501" s="24"/>
      <c r="R501" s="24"/>
      <c r="S501" s="24"/>
      <c r="T501" s="24"/>
      <c r="U501" s="24"/>
      <c r="W501" s="44"/>
    </row>
    <row r="502" spans="6:23" x14ac:dyDescent="0.25">
      <c r="F502" s="24"/>
      <c r="G502" s="24"/>
      <c r="H502" s="24"/>
      <c r="I502" s="24"/>
      <c r="J502" s="40"/>
      <c r="K502" s="24"/>
      <c r="L502" s="24"/>
      <c r="M502" s="24"/>
      <c r="N502" s="40"/>
      <c r="O502" s="24"/>
      <c r="P502" s="24"/>
      <c r="Q502" s="24"/>
      <c r="R502" s="24"/>
      <c r="S502" s="24"/>
      <c r="T502" s="24"/>
      <c r="U502" s="24"/>
      <c r="W502" s="44"/>
    </row>
    <row r="503" spans="6:23" x14ac:dyDescent="0.25">
      <c r="F503" s="24"/>
      <c r="G503" s="24"/>
      <c r="H503" s="24"/>
      <c r="I503" s="24"/>
      <c r="J503" s="40"/>
      <c r="K503" s="24"/>
      <c r="L503" s="24"/>
      <c r="M503" s="24"/>
      <c r="N503" s="40"/>
      <c r="O503" s="24"/>
      <c r="P503" s="24"/>
      <c r="Q503" s="24"/>
      <c r="R503" s="24"/>
      <c r="S503" s="24"/>
      <c r="T503" s="24"/>
      <c r="U503" s="24"/>
      <c r="W503" s="44"/>
    </row>
    <row r="504" spans="6:23" x14ac:dyDescent="0.25">
      <c r="F504" s="24"/>
      <c r="G504" s="24"/>
      <c r="H504" s="24"/>
      <c r="I504" s="24"/>
      <c r="J504" s="40"/>
      <c r="K504" s="24"/>
      <c r="L504" s="24"/>
      <c r="M504" s="24"/>
      <c r="N504" s="40"/>
      <c r="O504" s="24"/>
      <c r="P504" s="24"/>
      <c r="Q504" s="24"/>
      <c r="R504" s="24"/>
      <c r="S504" s="24"/>
      <c r="T504" s="24"/>
      <c r="U504" s="24"/>
      <c r="W504" s="44"/>
    </row>
    <row r="505" spans="6:23" x14ac:dyDescent="0.25">
      <c r="F505" s="24"/>
      <c r="G505" s="24"/>
      <c r="H505" s="24"/>
      <c r="I505" s="24"/>
      <c r="J505" s="40"/>
      <c r="K505" s="24"/>
      <c r="L505" s="24"/>
      <c r="M505" s="24"/>
      <c r="N505" s="40"/>
      <c r="O505" s="24"/>
      <c r="P505" s="24"/>
      <c r="Q505" s="24"/>
      <c r="R505" s="24"/>
      <c r="S505" s="24"/>
      <c r="T505" s="24"/>
      <c r="U505" s="24"/>
      <c r="W505" s="44"/>
    </row>
    <row r="506" spans="6:23" x14ac:dyDescent="0.25">
      <c r="F506" s="24"/>
      <c r="G506" s="24"/>
      <c r="H506" s="24"/>
      <c r="I506" s="24"/>
      <c r="J506" s="40"/>
      <c r="K506" s="24"/>
      <c r="L506" s="24"/>
      <c r="M506" s="24"/>
      <c r="N506" s="40"/>
      <c r="O506" s="24"/>
      <c r="P506" s="24"/>
      <c r="Q506" s="24"/>
      <c r="R506" s="24"/>
      <c r="S506" s="24"/>
      <c r="T506" s="24"/>
      <c r="U506" s="24"/>
      <c r="W506" s="44"/>
    </row>
    <row r="507" spans="6:23" x14ac:dyDescent="0.25">
      <c r="F507" s="24"/>
      <c r="G507" s="24"/>
      <c r="H507" s="24"/>
      <c r="I507" s="24"/>
      <c r="J507" s="40"/>
      <c r="K507" s="24"/>
      <c r="L507" s="24"/>
      <c r="M507" s="24"/>
      <c r="N507" s="40"/>
      <c r="O507" s="24"/>
      <c r="P507" s="24"/>
      <c r="Q507" s="24"/>
      <c r="R507" s="24"/>
      <c r="S507" s="24"/>
      <c r="T507" s="24"/>
      <c r="U507" s="24"/>
      <c r="W507" s="44"/>
    </row>
    <row r="508" spans="6:23" x14ac:dyDescent="0.25">
      <c r="W508" s="44"/>
    </row>
    <row r="509" spans="6:23" x14ac:dyDescent="0.25">
      <c r="W509" s="44"/>
    </row>
    <row r="510" spans="6:23" x14ac:dyDescent="0.25">
      <c r="W510" s="44"/>
    </row>
    <row r="511" spans="6:23" x14ac:dyDescent="0.25">
      <c r="W511" s="44"/>
    </row>
    <row r="512" spans="6: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6:23" x14ac:dyDescent="0.25">
      <c r="W593" s="44"/>
    </row>
    <row r="594" spans="6:23" x14ac:dyDescent="0.25">
      <c r="W594" s="44"/>
    </row>
    <row r="595" spans="6:23" x14ac:dyDescent="0.25">
      <c r="W595" s="44"/>
    </row>
    <row r="596" spans="6:23" x14ac:dyDescent="0.25">
      <c r="W596" s="44"/>
    </row>
    <row r="597" spans="6:23" x14ac:dyDescent="0.25">
      <c r="W597" s="44"/>
    </row>
    <row r="598" spans="6:23" x14ac:dyDescent="0.25">
      <c r="W598" s="44"/>
    </row>
    <row r="599" spans="6:23" x14ac:dyDescent="0.25">
      <c r="W599" s="44"/>
    </row>
    <row r="600" spans="6:23" x14ac:dyDescent="0.25">
      <c r="J600"/>
      <c r="N600"/>
      <c r="W600" s="44"/>
    </row>
    <row r="601" spans="6:23" x14ac:dyDescent="0.25">
      <c r="W601" s="44"/>
    </row>
    <row r="602" spans="6:23" x14ac:dyDescent="0.25">
      <c r="F602" s="50"/>
      <c r="G602" s="48"/>
      <c r="H602" s="48"/>
      <c r="I602" s="48"/>
      <c r="J602" s="48"/>
      <c r="K602" s="48"/>
      <c r="L602" s="48"/>
      <c r="M602" s="48"/>
      <c r="N602" s="48"/>
      <c r="O602" s="48"/>
      <c r="P602" s="48"/>
      <c r="Q602" s="48"/>
      <c r="W602" s="44"/>
    </row>
    <row r="603" spans="6:23" x14ac:dyDescent="0.25">
      <c r="F603" s="50"/>
      <c r="G603" s="49"/>
      <c r="H603" s="49"/>
      <c r="I603" s="49"/>
      <c r="J603" s="49"/>
      <c r="K603" s="49"/>
      <c r="L603" s="49"/>
      <c r="M603" s="49"/>
      <c r="N603" s="49"/>
      <c r="O603" s="49"/>
      <c r="P603" s="49"/>
      <c r="Q603" s="49"/>
      <c r="W603" s="44"/>
    </row>
    <row r="604" spans="6:23" x14ac:dyDescent="0.25">
      <c r="F604" s="50"/>
      <c r="G604" s="49"/>
      <c r="H604" s="49"/>
      <c r="I604" s="49"/>
      <c r="J604" s="49"/>
      <c r="K604" s="49"/>
      <c r="L604" s="49"/>
      <c r="M604" s="49"/>
      <c r="N604" s="49"/>
      <c r="O604" s="49"/>
      <c r="P604" s="49"/>
      <c r="Q604" s="49"/>
      <c r="W604" s="44"/>
    </row>
    <row r="605" spans="6:23" x14ac:dyDescent="0.25">
      <c r="F605" s="50"/>
      <c r="G605" s="49"/>
      <c r="H605" s="49"/>
      <c r="I605" s="49"/>
      <c r="J605" s="49"/>
      <c r="K605" s="49"/>
      <c r="L605" s="49"/>
      <c r="M605" s="49"/>
      <c r="N605" s="49"/>
      <c r="O605" s="49"/>
      <c r="P605" s="49"/>
      <c r="Q605" s="49"/>
      <c r="W605" s="44"/>
    </row>
    <row r="606" spans="6:23" x14ac:dyDescent="0.25">
      <c r="F606" s="50"/>
      <c r="G606" s="49"/>
      <c r="H606" s="49"/>
      <c r="I606" s="49"/>
      <c r="J606" s="49"/>
      <c r="K606" s="49"/>
      <c r="L606" s="49"/>
      <c r="M606" s="49"/>
      <c r="N606" s="49"/>
      <c r="O606" s="49"/>
      <c r="P606" s="49"/>
      <c r="Q606" s="49"/>
      <c r="W606" s="44"/>
    </row>
    <row r="607" spans="6:23" x14ac:dyDescent="0.25">
      <c r="F607" s="50"/>
      <c r="W607" s="44"/>
    </row>
    <row r="608" spans="6:23" x14ac:dyDescent="0.25">
      <c r="F608" s="50"/>
      <c r="W608" s="44"/>
    </row>
    <row r="609" spans="6:23" x14ac:dyDescent="0.25">
      <c r="F609" s="50"/>
      <c r="W609" s="44"/>
    </row>
    <row r="610" spans="6:23" x14ac:dyDescent="0.25">
      <c r="F610" s="50"/>
      <c r="W610" s="44"/>
    </row>
    <row r="611" spans="6:23" x14ac:dyDescent="0.25">
      <c r="F611" s="50"/>
      <c r="W611" s="44"/>
    </row>
    <row r="612" spans="6:23" x14ac:dyDescent="0.25">
      <c r="F612" s="50"/>
      <c r="W612" s="44"/>
    </row>
    <row r="613" spans="6:23" x14ac:dyDescent="0.25">
      <c r="F613" s="50"/>
      <c r="W613" s="44"/>
    </row>
    <row r="614" spans="6:23" x14ac:dyDescent="0.25">
      <c r="F614" s="50"/>
      <c r="W614" s="44"/>
    </row>
    <row r="615" spans="6:23" x14ac:dyDescent="0.25">
      <c r="F615" s="50"/>
      <c r="W615" s="44"/>
    </row>
    <row r="616" spans="6:23" x14ac:dyDescent="0.25">
      <c r="F616" s="50"/>
      <c r="W616" s="44"/>
    </row>
    <row r="617" spans="6:23" x14ac:dyDescent="0.25">
      <c r="F617" s="50"/>
      <c r="W617" s="44"/>
    </row>
    <row r="618" spans="6:23" x14ac:dyDescent="0.25">
      <c r="F618" s="50"/>
      <c r="W618" s="44"/>
    </row>
    <row r="619" spans="6:23" x14ac:dyDescent="0.25">
      <c r="F619" s="50"/>
      <c r="W619" s="44"/>
    </row>
    <row r="620" spans="6:23" x14ac:dyDescent="0.25">
      <c r="F620" s="50"/>
      <c r="W620" s="44"/>
    </row>
    <row r="621" spans="6:23" x14ac:dyDescent="0.25">
      <c r="F621" s="50"/>
      <c r="W621" s="44"/>
    </row>
    <row r="622" spans="6:23" x14ac:dyDescent="0.25">
      <c r="F622" s="50"/>
      <c r="W622" s="44"/>
    </row>
    <row r="623" spans="6:23" x14ac:dyDescent="0.25">
      <c r="F623" s="50"/>
      <c r="W623" s="44"/>
    </row>
    <row r="624" spans="6:23" x14ac:dyDescent="0.25">
      <c r="F624" s="50"/>
      <c r="W624" s="44"/>
    </row>
    <row r="625" spans="6:23" x14ac:dyDescent="0.25">
      <c r="F625" s="50"/>
      <c r="W625" s="44"/>
    </row>
    <row r="626" spans="6:23" x14ac:dyDescent="0.25">
      <c r="F626" s="50"/>
      <c r="W626" s="44"/>
    </row>
    <row r="627" spans="6:23" x14ac:dyDescent="0.25">
      <c r="F627" s="50"/>
      <c r="W627" s="44"/>
    </row>
    <row r="628" spans="6:23" x14ac:dyDescent="0.25">
      <c r="F628" s="50"/>
      <c r="W628" s="44"/>
    </row>
    <row r="629" spans="6:23" x14ac:dyDescent="0.25">
      <c r="F629" s="50"/>
      <c r="W629" s="44"/>
    </row>
    <row r="630" spans="6:23" x14ac:dyDescent="0.25">
      <c r="F630" s="50"/>
      <c r="W630" s="44"/>
    </row>
    <row r="631" spans="6:23" x14ac:dyDescent="0.25">
      <c r="F631" s="50"/>
      <c r="W631" s="44"/>
    </row>
    <row r="632" spans="6:23" x14ac:dyDescent="0.25">
      <c r="F632" s="50"/>
      <c r="W632" s="44"/>
    </row>
    <row r="633" spans="6:23" x14ac:dyDescent="0.25">
      <c r="F633" s="50"/>
      <c r="W633" s="44"/>
    </row>
    <row r="634" spans="6:23" x14ac:dyDescent="0.25">
      <c r="F634" s="50"/>
      <c r="W634" s="44"/>
    </row>
    <row r="635" spans="6:23" x14ac:dyDescent="0.25">
      <c r="F635" s="50"/>
      <c r="W635" s="44"/>
    </row>
    <row r="636" spans="6:23" x14ac:dyDescent="0.25">
      <c r="F636" s="50"/>
      <c r="W636" s="44"/>
    </row>
    <row r="637" spans="6:23" x14ac:dyDescent="0.25">
      <c r="F637" s="50"/>
      <c r="W637" s="44"/>
    </row>
    <row r="638" spans="6:23" x14ac:dyDescent="0.25">
      <c r="F638" s="50"/>
      <c r="W638" s="44"/>
    </row>
    <row r="639" spans="6:23" x14ac:dyDescent="0.25">
      <c r="F639" s="50"/>
      <c r="W639" s="44"/>
    </row>
    <row r="640" spans="6:23" x14ac:dyDescent="0.25">
      <c r="F640" s="50"/>
      <c r="W640" s="44"/>
    </row>
    <row r="641" spans="6:23" x14ac:dyDescent="0.25">
      <c r="F641" s="50"/>
      <c r="W641" s="44"/>
    </row>
    <row r="642" spans="6:23" x14ac:dyDescent="0.25">
      <c r="F642" s="50"/>
      <c r="W642" s="44"/>
    </row>
    <row r="643" spans="6:23" x14ac:dyDescent="0.25">
      <c r="F643" s="50"/>
      <c r="W643" s="44"/>
    </row>
    <row r="644" spans="6:23" x14ac:dyDescent="0.25">
      <c r="F644" s="50"/>
      <c r="W644" s="44"/>
    </row>
    <row r="645" spans="6:23" x14ac:dyDescent="0.25">
      <c r="F645" s="50"/>
      <c r="W645" s="44"/>
    </row>
    <row r="646" spans="6:23" x14ac:dyDescent="0.25">
      <c r="F646" s="50"/>
      <c r="W646" s="44"/>
    </row>
    <row r="647" spans="6:23" x14ac:dyDescent="0.25">
      <c r="F647" s="50"/>
      <c r="W647" s="44"/>
    </row>
    <row r="648" spans="6:23" x14ac:dyDescent="0.25">
      <c r="F648" s="50"/>
      <c r="W648" s="44"/>
    </row>
    <row r="649" spans="6:23" x14ac:dyDescent="0.25">
      <c r="F649" s="50"/>
      <c r="W649" s="44"/>
    </row>
    <row r="650" spans="6:23" x14ac:dyDescent="0.25">
      <c r="F650" s="50"/>
      <c r="W650" s="44"/>
    </row>
    <row r="651" spans="6:23" x14ac:dyDescent="0.25">
      <c r="F651" s="50"/>
      <c r="W651" s="44"/>
    </row>
    <row r="652" spans="6:23" x14ac:dyDescent="0.25">
      <c r="F652" s="50"/>
      <c r="W652" s="44"/>
    </row>
    <row r="653" spans="6:23" x14ac:dyDescent="0.25">
      <c r="F653" s="50"/>
      <c r="W653" s="44"/>
    </row>
    <row r="654" spans="6:23" x14ac:dyDescent="0.25">
      <c r="F654" s="50"/>
      <c r="W654" s="44"/>
    </row>
    <row r="655" spans="6:23" x14ac:dyDescent="0.25">
      <c r="F655" s="50"/>
      <c r="W655" s="44"/>
    </row>
    <row r="656" spans="6:23" x14ac:dyDescent="0.25">
      <c r="F656" s="50"/>
      <c r="W656" s="44"/>
    </row>
    <row r="657" spans="6:23" x14ac:dyDescent="0.25">
      <c r="F657" s="50"/>
      <c r="W657" s="44"/>
    </row>
    <row r="658" spans="6:23" x14ac:dyDescent="0.25">
      <c r="F658" s="50"/>
      <c r="W658" s="44"/>
    </row>
    <row r="659" spans="6:23" x14ac:dyDescent="0.25">
      <c r="F659" s="50"/>
      <c r="W659" s="44"/>
    </row>
    <row r="660" spans="6:23" x14ac:dyDescent="0.25">
      <c r="F660" s="50"/>
      <c r="W660" s="44"/>
    </row>
    <row r="661" spans="6:23" x14ac:dyDescent="0.25">
      <c r="F661" s="50"/>
      <c r="W661" s="44"/>
    </row>
    <row r="662" spans="6:23" x14ac:dyDescent="0.25">
      <c r="F662" s="50"/>
      <c r="W662" s="44"/>
    </row>
    <row r="663" spans="6:23" x14ac:dyDescent="0.25">
      <c r="F663" s="50"/>
      <c r="W663" s="44"/>
    </row>
    <row r="664" spans="6:23" x14ac:dyDescent="0.25">
      <c r="F664" s="50"/>
      <c r="W664" s="44"/>
    </row>
    <row r="665" spans="6:23" x14ac:dyDescent="0.25">
      <c r="F665" s="50"/>
      <c r="W665" s="44"/>
    </row>
    <row r="666" spans="6:23" x14ac:dyDescent="0.25">
      <c r="F666" s="50"/>
      <c r="W666" s="44"/>
    </row>
    <row r="667" spans="6:23" x14ac:dyDescent="0.25">
      <c r="F667" s="50"/>
      <c r="W667" s="44"/>
    </row>
    <row r="668" spans="6:23" x14ac:dyDescent="0.25">
      <c r="F668" s="50"/>
      <c r="W668" s="44"/>
    </row>
    <row r="669" spans="6:23" x14ac:dyDescent="0.25">
      <c r="F669" s="50"/>
      <c r="W669" s="44"/>
    </row>
    <row r="670" spans="6:23" x14ac:dyDescent="0.25">
      <c r="F670" s="50"/>
      <c r="W670" s="44"/>
    </row>
    <row r="671" spans="6:23" x14ac:dyDescent="0.25">
      <c r="F671" s="50"/>
      <c r="W671" s="44"/>
    </row>
    <row r="672" spans="6:23" x14ac:dyDescent="0.25">
      <c r="F672" s="50"/>
      <c r="W672" s="44"/>
    </row>
    <row r="673" spans="6:23" x14ac:dyDescent="0.25">
      <c r="F673" s="50"/>
      <c r="W673" s="44"/>
    </row>
    <row r="674" spans="6:23" x14ac:dyDescent="0.25">
      <c r="F674" s="50"/>
      <c r="W674" s="44"/>
    </row>
    <row r="675" spans="6:23" x14ac:dyDescent="0.25">
      <c r="F675" s="50"/>
      <c r="W675" s="44"/>
    </row>
    <row r="676" spans="6:23" x14ac:dyDescent="0.25">
      <c r="F676" s="50"/>
      <c r="W676" s="44"/>
    </row>
    <row r="677" spans="6:23" x14ac:dyDescent="0.25">
      <c r="F677" s="50"/>
      <c r="W677" s="44"/>
    </row>
    <row r="678" spans="6:23" x14ac:dyDescent="0.25">
      <c r="F678" s="50"/>
      <c r="W678" s="44"/>
    </row>
    <row r="679" spans="6:23" x14ac:dyDescent="0.25">
      <c r="F679" s="50"/>
      <c r="W679" s="44"/>
    </row>
    <row r="680" spans="6:23" x14ac:dyDescent="0.25">
      <c r="F680" s="50"/>
      <c r="W680" s="44"/>
    </row>
    <row r="681" spans="6:23" x14ac:dyDescent="0.25">
      <c r="F681" s="50"/>
      <c r="W681" s="44"/>
    </row>
    <row r="682" spans="6:23" x14ac:dyDescent="0.25">
      <c r="F682" s="50"/>
      <c r="W682" s="44"/>
    </row>
    <row r="683" spans="6:23" x14ac:dyDescent="0.25">
      <c r="F683" s="50"/>
      <c r="W683" s="44"/>
    </row>
    <row r="684" spans="6:23" x14ac:dyDescent="0.25">
      <c r="F684" s="50"/>
      <c r="W684" s="44"/>
    </row>
    <row r="685" spans="6:23" x14ac:dyDescent="0.25">
      <c r="F685" s="50"/>
      <c r="W685" s="44"/>
    </row>
    <row r="686" spans="6:23" x14ac:dyDescent="0.25">
      <c r="F686" s="50"/>
      <c r="W686" s="44"/>
    </row>
    <row r="687" spans="6:23" x14ac:dyDescent="0.25">
      <c r="F687" s="50"/>
      <c r="W687" s="44"/>
    </row>
    <row r="688" spans="6:23" x14ac:dyDescent="0.25">
      <c r="F688" s="50"/>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sheetData>
  <mergeCells count="5">
    <mergeCell ref="D9:E9"/>
    <mergeCell ref="G9:I9"/>
    <mergeCell ref="K9:M9"/>
    <mergeCell ref="O9:Q9"/>
    <mergeCell ref="S9:U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06"/>
  <sheetViews>
    <sheetView tabSelected="1" workbookViewId="0">
      <pane xSplit="3" ySplit="10" topLeftCell="D18" activePane="bottomRight" state="frozen"/>
      <selection pane="topRight" activeCell="D1" sqref="D1"/>
      <selection pane="bottomLeft" activeCell="A9" sqref="A9"/>
      <selection pane="bottomRight" activeCell="A28" sqref="A28"/>
    </sheetView>
  </sheetViews>
  <sheetFormatPr defaultRowHeight="15" x14ac:dyDescent="0.25"/>
  <cols>
    <col min="1" max="1" width="4.140625" customWidth="1"/>
    <col min="3" max="3" width="52.85546875" bestFit="1" customWidth="1"/>
    <col min="4" max="4" width="9.42578125" customWidth="1"/>
    <col min="5" max="5" width="13.28515625" customWidth="1"/>
    <col min="6" max="6" width="2.42578125" customWidth="1"/>
    <col min="7" max="7" width="17.140625" bestFit="1" customWidth="1"/>
    <col min="8" max="8" width="15.5703125" style="25" customWidth="1"/>
    <col min="9" max="10" width="18.140625" bestFit="1" customWidth="1"/>
    <col min="11" max="11" width="2.42578125" style="28" customWidth="1"/>
    <col min="12" max="12" width="13.7109375" customWidth="1"/>
    <col min="13" max="14" width="13.5703125" bestFit="1" customWidth="1"/>
    <col min="15" max="15" width="2.85546875" customWidth="1"/>
    <col min="16" max="16" width="12" bestFit="1" customWidth="1"/>
    <col min="17" max="17" width="15.42578125" customWidth="1"/>
    <col min="18" max="18" width="11.7109375" bestFit="1" customWidth="1"/>
    <col min="19" max="19" width="2.85546875" customWidth="1"/>
    <col min="20" max="20" width="15.42578125" customWidth="1"/>
    <col min="21" max="21" width="12" bestFit="1" customWidth="1"/>
    <col min="22" max="22" width="13.85546875" customWidth="1"/>
    <col min="23" max="23" width="2.85546875" customWidth="1"/>
    <col min="24" max="24" width="11.7109375" bestFit="1" customWidth="1"/>
    <col min="25" max="25" width="13.5703125" bestFit="1" customWidth="1"/>
    <col min="26" max="26" width="10.7109375" bestFit="1" customWidth="1"/>
    <col min="27" max="27" width="2.7109375" customWidth="1"/>
    <col min="28" max="28" width="10.7109375" bestFit="1" customWidth="1"/>
    <col min="29" max="29" width="12" bestFit="1" customWidth="1"/>
    <col min="30" max="30" width="9.7109375" bestFit="1" customWidth="1"/>
    <col min="31" max="31" width="2.5703125" customWidth="1"/>
    <col min="32" max="32" width="11.7109375" bestFit="1" customWidth="1"/>
    <col min="33" max="33" width="13.5703125" bestFit="1" customWidth="1"/>
    <col min="34" max="34" width="9.7109375" bestFit="1" customWidth="1"/>
    <col min="35" max="35" width="2.28515625" customWidth="1"/>
    <col min="36" max="36" width="13.28515625" bestFit="1" customWidth="1"/>
    <col min="37" max="37" width="13.5703125" bestFit="1" customWidth="1"/>
    <col min="38" max="38" width="9.7109375" bestFit="1" customWidth="1"/>
    <col min="39" max="39" width="2.42578125" customWidth="1"/>
    <col min="40" max="40" width="11.7109375" bestFit="1" customWidth="1"/>
    <col min="41" max="41" width="13.5703125" bestFit="1" customWidth="1"/>
    <col min="42" max="42" width="9.7109375" bestFit="1" customWidth="1"/>
    <col min="43" max="43" width="2.7109375" customWidth="1"/>
    <col min="44" max="44" width="11.7109375" bestFit="1" customWidth="1"/>
    <col min="45" max="45" width="12" bestFit="1" customWidth="1"/>
    <col min="47" max="47" width="2.85546875" customWidth="1"/>
    <col min="48" max="48" width="11.140625" bestFit="1" customWidth="1"/>
    <col min="49" max="49" width="12" bestFit="1" customWidth="1"/>
    <col min="50" max="50" width="12.5703125" bestFit="1" customWidth="1"/>
    <col min="51" max="51" width="2.85546875" customWidth="1"/>
    <col min="55" max="55" width="2.42578125" customWidth="1"/>
    <col min="57" max="57" width="10" bestFit="1" customWidth="1"/>
  </cols>
  <sheetData>
    <row r="1" spans="1:58" x14ac:dyDescent="0.25">
      <c r="D1">
        <v>1</v>
      </c>
      <c r="E1">
        <v>2</v>
      </c>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0" t="s">
        <v>306</v>
      </c>
      <c r="E9" s="160"/>
      <c r="F9" s="78"/>
      <c r="G9" s="160" t="s">
        <v>339</v>
      </c>
      <c r="H9" s="160"/>
      <c r="I9" s="160"/>
      <c r="J9" s="160"/>
      <c r="L9" s="160" t="s">
        <v>340</v>
      </c>
      <c r="M9" s="160"/>
      <c r="N9" s="160"/>
      <c r="P9" s="160" t="s">
        <v>341</v>
      </c>
      <c r="Q9" s="160"/>
      <c r="R9" s="160"/>
      <c r="T9" s="160" t="s">
        <v>342</v>
      </c>
      <c r="U9" s="160"/>
      <c r="V9" s="160"/>
      <c r="X9" s="160" t="s">
        <v>343</v>
      </c>
      <c r="Y9" s="160"/>
      <c r="Z9" s="160"/>
      <c r="AB9" s="160" t="s">
        <v>344</v>
      </c>
      <c r="AC9" s="160"/>
      <c r="AD9" s="160"/>
      <c r="AF9" s="160" t="s">
        <v>345</v>
      </c>
      <c r="AG9" s="160"/>
      <c r="AH9" s="160"/>
      <c r="AJ9" s="160" t="s">
        <v>346</v>
      </c>
      <c r="AK9" s="160"/>
      <c r="AL9" s="160"/>
      <c r="AN9" s="160" t="s">
        <v>347</v>
      </c>
      <c r="AO9" s="160"/>
      <c r="AP9" s="160"/>
      <c r="AR9" s="160" t="s">
        <v>348</v>
      </c>
      <c r="AS9" s="160"/>
      <c r="AT9" s="160"/>
      <c r="AV9" s="160" t="s">
        <v>349</v>
      </c>
      <c r="AW9" s="160"/>
      <c r="AX9" s="160"/>
      <c r="AZ9" s="160" t="s">
        <v>350</v>
      </c>
      <c r="BA9" s="160"/>
      <c r="BB9" s="160"/>
      <c r="BD9" s="160" t="s">
        <v>351</v>
      </c>
      <c r="BE9" s="160"/>
      <c r="BF9" s="160"/>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
        <v>307</v>
      </c>
      <c r="E12">
        <v>1</v>
      </c>
      <c r="F12" s="103"/>
      <c r="G12" s="79">
        <f>SUM(L12:BF12)</f>
        <v>18343080486.869022</v>
      </c>
      <c r="H12" s="81">
        <f>+L12+P12+T12+X12+AB12+AF12+AJ12+AN12+AR12+AV12+AZ12+BD12</f>
        <v>0</v>
      </c>
      <c r="I12" s="81">
        <f>+M12+Q12+U12+Y12+AC12+AG12+AK12+AO12+AS12+AW12+BA12+BE12</f>
        <v>18343080486.869022</v>
      </c>
      <c r="J12" s="81">
        <f>+N12+R12+V12+Z12+AD12+AH12+AL12+AP12+AT12+AX12+BB12+BF12</f>
        <v>0</v>
      </c>
      <c r="K12" s="104"/>
      <c r="M12" s="79">
        <v>6091971051</v>
      </c>
      <c r="Q12" s="79">
        <v>1817505618.5675206</v>
      </c>
      <c r="U12" s="80">
        <v>151861000</v>
      </c>
      <c r="Y12" s="79">
        <v>2146594132.2992384</v>
      </c>
      <c r="AC12" s="79">
        <v>169814470.8207581</v>
      </c>
      <c r="AG12" s="80">
        <v>1671130914.5630004</v>
      </c>
      <c r="AK12" s="79">
        <v>4118000917.4033823</v>
      </c>
      <c r="AO12" s="79">
        <v>1497714279.3066747</v>
      </c>
      <c r="AS12" s="79">
        <v>552917597.55256987</v>
      </c>
      <c r="AW12" s="79">
        <v>123634652.94376437</v>
      </c>
      <c r="BA12" s="79">
        <v>446721</v>
      </c>
      <c r="BE12" s="79">
        <v>1489131.4121127534</v>
      </c>
    </row>
    <row r="13" spans="1:58" x14ac:dyDescent="0.25">
      <c r="C13" s="6" t="s">
        <v>308</v>
      </c>
      <c r="D13" t="s">
        <v>2</v>
      </c>
      <c r="E13">
        <f>+E12+1</f>
        <v>2</v>
      </c>
      <c r="F13" s="103"/>
      <c r="G13" s="79">
        <f t="shared" ref="G13:G34" si="0">SUM(L13:BF13)</f>
        <v>19428782555.596188</v>
      </c>
      <c r="H13" s="81">
        <f t="shared" ref="H13:H34" si="1">+L13+P13+T13+X13+AB13+AF13+AJ13+AN13+AR13+AV13+AZ13+BD13</f>
        <v>0</v>
      </c>
      <c r="I13" s="81">
        <f t="shared" ref="I13:I34" si="2">+M13+Q13+U13+Y13+AC13+AG13+AK13+AO13+AS13+AW13+BA13+BE13</f>
        <v>19428782555.596188</v>
      </c>
      <c r="J13" s="81">
        <f t="shared" ref="J13:J34" si="3">+N13+R13+V13+Z13+AD13+AH13+AL13+AP13+AT13+AX13+BB13+BF13</f>
        <v>0</v>
      </c>
      <c r="M13" s="79">
        <v>6522592615.4735641</v>
      </c>
      <c r="Q13" s="79">
        <v>1945979162.9023325</v>
      </c>
      <c r="U13" s="80">
        <v>162595558.79140881</v>
      </c>
      <c r="Y13" s="79">
        <v>2298329870.3390207</v>
      </c>
      <c r="AC13" s="79">
        <v>177361189.43104926</v>
      </c>
      <c r="AG13" s="80">
        <v>1789257708.4766273</v>
      </c>
      <c r="AK13" s="79">
        <v>4301008843.7029428</v>
      </c>
      <c r="AO13" s="79">
        <v>1531734093.523839</v>
      </c>
      <c r="AS13" s="79">
        <v>565476838.12737894</v>
      </c>
      <c r="AW13" s="79">
        <v>132373983.32273108</v>
      </c>
      <c r="BA13" s="79">
        <v>478298.25049786933</v>
      </c>
      <c r="BE13" s="79">
        <v>1594393.2547942712</v>
      </c>
    </row>
    <row r="14" spans="1:58" x14ac:dyDescent="0.25">
      <c r="C14" s="6" t="s">
        <v>309</v>
      </c>
      <c r="D14" t="s">
        <v>383</v>
      </c>
      <c r="E14">
        <f t="shared" ref="E14:E61" si="4">+E13+1</f>
        <v>3</v>
      </c>
      <c r="F14" s="103"/>
      <c r="G14" s="79">
        <f t="shared" si="0"/>
        <v>8273588</v>
      </c>
      <c r="H14" s="81">
        <f t="shared" si="1"/>
        <v>0</v>
      </c>
      <c r="I14" s="81">
        <f t="shared" si="2"/>
        <v>0</v>
      </c>
      <c r="J14" s="81">
        <f t="shared" si="3"/>
        <v>8273588</v>
      </c>
      <c r="N14" s="79">
        <v>5168140</v>
      </c>
      <c r="R14" s="79">
        <v>999948</v>
      </c>
      <c r="V14" s="80">
        <v>7118.0000000000009</v>
      </c>
      <c r="Z14" s="79">
        <v>54034</v>
      </c>
      <c r="AD14" s="79">
        <v>2070</v>
      </c>
      <c r="AH14" s="80">
        <v>7419</v>
      </c>
      <c r="AL14" s="79">
        <v>3318</v>
      </c>
      <c r="AP14" s="79">
        <v>360</v>
      </c>
      <c r="AT14" s="79">
        <v>12</v>
      </c>
      <c r="AX14" s="79">
        <v>2021809</v>
      </c>
      <c r="AZ14" s="147"/>
      <c r="BB14" s="79">
        <v>48</v>
      </c>
      <c r="BF14" s="79">
        <v>9312</v>
      </c>
    </row>
    <row r="15" spans="1:58" x14ac:dyDescent="0.25">
      <c r="C15" s="6" t="s">
        <v>310</v>
      </c>
      <c r="D15" t="s">
        <v>355</v>
      </c>
      <c r="E15">
        <f t="shared" si="4"/>
        <v>4</v>
      </c>
      <c r="F15" s="103"/>
      <c r="G15" s="79">
        <f t="shared" si="0"/>
        <v>689466</v>
      </c>
      <c r="H15" s="81">
        <f t="shared" si="1"/>
        <v>0</v>
      </c>
      <c r="I15" s="81">
        <f t="shared" si="2"/>
        <v>0</v>
      </c>
      <c r="J15" s="81">
        <f t="shared" si="3"/>
        <v>689466</v>
      </c>
      <c r="N15" s="79">
        <v>430678</v>
      </c>
      <c r="R15" s="79">
        <v>83329</v>
      </c>
      <c r="V15" s="80">
        <v>593</v>
      </c>
      <c r="Z15" s="79">
        <v>4503</v>
      </c>
      <c r="AD15" s="79">
        <v>173</v>
      </c>
      <c r="AH15" s="80">
        <v>618</v>
      </c>
      <c r="AL15" s="79">
        <v>277</v>
      </c>
      <c r="AP15" s="79">
        <v>30</v>
      </c>
      <c r="AT15" s="79">
        <v>1</v>
      </c>
      <c r="AX15" s="79">
        <v>168484</v>
      </c>
      <c r="AZ15" s="80"/>
      <c r="BB15" s="79">
        <v>4</v>
      </c>
      <c r="BF15" s="79">
        <v>776</v>
      </c>
    </row>
    <row r="16" spans="1:58" x14ac:dyDescent="0.25">
      <c r="C16" s="6" t="s">
        <v>311</v>
      </c>
      <c r="D16" t="s">
        <v>355</v>
      </c>
      <c r="E16">
        <f t="shared" si="4"/>
        <v>5</v>
      </c>
      <c r="F16" s="103"/>
      <c r="G16" s="79">
        <f t="shared" si="0"/>
        <v>689466</v>
      </c>
      <c r="H16" s="81">
        <f t="shared" si="1"/>
        <v>0</v>
      </c>
      <c r="I16" s="81">
        <f t="shared" si="2"/>
        <v>0</v>
      </c>
      <c r="J16" s="81">
        <f t="shared" si="3"/>
        <v>689466</v>
      </c>
      <c r="N16" s="79">
        <v>430678</v>
      </c>
      <c r="R16" s="79">
        <v>83329</v>
      </c>
      <c r="V16" s="80">
        <v>593</v>
      </c>
      <c r="Z16" s="79">
        <v>4503</v>
      </c>
      <c r="AD16" s="79">
        <v>173</v>
      </c>
      <c r="AH16" s="80">
        <v>618</v>
      </c>
      <c r="AL16" s="79">
        <v>277</v>
      </c>
      <c r="AP16" s="79">
        <v>30</v>
      </c>
      <c r="AT16" s="79">
        <v>1</v>
      </c>
      <c r="AX16" s="79">
        <v>168484</v>
      </c>
      <c r="AZ16" s="80"/>
      <c r="BB16" s="79">
        <v>4</v>
      </c>
      <c r="BF16" s="79">
        <v>776</v>
      </c>
    </row>
    <row r="17" spans="3:58" x14ac:dyDescent="0.25">
      <c r="C17" s="6" t="s">
        <v>312</v>
      </c>
      <c r="D17" t="s">
        <v>384</v>
      </c>
      <c r="E17">
        <f t="shared" si="4"/>
        <v>6</v>
      </c>
      <c r="F17" s="103"/>
      <c r="G17" s="79">
        <f t="shared" si="0"/>
        <v>668477</v>
      </c>
      <c r="H17" s="81">
        <f t="shared" si="1"/>
        <v>0</v>
      </c>
      <c r="I17" s="81">
        <f t="shared" si="2"/>
        <v>0</v>
      </c>
      <c r="J17" s="81">
        <f t="shared" si="3"/>
        <v>668477</v>
      </c>
      <c r="N17" s="79">
        <v>430678</v>
      </c>
      <c r="R17" s="79">
        <v>166658</v>
      </c>
      <c r="V17" s="80">
        <v>5930</v>
      </c>
      <c r="Z17" s="79">
        <v>22515</v>
      </c>
      <c r="AD17" s="79">
        <v>865</v>
      </c>
      <c r="AH17" s="80">
        <v>15450</v>
      </c>
      <c r="AL17" s="79">
        <v>6925</v>
      </c>
      <c r="AP17" s="79">
        <v>600</v>
      </c>
      <c r="AT17" s="79">
        <v>50</v>
      </c>
      <c r="AX17" s="79">
        <v>18720</v>
      </c>
      <c r="AZ17" s="80"/>
      <c r="BB17" s="79">
        <v>0</v>
      </c>
      <c r="BF17" s="79">
        <v>86</v>
      </c>
    </row>
    <row r="18" spans="3:58" x14ac:dyDescent="0.25">
      <c r="C18" s="6" t="s">
        <v>313</v>
      </c>
      <c r="D18" t="s">
        <v>385</v>
      </c>
      <c r="E18">
        <f t="shared" si="4"/>
        <v>7</v>
      </c>
      <c r="F18" s="103"/>
      <c r="G18" s="79">
        <f t="shared" si="0"/>
        <v>114827799.3</v>
      </c>
      <c r="H18" s="81">
        <f t="shared" si="1"/>
        <v>0</v>
      </c>
      <c r="I18" s="81">
        <f t="shared" si="2"/>
        <v>0</v>
      </c>
      <c r="J18" s="81">
        <f t="shared" si="3"/>
        <v>114827799.3</v>
      </c>
      <c r="N18" s="79">
        <v>0</v>
      </c>
      <c r="R18" s="79">
        <v>0</v>
      </c>
      <c r="V18" s="80">
        <v>0</v>
      </c>
      <c r="Z18" s="79">
        <v>0</v>
      </c>
      <c r="AD18" s="79">
        <v>0</v>
      </c>
      <c r="AH18" s="80">
        <v>0</v>
      </c>
      <c r="AL18" s="79">
        <v>0</v>
      </c>
      <c r="AP18" s="79">
        <v>0</v>
      </c>
      <c r="AT18" s="79">
        <v>0</v>
      </c>
      <c r="AX18" s="79">
        <v>114827799.3</v>
      </c>
      <c r="AZ18" s="80"/>
      <c r="BB18" s="79">
        <v>0</v>
      </c>
      <c r="BF18" s="79">
        <v>0</v>
      </c>
    </row>
    <row r="19" spans="3:58" x14ac:dyDescent="0.25">
      <c r="C19" s="6" t="s">
        <v>314</v>
      </c>
      <c r="D19" t="s">
        <v>382</v>
      </c>
      <c r="E19">
        <f t="shared" si="4"/>
        <v>8</v>
      </c>
      <c r="F19" s="103"/>
      <c r="G19" s="79">
        <f t="shared" si="0"/>
        <v>689466</v>
      </c>
      <c r="H19" s="81">
        <f t="shared" si="1"/>
        <v>0</v>
      </c>
      <c r="I19" s="81">
        <f t="shared" si="2"/>
        <v>0</v>
      </c>
      <c r="J19" s="81">
        <f t="shared" si="3"/>
        <v>689466</v>
      </c>
      <c r="N19" s="79">
        <v>430678</v>
      </c>
      <c r="R19" s="79">
        <v>83329</v>
      </c>
      <c r="V19" s="80">
        <v>593</v>
      </c>
      <c r="Z19" s="79">
        <v>4503</v>
      </c>
      <c r="AD19" s="79">
        <v>173</v>
      </c>
      <c r="AH19" s="80">
        <v>618</v>
      </c>
      <c r="AL19" s="79">
        <v>277</v>
      </c>
      <c r="AP19" s="79">
        <v>30</v>
      </c>
      <c r="AT19" s="79">
        <v>1</v>
      </c>
      <c r="AX19" s="79">
        <v>168484</v>
      </c>
      <c r="AZ19" s="80"/>
      <c r="BB19" s="79">
        <v>4</v>
      </c>
      <c r="BF19" s="79">
        <v>776</v>
      </c>
    </row>
    <row r="20" spans="3:58" x14ac:dyDescent="0.25">
      <c r="C20" s="6" t="s">
        <v>315</v>
      </c>
      <c r="D20" t="s">
        <v>384</v>
      </c>
      <c r="E20">
        <f t="shared" si="4"/>
        <v>9</v>
      </c>
      <c r="F20" s="103"/>
      <c r="G20" s="79">
        <f t="shared" si="0"/>
        <v>539008</v>
      </c>
      <c r="H20" s="81">
        <f t="shared" si="1"/>
        <v>0</v>
      </c>
      <c r="I20" s="81">
        <f t="shared" si="2"/>
        <v>0</v>
      </c>
      <c r="J20" s="81">
        <f t="shared" si="3"/>
        <v>539008</v>
      </c>
      <c r="N20" s="79">
        <v>430678</v>
      </c>
      <c r="R20" s="79">
        <v>83329</v>
      </c>
      <c r="V20" s="80">
        <v>593</v>
      </c>
      <c r="Z20" s="79">
        <v>4503</v>
      </c>
      <c r="AD20" s="79">
        <v>173</v>
      </c>
      <c r="AH20" s="80">
        <v>618</v>
      </c>
      <c r="AL20" s="79">
        <v>277</v>
      </c>
      <c r="AP20" s="79">
        <v>30</v>
      </c>
      <c r="AT20" s="79">
        <v>1</v>
      </c>
      <c r="AX20" s="79">
        <v>18720</v>
      </c>
      <c r="AZ20" s="80"/>
      <c r="BB20" s="79">
        <v>0</v>
      </c>
      <c r="BF20" s="79">
        <v>86</v>
      </c>
    </row>
    <row r="21" spans="3:58" x14ac:dyDescent="0.25">
      <c r="C21" s="6" t="s">
        <v>316</v>
      </c>
      <c r="D21" t="s">
        <v>386</v>
      </c>
      <c r="E21">
        <f t="shared" si="4"/>
        <v>10</v>
      </c>
      <c r="F21" s="103"/>
      <c r="G21" s="79">
        <f t="shared" si="0"/>
        <v>533407.11111111124</v>
      </c>
      <c r="H21" s="81">
        <f t="shared" si="1"/>
        <v>0</v>
      </c>
      <c r="I21" s="81">
        <f t="shared" si="2"/>
        <v>0</v>
      </c>
      <c r="J21" s="81">
        <f t="shared" si="3"/>
        <v>533407.11111111124</v>
      </c>
      <c r="N21" s="79">
        <v>430678</v>
      </c>
      <c r="R21" s="79">
        <v>83329</v>
      </c>
      <c r="V21" s="80">
        <v>593</v>
      </c>
      <c r="Z21" s="79">
        <v>0</v>
      </c>
      <c r="AD21" s="79">
        <v>0</v>
      </c>
      <c r="AH21" s="80">
        <v>0</v>
      </c>
      <c r="AL21" s="79">
        <v>0</v>
      </c>
      <c r="AP21" s="79">
        <v>0</v>
      </c>
      <c r="AT21" s="79">
        <v>0</v>
      </c>
      <c r="AX21" s="79">
        <v>18720.444444444445</v>
      </c>
      <c r="AZ21" s="80"/>
      <c r="BB21" s="79">
        <v>0.44444444444444442</v>
      </c>
      <c r="BF21" s="79">
        <v>86.222222222222229</v>
      </c>
    </row>
    <row r="22" spans="3:58" x14ac:dyDescent="0.25">
      <c r="C22" s="6" t="s">
        <v>317</v>
      </c>
      <c r="D22" t="s">
        <v>387</v>
      </c>
      <c r="E22">
        <f t="shared" si="4"/>
        <v>11</v>
      </c>
      <c r="F22" s="103"/>
      <c r="G22" s="79">
        <f t="shared" si="0"/>
        <v>538978.11111111124</v>
      </c>
      <c r="H22" s="81">
        <f t="shared" si="1"/>
        <v>0</v>
      </c>
      <c r="I22" s="81">
        <f t="shared" si="2"/>
        <v>0</v>
      </c>
      <c r="J22" s="81">
        <f t="shared" si="3"/>
        <v>538978.11111111124</v>
      </c>
      <c r="N22" s="79">
        <v>430678</v>
      </c>
      <c r="R22" s="79">
        <v>83329</v>
      </c>
      <c r="V22" s="80">
        <v>593</v>
      </c>
      <c r="Z22" s="79">
        <v>4503</v>
      </c>
      <c r="AD22" s="79">
        <v>173</v>
      </c>
      <c r="AH22" s="80">
        <v>618</v>
      </c>
      <c r="AL22" s="79">
        <v>277</v>
      </c>
      <c r="AP22" s="79">
        <v>0</v>
      </c>
      <c r="AT22" s="79">
        <v>0</v>
      </c>
      <c r="AX22" s="79">
        <v>18720.444444444445</v>
      </c>
      <c r="AZ22" s="80"/>
      <c r="BB22" s="79">
        <v>0.44444444444444442</v>
      </c>
      <c r="BF22" s="79">
        <v>86.222222222222229</v>
      </c>
    </row>
    <row r="23" spans="3:58" x14ac:dyDescent="0.25">
      <c r="C23" s="6" t="s">
        <v>318</v>
      </c>
      <c r="D23" t="s">
        <v>388</v>
      </c>
      <c r="E23">
        <f t="shared" si="4"/>
        <v>12</v>
      </c>
      <c r="F23" s="103"/>
      <c r="G23" s="79">
        <f t="shared" si="0"/>
        <v>538528.11111111124</v>
      </c>
      <c r="H23" s="81">
        <f t="shared" si="1"/>
        <v>0</v>
      </c>
      <c r="I23" s="81">
        <f t="shared" si="2"/>
        <v>0</v>
      </c>
      <c r="J23" s="81">
        <f t="shared" si="3"/>
        <v>538528.11111111124</v>
      </c>
      <c r="N23" s="79">
        <v>430678</v>
      </c>
      <c r="R23" s="79">
        <v>83329</v>
      </c>
      <c r="V23" s="80">
        <v>593</v>
      </c>
      <c r="Z23" s="79">
        <v>4503</v>
      </c>
      <c r="AD23" s="79">
        <v>0</v>
      </c>
      <c r="AH23" s="80">
        <v>618</v>
      </c>
      <c r="AL23" s="79">
        <v>0</v>
      </c>
      <c r="AP23" s="79">
        <v>0</v>
      </c>
      <c r="AT23" s="79">
        <v>0</v>
      </c>
      <c r="AX23" s="79">
        <v>18720.444444444445</v>
      </c>
      <c r="AZ23" s="80"/>
      <c r="BB23" s="79">
        <v>0.44444444444444442</v>
      </c>
      <c r="BF23" s="79">
        <v>86.222222222222229</v>
      </c>
    </row>
    <row r="24" spans="3:58" x14ac:dyDescent="0.25">
      <c r="C24" s="6" t="s">
        <v>319</v>
      </c>
      <c r="D24" s="6" t="s">
        <v>326</v>
      </c>
      <c r="E24">
        <f t="shared" si="4"/>
        <v>13</v>
      </c>
      <c r="F24" s="103"/>
      <c r="G24" s="79">
        <f t="shared" si="0"/>
        <v>5021135.2978570424</v>
      </c>
      <c r="H24" s="81">
        <f t="shared" si="1"/>
        <v>5021135.2978570424</v>
      </c>
      <c r="I24" s="81">
        <f t="shared" si="2"/>
        <v>0</v>
      </c>
      <c r="J24" s="81">
        <f t="shared" si="3"/>
        <v>0</v>
      </c>
      <c r="L24" s="79">
        <v>2135687.8449148498</v>
      </c>
      <c r="P24" s="79">
        <v>540692.33310545434</v>
      </c>
      <c r="T24" s="80">
        <v>52198.244923035149</v>
      </c>
      <c r="X24" s="79">
        <v>476672.37357550632</v>
      </c>
      <c r="AB24" s="79">
        <v>37486.089382678438</v>
      </c>
      <c r="AF24" s="80">
        <v>368420.02907993621</v>
      </c>
      <c r="AJ24" s="79">
        <v>853586.39616194565</v>
      </c>
      <c r="AN24" s="79">
        <v>312397.10555786057</v>
      </c>
      <c r="AR24" s="79">
        <v>206553.78467062348</v>
      </c>
      <c r="AV24" s="79">
        <v>37045.605860196258</v>
      </c>
      <c r="AZ24" s="79">
        <v>155.17110297018576</v>
      </c>
      <c r="BD24" s="79">
        <v>240.31952198731273</v>
      </c>
      <c r="BF24" s="79"/>
    </row>
    <row r="25" spans="3:58" x14ac:dyDescent="0.25">
      <c r="C25" s="6" t="s">
        <v>320</v>
      </c>
      <c r="D25" s="6" t="s">
        <v>327</v>
      </c>
      <c r="E25">
        <f t="shared" si="4"/>
        <v>14</v>
      </c>
      <c r="F25" s="103"/>
      <c r="G25" s="79">
        <f t="shared" si="0"/>
        <v>4502184.4076285586</v>
      </c>
      <c r="H25" s="81">
        <f t="shared" si="1"/>
        <v>4502184.4076285586</v>
      </c>
      <c r="I25" s="81">
        <f t="shared" si="2"/>
        <v>0</v>
      </c>
      <c r="J25" s="81">
        <f t="shared" si="3"/>
        <v>0</v>
      </c>
      <c r="L25" s="79">
        <v>2135687.8449148498</v>
      </c>
      <c r="P25" s="79">
        <v>540692.33310545434</v>
      </c>
      <c r="T25" s="80">
        <v>52198.244923035149</v>
      </c>
      <c r="X25" s="79">
        <v>476672.37357550632</v>
      </c>
      <c r="AB25" s="79">
        <v>37486.089382678438</v>
      </c>
      <c r="AF25" s="80">
        <v>368420.02907993621</v>
      </c>
      <c r="AJ25" s="79">
        <v>853586.39616194565</v>
      </c>
      <c r="AN25" s="79">
        <v>0</v>
      </c>
      <c r="AR25" s="79">
        <v>0</v>
      </c>
      <c r="AV25" s="79">
        <v>37045.605860196258</v>
      </c>
      <c r="AZ25" s="79">
        <v>155.17110297018576</v>
      </c>
      <c r="BD25" s="79">
        <v>240.31952198731273</v>
      </c>
      <c r="BF25" s="79"/>
    </row>
    <row r="26" spans="3:58" x14ac:dyDescent="0.25">
      <c r="C26" s="6" t="s">
        <v>321</v>
      </c>
      <c r="D26" s="6" t="s">
        <v>328</v>
      </c>
      <c r="E26">
        <f t="shared" si="4"/>
        <v>15</v>
      </c>
      <c r="F26" s="103"/>
      <c r="G26" s="79">
        <f t="shared" si="0"/>
        <v>6459670.5724242404</v>
      </c>
      <c r="H26" s="81">
        <f t="shared" si="1"/>
        <v>6459670.5724242404</v>
      </c>
      <c r="I26" s="81">
        <f t="shared" si="2"/>
        <v>0</v>
      </c>
      <c r="J26" s="81">
        <f t="shared" si="3"/>
        <v>0</v>
      </c>
      <c r="L26" s="79">
        <v>4481644.9312789971</v>
      </c>
      <c r="P26" s="79">
        <v>807121.76613810693</v>
      </c>
      <c r="T26" s="80">
        <v>56694.218386680899</v>
      </c>
      <c r="X26" s="79">
        <v>633728.80321775575</v>
      </c>
      <c r="AB26" s="79">
        <v>0</v>
      </c>
      <c r="AF26" s="80">
        <v>445943.74774298654</v>
      </c>
      <c r="AJ26" s="79">
        <v>0</v>
      </c>
      <c r="AN26" s="79">
        <v>0</v>
      </c>
      <c r="AR26" s="79">
        <v>0</v>
      </c>
      <c r="AV26" s="79">
        <v>34172.535127711366</v>
      </c>
      <c r="AZ26" s="79">
        <v>143.13681323138437</v>
      </c>
      <c r="BD26" s="79">
        <v>221.43371877082163</v>
      </c>
      <c r="BF26" s="79"/>
    </row>
    <row r="27" spans="3:58" x14ac:dyDescent="0.25">
      <c r="C27" s="6" t="s">
        <v>322</v>
      </c>
      <c r="D27" s="6" t="s">
        <v>329</v>
      </c>
      <c r="E27">
        <f t="shared" si="4"/>
        <v>16</v>
      </c>
      <c r="F27" s="103"/>
      <c r="G27" s="79">
        <f t="shared" si="0"/>
        <v>5379998.0214634985</v>
      </c>
      <c r="H27" s="81">
        <f t="shared" si="1"/>
        <v>5379998.0214634985</v>
      </c>
      <c r="I27" s="81">
        <f t="shared" si="2"/>
        <v>0</v>
      </c>
      <c r="J27" s="81">
        <f t="shared" si="3"/>
        <v>0</v>
      </c>
      <c r="L27" s="79">
        <v>4481644.9312789971</v>
      </c>
      <c r="P27" s="79">
        <v>807121.76613810693</v>
      </c>
      <c r="T27" s="80">
        <v>56694.218386680899</v>
      </c>
      <c r="X27" s="79">
        <v>0</v>
      </c>
      <c r="AB27" s="79">
        <v>0</v>
      </c>
      <c r="AF27" s="80">
        <v>0</v>
      </c>
      <c r="AJ27" s="79">
        <v>0</v>
      </c>
      <c r="AN27" s="79">
        <v>0</v>
      </c>
      <c r="AR27" s="79">
        <v>0</v>
      </c>
      <c r="AV27" s="79">
        <v>34172.535127711366</v>
      </c>
      <c r="AZ27" s="79">
        <v>143.13681323138437</v>
      </c>
      <c r="BD27" s="79">
        <v>221.43371877082163</v>
      </c>
      <c r="BF27" s="79"/>
    </row>
    <row r="28" spans="3:58" x14ac:dyDescent="0.25">
      <c r="C28" s="6" t="s">
        <v>323</v>
      </c>
      <c r="D28" s="6" t="s">
        <v>330</v>
      </c>
      <c r="E28">
        <f t="shared" si="4"/>
        <v>17</v>
      </c>
      <c r="F28" s="103"/>
      <c r="G28" s="79">
        <f t="shared" si="0"/>
        <v>3580835</v>
      </c>
      <c r="H28" s="81">
        <f t="shared" si="1"/>
        <v>3580835</v>
      </c>
      <c r="I28" s="81">
        <f t="shared" si="2"/>
        <v>0</v>
      </c>
      <c r="J28" s="81">
        <f t="shared" si="3"/>
        <v>0</v>
      </c>
      <c r="L28" s="79">
        <v>1461986</v>
      </c>
      <c r="P28" s="79">
        <v>393704</v>
      </c>
      <c r="T28" s="80">
        <v>24095</v>
      </c>
      <c r="X28" s="79">
        <v>408665</v>
      </c>
      <c r="AB28" s="79">
        <v>29864</v>
      </c>
      <c r="AF28" s="80">
        <v>291986</v>
      </c>
      <c r="AJ28" s="79">
        <v>637992</v>
      </c>
      <c r="AN28" s="79">
        <v>226896</v>
      </c>
      <c r="AR28" s="79">
        <v>105477</v>
      </c>
      <c r="AV28" s="79">
        <v>0</v>
      </c>
      <c r="AZ28" s="79">
        <v>0</v>
      </c>
      <c r="BD28" s="79">
        <v>170</v>
      </c>
      <c r="BF28" s="79"/>
    </row>
    <row r="29" spans="3:58" x14ac:dyDescent="0.25">
      <c r="C29" s="6" t="s">
        <v>324</v>
      </c>
      <c r="D29" s="6" t="s">
        <v>331</v>
      </c>
      <c r="E29">
        <f t="shared" si="4"/>
        <v>18</v>
      </c>
      <c r="F29" s="103"/>
      <c r="G29" s="79">
        <f t="shared" si="0"/>
        <v>3808065.6673135385</v>
      </c>
      <c r="H29" s="81">
        <f t="shared" si="1"/>
        <v>3808065.6673135385</v>
      </c>
      <c r="I29" s="81">
        <f t="shared" si="2"/>
        <v>0</v>
      </c>
      <c r="J29" s="81">
        <f t="shared" si="3"/>
        <v>0</v>
      </c>
      <c r="L29" s="79">
        <v>1652086.1569239504</v>
      </c>
      <c r="P29" s="79">
        <v>444102.55669366958</v>
      </c>
      <c r="T29" s="80">
        <v>36654.848112793101</v>
      </c>
      <c r="X29" s="79">
        <v>416731.40000960778</v>
      </c>
      <c r="AB29" s="79">
        <v>26376.083859958886</v>
      </c>
      <c r="AF29" s="80">
        <v>278979.26600196835</v>
      </c>
      <c r="AJ29" s="79">
        <v>645717.38000572659</v>
      </c>
      <c r="AN29" s="79">
        <v>223270.71843515692</v>
      </c>
      <c r="AR29" s="79">
        <v>83946.076476104485</v>
      </c>
      <c r="AV29" s="79">
        <v>0</v>
      </c>
      <c r="AZ29" s="79">
        <v>0</v>
      </c>
      <c r="BD29" s="79">
        <v>201.18079460248609</v>
      </c>
      <c r="BF29" s="79"/>
    </row>
    <row r="30" spans="3:58" x14ac:dyDescent="0.25">
      <c r="C30" s="6" t="s">
        <v>325</v>
      </c>
      <c r="D30" s="6" t="s">
        <v>332</v>
      </c>
      <c r="E30">
        <f t="shared" si="4"/>
        <v>19</v>
      </c>
      <c r="F30" s="103"/>
      <c r="G30" s="79">
        <f t="shared" si="0"/>
        <v>2211837.71</v>
      </c>
      <c r="H30" s="81">
        <f t="shared" si="1"/>
        <v>2211837.71</v>
      </c>
      <c r="I30" s="81">
        <f t="shared" si="2"/>
        <v>0</v>
      </c>
      <c r="J30" s="81">
        <f t="shared" si="3"/>
        <v>0</v>
      </c>
      <c r="L30" s="79">
        <v>742553.8</v>
      </c>
      <c r="P30" s="79">
        <v>221536.79</v>
      </c>
      <c r="T30" s="80">
        <v>18510.419999999998</v>
      </c>
      <c r="X30" s="79">
        <v>261649.58</v>
      </c>
      <c r="AB30" s="79">
        <v>20191.39</v>
      </c>
      <c r="AF30" s="80">
        <v>203695.09</v>
      </c>
      <c r="AJ30" s="79">
        <v>489641.26</v>
      </c>
      <c r="AN30" s="79">
        <v>174377.74</v>
      </c>
      <c r="AR30" s="79">
        <v>64375.78</v>
      </c>
      <c r="AV30" s="79">
        <v>15069.9</v>
      </c>
      <c r="AZ30" s="79">
        <v>54.45</v>
      </c>
      <c r="BD30" s="79">
        <v>181.51</v>
      </c>
      <c r="BF30" s="79"/>
    </row>
    <row r="31" spans="3:58" x14ac:dyDescent="0.25">
      <c r="C31" s="6" t="s">
        <v>335</v>
      </c>
      <c r="D31" s="6" t="s">
        <v>333</v>
      </c>
      <c r="E31">
        <f t="shared" si="4"/>
        <v>20</v>
      </c>
      <c r="F31" s="103"/>
      <c r="G31" s="79">
        <f t="shared" si="0"/>
        <v>1</v>
      </c>
      <c r="H31" s="81">
        <f t="shared" si="1"/>
        <v>0</v>
      </c>
      <c r="I31" s="81">
        <f t="shared" si="2"/>
        <v>0</v>
      </c>
      <c r="J31" s="81">
        <f t="shared" si="3"/>
        <v>1</v>
      </c>
      <c r="N31" s="99">
        <v>0.70131619014384028</v>
      </c>
      <c r="R31" s="99">
        <v>0.27470671657661938</v>
      </c>
      <c r="V31" s="99">
        <v>2.6015969242972827E-3</v>
      </c>
      <c r="Z31" s="99">
        <v>1.8663885287336073E-2</v>
      </c>
      <c r="AD31" s="100">
        <v>0</v>
      </c>
      <c r="AH31" s="99">
        <v>2.7116110679069319E-3</v>
      </c>
      <c r="AL31" s="99">
        <v>0</v>
      </c>
      <c r="AP31" s="99">
        <v>0</v>
      </c>
      <c r="AT31" s="99">
        <v>0</v>
      </c>
      <c r="AX31" s="99">
        <v>0</v>
      </c>
      <c r="BB31" s="99">
        <v>0</v>
      </c>
      <c r="BF31" s="99">
        <v>0</v>
      </c>
    </row>
    <row r="32" spans="3:58" x14ac:dyDescent="0.25">
      <c r="C32" s="6" t="s">
        <v>336</v>
      </c>
      <c r="D32" s="6" t="s">
        <v>334</v>
      </c>
      <c r="E32">
        <f t="shared" si="4"/>
        <v>21</v>
      </c>
      <c r="F32" s="103"/>
      <c r="G32" s="79">
        <f t="shared" si="0"/>
        <v>1</v>
      </c>
      <c r="H32" s="81">
        <f t="shared" si="1"/>
        <v>0</v>
      </c>
      <c r="I32" s="81">
        <f t="shared" si="2"/>
        <v>0</v>
      </c>
      <c r="J32" s="81">
        <f t="shared" si="3"/>
        <v>1</v>
      </c>
      <c r="N32" s="99">
        <v>0.62146256631170971</v>
      </c>
      <c r="R32" s="99">
        <v>0.23161768046848089</v>
      </c>
      <c r="V32" s="99">
        <v>4.9129824486678648E-3</v>
      </c>
      <c r="Z32" s="99">
        <v>6.2779878969155031E-2</v>
      </c>
      <c r="AD32" s="100">
        <v>1.3841642421078312E-2</v>
      </c>
      <c r="AH32" s="99">
        <v>1.16427060960011E-2</v>
      </c>
      <c r="AL32" s="99">
        <v>3.0754406731724401E-2</v>
      </c>
      <c r="AP32" s="99">
        <v>2.0974859732004882E-2</v>
      </c>
      <c r="AT32" s="99">
        <v>8.8774817437696084E-4</v>
      </c>
      <c r="AX32" s="99">
        <v>0</v>
      </c>
      <c r="BB32" s="99">
        <v>5.771941778466153E-6</v>
      </c>
      <c r="BF32" s="99">
        <v>1.1197567050224338E-3</v>
      </c>
    </row>
    <row r="33" spans="3:58" x14ac:dyDescent="0.25">
      <c r="C33" s="6" t="s">
        <v>337</v>
      </c>
      <c r="D33" s="6" t="s">
        <v>338</v>
      </c>
      <c r="E33">
        <f t="shared" si="4"/>
        <v>22</v>
      </c>
      <c r="F33" s="103"/>
      <c r="G33" s="79">
        <f t="shared" si="0"/>
        <v>1</v>
      </c>
      <c r="H33" s="81">
        <f t="shared" si="1"/>
        <v>0</v>
      </c>
      <c r="I33" s="81">
        <f t="shared" si="2"/>
        <v>0</v>
      </c>
      <c r="J33" s="81">
        <f t="shared" si="3"/>
        <v>1</v>
      </c>
      <c r="K33"/>
      <c r="N33" s="28"/>
      <c r="P33" s="101"/>
      <c r="U33" s="44"/>
      <c r="V33" s="44"/>
      <c r="AX33" s="99">
        <v>1</v>
      </c>
    </row>
    <row r="34" spans="3:58" x14ac:dyDescent="0.25">
      <c r="C34" t="s">
        <v>255</v>
      </c>
      <c r="D34" t="s">
        <v>253</v>
      </c>
      <c r="E34">
        <f t="shared" si="4"/>
        <v>23</v>
      </c>
      <c r="F34" s="103"/>
      <c r="G34" s="79">
        <f t="shared" si="0"/>
        <v>6689755614.9139967</v>
      </c>
      <c r="H34" s="81">
        <f t="shared" si="1"/>
        <v>2255980848.9547181</v>
      </c>
      <c r="I34" s="81">
        <f t="shared" si="2"/>
        <v>3408713108.9291234</v>
      </c>
      <c r="J34" s="81">
        <f t="shared" si="3"/>
        <v>1025061657.0301567</v>
      </c>
      <c r="L34" s="44">
        <f>+'Class Allocation'!L64</f>
        <v>1056341323.194733</v>
      </c>
      <c r="M34" s="44">
        <f>+'Class Allocation'!M64</f>
        <v>1144366451.6264269</v>
      </c>
      <c r="N34" s="44">
        <f>+'Class Allocation'!N64</f>
        <v>704301916.85646904</v>
      </c>
      <c r="O34" s="44">
        <f>+'Class Allocation'!O64</f>
        <v>0</v>
      </c>
      <c r="P34" s="44">
        <f>+'Class Allocation'!P64</f>
        <v>257153756.00345212</v>
      </c>
      <c r="Q34" s="44">
        <f>+'Class Allocation'!Q64</f>
        <v>341415354.42618239</v>
      </c>
      <c r="R34" s="44">
        <f>+'Class Allocation'!R64</f>
        <v>159034255.94819126</v>
      </c>
      <c r="S34" s="44">
        <f>+'Class Allocation'!S64</f>
        <v>0</v>
      </c>
      <c r="T34" s="44">
        <f>+'Class Allocation'!T64</f>
        <v>21277913.334214885</v>
      </c>
      <c r="U34" s="44">
        <f>+'Class Allocation'!U64</f>
        <v>28526831.83415883</v>
      </c>
      <c r="V34" s="44">
        <f>+'Class Allocation'!V64</f>
        <v>1465575.0819460913</v>
      </c>
      <c r="W34" s="44">
        <f>+'Class Allocation'!W64</f>
        <v>0</v>
      </c>
      <c r="X34" s="44">
        <f>+'Class Allocation'!X64</f>
        <v>222319730.86813444</v>
      </c>
      <c r="Y34" s="44">
        <f>+'Class Allocation'!Y64</f>
        <v>403234074.76766568</v>
      </c>
      <c r="Z34" s="44">
        <f>+'Class Allocation'!Z64</f>
        <v>11779510.374030918</v>
      </c>
      <c r="AA34" s="44">
        <f>+'Class Allocation'!AA64</f>
        <v>0</v>
      </c>
      <c r="AB34" s="44">
        <f>+'Class Allocation'!AB64</f>
        <v>15799586.856096134</v>
      </c>
      <c r="AC34" s="44">
        <f>+'Class Allocation'!AC64</f>
        <v>31117410.969980728</v>
      </c>
      <c r="AD34" s="44">
        <f>+'Class Allocation'!AD64</f>
        <v>1284667.9243139341</v>
      </c>
      <c r="AE34" s="44">
        <f>+'Class Allocation'!AE64</f>
        <v>0</v>
      </c>
      <c r="AF34" s="44">
        <f>+'Class Allocation'!AF64</f>
        <v>166267744.50869274</v>
      </c>
      <c r="AG34" s="44">
        <f>+'Class Allocation'!AG64</f>
        <v>313919114.00954008</v>
      </c>
      <c r="AH34" s="44">
        <f>+'Class Allocation'!AH64</f>
        <v>1882422.4721226816</v>
      </c>
      <c r="AI34" s="44">
        <f>+'Class Allocation'!AI64</f>
        <v>0</v>
      </c>
      <c r="AJ34" s="44">
        <f>+'Class Allocation'!AJ64</f>
        <v>351924690.1832096</v>
      </c>
      <c r="AK34" s="44">
        <f>+'Class Allocation'!AK64</f>
        <v>754597216.02203238</v>
      </c>
      <c r="AL34" s="44">
        <f>+'Class Allocation'!AL64</f>
        <v>2769965.9043286163</v>
      </c>
      <c r="AM34" s="44">
        <f>+'Class Allocation'!AM64</f>
        <v>0</v>
      </c>
      <c r="AN34" s="44">
        <f>+'Class Allocation'!AN64</f>
        <v>97167775.07458666</v>
      </c>
      <c r="AO34" s="44">
        <f>+'Class Allocation'!AO64</f>
        <v>268737481.05665386</v>
      </c>
      <c r="AP34" s="44">
        <f>+'Class Allocation'!AP64</f>
        <v>1740655.9808029041</v>
      </c>
      <c r="AQ34" s="44">
        <f>+'Class Allocation'!AQ64</f>
        <v>0</v>
      </c>
      <c r="AR34" s="44">
        <f>+'Class Allocation'!AR64</f>
        <v>55934080.834286481</v>
      </c>
      <c r="AS34" s="44">
        <f>+'Class Allocation'!AS64</f>
        <v>99210967.306100458</v>
      </c>
      <c r="AT34" s="44">
        <f>+'Class Allocation'!AT64</f>
        <v>73672.205150351787</v>
      </c>
      <c r="AU34" s="44">
        <f>+'Class Allocation'!AU64</f>
        <v>0</v>
      </c>
      <c r="AV34" s="44">
        <f>+'Class Allocation'!AV64</f>
        <v>11638288.322895896</v>
      </c>
      <c r="AW34" s="44">
        <f>+'Class Allocation'!AW64</f>
        <v>23224560.311082877</v>
      </c>
      <c r="AX34" s="44">
        <f>+'Class Allocation'!AX64</f>
        <v>140517985.18633363</v>
      </c>
      <c r="AY34" s="44">
        <f>+'Class Allocation'!AY64</f>
        <v>0</v>
      </c>
      <c r="AZ34" s="44">
        <f>+'Class Allocation'!AZ64</f>
        <v>48748.724546820573</v>
      </c>
      <c r="BA34" s="44">
        <f>+'Class Allocation'!BA64</f>
        <v>83915.783800892052</v>
      </c>
      <c r="BB34" s="44">
        <f>+'Class Allocation'!BB64</f>
        <v>1082.2004947039572</v>
      </c>
      <c r="BC34" s="44">
        <f>+'Class Allocation'!BC64</f>
        <v>0</v>
      </c>
      <c r="BD34" s="44">
        <f>+'Class Allocation'!BD64</f>
        <v>107211.04986837992</v>
      </c>
      <c r="BE34" s="44">
        <f>+'Class Allocation'!BE64</f>
        <v>279730.81549775111</v>
      </c>
      <c r="BF34" s="44">
        <f>+'Class Allocation'!BF64</f>
        <v>209946.89597256776</v>
      </c>
    </row>
    <row r="35" spans="3:58" x14ac:dyDescent="0.25">
      <c r="C35" s="6" t="s">
        <v>250</v>
      </c>
      <c r="D35" s="6" t="s">
        <v>362</v>
      </c>
      <c r="E35">
        <f t="shared" si="4"/>
        <v>24</v>
      </c>
      <c r="G35" s="79">
        <f t="shared" ref="G35:G37" si="5">SUM(L35:BF35)</f>
        <v>4076920355.1358967</v>
      </c>
      <c r="H35" s="81">
        <f t="shared" ref="H35:H37" si="6">+L35+P35+T35+X35+AB35+AF35+AJ35+AN35+AR35+AV35+AZ35+BD35</f>
        <v>668207246.20677376</v>
      </c>
      <c r="I35" s="81">
        <f t="shared" ref="I35:I37" si="7">+M35+Q35+U35+Y35+AC35+AG35+AK35+AO35+AS35+AW35+BA35+BE35</f>
        <v>3408713108.9291234</v>
      </c>
      <c r="J35" s="81">
        <f t="shared" ref="J35:J37" si="8">+N35+R35+V35+Z35+AD35+AH35+AL35+AP35+AT35+AX35+BB35+BF35</f>
        <v>0</v>
      </c>
      <c r="L35" s="44">
        <f>'Class Allocation'!L27</f>
        <v>272816155.74380171</v>
      </c>
      <c r="M35" s="44">
        <f>'Class Allocation'!M27</f>
        <v>1144366451.6264269</v>
      </c>
      <c r="N35" s="44">
        <f>'Class Allocation'!N27</f>
        <v>0</v>
      </c>
      <c r="O35" s="44">
        <f>'Class Allocation'!O27</f>
        <v>0</v>
      </c>
      <c r="P35" s="44">
        <f>'Class Allocation'!P27</f>
        <v>73467743.043338105</v>
      </c>
      <c r="Q35" s="44">
        <f>'Class Allocation'!Q27</f>
        <v>341415354.42618239</v>
      </c>
      <c r="R35" s="44">
        <f>'Class Allocation'!R27</f>
        <v>0</v>
      </c>
      <c r="S35" s="44">
        <f>'Class Allocation'!S27</f>
        <v>0</v>
      </c>
      <c r="T35" s="44">
        <f>'Class Allocation'!T27</f>
        <v>4496284.6926351562</v>
      </c>
      <c r="U35" s="44">
        <f>'Class Allocation'!U27</f>
        <v>28526831.83415883</v>
      </c>
      <c r="V35" s="44">
        <f>'Class Allocation'!V27</f>
        <v>0</v>
      </c>
      <c r="W35" s="44">
        <f>'Class Allocation'!W27</f>
        <v>0</v>
      </c>
      <c r="X35" s="44">
        <f>'Class Allocation'!X27</f>
        <v>76259563.55740802</v>
      </c>
      <c r="Y35" s="44">
        <f>'Class Allocation'!Y27</f>
        <v>403234074.76766568</v>
      </c>
      <c r="Z35" s="44">
        <f>'Class Allocation'!Z27</f>
        <v>0</v>
      </c>
      <c r="AA35" s="44">
        <f>'Class Allocation'!AA27</f>
        <v>0</v>
      </c>
      <c r="AB35" s="44">
        <f>'Class Allocation'!AB27</f>
        <v>5572817.8485518293</v>
      </c>
      <c r="AC35" s="44">
        <f>'Class Allocation'!AC27</f>
        <v>31117410.969980728</v>
      </c>
      <c r="AD35" s="44">
        <f>'Class Allocation'!AD27</f>
        <v>0</v>
      </c>
      <c r="AE35" s="44">
        <f>'Class Allocation'!AE27</f>
        <v>0</v>
      </c>
      <c r="AF35" s="44">
        <f>'Class Allocation'!AF27</f>
        <v>54486498.537612319</v>
      </c>
      <c r="AG35" s="44">
        <f>'Class Allocation'!AG27</f>
        <v>313919114.00954008</v>
      </c>
      <c r="AH35" s="44">
        <f>'Class Allocation'!AH27</f>
        <v>0</v>
      </c>
      <c r="AI35" s="44">
        <f>'Class Allocation'!AI27</f>
        <v>0</v>
      </c>
      <c r="AJ35" s="44">
        <f>'Class Allocation'!AJ27</f>
        <v>119053482.61563349</v>
      </c>
      <c r="AK35" s="44">
        <f>'Class Allocation'!AK27</f>
        <v>754597216.02203238</v>
      </c>
      <c r="AL35" s="44">
        <f>'Class Allocation'!AL27</f>
        <v>0</v>
      </c>
      <c r="AM35" s="44">
        <f>'Class Allocation'!AM27</f>
        <v>0</v>
      </c>
      <c r="AN35" s="44">
        <f>'Class Allocation'!AN27</f>
        <v>42340278.548252605</v>
      </c>
      <c r="AO35" s="44">
        <f>'Class Allocation'!AO27</f>
        <v>268737481.05665386</v>
      </c>
      <c r="AP35" s="44">
        <f>'Class Allocation'!AP27</f>
        <v>0</v>
      </c>
      <c r="AQ35" s="44">
        <f>'Class Allocation'!AQ27</f>
        <v>0</v>
      </c>
      <c r="AR35" s="44">
        <f>'Class Allocation'!AR27</f>
        <v>19682698.506954905</v>
      </c>
      <c r="AS35" s="44">
        <f>'Class Allocation'!AS27</f>
        <v>99210967.306100458</v>
      </c>
      <c r="AT35" s="44">
        <f>'Class Allocation'!AT27</f>
        <v>0</v>
      </c>
      <c r="AU35" s="44">
        <f>'Class Allocation'!AU27</f>
        <v>0</v>
      </c>
      <c r="AV35" s="44">
        <f>'Class Allocation'!AV27</f>
        <v>0</v>
      </c>
      <c r="AW35" s="44">
        <f>'Class Allocation'!AW27</f>
        <v>23224560.311082877</v>
      </c>
      <c r="AX35" s="44">
        <f>'Class Allocation'!AX27</f>
        <v>0</v>
      </c>
      <c r="AY35" s="44">
        <f>'Class Allocation'!AY27</f>
        <v>0</v>
      </c>
      <c r="AZ35" s="44">
        <f>'Class Allocation'!AZ27</f>
        <v>0</v>
      </c>
      <c r="BA35" s="44">
        <f>'Class Allocation'!BA27</f>
        <v>83915.783800892052</v>
      </c>
      <c r="BB35" s="44">
        <f>'Class Allocation'!BB27</f>
        <v>0</v>
      </c>
      <c r="BC35" s="44">
        <f>'Class Allocation'!BC27</f>
        <v>0</v>
      </c>
      <c r="BD35" s="44">
        <f>'Class Allocation'!BD27</f>
        <v>31723.112585514697</v>
      </c>
      <c r="BE35" s="44">
        <f>'Class Allocation'!BE27</f>
        <v>279730.81549775111</v>
      </c>
      <c r="BF35" s="44">
        <f>'Class Allocation'!BF27</f>
        <v>0</v>
      </c>
    </row>
    <row r="36" spans="3:58" x14ac:dyDescent="0.25">
      <c r="C36" s="6" t="s">
        <v>257</v>
      </c>
      <c r="D36" s="6" t="s">
        <v>363</v>
      </c>
      <c r="E36">
        <f t="shared" si="4"/>
        <v>25</v>
      </c>
      <c r="G36" s="79">
        <f t="shared" si="5"/>
        <v>881238248.38230288</v>
      </c>
      <c r="H36" s="81">
        <f t="shared" si="6"/>
        <v>881238248.38230288</v>
      </c>
      <c r="I36" s="81">
        <f t="shared" si="7"/>
        <v>0</v>
      </c>
      <c r="J36" s="81">
        <f t="shared" si="8"/>
        <v>0</v>
      </c>
      <c r="L36" s="44">
        <f>'Class Allocation'!L32</f>
        <v>374825553.16670561</v>
      </c>
      <c r="M36" s="44">
        <f>'Class Allocation'!M32</f>
        <v>0</v>
      </c>
      <c r="N36" s="44">
        <f>'Class Allocation'!N32</f>
        <v>0</v>
      </c>
      <c r="O36" s="44">
        <f>'Class Allocation'!O32</f>
        <v>0</v>
      </c>
      <c r="P36" s="44">
        <f>'Class Allocation'!P32</f>
        <v>94894627.663776815</v>
      </c>
      <c r="Q36" s="44">
        <f>'Class Allocation'!Q32</f>
        <v>0</v>
      </c>
      <c r="R36" s="44">
        <f>'Class Allocation'!R32</f>
        <v>0</v>
      </c>
      <c r="S36" s="44">
        <f>'Class Allocation'!S32</f>
        <v>0</v>
      </c>
      <c r="T36" s="44">
        <f>'Class Allocation'!T32</f>
        <v>9161093.4969702475</v>
      </c>
      <c r="U36" s="44">
        <f>'Class Allocation'!U32</f>
        <v>0</v>
      </c>
      <c r="V36" s="44">
        <f>'Class Allocation'!V32</f>
        <v>0</v>
      </c>
      <c r="W36" s="44">
        <f>'Class Allocation'!W32</f>
        <v>0</v>
      </c>
      <c r="X36" s="44">
        <f>'Class Allocation'!X32</f>
        <v>83658754.967465416</v>
      </c>
      <c r="Y36" s="44">
        <f>'Class Allocation'!Y32</f>
        <v>0</v>
      </c>
      <c r="Z36" s="44">
        <f>'Class Allocation'!Z32</f>
        <v>0</v>
      </c>
      <c r="AA36" s="44">
        <f>'Class Allocation'!AA32</f>
        <v>0</v>
      </c>
      <c r="AB36" s="44">
        <f>'Class Allocation'!AB32</f>
        <v>6579025.217741604</v>
      </c>
      <c r="AC36" s="44">
        <f>'Class Allocation'!AC32</f>
        <v>0</v>
      </c>
      <c r="AD36" s="44">
        <f>'Class Allocation'!AD32</f>
        <v>0</v>
      </c>
      <c r="AE36" s="44">
        <f>'Class Allocation'!AE32</f>
        <v>0</v>
      </c>
      <c r="AF36" s="44">
        <f>'Class Allocation'!AF32</f>
        <v>64659843.209945627</v>
      </c>
      <c r="AG36" s="44">
        <f>'Class Allocation'!AG32</f>
        <v>0</v>
      </c>
      <c r="AH36" s="44">
        <f>'Class Allocation'!AH32</f>
        <v>0</v>
      </c>
      <c r="AI36" s="44">
        <f>'Class Allocation'!AI32</f>
        <v>0</v>
      </c>
      <c r="AJ36" s="44">
        <f>'Class Allocation'!AJ32</f>
        <v>149809343.10169861</v>
      </c>
      <c r="AK36" s="44">
        <f>'Class Allocation'!AK32</f>
        <v>0</v>
      </c>
      <c r="AL36" s="44">
        <f>'Class Allocation'!AL32</f>
        <v>0</v>
      </c>
      <c r="AM36" s="44">
        <f>'Class Allocation'!AM32</f>
        <v>0</v>
      </c>
      <c r="AN36" s="44">
        <f>'Class Allocation'!AN32</f>
        <v>54827496.526334062</v>
      </c>
      <c r="AO36" s="44">
        <f>'Class Allocation'!AO32</f>
        <v>0</v>
      </c>
      <c r="AP36" s="44">
        <f>'Class Allocation'!AP32</f>
        <v>0</v>
      </c>
      <c r="AQ36" s="44">
        <f>'Class Allocation'!AQ32</f>
        <v>0</v>
      </c>
      <c r="AR36" s="44">
        <f>'Class Allocation'!AR32</f>
        <v>36251382.32733158</v>
      </c>
      <c r="AS36" s="44">
        <f>'Class Allocation'!AS32</f>
        <v>0</v>
      </c>
      <c r="AT36" s="44">
        <f>'Class Allocation'!AT32</f>
        <v>0</v>
      </c>
      <c r="AU36" s="44">
        <f>'Class Allocation'!AU32</f>
        <v>0</v>
      </c>
      <c r="AV36" s="44">
        <f>'Class Allocation'!AV32</f>
        <v>6501717.8151788544</v>
      </c>
      <c r="AW36" s="44">
        <f>'Class Allocation'!AW32</f>
        <v>0</v>
      </c>
      <c r="AX36" s="44">
        <f>'Class Allocation'!AX32</f>
        <v>0</v>
      </c>
      <c r="AY36" s="44">
        <f>'Class Allocation'!AY32</f>
        <v>0</v>
      </c>
      <c r="AZ36" s="44">
        <f>'Class Allocation'!AZ32</f>
        <v>27233.424886869008</v>
      </c>
      <c r="BA36" s="44">
        <f>'Class Allocation'!BA32</f>
        <v>0</v>
      </c>
      <c r="BB36" s="44">
        <f>'Class Allocation'!BB32</f>
        <v>0</v>
      </c>
      <c r="BC36" s="44">
        <f>'Class Allocation'!BC32</f>
        <v>0</v>
      </c>
      <c r="BD36" s="44">
        <f>'Class Allocation'!BD32</f>
        <v>42177.464267604235</v>
      </c>
      <c r="BE36" s="44">
        <f>'Class Allocation'!BE32</f>
        <v>0</v>
      </c>
      <c r="BF36" s="44">
        <f>'Class Allocation'!BF32</f>
        <v>0</v>
      </c>
    </row>
    <row r="37" spans="3:58" x14ac:dyDescent="0.25">
      <c r="C37" s="6" t="s">
        <v>258</v>
      </c>
      <c r="D37" s="6" t="s">
        <v>254</v>
      </c>
      <c r="E37">
        <f t="shared" si="4"/>
        <v>26</v>
      </c>
      <c r="G37" s="79">
        <f t="shared" si="5"/>
        <v>1731597011.3957977</v>
      </c>
      <c r="H37" s="81">
        <f t="shared" si="6"/>
        <v>706535354.36564076</v>
      </c>
      <c r="I37" s="81">
        <f t="shared" si="7"/>
        <v>0</v>
      </c>
      <c r="J37" s="81">
        <f t="shared" si="8"/>
        <v>1025061657.0301567</v>
      </c>
      <c r="L37" s="44">
        <f>'Class Allocation'!L62</f>
        <v>408699614.28422576</v>
      </c>
      <c r="M37" s="44">
        <f>'Class Allocation'!M62</f>
        <v>0</v>
      </c>
      <c r="N37" s="44">
        <f>'Class Allocation'!N62</f>
        <v>704301916.85646904</v>
      </c>
      <c r="O37" s="44">
        <f>'Class Allocation'!O62</f>
        <v>0</v>
      </c>
      <c r="P37" s="44">
        <f>'Class Allocation'!P62</f>
        <v>88791385.296337187</v>
      </c>
      <c r="Q37" s="44">
        <f>'Class Allocation'!Q62</f>
        <v>0</v>
      </c>
      <c r="R37" s="44">
        <f>'Class Allocation'!R62</f>
        <v>159034255.94819126</v>
      </c>
      <c r="S37" s="44">
        <f>'Class Allocation'!S62</f>
        <v>0</v>
      </c>
      <c r="T37" s="44">
        <f>'Class Allocation'!T62</f>
        <v>7620535.1446094802</v>
      </c>
      <c r="U37" s="44">
        <f>'Class Allocation'!U62</f>
        <v>0</v>
      </c>
      <c r="V37" s="44">
        <f>'Class Allocation'!V62</f>
        <v>1465575.0819460913</v>
      </c>
      <c r="W37" s="44">
        <f>'Class Allocation'!W62</f>
        <v>0</v>
      </c>
      <c r="X37" s="44">
        <f>'Class Allocation'!X62</f>
        <v>62401412.343260981</v>
      </c>
      <c r="Y37" s="44">
        <f>'Class Allocation'!Y62</f>
        <v>0</v>
      </c>
      <c r="Z37" s="44">
        <f>'Class Allocation'!Z62</f>
        <v>11779510.374030918</v>
      </c>
      <c r="AA37" s="44">
        <f>'Class Allocation'!AA62</f>
        <v>0</v>
      </c>
      <c r="AB37" s="44">
        <f>'Class Allocation'!AB62</f>
        <v>3647743.7898027021</v>
      </c>
      <c r="AC37" s="44">
        <f>'Class Allocation'!AC62</f>
        <v>0</v>
      </c>
      <c r="AD37" s="44">
        <f>'Class Allocation'!AD62</f>
        <v>1284667.9243139341</v>
      </c>
      <c r="AE37" s="44">
        <f>'Class Allocation'!AE62</f>
        <v>0</v>
      </c>
      <c r="AF37" s="44">
        <f>'Class Allocation'!AF62</f>
        <v>47121402.761134803</v>
      </c>
      <c r="AG37" s="44">
        <f>'Class Allocation'!AG62</f>
        <v>0</v>
      </c>
      <c r="AH37" s="44">
        <f>'Class Allocation'!AH62</f>
        <v>1882422.4721226816</v>
      </c>
      <c r="AI37" s="44">
        <f>'Class Allocation'!AI62</f>
        <v>0</v>
      </c>
      <c r="AJ37" s="44">
        <f>'Class Allocation'!AJ62</f>
        <v>83061864.465877503</v>
      </c>
      <c r="AK37" s="44">
        <f>'Class Allocation'!AK62</f>
        <v>0</v>
      </c>
      <c r="AL37" s="44">
        <f>'Class Allocation'!AL62</f>
        <v>2769965.9043286163</v>
      </c>
      <c r="AM37" s="44">
        <f>'Class Allocation'!AM62</f>
        <v>0</v>
      </c>
      <c r="AN37" s="44">
        <f>'Class Allocation'!AN62</f>
        <v>0</v>
      </c>
      <c r="AO37" s="44">
        <f>'Class Allocation'!AO62</f>
        <v>0</v>
      </c>
      <c r="AP37" s="44">
        <f>'Class Allocation'!AP62</f>
        <v>1740655.9808029041</v>
      </c>
      <c r="AQ37" s="44">
        <f>'Class Allocation'!AQ62</f>
        <v>0</v>
      </c>
      <c r="AR37" s="44">
        <f>'Class Allocation'!AR62</f>
        <v>0</v>
      </c>
      <c r="AS37" s="44">
        <f>'Class Allocation'!AS62</f>
        <v>0</v>
      </c>
      <c r="AT37" s="44">
        <f>'Class Allocation'!AT62</f>
        <v>73672.205150351787</v>
      </c>
      <c r="AU37" s="44">
        <f>'Class Allocation'!AU62</f>
        <v>0</v>
      </c>
      <c r="AV37" s="44">
        <f>'Class Allocation'!AV62</f>
        <v>5136570.5077170413</v>
      </c>
      <c r="AW37" s="44">
        <f>'Class Allocation'!AW62</f>
        <v>0</v>
      </c>
      <c r="AX37" s="44">
        <f>'Class Allocation'!AX62</f>
        <v>140517985.18633363</v>
      </c>
      <c r="AY37" s="44">
        <f>'Class Allocation'!AY62</f>
        <v>0</v>
      </c>
      <c r="AZ37" s="44">
        <f>'Class Allocation'!AZ62</f>
        <v>21515.299659951565</v>
      </c>
      <c r="BA37" s="44">
        <f>'Class Allocation'!BA62</f>
        <v>0</v>
      </c>
      <c r="BB37" s="44">
        <f>'Class Allocation'!BB62</f>
        <v>1082.2004947039572</v>
      </c>
      <c r="BC37" s="44">
        <f>'Class Allocation'!BC62</f>
        <v>0</v>
      </c>
      <c r="BD37" s="44">
        <f>'Class Allocation'!BD62</f>
        <v>33310.473015260999</v>
      </c>
      <c r="BE37" s="44">
        <f>'Class Allocation'!BE62</f>
        <v>0</v>
      </c>
      <c r="BF37" s="44">
        <f>'Class Allocation'!BF62</f>
        <v>209946.89597256776</v>
      </c>
    </row>
    <row r="38" spans="3:58" x14ac:dyDescent="0.25">
      <c r="C38" s="6" t="s">
        <v>37</v>
      </c>
      <c r="D38" s="6" t="s">
        <v>260</v>
      </c>
      <c r="E38">
        <f t="shared" si="4"/>
        <v>27</v>
      </c>
      <c r="G38" s="79">
        <f t="shared" ref="G38" si="9">SUM(L38:BF38)</f>
        <v>6970753238.6232014</v>
      </c>
      <c r="H38" s="81">
        <f t="shared" ref="H38" si="10">+L38+P38+T38+X38+AB38+AF38+AJ38+AN38+AR38+AV38+AZ38+BD38</f>
        <v>2350702524.0293865</v>
      </c>
      <c r="I38" s="81">
        <f t="shared" ref="I38" si="11">+M38+Q38+U38+Y38+AC38+AG38+AK38+AO38+AS38+AW38+BA38+BE38</f>
        <v>3551923767.9023981</v>
      </c>
      <c r="J38" s="81">
        <f t="shared" ref="J38" si="12">+N38+R38+V38+Z38+AD38+AH38+AL38+AP38+AT38+AX38+BB38+BF38</f>
        <v>1068126946.6914139</v>
      </c>
      <c r="L38" s="44">
        <f>'Class Allocation'!L76</f>
        <v>1100696293.3182852</v>
      </c>
      <c r="M38" s="44">
        <f>'Class Allocation'!M76</f>
        <v>1192444852.0101471</v>
      </c>
      <c r="N38" s="44">
        <f>'Class Allocation'!N76</f>
        <v>733891323.35741901</v>
      </c>
      <c r="O38" s="44">
        <f>'Class Allocation'!O76</f>
        <v>0</v>
      </c>
      <c r="P38" s="44">
        <f>'Class Allocation'!P76</f>
        <v>267951212.18991929</v>
      </c>
      <c r="Q38" s="44">
        <f>'Class Allocation'!Q76</f>
        <v>355759277.2875371</v>
      </c>
      <c r="R38" s="44">
        <f>'Class Allocation'!R76</f>
        <v>165715665.0629504</v>
      </c>
      <c r="S38" s="44">
        <f>'Class Allocation'!S76</f>
        <v>0</v>
      </c>
      <c r="T38" s="44">
        <f>'Class Allocation'!T76</f>
        <v>22171250.084921639</v>
      </c>
      <c r="U38" s="44">
        <f>'Class Allocation'!U76</f>
        <v>29725332.926752437</v>
      </c>
      <c r="V38" s="44">
        <f>'Class Allocation'!V76</f>
        <v>1527147.3932226533</v>
      </c>
      <c r="W38" s="44">
        <f>'Class Allocation'!W76</f>
        <v>0</v>
      </c>
      <c r="X38" s="44">
        <f>'Class Allocation'!X76</f>
        <v>231654467.40006578</v>
      </c>
      <c r="Y38" s="44">
        <f>'Class Allocation'!Y76</f>
        <v>420175194.69256842</v>
      </c>
      <c r="Z38" s="44">
        <f>'Class Allocation'!Z76</f>
        <v>12274395.752726246</v>
      </c>
      <c r="AA38" s="44">
        <f>'Class Allocation'!AA76</f>
        <v>0</v>
      </c>
      <c r="AB38" s="44">
        <f>'Class Allocation'!AB76</f>
        <v>16462936.617940772</v>
      </c>
      <c r="AC38" s="44">
        <f>'Class Allocation'!AC76</f>
        <v>32424750.364099812</v>
      </c>
      <c r="AD38" s="44">
        <f>'Class Allocation'!AD76</f>
        <v>1338639.8936093168</v>
      </c>
      <c r="AE38" s="44">
        <f>'Class Allocation'!AE76</f>
        <v>0</v>
      </c>
      <c r="AF38" s="44">
        <f>'Class Allocation'!AF76</f>
        <v>173248836.84378144</v>
      </c>
      <c r="AG38" s="44">
        <f>'Class Allocation'!AG76</f>
        <v>327107834.13498843</v>
      </c>
      <c r="AH38" s="44">
        <f>'Class Allocation'!AH76</f>
        <v>1961507.5383436675</v>
      </c>
      <c r="AI38" s="44">
        <f>'Class Allocation'!AI76</f>
        <v>0</v>
      </c>
      <c r="AJ38" s="44">
        <f>'Class Allocation'!AJ76</f>
        <v>366700121.30117077</v>
      </c>
      <c r="AK38" s="44">
        <f>'Class Allocation'!AK76</f>
        <v>786300196.32942009</v>
      </c>
      <c r="AL38" s="44">
        <f>'Class Allocation'!AL76</f>
        <v>2886338.7909775311</v>
      </c>
      <c r="AM38" s="44">
        <f>'Class Allocation'!AM76</f>
        <v>0</v>
      </c>
      <c r="AN38" s="44">
        <f>'Class Allocation'!AN76</f>
        <v>101246450.39826295</v>
      </c>
      <c r="AO38" s="44">
        <f>'Class Allocation'!AO76</f>
        <v>280027979.99953276</v>
      </c>
      <c r="AP38" s="44">
        <f>'Class Allocation'!AP76</f>
        <v>1813785.097963582</v>
      </c>
      <c r="AQ38" s="44">
        <f>'Class Allocation'!AQ76</f>
        <v>0</v>
      </c>
      <c r="AR38" s="44">
        <f>'Class Allocation'!AR76</f>
        <v>58281635.373614438</v>
      </c>
      <c r="AS38" s="44">
        <f>'Class Allocation'!AS76</f>
        <v>103379129.17577048</v>
      </c>
      <c r="AT38" s="44">
        <f>'Class Allocation'!AT76</f>
        <v>76767.35053309449</v>
      </c>
      <c r="AU38" s="44">
        <f>'Class Allocation'!AU76</f>
        <v>0</v>
      </c>
      <c r="AV38" s="44">
        <f>'Class Allocation'!AV76</f>
        <v>12126813.02612696</v>
      </c>
      <c r="AW38" s="44">
        <f>'Class Allocation'!AW76</f>
        <v>24200296.455554023</v>
      </c>
      <c r="AX38" s="44">
        <f>'Class Allocation'!AX76</f>
        <v>146421481.52059141</v>
      </c>
      <c r="AY38" s="44">
        <f>'Class Allocation'!AY76</f>
        <v>0</v>
      </c>
      <c r="AZ38" s="44">
        <f>'Class Allocation'!AZ76</f>
        <v>50794.98388766175</v>
      </c>
      <c r="BA38" s="44">
        <f>'Class Allocation'!BA76</f>
        <v>87441.347352985802</v>
      </c>
      <c r="BB38" s="44">
        <f>'Class Allocation'!BB76</f>
        <v>1127.6663234727441</v>
      </c>
      <c r="BC38" s="44">
        <f>'Class Allocation'!BC76</f>
        <v>0</v>
      </c>
      <c r="BD38" s="44">
        <f>'Class Allocation'!BD76</f>
        <v>111712.49141029196</v>
      </c>
      <c r="BE38" s="44">
        <f>'Class Allocation'!BE76</f>
        <v>291483.17867481831</v>
      </c>
      <c r="BF38" s="44">
        <f>'Class Allocation'!BF76</f>
        <v>218767.26675371238</v>
      </c>
    </row>
    <row r="39" spans="3:58" x14ac:dyDescent="0.25">
      <c r="C39" t="s">
        <v>262</v>
      </c>
      <c r="D39" s="6" t="s">
        <v>263</v>
      </c>
      <c r="E39">
        <f t="shared" si="4"/>
        <v>28</v>
      </c>
      <c r="G39" s="79">
        <f t="shared" ref="G39" si="13">SUM(L39:BF39)</f>
        <v>918042685.90230596</v>
      </c>
      <c r="H39" s="81">
        <f t="shared" ref="H39" si="14">+L39+P39+T39+X39+AB39+AF39+AJ39+AN39+AR39+AV39+AZ39+BD39</f>
        <v>333624371.62454963</v>
      </c>
      <c r="I39" s="81">
        <f t="shared" ref="I39" si="15">+M39+Q39+U39+Y39+AC39+AG39+AK39+AO39+AS39+AW39+BA39+BE39</f>
        <v>0</v>
      </c>
      <c r="J39" s="81">
        <f t="shared" ref="J39" si="16">+N39+R39+V39+Z39+AD39+AH39+AL39+AP39+AT39+AX39+BB39+BF39</f>
        <v>584418314.27775645</v>
      </c>
      <c r="L39" s="44">
        <f>SUM('Class Allocation'!L38:L50)</f>
        <v>195980015.21534559</v>
      </c>
      <c r="M39" s="44">
        <f>SUM('Class Allocation'!M38:M50)</f>
        <v>0</v>
      </c>
      <c r="N39" s="44">
        <f>SUM('Class Allocation'!N38:N50)</f>
        <v>468329353.48640174</v>
      </c>
      <c r="O39" s="44">
        <f>SUM('Class Allocation'!O38:O50)</f>
        <v>0</v>
      </c>
      <c r="P39" s="44">
        <f>SUM('Class Allocation'!P38:P50)</f>
        <v>43214248.924970016</v>
      </c>
      <c r="Q39" s="44">
        <f>SUM('Class Allocation'!Q38:Q50)</f>
        <v>0</v>
      </c>
      <c r="R39" s="44">
        <f>SUM('Class Allocation'!R38:R50)</f>
        <v>90613908.062794849</v>
      </c>
      <c r="S39" s="44">
        <f>SUM('Class Allocation'!S38:S50)</f>
        <v>0</v>
      </c>
      <c r="T39" s="44">
        <f>SUM('Class Allocation'!T38:T50)</f>
        <v>3756973.1101965704</v>
      </c>
      <c r="U39" s="44">
        <f>SUM('Class Allocation'!U38:U50)</f>
        <v>0</v>
      </c>
      <c r="V39" s="44">
        <f>SUM('Class Allocation'!V38:V50)</f>
        <v>644842.10156412947</v>
      </c>
      <c r="W39" s="44">
        <f>SUM('Class Allocation'!W38:W50)</f>
        <v>0</v>
      </c>
      <c r="X39" s="44">
        <f>SUM('Class Allocation'!X38:X50)</f>
        <v>24187759.70274223</v>
      </c>
      <c r="Y39" s="44">
        <f>SUM('Class Allocation'!Y38:Y50)</f>
        <v>0</v>
      </c>
      <c r="Z39" s="44">
        <f>SUM('Class Allocation'!Z38:Z50)</f>
        <v>3539447.8126179771</v>
      </c>
      <c r="AA39" s="44">
        <f>SUM('Class Allocation'!AA38:AA50)</f>
        <v>0</v>
      </c>
      <c r="AB39" s="44">
        <f>SUM('Class Allocation'!AB38:AB50)</f>
        <v>1902154.5456527662</v>
      </c>
      <c r="AC39" s="44">
        <f>SUM('Class Allocation'!AC38:AC50)</f>
        <v>0</v>
      </c>
      <c r="AD39" s="44">
        <f>SUM('Class Allocation'!AD38:AD50)</f>
        <v>135981.45049587166</v>
      </c>
      <c r="AE39" s="44">
        <f>SUM('Class Allocation'!AE38:AE50)</f>
        <v>0</v>
      </c>
      <c r="AF39" s="44">
        <f>SUM('Class Allocation'!AF38:AF50)</f>
        <v>18694717.015420303</v>
      </c>
      <c r="AG39" s="44">
        <f>SUM('Class Allocation'!AG38:AG50)</f>
        <v>0</v>
      </c>
      <c r="AH39" s="44">
        <f>SUM('Class Allocation'!AH38:AH50)</f>
        <v>485760.32604883634</v>
      </c>
      <c r="AI39" s="44">
        <f>SUM('Class Allocation'!AI38:AI50)</f>
        <v>0</v>
      </c>
      <c r="AJ39" s="44">
        <f>SUM('Class Allocation'!AJ38:AJ50)</f>
        <v>43313486.957566321</v>
      </c>
      <c r="AK39" s="44">
        <f>SUM('Class Allocation'!AK38:AK50)</f>
        <v>0</v>
      </c>
      <c r="AL39" s="44">
        <f>SUM('Class Allocation'!AL38:AL50)</f>
        <v>217727.52478240721</v>
      </c>
      <c r="AM39" s="44">
        <f>SUM('Class Allocation'!AM38:AM50)</f>
        <v>0</v>
      </c>
      <c r="AN39" s="44">
        <f>SUM('Class Allocation'!AN38:AN50)</f>
        <v>0</v>
      </c>
      <c r="AO39" s="44">
        <f>SUM('Class Allocation'!AO38:AO50)</f>
        <v>0</v>
      </c>
      <c r="AP39" s="44">
        <f>SUM('Class Allocation'!AP38:AP50)</f>
        <v>0</v>
      </c>
      <c r="AQ39" s="44">
        <f>SUM('Class Allocation'!AQ38:AQ50)</f>
        <v>0</v>
      </c>
      <c r="AR39" s="44">
        <f>SUM('Class Allocation'!AR38:AR50)</f>
        <v>0</v>
      </c>
      <c r="AS39" s="44">
        <f>SUM('Class Allocation'!AS38:AS50)</f>
        <v>0</v>
      </c>
      <c r="AT39" s="44">
        <f>SUM('Class Allocation'!AT38:AT50)</f>
        <v>0</v>
      </c>
      <c r="AU39" s="44">
        <f>SUM('Class Allocation'!AU38:AU50)</f>
        <v>0</v>
      </c>
      <c r="AV39" s="44">
        <f>SUM('Class Allocation'!AV38:AV50)</f>
        <v>2547821.0283508752</v>
      </c>
      <c r="AW39" s="44">
        <f>SUM('Class Allocation'!AW38:AW50)</f>
        <v>0</v>
      </c>
      <c r="AX39" s="44">
        <f>SUM('Class Allocation'!AX38:AX50)</f>
        <v>20357050.148010273</v>
      </c>
      <c r="AY39" s="44">
        <f>SUM('Class Allocation'!AY38:AY50)</f>
        <v>0</v>
      </c>
      <c r="AZ39" s="44">
        <f>SUM('Class Allocation'!AZ38:AZ50)</f>
        <v>10671.932337449529</v>
      </c>
      <c r="BA39" s="44">
        <f>SUM('Class Allocation'!BA38:BA50)</f>
        <v>0</v>
      </c>
      <c r="BB39" s="44">
        <f>SUM('Class Allocation'!BB38:BB50)</f>
        <v>483.29930789891665</v>
      </c>
      <c r="BC39" s="44">
        <f>SUM('Class Allocation'!BC38:BC50)</f>
        <v>0</v>
      </c>
      <c r="BD39" s="44">
        <f>SUM('Class Allocation'!BD38:BD50)</f>
        <v>16523.191967513842</v>
      </c>
      <c r="BE39" s="44">
        <f>SUM('Class Allocation'!BE38:BE50)</f>
        <v>0</v>
      </c>
      <c r="BF39" s="44">
        <f>SUM('Class Allocation'!BF38:BF50)</f>
        <v>93760.065732389834</v>
      </c>
    </row>
    <row r="40" spans="3:58" x14ac:dyDescent="0.25">
      <c r="C40" s="6" t="s">
        <v>364</v>
      </c>
      <c r="D40" s="6" t="s">
        <v>366</v>
      </c>
      <c r="E40">
        <f t="shared" si="4"/>
        <v>29</v>
      </c>
      <c r="G40" s="79">
        <f t="shared" ref="G40:G41" si="17">SUM(L40:BF40)</f>
        <v>209650161.07461539</v>
      </c>
      <c r="H40" s="81">
        <f t="shared" ref="H40:H41" si="18">+L40+P40+T40+X40+AB40+AF40+AJ40+AN40+AR40+AV40+AZ40+BD40</f>
        <v>209650161.07461539</v>
      </c>
      <c r="I40" s="81">
        <f t="shared" ref="I40:I41" si="19">+M40+Q40+U40+Y40+AC40+AG40+AK40+AO40+AS40+AW40+BA40+BE40</f>
        <v>0</v>
      </c>
      <c r="J40" s="81">
        <f t="shared" ref="J40:J41" si="20">+N40+R40+V40+Z40+AD40+AH40+AL40+AP40+AT40+AX40+BB40+BF40</f>
        <v>0</v>
      </c>
      <c r="L40" s="44">
        <f>'Class Allocation'!L35</f>
        <v>99451124.199361444</v>
      </c>
      <c r="M40" s="44">
        <f>'Class Allocation'!M35</f>
        <v>0</v>
      </c>
      <c r="N40" s="44">
        <f>'Class Allocation'!N35</f>
        <v>0</v>
      </c>
      <c r="O40" s="44">
        <f>'Class Allocation'!O35</f>
        <v>0</v>
      </c>
      <c r="P40" s="44">
        <f>'Class Allocation'!P35</f>
        <v>25178052.355051432</v>
      </c>
      <c r="Q40" s="44">
        <f>'Class Allocation'!Q35</f>
        <v>0</v>
      </c>
      <c r="R40" s="44">
        <f>'Class Allocation'!R35</f>
        <v>0</v>
      </c>
      <c r="S40" s="44">
        <f>'Class Allocation'!S35</f>
        <v>0</v>
      </c>
      <c r="T40" s="44">
        <f>'Class Allocation'!T35</f>
        <v>2430680.1910165995</v>
      </c>
      <c r="U40" s="44">
        <f>'Class Allocation'!U35</f>
        <v>0</v>
      </c>
      <c r="V40" s="44">
        <f>'Class Allocation'!V35</f>
        <v>0</v>
      </c>
      <c r="W40" s="44">
        <f>'Class Allocation'!W35</f>
        <v>0</v>
      </c>
      <c r="X40" s="44">
        <f>'Class Allocation'!X35</f>
        <v>22196878.415418509</v>
      </c>
      <c r="Y40" s="44">
        <f>'Class Allocation'!Y35</f>
        <v>0</v>
      </c>
      <c r="Z40" s="44">
        <f>'Class Allocation'!Z35</f>
        <v>0</v>
      </c>
      <c r="AA40" s="44">
        <f>'Class Allocation'!AA35</f>
        <v>0</v>
      </c>
      <c r="AB40" s="44">
        <f>'Class Allocation'!AB35</f>
        <v>1745589.2441499359</v>
      </c>
      <c r="AC40" s="44">
        <f>'Class Allocation'!AC35</f>
        <v>0</v>
      </c>
      <c r="AD40" s="44">
        <f>'Class Allocation'!AD35</f>
        <v>0</v>
      </c>
      <c r="AE40" s="44">
        <f>'Class Allocation'!AE35</f>
        <v>0</v>
      </c>
      <c r="AF40" s="44">
        <f>'Class Allocation'!AF35</f>
        <v>17155965.070832685</v>
      </c>
      <c r="AG40" s="44">
        <f>'Class Allocation'!AG35</f>
        <v>0</v>
      </c>
      <c r="AH40" s="44">
        <f>'Class Allocation'!AH35</f>
        <v>0</v>
      </c>
      <c r="AI40" s="44">
        <f>'Class Allocation'!AI35</f>
        <v>0</v>
      </c>
      <c r="AJ40" s="44">
        <f>'Class Allocation'!AJ35</f>
        <v>39748377.508311182</v>
      </c>
      <c r="AK40" s="44">
        <f>'Class Allocation'!AK35</f>
        <v>0</v>
      </c>
      <c r="AL40" s="44">
        <f>'Class Allocation'!AL35</f>
        <v>0</v>
      </c>
      <c r="AM40" s="44">
        <f>'Class Allocation'!AM35</f>
        <v>0</v>
      </c>
      <c r="AN40" s="44">
        <f>'Class Allocation'!AN35</f>
        <v>0</v>
      </c>
      <c r="AO40" s="44">
        <f>'Class Allocation'!AO35</f>
        <v>0</v>
      </c>
      <c r="AP40" s="44">
        <f>'Class Allocation'!AP35</f>
        <v>0</v>
      </c>
      <c r="AQ40" s="44">
        <f>'Class Allocation'!AQ35</f>
        <v>0</v>
      </c>
      <c r="AR40" s="44">
        <f>'Class Allocation'!AR35</f>
        <v>0</v>
      </c>
      <c r="AS40" s="44">
        <f>'Class Allocation'!AS35</f>
        <v>0</v>
      </c>
      <c r="AT40" s="44">
        <f>'Class Allocation'!AT35</f>
        <v>0</v>
      </c>
      <c r="AU40" s="44">
        <f>'Class Allocation'!AU35</f>
        <v>0</v>
      </c>
      <c r="AV40" s="44">
        <f>'Class Allocation'!AV35</f>
        <v>1725077.5473650091</v>
      </c>
      <c r="AW40" s="44">
        <f>'Class Allocation'!AW35</f>
        <v>0</v>
      </c>
      <c r="AX40" s="44">
        <f>'Class Allocation'!AX35</f>
        <v>0</v>
      </c>
      <c r="AY40" s="44">
        <f>'Class Allocation'!AY35</f>
        <v>0</v>
      </c>
      <c r="AZ40" s="44">
        <f>'Class Allocation'!AZ35</f>
        <v>7225.7472787438764</v>
      </c>
      <c r="BA40" s="44">
        <f>'Class Allocation'!BA35</f>
        <v>0</v>
      </c>
      <c r="BB40" s="44">
        <f>'Class Allocation'!BB35</f>
        <v>0</v>
      </c>
      <c r="BC40" s="44">
        <f>'Class Allocation'!BC35</f>
        <v>0</v>
      </c>
      <c r="BD40" s="44">
        <f>'Class Allocation'!BD35</f>
        <v>11190.795829829856</v>
      </c>
      <c r="BE40" s="44">
        <f>'Class Allocation'!BE35</f>
        <v>0</v>
      </c>
      <c r="BF40" s="44">
        <f>'Class Allocation'!BF35</f>
        <v>0</v>
      </c>
    </row>
    <row r="41" spans="3:58" x14ac:dyDescent="0.25">
      <c r="C41" s="6" t="s">
        <v>365</v>
      </c>
      <c r="D41" s="6" t="s">
        <v>367</v>
      </c>
      <c r="E41">
        <f t="shared" si="4"/>
        <v>30</v>
      </c>
      <c r="G41" s="79">
        <f t="shared" si="17"/>
        <v>717117864.68692124</v>
      </c>
      <c r="H41" s="81">
        <f t="shared" si="18"/>
        <v>292655800.57873273</v>
      </c>
      <c r="I41" s="81">
        <f t="shared" si="19"/>
        <v>0</v>
      </c>
      <c r="J41" s="81">
        <f t="shared" si="20"/>
        <v>424462064.10818863</v>
      </c>
      <c r="L41" s="44">
        <f>SUM('Class Allocation'!L38:L42)</f>
        <v>175342478.86623564</v>
      </c>
      <c r="M41" s="44">
        <f>SUM('Class Allocation'!M38:M42)</f>
        <v>0</v>
      </c>
      <c r="N41" s="44">
        <f>SUM('Class Allocation'!N38:N42)</f>
        <v>340404743.57246929</v>
      </c>
      <c r="O41" s="44">
        <f>SUM('Class Allocation'!O38:O42)</f>
        <v>0</v>
      </c>
      <c r="P41" s="44">
        <f>SUM('Class Allocation'!P38:P42)</f>
        <v>38193690.377245128</v>
      </c>
      <c r="Q41" s="44">
        <f>SUM('Class Allocation'!Q38:Q42)</f>
        <v>0</v>
      </c>
      <c r="R41" s="44">
        <f>SUM('Class Allocation'!R38:R42)</f>
        <v>65862632.58664313</v>
      </c>
      <c r="S41" s="44">
        <f>SUM('Class Allocation'!S38:S42)</f>
        <v>0</v>
      </c>
      <c r="T41" s="44">
        <f>SUM('Class Allocation'!T38:T42)</f>
        <v>3285527.5244608866</v>
      </c>
      <c r="U41" s="44">
        <f>SUM('Class Allocation'!U38:U42)</f>
        <v>0</v>
      </c>
      <c r="V41" s="44">
        <f>SUM('Class Allocation'!V38:V42)</f>
        <v>468702.86603558634</v>
      </c>
      <c r="W41" s="44">
        <f>SUM('Class Allocation'!W38:W42)</f>
        <v>0</v>
      </c>
      <c r="X41" s="44">
        <f>SUM('Class Allocation'!X38:X42)</f>
        <v>20205427.309064668</v>
      </c>
      <c r="Y41" s="44">
        <f>SUM('Class Allocation'!Y38:Y42)</f>
        <v>0</v>
      </c>
      <c r="Z41" s="44">
        <f>SUM('Class Allocation'!Z38:Z42)</f>
        <v>2312511.4980807509</v>
      </c>
      <c r="AA41" s="44">
        <f>SUM('Class Allocation'!AA38:AA42)</f>
        <v>0</v>
      </c>
      <c r="AB41" s="44">
        <f>SUM('Class Allocation'!AB38:AB42)</f>
        <v>1588979.1313925013</v>
      </c>
      <c r="AC41" s="44">
        <f>SUM('Class Allocation'!AC38:AC42)</f>
        <v>0</v>
      </c>
      <c r="AD41" s="44">
        <f>SUM('Class Allocation'!AD38:AD42)</f>
        <v>88843.990488112351</v>
      </c>
      <c r="AE41" s="44">
        <f>SUM('Class Allocation'!AE38:AE42)</f>
        <v>0</v>
      </c>
      <c r="AF41" s="44">
        <f>SUM('Class Allocation'!AF38:AF42)</f>
        <v>15616772.713174611</v>
      </c>
      <c r="AG41" s="44">
        <f>SUM('Class Allocation'!AG38:AG42)</f>
        <v>0</v>
      </c>
      <c r="AH41" s="44">
        <f>SUM('Class Allocation'!AH38:AH42)</f>
        <v>317373.33018296782</v>
      </c>
      <c r="AI41" s="44">
        <f>SUM('Class Allocation'!AI38:AI42)</f>
        <v>0</v>
      </c>
      <c r="AJ41" s="44">
        <f>SUM('Class Allocation'!AJ38:AJ42)</f>
        <v>36182247.673148774</v>
      </c>
      <c r="AK41" s="44">
        <f>SUM('Class Allocation'!AK38:AK42)</f>
        <v>0</v>
      </c>
      <c r="AL41" s="44">
        <f>SUM('Class Allocation'!AL38:AL42)</f>
        <v>142253.09459657295</v>
      </c>
      <c r="AM41" s="44">
        <f>SUM('Class Allocation'!AM38:AM42)</f>
        <v>0</v>
      </c>
      <c r="AN41" s="44">
        <f>SUM('Class Allocation'!AN38:AN42)</f>
        <v>0</v>
      </c>
      <c r="AO41" s="44">
        <f>SUM('Class Allocation'!AO38:AO42)</f>
        <v>0</v>
      </c>
      <c r="AP41" s="44">
        <f>SUM('Class Allocation'!AP38:AP42)</f>
        <v>0</v>
      </c>
      <c r="AQ41" s="44">
        <f>SUM('Class Allocation'!AQ38:AQ42)</f>
        <v>0</v>
      </c>
      <c r="AR41" s="44">
        <f>SUM('Class Allocation'!AR38:AR42)</f>
        <v>0</v>
      </c>
      <c r="AS41" s="44">
        <f>SUM('Class Allocation'!AS38:AS42)</f>
        <v>0</v>
      </c>
      <c r="AT41" s="44">
        <f>SUM('Class Allocation'!AT38:AT42)</f>
        <v>0</v>
      </c>
      <c r="AU41" s="44">
        <f>SUM('Class Allocation'!AU38:AU42)</f>
        <v>0</v>
      </c>
      <c r="AV41" s="44">
        <f>SUM('Class Allocation'!AV38:AV42)</f>
        <v>2217013.3342951941</v>
      </c>
      <c r="AW41" s="44">
        <f>SUM('Class Allocation'!AW38:AW42)</f>
        <v>0</v>
      </c>
      <c r="AX41" s="44">
        <f>SUM('Class Allocation'!AX38:AX42)</f>
        <v>14796502.469765738</v>
      </c>
      <c r="AY41" s="44">
        <f>SUM('Class Allocation'!AY38:AY42)</f>
        <v>0</v>
      </c>
      <c r="AZ41" s="44">
        <f>SUM('Class Allocation'!AZ38:AZ42)</f>
        <v>9286.2944577139097</v>
      </c>
      <c r="BA41" s="44">
        <f>SUM('Class Allocation'!BA38:BA42)</f>
        <v>0</v>
      </c>
      <c r="BB41" s="44">
        <f>SUM('Class Allocation'!BB38:BB42)</f>
        <v>351.28564064874377</v>
      </c>
      <c r="BC41" s="44">
        <f>SUM('Class Allocation'!BC38:BC42)</f>
        <v>0</v>
      </c>
      <c r="BD41" s="44">
        <f>SUM('Class Allocation'!BD38:BD42)</f>
        <v>14377.355257557665</v>
      </c>
      <c r="BE41" s="44">
        <f>SUM('Class Allocation'!BE38:BE42)</f>
        <v>0</v>
      </c>
      <c r="BF41" s="44">
        <f>SUM('Class Allocation'!BF38:BF42)</f>
        <v>68149.414285856299</v>
      </c>
    </row>
    <row r="42" spans="3:58" x14ac:dyDescent="0.25">
      <c r="C42" s="6" t="s">
        <v>369</v>
      </c>
      <c r="D42" s="6" t="s">
        <v>370</v>
      </c>
      <c r="E42">
        <f t="shared" si="4"/>
        <v>31</v>
      </c>
      <c r="G42" s="79">
        <f t="shared" ref="G42" si="21">SUM(L42:BF42)</f>
        <v>200924821.21538457</v>
      </c>
      <c r="H42" s="81">
        <f t="shared" ref="H42" si="22">+L42+P42+T42+X42+AB42+AF42+AJ42+AN42+AR42+AV42+AZ42+BD42</f>
        <v>40968571.045816936</v>
      </c>
      <c r="I42" s="81">
        <f t="shared" ref="I42" si="23">+M42+Q42+U42+Y42+AC42+AG42+AK42+AO42+AS42+AW42+BA42+BE42</f>
        <v>0</v>
      </c>
      <c r="J42" s="81">
        <f t="shared" ref="J42" si="24">+N42+R42+V42+Z42+AD42+AH42+AL42+AP42+AT42+AX42+BB42+BF42</f>
        <v>159956250.16956764</v>
      </c>
      <c r="L42" s="44">
        <f>SUM('Class Allocation'!L46:L50)</f>
        <v>20637536.349109933</v>
      </c>
      <c r="M42" s="44">
        <f>SUM('Class Allocation'!M46:M50)</f>
        <v>0</v>
      </c>
      <c r="N42" s="44">
        <f>SUM('Class Allocation'!N46:N50)</f>
        <v>127924609.9139324</v>
      </c>
      <c r="O42" s="44">
        <f>SUM('Class Allocation'!O46:O50)</f>
        <v>0</v>
      </c>
      <c r="P42" s="44">
        <f>SUM('Class Allocation'!P46:P50)</f>
        <v>5020558.547724884</v>
      </c>
      <c r="Q42" s="44">
        <f>SUM('Class Allocation'!Q46:Q50)</f>
        <v>0</v>
      </c>
      <c r="R42" s="44">
        <f>SUM('Class Allocation'!R46:R50)</f>
        <v>24751275.476151723</v>
      </c>
      <c r="S42" s="44">
        <f>SUM('Class Allocation'!S46:S50)</f>
        <v>0</v>
      </c>
      <c r="T42" s="44">
        <f>SUM('Class Allocation'!T46:T50)</f>
        <v>471445.58573568414</v>
      </c>
      <c r="U42" s="44">
        <f>SUM('Class Allocation'!U46:U50)</f>
        <v>0</v>
      </c>
      <c r="V42" s="44">
        <f>SUM('Class Allocation'!V46:V50)</f>
        <v>176139.23552854315</v>
      </c>
      <c r="W42" s="44">
        <f>SUM('Class Allocation'!W46:W50)</f>
        <v>0</v>
      </c>
      <c r="X42" s="44">
        <f>SUM('Class Allocation'!X46:X50)</f>
        <v>3982332.3936775639</v>
      </c>
      <c r="Y42" s="44">
        <f>SUM('Class Allocation'!Y46:Y50)</f>
        <v>0</v>
      </c>
      <c r="Z42" s="44">
        <f>SUM('Class Allocation'!Z46:Z50)</f>
        <v>1226936.3145372265</v>
      </c>
      <c r="AA42" s="44">
        <f>SUM('Class Allocation'!AA46:AA50)</f>
        <v>0</v>
      </c>
      <c r="AB42" s="44">
        <f>SUM('Class Allocation'!AB46:AB50)</f>
        <v>313175.41426026489</v>
      </c>
      <c r="AC42" s="44">
        <f>SUM('Class Allocation'!AC46:AC50)</f>
        <v>0</v>
      </c>
      <c r="AD42" s="44">
        <f>SUM('Class Allocation'!AD46:AD50)</f>
        <v>47137.460007759313</v>
      </c>
      <c r="AE42" s="44">
        <f>SUM('Class Allocation'!AE46:AE50)</f>
        <v>0</v>
      </c>
      <c r="AF42" s="44">
        <f>SUM('Class Allocation'!AF46:AF50)</f>
        <v>3077944.3022456928</v>
      </c>
      <c r="AG42" s="44">
        <f>SUM('Class Allocation'!AG46:AG50)</f>
        <v>0</v>
      </c>
      <c r="AH42" s="44">
        <f>SUM('Class Allocation'!AH46:AH50)</f>
        <v>168386.99586586852</v>
      </c>
      <c r="AI42" s="44">
        <f>SUM('Class Allocation'!AI46:AI50)</f>
        <v>0</v>
      </c>
      <c r="AJ42" s="44">
        <f>SUM('Class Allocation'!AJ46:AJ50)</f>
        <v>7131239.2844175445</v>
      </c>
      <c r="AK42" s="44">
        <f>SUM('Class Allocation'!AK46:AK50)</f>
        <v>0</v>
      </c>
      <c r="AL42" s="44">
        <f>SUM('Class Allocation'!AL46:AL50)</f>
        <v>75474.430185834281</v>
      </c>
      <c r="AM42" s="44">
        <f>SUM('Class Allocation'!AM46:AM50)</f>
        <v>0</v>
      </c>
      <c r="AN42" s="44">
        <f>SUM('Class Allocation'!AN46:AN50)</f>
        <v>0</v>
      </c>
      <c r="AO42" s="44">
        <f>SUM('Class Allocation'!AO46:AO50)</f>
        <v>0</v>
      </c>
      <c r="AP42" s="44">
        <f>SUM('Class Allocation'!AP46:AP50)</f>
        <v>0</v>
      </c>
      <c r="AQ42" s="44">
        <f>SUM('Class Allocation'!AQ46:AQ50)</f>
        <v>0</v>
      </c>
      <c r="AR42" s="44">
        <f>SUM('Class Allocation'!AR46:AR50)</f>
        <v>0</v>
      </c>
      <c r="AS42" s="44">
        <f>SUM('Class Allocation'!AS46:AS50)</f>
        <v>0</v>
      </c>
      <c r="AT42" s="44">
        <f>SUM('Class Allocation'!AT46:AT50)</f>
        <v>0</v>
      </c>
      <c r="AU42" s="44">
        <f>SUM('Class Allocation'!AU46:AU50)</f>
        <v>0</v>
      </c>
      <c r="AV42" s="44">
        <f>SUM('Class Allocation'!AV46:AV50)</f>
        <v>330807.69405568088</v>
      </c>
      <c r="AW42" s="44">
        <f>SUM('Class Allocation'!AW46:AW50)</f>
        <v>0</v>
      </c>
      <c r="AX42" s="44">
        <f>SUM('Class Allocation'!AX46:AX50)</f>
        <v>5560547.6782445321</v>
      </c>
      <c r="AY42" s="44">
        <f>SUM('Class Allocation'!AY46:AY50)</f>
        <v>0</v>
      </c>
      <c r="AZ42" s="44">
        <f>SUM('Class Allocation'!AZ46:AZ50)</f>
        <v>1385.637879735619</v>
      </c>
      <c r="BA42" s="44">
        <f>SUM('Class Allocation'!BA46:BA50)</f>
        <v>0</v>
      </c>
      <c r="BB42" s="44">
        <f>SUM('Class Allocation'!BB46:BB50)</f>
        <v>132.01366725017289</v>
      </c>
      <c r="BC42" s="44">
        <f>SUM('Class Allocation'!BC46:BC50)</f>
        <v>0</v>
      </c>
      <c r="BD42" s="44">
        <f>SUM('Class Allocation'!BD46:BD50)</f>
        <v>2145.8367099561769</v>
      </c>
      <c r="BE42" s="44">
        <f>SUM('Class Allocation'!BE46:BE50)</f>
        <v>0</v>
      </c>
      <c r="BF42" s="44">
        <f>SUM('Class Allocation'!BF46:BF50)</f>
        <v>25610.651446533542</v>
      </c>
    </row>
    <row r="43" spans="3:58" x14ac:dyDescent="0.25">
      <c r="C43" s="6" t="s">
        <v>371</v>
      </c>
      <c r="D43" s="6" t="s">
        <v>372</v>
      </c>
      <c r="E43">
        <f t="shared" si="4"/>
        <v>32</v>
      </c>
      <c r="G43" s="79">
        <f t="shared" ref="G43" si="25">SUM(L43:BF43)</f>
        <v>308543266.91503012</v>
      </c>
      <c r="H43" s="81">
        <f t="shared" ref="H43" si="26">+L43+P43+T43+X43+AB43+AF43+AJ43+AN43+AR43+AV43+AZ43+BD43</f>
        <v>163260821.66647571</v>
      </c>
      <c r="I43" s="81">
        <f t="shared" ref="I43" si="27">+M43+Q43+U43+Y43+AC43+AG43+AK43+AO43+AS43+AW43+BA43+BE43</f>
        <v>0</v>
      </c>
      <c r="J43" s="81">
        <f t="shared" ref="J43" si="28">+N43+R43+V43+Z43+AD43+AH43+AL43+AP43+AT43+AX43+BB43+BF43</f>
        <v>145282445.24855435</v>
      </c>
      <c r="L43" s="44">
        <f>SUM('Class Allocation'!L53:L57)</f>
        <v>113268474.86951879</v>
      </c>
      <c r="M43" s="44">
        <f>SUM('Class Allocation'!M53:M57)</f>
        <v>0</v>
      </c>
      <c r="N43" s="44">
        <f>SUM('Class Allocation'!N53:N57)</f>
        <v>116186976.43408114</v>
      </c>
      <c r="O43" s="44">
        <f>SUM('Class Allocation'!O53:O57)</f>
        <v>0</v>
      </c>
      <c r="P43" s="44">
        <f>SUM('Class Allocation'!P53:P57)</f>
        <v>20399084.016315728</v>
      </c>
      <c r="Q43" s="44">
        <f>SUM('Class Allocation'!Q53:Q57)</f>
        <v>0</v>
      </c>
      <c r="R43" s="44">
        <f>SUM('Class Allocation'!R53:R57)</f>
        <v>22480239.434741378</v>
      </c>
      <c r="S43" s="44">
        <f>SUM('Class Allocation'!S53:S57)</f>
        <v>0</v>
      </c>
      <c r="T43" s="44">
        <f>SUM('Class Allocation'!T53:T57)</f>
        <v>1432881.8433963095</v>
      </c>
      <c r="U43" s="44">
        <f>SUM('Class Allocation'!U53:U57)</f>
        <v>0</v>
      </c>
      <c r="V43" s="44">
        <f>SUM('Class Allocation'!V53:V57)</f>
        <v>159977.70265815785</v>
      </c>
      <c r="W43" s="44">
        <f>SUM('Class Allocation'!W53:W57)</f>
        <v>0</v>
      </c>
      <c r="X43" s="44">
        <f>SUM('Class Allocation'!X53:X57)</f>
        <v>16016774.225100243</v>
      </c>
      <c r="Y43" s="44">
        <f>SUM('Class Allocation'!Y53:Y57)</f>
        <v>0</v>
      </c>
      <c r="Z43" s="44">
        <f>SUM('Class Allocation'!Z53:Z57)</f>
        <v>1214805.3879758597</v>
      </c>
      <c r="AA43" s="44">
        <f>SUM('Class Allocation'!AA53:AA57)</f>
        <v>0</v>
      </c>
      <c r="AB43" s="44">
        <f>SUM('Class Allocation'!AB53:AB57)</f>
        <v>0</v>
      </c>
      <c r="AC43" s="44">
        <f>SUM('Class Allocation'!AC53:AC57)</f>
        <v>0</v>
      </c>
      <c r="AD43" s="44">
        <f>SUM('Class Allocation'!AD53:AD57)</f>
        <v>0</v>
      </c>
      <c r="AE43" s="44">
        <f>SUM('Class Allocation'!AE53:AE57)</f>
        <v>0</v>
      </c>
      <c r="AF43" s="44">
        <f>SUM('Class Allocation'!AF53:AF57)</f>
        <v>11270720.67488182</v>
      </c>
      <c r="AG43" s="44">
        <f>SUM('Class Allocation'!AG53:AG57)</f>
        <v>0</v>
      </c>
      <c r="AH43" s="44">
        <f>SUM('Class Allocation'!AH53:AH57)</f>
        <v>166722.12519855238</v>
      </c>
      <c r="AI43" s="44">
        <f>SUM('Class Allocation'!AI53:AI57)</f>
        <v>0</v>
      </c>
      <c r="AJ43" s="44">
        <f>SUM('Class Allocation'!AJ53:AJ57)</f>
        <v>0</v>
      </c>
      <c r="AK43" s="44">
        <f>SUM('Class Allocation'!AK53:AK57)</f>
        <v>0</v>
      </c>
      <c r="AL43" s="44">
        <f>SUM('Class Allocation'!AL53:AL57)</f>
        <v>0</v>
      </c>
      <c r="AM43" s="44">
        <f>SUM('Class Allocation'!AM53:AM57)</f>
        <v>0</v>
      </c>
      <c r="AN43" s="44">
        <f>SUM('Class Allocation'!AN53:AN57)</f>
        <v>0</v>
      </c>
      <c r="AO43" s="44">
        <f>SUM('Class Allocation'!AO53:AO57)</f>
        <v>0</v>
      </c>
      <c r="AP43" s="44">
        <f>SUM('Class Allocation'!AP53:AP57)</f>
        <v>0</v>
      </c>
      <c r="AQ43" s="44">
        <f>SUM('Class Allocation'!AQ53:AQ57)</f>
        <v>0</v>
      </c>
      <c r="AR43" s="44">
        <f>SUM('Class Allocation'!AR53:AR57)</f>
        <v>0</v>
      </c>
      <c r="AS43" s="44">
        <f>SUM('Class Allocation'!AS53:AS57)</f>
        <v>0</v>
      </c>
      <c r="AT43" s="44">
        <f>SUM('Class Allocation'!AT53:AT57)</f>
        <v>0</v>
      </c>
      <c r="AU43" s="44">
        <f>SUM('Class Allocation'!AU53:AU57)</f>
        <v>0</v>
      </c>
      <c r="AV43" s="44">
        <f>SUM('Class Allocation'!AV53:AV57)</f>
        <v>863671.93200115685</v>
      </c>
      <c r="AW43" s="44">
        <f>SUM('Class Allocation'!AW53:AW57)</f>
        <v>0</v>
      </c>
      <c r="AX43" s="44">
        <f>SUM('Class Allocation'!AX53:AX57)</f>
        <v>5050343.4990925742</v>
      </c>
      <c r="AY43" s="44">
        <f>SUM('Class Allocation'!AY53:AY57)</f>
        <v>0</v>
      </c>
      <c r="AZ43" s="44">
        <f>SUM('Class Allocation'!AZ53:AZ57)</f>
        <v>3617.620043758161</v>
      </c>
      <c r="BA43" s="44">
        <f>SUM('Class Allocation'!BA53:BA57)</f>
        <v>0</v>
      </c>
      <c r="BB43" s="44">
        <f>SUM('Class Allocation'!BB53:BB57)</f>
        <v>119.90084516256913</v>
      </c>
      <c r="BC43" s="44">
        <f>SUM('Class Allocation'!BC53:BC57)</f>
        <v>0</v>
      </c>
      <c r="BD43" s="44">
        <f>SUM('Class Allocation'!BD53:BD57)</f>
        <v>5596.4852179173004</v>
      </c>
      <c r="BE43" s="44">
        <f>SUM('Class Allocation'!BE53:BE57)</f>
        <v>0</v>
      </c>
      <c r="BF43" s="44">
        <f>SUM('Class Allocation'!BF53:BF57)</f>
        <v>23260.763961538411</v>
      </c>
    </row>
    <row r="44" spans="3:58" x14ac:dyDescent="0.25">
      <c r="C44" s="6" t="s">
        <v>312</v>
      </c>
      <c r="D44" s="6" t="s">
        <v>373</v>
      </c>
      <c r="E44">
        <f t="shared" si="4"/>
        <v>33</v>
      </c>
      <c r="G44" s="79">
        <f t="shared" ref="G44" si="29">SUM(L44:BF44)</f>
        <v>668477</v>
      </c>
      <c r="H44" s="81">
        <f t="shared" ref="H44" si="30">+L44+P44+T44+X44+AB44+AF44+AJ44+AN44+AR44+AV44+AZ44+BD44</f>
        <v>0</v>
      </c>
      <c r="I44" s="81">
        <f t="shared" ref="I44" si="31">+M44+Q44+U44+Y44+AC44+AG44+AK44+AO44+AS44+AW44+BA44+BE44</f>
        <v>0</v>
      </c>
      <c r="J44" s="81">
        <f t="shared" ref="J44" si="32">+N44+R44+V44+Z44+AD44+AH44+AL44+AP44+AT44+AX44+BB44+BF44</f>
        <v>668477</v>
      </c>
      <c r="N44">
        <v>430678</v>
      </c>
      <c r="R44">
        <v>166658</v>
      </c>
      <c r="V44">
        <v>5930</v>
      </c>
      <c r="Z44">
        <v>22515</v>
      </c>
      <c r="AD44">
        <v>865</v>
      </c>
      <c r="AH44">
        <v>15450</v>
      </c>
      <c r="AL44">
        <v>6925</v>
      </c>
      <c r="AP44">
        <v>600</v>
      </c>
      <c r="AT44">
        <v>50</v>
      </c>
      <c r="AX44">
        <v>18720</v>
      </c>
      <c r="BB44">
        <v>0</v>
      </c>
      <c r="BF44">
        <v>86</v>
      </c>
    </row>
    <row r="45" spans="3:58" x14ac:dyDescent="0.25">
      <c r="C45" s="6" t="s">
        <v>273</v>
      </c>
      <c r="D45" s="6" t="s">
        <v>274</v>
      </c>
      <c r="E45">
        <f t="shared" si="4"/>
        <v>34</v>
      </c>
      <c r="G45" s="79">
        <f t="shared" ref="G45" si="33">SUM(L45:BF45)</f>
        <v>7089457179.4041061</v>
      </c>
      <c r="H45" s="81">
        <f t="shared" ref="H45" si="34">+L45+P45+T45+X45+AB45+AF45+AJ45+AN45+AR45+AV45+AZ45+BD45</f>
        <v>2408189843.6926489</v>
      </c>
      <c r="I45" s="81">
        <f t="shared" ref="I45" si="35">+M45+Q45+U45+Y45+AC45+AG45+AK45+AO45+AS45+AW45+BA45+BE45</f>
        <v>3589470525.8513994</v>
      </c>
      <c r="J45" s="81">
        <f t="shared" ref="J45" si="36">+N45+R45+V45+Z45+AD45+AH45+AL45+AP45+AT45+AX45+BB45+BF45</f>
        <v>1091796809.8600578</v>
      </c>
      <c r="L45" s="44">
        <f>'Class Allocation'!L87</f>
        <v>1127520421.7742662</v>
      </c>
      <c r="M45" s="44">
        <f>'Class Allocation'!M87</f>
        <v>1205049975.6421776</v>
      </c>
      <c r="N45" s="44">
        <f>'Class Allocation'!N87</f>
        <v>750154471.90762937</v>
      </c>
      <c r="O45" s="44">
        <f>'Class Allocation'!O87</f>
        <v>0</v>
      </c>
      <c r="P45" s="44">
        <f>'Class Allocation'!P87</f>
        <v>274451774.40394413</v>
      </c>
      <c r="Q45" s="44">
        <f>'Class Allocation'!Q87</f>
        <v>359519945.68733078</v>
      </c>
      <c r="R45" s="44">
        <f>'Class Allocation'!R87</f>
        <v>169387950.58022055</v>
      </c>
      <c r="S45" s="44">
        <f>'Class Allocation'!S87</f>
        <v>0</v>
      </c>
      <c r="T45" s="44">
        <f>'Class Allocation'!T87</f>
        <v>22748246.491323911</v>
      </c>
      <c r="U45" s="44">
        <f>'Class Allocation'!U87</f>
        <v>30039554.163829651</v>
      </c>
      <c r="V45" s="44">
        <f>'Class Allocation'!V87</f>
        <v>1560989.2225556741</v>
      </c>
      <c r="W45" s="44">
        <f>'Class Allocation'!W87</f>
        <v>0</v>
      </c>
      <c r="X45" s="44">
        <f>'Class Allocation'!X87</f>
        <v>237145295.666237</v>
      </c>
      <c r="Y45" s="44">
        <f>'Class Allocation'!Y87</f>
        <v>424616792.3625018</v>
      </c>
      <c r="Z45" s="44">
        <f>'Class Allocation'!Z87</f>
        <v>12546398.316508349</v>
      </c>
      <c r="AA45" s="44">
        <f>'Class Allocation'!AA87</f>
        <v>0</v>
      </c>
      <c r="AB45" s="44">
        <f>'Class Allocation'!AB87</f>
        <v>16860982.912341166</v>
      </c>
      <c r="AC45" s="44">
        <f>'Class Allocation'!AC87</f>
        <v>32767506.665481981</v>
      </c>
      <c r="AD45" s="44">
        <f>'Class Allocation'!AD87</f>
        <v>1368304.366743309</v>
      </c>
      <c r="AE45" s="44">
        <f>'Class Allocation'!AE87</f>
        <v>0</v>
      </c>
      <c r="AF45" s="44">
        <f>'Class Allocation'!AF87</f>
        <v>177418031.46244067</v>
      </c>
      <c r="AG45" s="44">
        <f>'Class Allocation'!AG87</f>
        <v>330565633.19657737</v>
      </c>
      <c r="AH45" s="44">
        <f>'Class Allocation'!AH87</f>
        <v>2004974.8576362606</v>
      </c>
      <c r="AI45" s="44">
        <f>'Class Allocation'!AI87</f>
        <v>0</v>
      </c>
      <c r="AJ45" s="44">
        <f>'Class Allocation'!AJ87</f>
        <v>375677535.68536836</v>
      </c>
      <c r="AK45" s="44">
        <f>'Class Allocation'!AK87</f>
        <v>794612036.63793766</v>
      </c>
      <c r="AL45" s="44">
        <f>'Class Allocation'!AL87</f>
        <v>2950300.5180479041</v>
      </c>
      <c r="AM45" s="44">
        <f>'Class Allocation'!AM87</f>
        <v>0</v>
      </c>
      <c r="AN45" s="44">
        <f>'Class Allocation'!AN87</f>
        <v>103816508.79338098</v>
      </c>
      <c r="AO45" s="44">
        <f>'Class Allocation'!AO87</f>
        <v>282988106.24970829</v>
      </c>
      <c r="AP45" s="44">
        <f>'Class Allocation'!AP87</f>
        <v>1853978.8644621316</v>
      </c>
      <c r="AQ45" s="44">
        <f>'Class Allocation'!AQ87</f>
        <v>0</v>
      </c>
      <c r="AR45" s="44">
        <f>'Class Allocation'!AR87</f>
        <v>59889372.768365584</v>
      </c>
      <c r="AS45" s="44">
        <f>'Class Allocation'!AS87</f>
        <v>104471931.66641442</v>
      </c>
      <c r="AT45" s="44">
        <f>'Class Allocation'!AT87</f>
        <v>78468.527241131073</v>
      </c>
      <c r="AU45" s="44">
        <f>'Class Allocation'!AU87</f>
        <v>0</v>
      </c>
      <c r="AV45" s="44">
        <f>'Class Allocation'!AV87</f>
        <v>12494887.606007639</v>
      </c>
      <c r="AW45" s="44">
        <f>'Class Allocation'!AW87</f>
        <v>24456113.509264994</v>
      </c>
      <c r="AX45" s="44">
        <f>'Class Allocation'!AX87</f>
        <v>149666204.85921511</v>
      </c>
      <c r="AY45" s="44">
        <f>'Class Allocation'!AY87</f>
        <v>0</v>
      </c>
      <c r="AZ45" s="44">
        <f>'Class Allocation'!AZ87</f>
        <v>52336.719734847327</v>
      </c>
      <c r="BA45" s="44">
        <f>'Class Allocation'!BA87</f>
        <v>88365.674370774243</v>
      </c>
      <c r="BB45" s="44">
        <f>'Class Allocation'!BB87</f>
        <v>1152.6555887086477</v>
      </c>
      <c r="BC45" s="44">
        <f>'Class Allocation'!BC87</f>
        <v>0</v>
      </c>
      <c r="BD45" s="44">
        <f>'Class Allocation'!BD87</f>
        <v>114449.40923900498</v>
      </c>
      <c r="BE45" s="44">
        <f>'Class Allocation'!BE87</f>
        <v>294564.39580419718</v>
      </c>
      <c r="BF45" s="44">
        <f>'Class Allocation'!BF87</f>
        <v>223615.18420947768</v>
      </c>
    </row>
    <row r="46" spans="3:58" x14ac:dyDescent="0.25">
      <c r="C46" t="s">
        <v>276</v>
      </c>
      <c r="D46" t="s">
        <v>292</v>
      </c>
      <c r="E46">
        <f t="shared" si="4"/>
        <v>35</v>
      </c>
      <c r="G46" s="79">
        <f t="shared" ref="G46" si="37">SUM(L46:BF46)</f>
        <v>100294209.56310989</v>
      </c>
      <c r="H46" s="81">
        <f t="shared" ref="H46" si="38">+L46+P46+T46+X46+AB46+AF46+AJ46+AN46+AR46+AV46+AZ46+BD46</f>
        <v>18949580.073320083</v>
      </c>
      <c r="I46" s="81">
        <f t="shared" ref="I46" si="39">+M46+Q46+U46+Y46+AC46+AG46+AK46+AO46+AS46+AW46+BA46+BE46</f>
        <v>49377715.926771037</v>
      </c>
      <c r="J46" s="81">
        <f t="shared" ref="J46" si="40">+N46+R46+V46+Z46+AD46+AH46+AL46+AP46+AT46+AX46+BB46+BF46</f>
        <v>31966913.563018743</v>
      </c>
      <c r="L46" s="44">
        <f>'Class Allocation'!L418</f>
        <v>8910461.9365542587</v>
      </c>
      <c r="M46" s="44">
        <f>'Class Allocation'!M418</f>
        <v>16576989.543801356</v>
      </c>
      <c r="N46" s="44">
        <f>'Class Allocation'!N418</f>
        <v>21409307.073440172</v>
      </c>
      <c r="O46" s="44">
        <f>'Class Allocation'!O418</f>
        <v>0</v>
      </c>
      <c r="P46" s="44">
        <f>'Class Allocation'!P418</f>
        <v>2183967.7142333509</v>
      </c>
      <c r="Q46" s="44">
        <f>'Class Allocation'!Q418</f>
        <v>4945652.4633104345</v>
      </c>
      <c r="R46" s="44">
        <f>'Class Allocation'!R418</f>
        <v>7154419.9802125469</v>
      </c>
      <c r="S46" s="44">
        <f>'Class Allocation'!S418</f>
        <v>0</v>
      </c>
      <c r="T46" s="44">
        <f>'Class Allocation'!T418</f>
        <v>183699.91706404506</v>
      </c>
      <c r="U46" s="44">
        <f>'Class Allocation'!U418</f>
        <v>413232.13587792515</v>
      </c>
      <c r="V46" s="44">
        <f>'Class Allocation'!V418</f>
        <v>201259.03322402044</v>
      </c>
      <c r="W46" s="44">
        <f>'Class Allocation'!W418</f>
        <v>0</v>
      </c>
      <c r="X46" s="44">
        <f>'Class Allocation'!X418</f>
        <v>1820533.4399000318</v>
      </c>
      <c r="Y46" s="44">
        <f>'Class Allocation'!Y418</f>
        <v>5841142.0848870734</v>
      </c>
      <c r="Z46" s="44">
        <f>'Class Allocation'!Z418</f>
        <v>1058987.9419279783</v>
      </c>
      <c r="AA46" s="44">
        <f>'Class Allocation'!AA418</f>
        <v>0</v>
      </c>
      <c r="AB46" s="44">
        <f>'Class Allocation'!AB418</f>
        <v>137005.34016133414</v>
      </c>
      <c r="AC46" s="44">
        <f>'Class Allocation'!AC418</f>
        <v>450758.57960220199</v>
      </c>
      <c r="AD46" s="44">
        <f>'Class Allocation'!AD418</f>
        <v>113454.2465199446</v>
      </c>
      <c r="AE46" s="44">
        <f>'Class Allocation'!AE418</f>
        <v>0</v>
      </c>
      <c r="AF46" s="44">
        <f>'Class Allocation'!AF418</f>
        <v>1369825.2817773637</v>
      </c>
      <c r="AG46" s="44">
        <f>'Class Allocation'!AG418</f>
        <v>4547349.2019445347</v>
      </c>
      <c r="AH46" s="44">
        <f>'Class Allocation'!AH418</f>
        <v>501729.02573257807</v>
      </c>
      <c r="AI46" s="44">
        <f>'Class Allocation'!AI418</f>
        <v>0</v>
      </c>
      <c r="AJ46" s="44">
        <f>'Class Allocation'!AJ418</f>
        <v>3058518.1601718012</v>
      </c>
      <c r="AK46" s="44">
        <f>'Class Allocation'!AK418</f>
        <v>10930895.555353396</v>
      </c>
      <c r="AL46" s="44">
        <f>'Class Allocation'!AL418</f>
        <v>387609.47055987892</v>
      </c>
      <c r="AM46" s="44">
        <f>'Class Allocation'!AM418</f>
        <v>0</v>
      </c>
      <c r="AN46" s="44">
        <f>'Class Allocation'!AN418</f>
        <v>749797.8934439962</v>
      </c>
      <c r="AO46" s="44">
        <f>'Class Allocation'!AO418</f>
        <v>3892860.0250140275</v>
      </c>
      <c r="AP46" s="44">
        <f>'Class Allocation'!AP418</f>
        <v>150362.89946779667</v>
      </c>
      <c r="AQ46" s="44">
        <f>'Class Allocation'!AQ418</f>
        <v>0</v>
      </c>
      <c r="AR46" s="44">
        <f>'Class Allocation'!AR418</f>
        <v>430907.2602762254</v>
      </c>
      <c r="AS46" s="44">
        <f>'Class Allocation'!AS418</f>
        <v>1437143.8146637699</v>
      </c>
      <c r="AT46" s="44">
        <f>'Class Allocation'!AT418</f>
        <v>7034.9410695571405</v>
      </c>
      <c r="AU46" s="44">
        <f>'Class Allocation'!AU418</f>
        <v>0</v>
      </c>
      <c r="AV46" s="44">
        <f>'Class Allocation'!AV418</f>
        <v>103510.65280632817</v>
      </c>
      <c r="AW46" s="44">
        <f>'Class Allocation'!AW418</f>
        <v>336424.83392363909</v>
      </c>
      <c r="AX46" s="44">
        <f>'Class Allocation'!AX418</f>
        <v>971622.55305801099</v>
      </c>
      <c r="AY46" s="44">
        <f>'Class Allocation'!AY418</f>
        <v>0</v>
      </c>
      <c r="AZ46" s="44">
        <f>'Class Allocation'!AZ418</f>
        <v>433.5699684798409</v>
      </c>
      <c r="BA46" s="44">
        <f>'Class Allocation'!BA418</f>
        <v>1215.5818345165812</v>
      </c>
      <c r="BB46" s="44">
        <f>'Class Allocation'!BB418</f>
        <v>42.605172575754892</v>
      </c>
      <c r="BC46" s="44">
        <f>'Class Allocation'!BC418</f>
        <v>0</v>
      </c>
      <c r="BD46" s="44">
        <f>'Class Allocation'!BD418</f>
        <v>918.90696286957177</v>
      </c>
      <c r="BE46" s="44">
        <f>'Class Allocation'!BE418</f>
        <v>4052.1065581700618</v>
      </c>
      <c r="BF46" s="44">
        <f>'Class Allocation'!BF418</f>
        <v>11083.792633686327</v>
      </c>
    </row>
    <row r="47" spans="3:58" x14ac:dyDescent="0.25">
      <c r="C47" t="s">
        <v>280</v>
      </c>
      <c r="D47" t="s">
        <v>281</v>
      </c>
      <c r="E47">
        <f t="shared" si="4"/>
        <v>36</v>
      </c>
      <c r="G47" s="79">
        <f t="shared" ref="G47" si="41">SUM(L47:BF47)</f>
        <v>18373986.24719847</v>
      </c>
      <c r="H47" s="81">
        <f t="shared" ref="H47" si="42">+L47+P47+T47+X47+AB47+AF47+AJ47+AN47+AR47+AV47+AZ47+BD47</f>
        <v>2598747.7340861904</v>
      </c>
      <c r="I47" s="81">
        <f t="shared" ref="I47" si="43">+M47+Q47+U47+Y47+AC47+AG47+AK47+AO47+AS47+AW47+BA47+BE47</f>
        <v>15775238.513112279</v>
      </c>
      <c r="J47" s="81">
        <f t="shared" ref="J47" si="44">+N47+R47+V47+Z47+AD47+AH47+AL47+AP47+AT47+AX47+BB47+BF47</f>
        <v>0</v>
      </c>
      <c r="L47" s="44">
        <f>SUM('Class Allocation'!L295:L299)</f>
        <v>1061018.6743499029</v>
      </c>
      <c r="M47" s="44">
        <f>SUM('Class Allocation'!M295:M299)</f>
        <v>5296032.0050173569</v>
      </c>
      <c r="N47" s="44">
        <f>SUM('Class Allocation'!N295:N299)</f>
        <v>0</v>
      </c>
      <c r="O47" s="44">
        <f>SUM('Class Allocation'!O295:O299)</f>
        <v>0</v>
      </c>
      <c r="P47" s="44">
        <f>SUM('Class Allocation'!P295:P299)</f>
        <v>285725.9208817691</v>
      </c>
      <c r="Q47" s="44">
        <f>SUM('Class Allocation'!Q295:Q299)</f>
        <v>1580041.639175619</v>
      </c>
      <c r="R47" s="44">
        <f>SUM('Class Allocation'!R295:R299)</f>
        <v>0</v>
      </c>
      <c r="S47" s="44">
        <f>SUM('Class Allocation'!S295:S299)</f>
        <v>0</v>
      </c>
      <c r="T47" s="44">
        <f>SUM('Class Allocation'!T295:T299)</f>
        <v>17486.655110555712</v>
      </c>
      <c r="U47" s="44">
        <f>SUM('Class Allocation'!U295:U299)</f>
        <v>132019.78630248434</v>
      </c>
      <c r="V47" s="44">
        <f>SUM('Class Allocation'!V295:V299)</f>
        <v>0</v>
      </c>
      <c r="W47" s="44">
        <f>SUM('Class Allocation'!W295:W299)</f>
        <v>0</v>
      </c>
      <c r="X47" s="44">
        <f>SUM('Class Allocation'!X295:X299)</f>
        <v>296583.68585827976</v>
      </c>
      <c r="Y47" s="44">
        <f>SUM('Class Allocation'!Y295:Y299)</f>
        <v>1866133.4946056742</v>
      </c>
      <c r="Z47" s="44">
        <f>SUM('Class Allocation'!Z295:Z299)</f>
        <v>0</v>
      </c>
      <c r="AA47" s="44">
        <f>SUM('Class Allocation'!AA295:AA299)</f>
        <v>0</v>
      </c>
      <c r="AB47" s="44">
        <f>SUM('Class Allocation'!AB295:AB299)</f>
        <v>21673.437153834235</v>
      </c>
      <c r="AC47" s="44">
        <f>SUM('Class Allocation'!AC295:AC299)</f>
        <v>144008.76937284941</v>
      </c>
      <c r="AD47" s="44">
        <f>SUM('Class Allocation'!AD295:AD299)</f>
        <v>0</v>
      </c>
      <c r="AE47" s="44">
        <f>SUM('Class Allocation'!AE295:AE299)</f>
        <v>0</v>
      </c>
      <c r="AF47" s="44">
        <f>SUM('Class Allocation'!AF295:AF299)</f>
        <v>211905.3114385026</v>
      </c>
      <c r="AG47" s="44">
        <f>SUM('Class Allocation'!AG295:AG299)</f>
        <v>1452791.3435581389</v>
      </c>
      <c r="AH47" s="44">
        <f>SUM('Class Allocation'!AH295:AH299)</f>
        <v>0</v>
      </c>
      <c r="AI47" s="44">
        <f>SUM('Class Allocation'!AI295:AI299)</f>
        <v>0</v>
      </c>
      <c r="AJ47" s="44">
        <f>SUM('Class Allocation'!AJ295:AJ299)</f>
        <v>463014.98515433329</v>
      </c>
      <c r="AK47" s="44">
        <f>SUM('Class Allocation'!AK295:AK299)</f>
        <v>3492212.6572915968</v>
      </c>
      <c r="AL47" s="44">
        <f>SUM('Class Allocation'!AL295:AL299)</f>
        <v>0</v>
      </c>
      <c r="AM47" s="44">
        <f>SUM('Class Allocation'!AM295:AM299)</f>
        <v>0</v>
      </c>
      <c r="AN47" s="44">
        <f>SUM('Class Allocation'!AN295:AN299)</f>
        <v>164667.03041978204</v>
      </c>
      <c r="AO47" s="44">
        <f>SUM('Class Allocation'!AO295:AO299)</f>
        <v>1243694.5338628255</v>
      </c>
      <c r="AP47" s="44">
        <f>SUM('Class Allocation'!AP295:AP299)</f>
        <v>0</v>
      </c>
      <c r="AQ47" s="44">
        <f>SUM('Class Allocation'!AQ295:AQ299)</f>
        <v>0</v>
      </c>
      <c r="AR47" s="44">
        <f>SUM('Class Allocation'!AR295:AR299)</f>
        <v>76548.658273338238</v>
      </c>
      <c r="AS47" s="44">
        <f>SUM('Class Allocation'!AS295:AS299)</f>
        <v>459140.03976180957</v>
      </c>
      <c r="AT47" s="44">
        <f>SUM('Class Allocation'!AT295:AT299)</f>
        <v>0</v>
      </c>
      <c r="AU47" s="44">
        <f>SUM('Class Allocation'!AU295:AU299)</f>
        <v>0</v>
      </c>
      <c r="AV47" s="44">
        <f>SUM('Class Allocation'!AV295:AV299)</f>
        <v>0</v>
      </c>
      <c r="AW47" s="44">
        <f>SUM('Class Allocation'!AW295:AW299)</f>
        <v>107481.31818714214</v>
      </c>
      <c r="AX47" s="44">
        <f>SUM('Class Allocation'!AX295:AX299)</f>
        <v>0</v>
      </c>
      <c r="AY47" s="44">
        <f>SUM('Class Allocation'!AY295:AY299)</f>
        <v>0</v>
      </c>
      <c r="AZ47" s="44">
        <f>SUM('Class Allocation'!AZ295:AZ299)</f>
        <v>0</v>
      </c>
      <c r="BA47" s="44">
        <f>SUM('Class Allocation'!BA295:BA299)</f>
        <v>388.3552127065679</v>
      </c>
      <c r="BB47" s="44">
        <f>SUM('Class Allocation'!BB295:BB299)</f>
        <v>0</v>
      </c>
      <c r="BC47" s="44">
        <f>SUM('Class Allocation'!BC295:BC299)</f>
        <v>0</v>
      </c>
      <c r="BD47" s="44">
        <f>SUM('Class Allocation'!BD295:BD299)</f>
        <v>123.3754458931094</v>
      </c>
      <c r="BE47" s="44">
        <f>SUM('Class Allocation'!BE295:BE299)</f>
        <v>1294.5707640766389</v>
      </c>
      <c r="BF47" s="44">
        <f>SUM('Class Allocation'!BF295:BF299)</f>
        <v>0</v>
      </c>
    </row>
    <row r="48" spans="3:58" x14ac:dyDescent="0.25">
      <c r="C48" t="s">
        <v>284</v>
      </c>
      <c r="D48" t="s">
        <v>285</v>
      </c>
      <c r="E48">
        <f t="shared" si="4"/>
        <v>37</v>
      </c>
      <c r="G48" s="79">
        <f t="shared" ref="G48" si="45">SUM(L48:BF48)</f>
        <v>21340019.527229313</v>
      </c>
      <c r="H48" s="81">
        <f t="shared" ref="H48" si="46">+L48+P48+T48+X48+AB48+AF48+AJ48+AN48+AR48+AV48+AZ48+BD48</f>
        <v>337407.56083082175</v>
      </c>
      <c r="I48" s="81">
        <f t="shared" ref="I48" si="47">+M48+Q48+U48+Y48+AC48+AG48+AK48+AO48+AS48+AW48+BA48+BE48</f>
        <v>21002611.966398485</v>
      </c>
      <c r="J48" s="81">
        <f t="shared" ref="J48" si="48">+N48+R48+V48+Z48+AD48+AH48+AL48+AP48+AT48+AX48+BB48+BF48</f>
        <v>0</v>
      </c>
      <c r="L48" s="110">
        <f>'Class Allocation'!L308</f>
        <v>137757.01204574067</v>
      </c>
      <c r="M48" s="110">
        <f>'Class Allocation'!M308</f>
        <v>7050955.5256836722</v>
      </c>
      <c r="N48" s="110">
        <f>'Class Allocation'!N308</f>
        <v>0</v>
      </c>
      <c r="O48" s="110">
        <f>'Class Allocation'!O308</f>
        <v>0</v>
      </c>
      <c r="P48" s="110">
        <f>'Class Allocation'!P308</f>
        <v>37097.1313476711</v>
      </c>
      <c r="Q48" s="110">
        <f>'Class Allocation'!Q308</f>
        <v>2103613.2931222925</v>
      </c>
      <c r="R48" s="110">
        <f>'Class Allocation'!R308</f>
        <v>0</v>
      </c>
      <c r="S48" s="110">
        <f>'Class Allocation'!S308</f>
        <v>0</v>
      </c>
      <c r="T48" s="110">
        <f>'Class Allocation'!T308</f>
        <v>2270.3741384952527</v>
      </c>
      <c r="U48" s="110">
        <f>'Class Allocation'!U308</f>
        <v>175766.61939489713</v>
      </c>
      <c r="V48" s="110">
        <f>'Class Allocation'!V308</f>
        <v>0</v>
      </c>
      <c r="W48" s="110">
        <f>'Class Allocation'!W308</f>
        <v>0</v>
      </c>
      <c r="X48" s="110">
        <f>'Class Allocation'!X308</f>
        <v>38506.845706916902</v>
      </c>
      <c r="Y48" s="110">
        <f>'Class Allocation'!Y308</f>
        <v>2484506.1855720668</v>
      </c>
      <c r="Z48" s="110">
        <f>'Class Allocation'!Z308</f>
        <v>0</v>
      </c>
      <c r="AA48" s="110">
        <f>'Class Allocation'!AA308</f>
        <v>0</v>
      </c>
      <c r="AB48" s="110">
        <f>'Class Allocation'!AB308</f>
        <v>2813.963613696711</v>
      </c>
      <c r="AC48" s="110">
        <f>'Class Allocation'!AC308</f>
        <v>191728.34061320408</v>
      </c>
      <c r="AD48" s="110">
        <f>'Class Allocation'!AD308</f>
        <v>0</v>
      </c>
      <c r="AE48" s="110">
        <f>'Class Allocation'!AE308</f>
        <v>0</v>
      </c>
      <c r="AF48" s="110">
        <f>'Class Allocation'!AF308</f>
        <v>27512.656700671301</v>
      </c>
      <c r="AG48" s="110">
        <f>'Class Allocation'!AG308</f>
        <v>1934196.6101832679</v>
      </c>
      <c r="AH48" s="110">
        <f>'Class Allocation'!AH308</f>
        <v>0</v>
      </c>
      <c r="AI48" s="110">
        <f>'Class Allocation'!AI308</f>
        <v>0</v>
      </c>
      <c r="AJ48" s="110">
        <f>'Class Allocation'!AJ308</f>
        <v>60115.398936163663</v>
      </c>
      <c r="AK48" s="110">
        <f>'Class Allocation'!AK308</f>
        <v>4649412.2598701995</v>
      </c>
      <c r="AL48" s="110">
        <f>'Class Allocation'!AL308</f>
        <v>0</v>
      </c>
      <c r="AM48" s="110">
        <f>'Class Allocation'!AM308</f>
        <v>0</v>
      </c>
      <c r="AN48" s="110">
        <f>'Class Allocation'!AN308</f>
        <v>21379.489957585349</v>
      </c>
      <c r="AO48" s="110">
        <f>'Class Allocation'!AO308</f>
        <v>1655812.2831385585</v>
      </c>
      <c r="AP48" s="110">
        <f>'Class Allocation'!AP308</f>
        <v>0</v>
      </c>
      <c r="AQ48" s="110">
        <f>'Class Allocation'!AQ308</f>
        <v>0</v>
      </c>
      <c r="AR48" s="110">
        <f>'Class Allocation'!AR308</f>
        <v>9938.6699732751113</v>
      </c>
      <c r="AS48" s="110">
        <f>'Class Allocation'!AS308</f>
        <v>611283.31500907207</v>
      </c>
      <c r="AT48" s="110">
        <f>'Class Allocation'!AT308</f>
        <v>0</v>
      </c>
      <c r="AU48" s="110">
        <f>'Class Allocation'!AU308</f>
        <v>0</v>
      </c>
      <c r="AV48" s="110">
        <f>'Class Allocation'!AV308</f>
        <v>0</v>
      </c>
      <c r="AW48" s="110">
        <f>'Class Allocation'!AW308</f>
        <v>143096.94383671141</v>
      </c>
      <c r="AX48" s="110">
        <f>'Class Allocation'!AX308</f>
        <v>0</v>
      </c>
      <c r="AY48" s="110">
        <f>'Class Allocation'!AY308</f>
        <v>0</v>
      </c>
      <c r="AZ48" s="110">
        <f>'Class Allocation'!AZ308</f>
        <v>0</v>
      </c>
      <c r="BA48" s="110">
        <f>'Class Allocation'!BA308</f>
        <v>517.04282194051018</v>
      </c>
      <c r="BB48" s="110">
        <f>'Class Allocation'!BB308</f>
        <v>0</v>
      </c>
      <c r="BC48" s="110">
        <f>'Class Allocation'!BC308</f>
        <v>0</v>
      </c>
      <c r="BD48" s="110">
        <f>'Class Allocation'!BD308</f>
        <v>16.018410605693838</v>
      </c>
      <c r="BE48" s="110">
        <f>'Class Allocation'!BE308</f>
        <v>1723.5471526053959</v>
      </c>
      <c r="BF48" s="110">
        <f>'Class Allocation'!BF308</f>
        <v>0</v>
      </c>
    </row>
    <row r="49" spans="3:59" x14ac:dyDescent="0.25">
      <c r="C49" t="s">
        <v>286</v>
      </c>
      <c r="D49" t="s">
        <v>287</v>
      </c>
      <c r="E49">
        <f t="shared" si="4"/>
        <v>38</v>
      </c>
      <c r="G49" s="79">
        <f t="shared" ref="G49" si="49">SUM(L49:BF49)</f>
        <v>213876.63138681155</v>
      </c>
      <c r="H49" s="81">
        <f t="shared" ref="H49" si="50">+L49+P49+T49+X49+AB49+AF49+AJ49+AN49+AR49+AV49+AZ49+BD49</f>
        <v>35054.379884298411</v>
      </c>
      <c r="I49" s="81">
        <f t="shared" ref="I49" si="51">+M49+Q49+U49+Y49+AC49+AG49+AK49+AO49+AS49+AW49+BA49+BE49</f>
        <v>178822.25150251307</v>
      </c>
      <c r="J49" s="81">
        <f t="shared" ref="J49" si="52">+N49+R49+V49+Z49+AD49+AH49+AL49+AP49+AT49+AX49+BB49+BF49</f>
        <v>0</v>
      </c>
      <c r="L49" s="44">
        <f>SUM('Class Allocation'!L322:L326)</f>
        <v>14312.028515562964</v>
      </c>
      <c r="M49" s="44">
        <f>SUM('Class Allocation'!M322:M326)</f>
        <v>60033.854092246635</v>
      </c>
      <c r="N49" s="44">
        <f>SUM('Class Allocation'!N322:N326)</f>
        <v>0</v>
      </c>
      <c r="O49" s="44">
        <f>SUM('Class Allocation'!O322:O326)</f>
        <v>0</v>
      </c>
      <c r="P49" s="44">
        <f>SUM('Class Allocation'!P322:P326)</f>
        <v>3854.1428404178978</v>
      </c>
      <c r="Q49" s="44">
        <f>SUM('Class Allocation'!Q322:Q326)</f>
        <v>17910.765859435633</v>
      </c>
      <c r="R49" s="44">
        <f>SUM('Class Allocation'!R322:R326)</f>
        <v>0</v>
      </c>
      <c r="S49" s="44">
        <f>SUM('Class Allocation'!S322:S326)</f>
        <v>0</v>
      </c>
      <c r="T49" s="44">
        <f>SUM('Class Allocation'!T322:T326)</f>
        <v>235.8766274659877</v>
      </c>
      <c r="U49" s="44">
        <f>SUM('Class Allocation'!U322:U326)</f>
        <v>1496.5273209573343</v>
      </c>
      <c r="V49" s="44">
        <f>SUM('Class Allocation'!V322:V326)</f>
        <v>0</v>
      </c>
      <c r="W49" s="44">
        <f>SUM('Class Allocation'!W322:W326)</f>
        <v>0</v>
      </c>
      <c r="X49" s="44">
        <f>SUM('Class Allocation'!X322:X326)</f>
        <v>4000.6026961356251</v>
      </c>
      <c r="Y49" s="44">
        <f>SUM('Class Allocation'!Y322:Y326)</f>
        <v>21153.796998521764</v>
      </c>
      <c r="Z49" s="44">
        <f>SUM('Class Allocation'!Z322:Z326)</f>
        <v>0</v>
      </c>
      <c r="AA49" s="44">
        <f>SUM('Class Allocation'!AA322:AA326)</f>
        <v>0</v>
      </c>
      <c r="AB49" s="44">
        <f>SUM('Class Allocation'!AB322:AB326)</f>
        <v>292.35192374535211</v>
      </c>
      <c r="AC49" s="44">
        <f>SUM('Class Allocation'!AC322:AC326)</f>
        <v>1632.4299853821035</v>
      </c>
      <c r="AD49" s="44">
        <f>SUM('Class Allocation'!AD322:AD326)</f>
        <v>0</v>
      </c>
      <c r="AE49" s="44">
        <f>SUM('Class Allocation'!AE322:AE326)</f>
        <v>0</v>
      </c>
      <c r="AF49" s="44">
        <f>SUM('Class Allocation'!AF322:AF326)</f>
        <v>2858.3802841786223</v>
      </c>
      <c r="AG49" s="44">
        <f>SUM('Class Allocation'!AG322:AG326)</f>
        <v>16468.303715502647</v>
      </c>
      <c r="AH49" s="44">
        <f>SUM('Class Allocation'!AH322:AH326)</f>
        <v>0</v>
      </c>
      <c r="AI49" s="44">
        <f>SUM('Class Allocation'!AI322:AI326)</f>
        <v>0</v>
      </c>
      <c r="AJ49" s="44">
        <f>SUM('Class Allocation'!AJ322:AJ326)</f>
        <v>6245.586275587485</v>
      </c>
      <c r="AK49" s="44">
        <f>SUM('Class Allocation'!AK322:AK326)</f>
        <v>39586.427145515998</v>
      </c>
      <c r="AL49" s="44">
        <f>SUM('Class Allocation'!AL322:AL326)</f>
        <v>0</v>
      </c>
      <c r="AM49" s="44">
        <f>SUM('Class Allocation'!AM322:AM326)</f>
        <v>0</v>
      </c>
      <c r="AN49" s="44">
        <f>SUM('Class Allocation'!AN322:AN326)</f>
        <v>2221.1854436822059</v>
      </c>
      <c r="AO49" s="44">
        <f>SUM('Class Allocation'!AO322:AO326)</f>
        <v>14098.059851320864</v>
      </c>
      <c r="AP49" s="44">
        <f>SUM('Class Allocation'!AP322:AP326)</f>
        <v>0</v>
      </c>
      <c r="AQ49" s="44">
        <f>SUM('Class Allocation'!AQ322:AQ326)</f>
        <v>0</v>
      </c>
      <c r="AR49" s="44">
        <f>SUM('Class Allocation'!AR322:AR326)</f>
        <v>1032.5610722236975</v>
      </c>
      <c r="AS49" s="44">
        <f>SUM('Class Allocation'!AS322:AS326)</f>
        <v>5204.6411594294095</v>
      </c>
      <c r="AT49" s="44">
        <f>SUM('Class Allocation'!AT322:AT326)</f>
        <v>0</v>
      </c>
      <c r="AU49" s="44">
        <f>SUM('Class Allocation'!AU322:AU326)</f>
        <v>0</v>
      </c>
      <c r="AV49" s="44">
        <f>SUM('Class Allocation'!AV322:AV326)</f>
        <v>0</v>
      </c>
      <c r="AW49" s="44">
        <f>SUM('Class Allocation'!AW322:AW326)</f>
        <v>1218.3683496580527</v>
      </c>
      <c r="AX49" s="44">
        <f>SUM('Class Allocation'!AX322:AX326)</f>
        <v>0</v>
      </c>
      <c r="AY49" s="44">
        <f>SUM('Class Allocation'!AY322:AY326)</f>
        <v>0</v>
      </c>
      <c r="AZ49" s="44">
        <f>SUM('Class Allocation'!AZ322:AZ326)</f>
        <v>0</v>
      </c>
      <c r="BA49" s="44">
        <f>SUM('Class Allocation'!BA322:BA326)</f>
        <v>4.4022506196151845</v>
      </c>
      <c r="BB49" s="44">
        <f>SUM('Class Allocation'!BB322:BB326)</f>
        <v>0</v>
      </c>
      <c r="BC49" s="44">
        <f>SUM('Class Allocation'!BC322:BC326)</f>
        <v>0</v>
      </c>
      <c r="BD49" s="44">
        <f>SUM('Class Allocation'!BD322:BD326)</f>
        <v>1.6642052985772113</v>
      </c>
      <c r="BE49" s="44">
        <f>SUM('Class Allocation'!BE322:BE326)</f>
        <v>14.674773923011905</v>
      </c>
      <c r="BF49" s="44">
        <f>SUM('Class Allocation'!BF322:BF326)</f>
        <v>0</v>
      </c>
    </row>
    <row r="50" spans="3:59" x14ac:dyDescent="0.25">
      <c r="C50" t="s">
        <v>288</v>
      </c>
      <c r="D50" t="s">
        <v>289</v>
      </c>
      <c r="E50">
        <f t="shared" si="4"/>
        <v>39</v>
      </c>
      <c r="G50" s="79">
        <f t="shared" ref="G50" si="53">SUM(L50:BF50)</f>
        <v>2838080.0148525955</v>
      </c>
      <c r="H50" s="81">
        <f t="shared" ref="H50" si="54">+L50+P50+T50+X50+AB50+AF50+AJ50+AN50+AR50+AV50+AZ50+BD50</f>
        <v>465161.3144343404</v>
      </c>
      <c r="I50" s="81">
        <f t="shared" ref="I50" si="55">+M50+Q50+U50+Y50+AC50+AG50+AK50+AO50+AS50+AW50+BA50+BE50</f>
        <v>2372918.7004182548</v>
      </c>
      <c r="J50" s="81">
        <f t="shared" ref="J50" si="56">+N50+R50+V50+Z50+AD50+AH50+AL50+AP50+AT50+AX50+BB50+BF50</f>
        <v>0</v>
      </c>
      <c r="L50" s="44">
        <f>SUM('Class Allocation'!L332:L336)</f>
        <v>189916.41040277021</v>
      </c>
      <c r="M50" s="44">
        <f>SUM('Class Allocation'!M332:M336)</f>
        <v>796631.59275047481</v>
      </c>
      <c r="N50" s="44">
        <f>SUM('Class Allocation'!N332:N336)</f>
        <v>0</v>
      </c>
      <c r="O50" s="44">
        <f>SUM('Class Allocation'!O332:O336)</f>
        <v>0</v>
      </c>
      <c r="P50" s="44">
        <f>SUM('Class Allocation'!P332:P336)</f>
        <v>51143.342303696641</v>
      </c>
      <c r="Q50" s="44">
        <f>SUM('Class Allocation'!Q332:Q336)</f>
        <v>237670.59686120975</v>
      </c>
      <c r="R50" s="44">
        <f>SUM('Class Allocation'!R332:R336)</f>
        <v>0</v>
      </c>
      <c r="S50" s="44">
        <f>SUM('Class Allocation'!S332:S336)</f>
        <v>0</v>
      </c>
      <c r="T50" s="44">
        <f>SUM('Class Allocation'!T332:T336)</f>
        <v>3130.013494421114</v>
      </c>
      <c r="U50" s="44">
        <f>SUM('Class Allocation'!U332:U336)</f>
        <v>19858.477542637273</v>
      </c>
      <c r="V50" s="44">
        <f>SUM('Class Allocation'!V332:V336)</f>
        <v>0</v>
      </c>
      <c r="W50" s="44">
        <f>SUM('Class Allocation'!W332:W336)</f>
        <v>0</v>
      </c>
      <c r="X50" s="44">
        <f>SUM('Class Allocation'!X332:X336)</f>
        <v>53086.821527188418</v>
      </c>
      <c r="Y50" s="44">
        <f>SUM('Class Allocation'!Y332:Y336)</f>
        <v>280704.66656627692</v>
      </c>
      <c r="Z50" s="44">
        <f>SUM('Class Allocation'!Z332:Z336)</f>
        <v>0</v>
      </c>
      <c r="AA50" s="44">
        <f>SUM('Class Allocation'!AA332:AA336)</f>
        <v>0</v>
      </c>
      <c r="AB50" s="44">
        <f>SUM('Class Allocation'!AB332:AB336)</f>
        <v>3879.4240712758738</v>
      </c>
      <c r="AC50" s="44">
        <f>SUM('Class Allocation'!AC332:AC336)</f>
        <v>21661.865941679265</v>
      </c>
      <c r="AD50" s="44">
        <f>SUM('Class Allocation'!AD332:AD336)</f>
        <v>0</v>
      </c>
      <c r="AE50" s="44">
        <f>SUM('Class Allocation'!AE332:AE336)</f>
        <v>0</v>
      </c>
      <c r="AF50" s="44">
        <f>SUM('Class Allocation'!AF332:AF336)</f>
        <v>37929.865954847213</v>
      </c>
      <c r="AG50" s="44">
        <f>SUM('Class Allocation'!AG332:AG336)</f>
        <v>218529.54832153238</v>
      </c>
      <c r="AH50" s="44">
        <f>SUM('Class Allocation'!AH332:AH336)</f>
        <v>0</v>
      </c>
      <c r="AI50" s="44">
        <f>SUM('Class Allocation'!AI332:AI336)</f>
        <v>0</v>
      </c>
      <c r="AJ50" s="44">
        <f>SUM('Class Allocation'!AJ332:AJ336)</f>
        <v>82877.093560187423</v>
      </c>
      <c r="AK50" s="44">
        <f>SUM('Class Allocation'!AK332:AK336)</f>
        <v>525300.24908572191</v>
      </c>
      <c r="AL50" s="44">
        <f>SUM('Class Allocation'!AL332:AL336)</f>
        <v>0</v>
      </c>
      <c r="AM50" s="44">
        <f>SUM('Class Allocation'!AM332:AM336)</f>
        <v>0</v>
      </c>
      <c r="AN50" s="44">
        <f>SUM('Class Allocation'!AN332:AN336)</f>
        <v>29474.477768423872</v>
      </c>
      <c r="AO50" s="44">
        <f>SUM('Class Allocation'!AO332:AO336)</f>
        <v>187077.10913898732</v>
      </c>
      <c r="AP50" s="44">
        <f>SUM('Class Allocation'!AP332:AP336)</f>
        <v>0</v>
      </c>
      <c r="AQ50" s="44">
        <f>SUM('Class Allocation'!AQ332:AQ336)</f>
        <v>0</v>
      </c>
      <c r="AR50" s="44">
        <f>SUM('Class Allocation'!AR332:AR336)</f>
        <v>13701.78183652442</v>
      </c>
      <c r="AS50" s="44">
        <f>SUM('Class Allocation'!AS332:AS336)</f>
        <v>69064.057925716421</v>
      </c>
      <c r="AT50" s="44">
        <f>SUM('Class Allocation'!AT332:AT336)</f>
        <v>0</v>
      </c>
      <c r="AU50" s="44">
        <f>SUM('Class Allocation'!AU332:AU336)</f>
        <v>0</v>
      </c>
      <c r="AV50" s="44">
        <f>SUM('Class Allocation'!AV332:AV336)</f>
        <v>0</v>
      </c>
      <c r="AW50" s="44">
        <f>SUM('Class Allocation'!AW332:AW336)</f>
        <v>16167.389777332548</v>
      </c>
      <c r="AX50" s="44">
        <f>SUM('Class Allocation'!AX332:AX336)</f>
        <v>0</v>
      </c>
      <c r="AY50" s="44">
        <f>SUM('Class Allocation'!AY332:AY336)</f>
        <v>0</v>
      </c>
      <c r="AZ50" s="44">
        <f>SUM('Class Allocation'!AZ332:AZ336)</f>
        <v>0</v>
      </c>
      <c r="BA50" s="44">
        <f>SUM('Class Allocation'!BA332:BA336)</f>
        <v>58.416571379909691</v>
      </c>
      <c r="BB50" s="44">
        <f>SUM('Class Allocation'!BB332:BB336)</f>
        <v>0</v>
      </c>
      <c r="BC50" s="44">
        <f>SUM('Class Allocation'!BC332:BC336)</f>
        <v>0</v>
      </c>
      <c r="BD50" s="44">
        <f>SUM('Class Allocation'!BD332:BD336)</f>
        <v>22.083515005253766</v>
      </c>
      <c r="BE50" s="44">
        <f>SUM('Class Allocation'!BE332:BE336)</f>
        <v>194.72993530581809</v>
      </c>
      <c r="BF50" s="44">
        <f>SUM('Class Allocation'!BF332:BF336)</f>
        <v>0</v>
      </c>
    </row>
    <row r="51" spans="3:59" x14ac:dyDescent="0.25">
      <c r="C51" t="s">
        <v>205</v>
      </c>
      <c r="D51" t="s">
        <v>290</v>
      </c>
      <c r="E51">
        <f t="shared" si="4"/>
        <v>40</v>
      </c>
      <c r="G51" s="79">
        <f t="shared" ref="G51" si="57">SUM(L51:BF51)</f>
        <v>13526013.537216896</v>
      </c>
      <c r="H51" s="81">
        <f t="shared" ref="H51" si="58">+L51+P51+T51+X51+AB51+AF51+AJ51+AN51+AR51+AV51+AZ51+BD51</f>
        <v>3764214.5385531466</v>
      </c>
      <c r="I51" s="81">
        <f t="shared" ref="I51" si="59">+M51+Q51+U51+Y51+AC51+AG51+AK51+AO51+AS51+AW51+BA51+BE51</f>
        <v>0</v>
      </c>
      <c r="J51" s="81">
        <f t="shared" ref="J51" si="60">+N51+R51+V51+Z51+AD51+AH51+AL51+AP51+AT51+AX51+BB51+BF51</f>
        <v>9761798.9986637495</v>
      </c>
      <c r="L51" s="44">
        <f>'Class Allocation'!L381</f>
        <v>2060057.6778584733</v>
      </c>
      <c r="M51" s="44">
        <f>'Class Allocation'!M381</f>
        <v>0</v>
      </c>
      <c r="N51" s="44">
        <f>'Class Allocation'!N381</f>
        <v>6459764.0754580935</v>
      </c>
      <c r="O51" s="44">
        <f>'Class Allocation'!O381</f>
        <v>0</v>
      </c>
      <c r="P51" s="44">
        <f>'Class Allocation'!P381</f>
        <v>470355.21533951198</v>
      </c>
      <c r="Q51" s="44">
        <f>'Class Allocation'!Q381</f>
        <v>0</v>
      </c>
      <c r="R51" s="44">
        <f>'Class Allocation'!R381</f>
        <v>1989772.9395133834</v>
      </c>
      <c r="S51" s="44">
        <f>'Class Allocation'!S381</f>
        <v>0</v>
      </c>
      <c r="T51" s="44">
        <f>'Class Allocation'!T381</f>
        <v>42090.318366143758</v>
      </c>
      <c r="U51" s="44">
        <f>'Class Allocation'!U381</f>
        <v>0</v>
      </c>
      <c r="V51" s="44">
        <f>'Class Allocation'!V381</f>
        <v>35149.234069887156</v>
      </c>
      <c r="W51" s="44">
        <f>'Class Allocation'!W381</f>
        <v>0</v>
      </c>
      <c r="X51" s="44">
        <f>'Class Allocation'!X381</f>
        <v>337052.84188868804</v>
      </c>
      <c r="Y51" s="44">
        <f>'Class Allocation'!Y381</f>
        <v>0</v>
      </c>
      <c r="Z51" s="44">
        <f>'Class Allocation'!Z381</f>
        <v>422475.43197632406</v>
      </c>
      <c r="AA51" s="44">
        <f>'Class Allocation'!AA381</f>
        <v>0</v>
      </c>
      <c r="AB51" s="44">
        <f>'Class Allocation'!AB381</f>
        <v>23863.106348365516</v>
      </c>
      <c r="AC51" s="44">
        <f>'Class Allocation'!AC381</f>
        <v>0</v>
      </c>
      <c r="AD51" s="44">
        <f>'Class Allocation'!AD381</f>
        <v>89007.957448805653</v>
      </c>
      <c r="AE51" s="44">
        <f>'Class Allocation'!AE381</f>
        <v>0</v>
      </c>
      <c r="AF51" s="44">
        <f>'Class Allocation'!AF381</f>
        <v>258181.70046595496</v>
      </c>
      <c r="AG51" s="44">
        <f>'Class Allocation'!AG381</f>
        <v>0</v>
      </c>
      <c r="AH51" s="44">
        <f>'Class Allocation'!AH381</f>
        <v>77348.559533245483</v>
      </c>
      <c r="AI51" s="44">
        <f>'Class Allocation'!AI381</f>
        <v>0</v>
      </c>
      <c r="AJ51" s="44">
        <f>'Class Allocation'!AJ381</f>
        <v>543380.8456569165</v>
      </c>
      <c r="AK51" s="44">
        <f>'Class Allocation'!AK381</f>
        <v>0</v>
      </c>
      <c r="AL51" s="44">
        <f>'Class Allocation'!AL381</f>
        <v>197406.08439515112</v>
      </c>
      <c r="AM51" s="44">
        <f>'Class Allocation'!AM381</f>
        <v>0</v>
      </c>
      <c r="AN51" s="44">
        <f>'Class Allocation'!AN381</f>
        <v>0</v>
      </c>
      <c r="AO51" s="44">
        <f>'Class Allocation'!AO381</f>
        <v>0</v>
      </c>
      <c r="AP51" s="44">
        <f>'Class Allocation'!AP381</f>
        <v>134002.49563620359</v>
      </c>
      <c r="AQ51" s="44">
        <f>'Class Allocation'!AQ381</f>
        <v>0</v>
      </c>
      <c r="AR51" s="44">
        <f>'Class Allocation'!AR381</f>
        <v>0</v>
      </c>
      <c r="AS51" s="44">
        <f>'Class Allocation'!AS381</f>
        <v>0</v>
      </c>
      <c r="AT51" s="44">
        <f>'Class Allocation'!AT381</f>
        <v>5671.5740835910492</v>
      </c>
      <c r="AU51" s="44">
        <f>'Class Allocation'!AU381</f>
        <v>0</v>
      </c>
      <c r="AV51" s="44">
        <f>'Class Allocation'!AV381</f>
        <v>28924.084294327844</v>
      </c>
      <c r="AW51" s="44">
        <f>'Class Allocation'!AW381</f>
        <v>0</v>
      </c>
      <c r="AX51" s="44">
        <f>'Class Allocation'!AX381</f>
        <v>343537.81125307386</v>
      </c>
      <c r="AY51" s="44">
        <f>'Class Allocation'!AY381</f>
        <v>0</v>
      </c>
      <c r="AZ51" s="44">
        <f>'Class Allocation'!AZ381</f>
        <v>121.15288596685679</v>
      </c>
      <c r="BA51" s="44">
        <f>'Class Allocation'!BA381</f>
        <v>0</v>
      </c>
      <c r="BB51" s="44">
        <f>'Class Allocation'!BB381</f>
        <v>39.296591261492267</v>
      </c>
      <c r="BC51" s="44">
        <f>'Class Allocation'!BC381</f>
        <v>0</v>
      </c>
      <c r="BD51" s="44">
        <f>'Class Allocation'!BD381</f>
        <v>187.59544879776064</v>
      </c>
      <c r="BE51" s="44">
        <f>'Class Allocation'!BE381</f>
        <v>0</v>
      </c>
      <c r="BF51" s="44">
        <f>'Class Allocation'!BF381</f>
        <v>7623.5387047295017</v>
      </c>
    </row>
    <row r="52" spans="3:59" x14ac:dyDescent="0.25">
      <c r="C52" t="s">
        <v>208</v>
      </c>
      <c r="D52" t="s">
        <v>291</v>
      </c>
      <c r="E52">
        <f t="shared" si="4"/>
        <v>41</v>
      </c>
      <c r="G52" s="79">
        <f t="shared" ref="G52" si="61">SUM(L52:BF52)</f>
        <v>7228849.9753027577</v>
      </c>
      <c r="H52" s="81">
        <f t="shared" ref="H52" si="62">+L52+P52+T52+X52+AB52+AF52+AJ52+AN52+AR52+AV52+AZ52+BD52</f>
        <v>3230077.6511601587</v>
      </c>
      <c r="I52" s="81">
        <f t="shared" ref="I52" si="63">+M52+Q52+U52+Y52+AC52+AG52+AK52+AO52+AS52+AW52+BA52+BE52</f>
        <v>0</v>
      </c>
      <c r="J52" s="81">
        <f t="shared" ref="J52" si="64">+N52+R52+V52+Z52+AD52+AH52+AL52+AP52+AT52+AX52+BB52+BF52</f>
        <v>3998772.3241426004</v>
      </c>
      <c r="L52" s="44">
        <f>'Class Allocation'!L393</f>
        <v>1854279.3762391387</v>
      </c>
      <c r="M52" s="44">
        <f>'Class Allocation'!M393</f>
        <v>0</v>
      </c>
      <c r="N52" s="44">
        <f>'Class Allocation'!N393</f>
        <v>3206099.6623439961</v>
      </c>
      <c r="O52" s="44">
        <f>'Class Allocation'!O393</f>
        <v>0</v>
      </c>
      <c r="P52" s="44">
        <f>'Class Allocation'!P393</f>
        <v>414423.6246277194</v>
      </c>
      <c r="Q52" s="44">
        <f>'Class Allocation'!Q393</f>
        <v>0</v>
      </c>
      <c r="R52" s="44">
        <f>'Class Allocation'!R393</f>
        <v>620326.73775642773</v>
      </c>
      <c r="S52" s="44">
        <f>'Class Allocation'!S393</f>
        <v>0</v>
      </c>
      <c r="T52" s="44">
        <f>'Class Allocation'!T393</f>
        <v>36442.177722443303</v>
      </c>
      <c r="U52" s="44">
        <f>'Class Allocation'!U393</f>
        <v>0</v>
      </c>
      <c r="V52" s="44">
        <f>'Class Allocation'!V393</f>
        <v>4414.4746185549056</v>
      </c>
      <c r="W52" s="44">
        <f>'Class Allocation'!W393</f>
        <v>0</v>
      </c>
      <c r="X52" s="44">
        <f>'Class Allocation'!X393</f>
        <v>248471.35123774959</v>
      </c>
      <c r="Y52" s="44">
        <f>'Class Allocation'!Y393</f>
        <v>0</v>
      </c>
      <c r="Z52" s="44">
        <f>'Class Allocation'!Z393</f>
        <v>22588.356171123454</v>
      </c>
      <c r="AA52" s="44">
        <f>'Class Allocation'!AA393</f>
        <v>0</v>
      </c>
      <c r="AB52" s="44">
        <f>'Class Allocation'!AB393</f>
        <v>19330.170602490958</v>
      </c>
      <c r="AC52" s="44">
        <f>'Class Allocation'!AC393</f>
        <v>0</v>
      </c>
      <c r="AD52" s="44">
        <f>'Class Allocation'!AD393</f>
        <v>860.04021392556945</v>
      </c>
      <c r="AE52" s="44">
        <f>'Class Allocation'!AE393</f>
        <v>0</v>
      </c>
      <c r="AF52" s="44">
        <f>'Class Allocation'!AF393</f>
        <v>191858.72078368824</v>
      </c>
      <c r="AG52" s="44">
        <f>'Class Allocation'!AG393</f>
        <v>0</v>
      </c>
      <c r="AH52" s="44">
        <f>'Class Allocation'!AH393</f>
        <v>3100.0675358104145</v>
      </c>
      <c r="AI52" s="44">
        <f>'Class Allocation'!AI393</f>
        <v>0</v>
      </c>
      <c r="AJ52" s="44">
        <f>'Class Allocation'!AJ393</f>
        <v>440162.49583505886</v>
      </c>
      <c r="AK52" s="44">
        <f>'Class Allocation'!AK393</f>
        <v>0</v>
      </c>
      <c r="AL52" s="44">
        <f>'Class Allocation'!AL393</f>
        <v>1377.0586084241777</v>
      </c>
      <c r="AM52" s="44">
        <f>'Class Allocation'!AM393</f>
        <v>0</v>
      </c>
      <c r="AN52" s="44">
        <f>'Class Allocation'!AN393</f>
        <v>0</v>
      </c>
      <c r="AO52" s="44">
        <f>'Class Allocation'!AO393</f>
        <v>0</v>
      </c>
      <c r="AP52" s="44">
        <f>'Class Allocation'!AP393</f>
        <v>0</v>
      </c>
      <c r="AQ52" s="44">
        <f>'Class Allocation'!AQ393</f>
        <v>0</v>
      </c>
      <c r="AR52" s="44">
        <f>'Class Allocation'!AR393</f>
        <v>0</v>
      </c>
      <c r="AS52" s="44">
        <f>'Class Allocation'!AS393</f>
        <v>0</v>
      </c>
      <c r="AT52" s="44">
        <f>'Class Allocation'!AT393</f>
        <v>0</v>
      </c>
      <c r="AU52" s="44">
        <f>'Class Allocation'!AU393</f>
        <v>0</v>
      </c>
      <c r="AV52" s="44">
        <f>'Class Allocation'!AV393</f>
        <v>24844.540973496278</v>
      </c>
      <c r="AW52" s="44">
        <f>'Class Allocation'!AW393</f>
        <v>0</v>
      </c>
      <c r="AX52" s="44">
        <f>'Class Allocation'!AX393</f>
        <v>139360.75353805596</v>
      </c>
      <c r="AY52" s="44">
        <f>'Class Allocation'!AY393</f>
        <v>0</v>
      </c>
      <c r="AZ52" s="44">
        <f>'Class Allocation'!AZ393</f>
        <v>104.06510397465443</v>
      </c>
      <c r="BA52" s="44">
        <f>'Class Allocation'!BA393</f>
        <v>0</v>
      </c>
      <c r="BB52" s="44">
        <f>'Class Allocation'!BB393</f>
        <v>3.3085813142626233</v>
      </c>
      <c r="BC52" s="44">
        <f>'Class Allocation'!BC393</f>
        <v>0</v>
      </c>
      <c r="BD52" s="44">
        <f>'Class Allocation'!BD393</f>
        <v>161.12803439851874</v>
      </c>
      <c r="BE52" s="44">
        <f>'Class Allocation'!BE393</f>
        <v>0</v>
      </c>
      <c r="BF52" s="44">
        <f>'Class Allocation'!BF393</f>
        <v>641.86477496694897</v>
      </c>
    </row>
    <row r="53" spans="3:59" x14ac:dyDescent="0.25">
      <c r="C53" t="s">
        <v>293</v>
      </c>
      <c r="D53" t="s">
        <v>294</v>
      </c>
      <c r="E53">
        <f t="shared" si="4"/>
        <v>42</v>
      </c>
      <c r="G53" s="79">
        <f t="shared" ref="G53" si="65">SUM(L53:BF53)</f>
        <v>18373986.24719847</v>
      </c>
      <c r="H53" s="81">
        <f t="shared" ref="H53" si="66">+L53+P53+T53+X53+AB53+AF53+AJ53+AN53+AR53+AV53+AZ53+BD53</f>
        <v>2598747.7340861904</v>
      </c>
      <c r="I53" s="81">
        <f t="shared" ref="I53" si="67">+M53+Q53+U53+Y53+AC53+AG53+AK53+AO53+AS53+AW53+BA53+BE53</f>
        <v>15775238.513112279</v>
      </c>
      <c r="J53" s="81">
        <f t="shared" ref="J53" si="68">+N53+R53+V53+Z53+AD53+AH53+AL53+AP53+AT53+AX53+BB53+BF53</f>
        <v>0</v>
      </c>
      <c r="L53" s="44">
        <f>SUM('Class Allocation'!L295:L299)</f>
        <v>1061018.6743499029</v>
      </c>
      <c r="M53" s="44">
        <f>SUM('Class Allocation'!M295:M299)</f>
        <v>5296032.0050173569</v>
      </c>
      <c r="N53" s="44">
        <f>SUM('Class Allocation'!N295:N299)</f>
        <v>0</v>
      </c>
      <c r="O53" s="44">
        <f>SUM('Class Allocation'!O295:O299)</f>
        <v>0</v>
      </c>
      <c r="P53" s="44">
        <f>SUM('Class Allocation'!P295:P299)</f>
        <v>285725.9208817691</v>
      </c>
      <c r="Q53" s="44">
        <f>SUM('Class Allocation'!Q295:Q299)</f>
        <v>1580041.639175619</v>
      </c>
      <c r="R53" s="44">
        <f>SUM('Class Allocation'!R295:R299)</f>
        <v>0</v>
      </c>
      <c r="S53" s="44">
        <f>SUM('Class Allocation'!S295:S299)</f>
        <v>0</v>
      </c>
      <c r="T53" s="44">
        <f>SUM('Class Allocation'!T295:T299)</f>
        <v>17486.655110555712</v>
      </c>
      <c r="U53" s="44">
        <f>SUM('Class Allocation'!U295:U299)</f>
        <v>132019.78630248434</v>
      </c>
      <c r="V53" s="44">
        <f>SUM('Class Allocation'!V295:V299)</f>
        <v>0</v>
      </c>
      <c r="W53" s="44">
        <f>SUM('Class Allocation'!W295:W299)</f>
        <v>0</v>
      </c>
      <c r="X53" s="44">
        <f>SUM('Class Allocation'!X295:X299)</f>
        <v>296583.68585827976</v>
      </c>
      <c r="Y53" s="44">
        <f>SUM('Class Allocation'!Y295:Y299)</f>
        <v>1866133.4946056742</v>
      </c>
      <c r="Z53" s="44">
        <f>SUM('Class Allocation'!Z295:Z299)</f>
        <v>0</v>
      </c>
      <c r="AA53" s="44">
        <f>SUM('Class Allocation'!AA295:AA299)</f>
        <v>0</v>
      </c>
      <c r="AB53" s="44">
        <f>SUM('Class Allocation'!AB295:AB299)</f>
        <v>21673.437153834235</v>
      </c>
      <c r="AC53" s="44">
        <f>SUM('Class Allocation'!AC295:AC299)</f>
        <v>144008.76937284941</v>
      </c>
      <c r="AD53" s="44">
        <f>SUM('Class Allocation'!AD295:AD299)</f>
        <v>0</v>
      </c>
      <c r="AE53" s="44">
        <f>SUM('Class Allocation'!AE295:AE299)</f>
        <v>0</v>
      </c>
      <c r="AF53" s="44">
        <f>SUM('Class Allocation'!AF295:AF299)</f>
        <v>211905.3114385026</v>
      </c>
      <c r="AG53" s="44">
        <f>SUM('Class Allocation'!AG295:AG299)</f>
        <v>1452791.3435581389</v>
      </c>
      <c r="AH53" s="44">
        <f>SUM('Class Allocation'!AH295:AH299)</f>
        <v>0</v>
      </c>
      <c r="AI53" s="44">
        <f>SUM('Class Allocation'!AI295:AI299)</f>
        <v>0</v>
      </c>
      <c r="AJ53" s="44">
        <f>SUM('Class Allocation'!AJ295:AJ299)</f>
        <v>463014.98515433329</v>
      </c>
      <c r="AK53" s="44">
        <f>SUM('Class Allocation'!AK295:AK299)</f>
        <v>3492212.6572915968</v>
      </c>
      <c r="AL53" s="44">
        <f>SUM('Class Allocation'!AL295:AL299)</f>
        <v>0</v>
      </c>
      <c r="AM53" s="44">
        <f>SUM('Class Allocation'!AM295:AM299)</f>
        <v>0</v>
      </c>
      <c r="AN53" s="44">
        <f>SUM('Class Allocation'!AN295:AN299)</f>
        <v>164667.03041978204</v>
      </c>
      <c r="AO53" s="44">
        <f>SUM('Class Allocation'!AO295:AO299)</f>
        <v>1243694.5338628255</v>
      </c>
      <c r="AP53" s="44">
        <f>SUM('Class Allocation'!AP295:AP299)</f>
        <v>0</v>
      </c>
      <c r="AQ53" s="44">
        <f>SUM('Class Allocation'!AQ295:AQ299)</f>
        <v>0</v>
      </c>
      <c r="AR53" s="44">
        <f>SUM('Class Allocation'!AR295:AR299)</f>
        <v>76548.658273338238</v>
      </c>
      <c r="AS53" s="44">
        <f>SUM('Class Allocation'!AS295:AS299)</f>
        <v>459140.03976180957</v>
      </c>
      <c r="AT53" s="44">
        <f>SUM('Class Allocation'!AT295:AT299)</f>
        <v>0</v>
      </c>
      <c r="AU53" s="44">
        <f>SUM('Class Allocation'!AU295:AU299)</f>
        <v>0</v>
      </c>
      <c r="AV53" s="44">
        <f>SUM('Class Allocation'!AV295:AV299)</f>
        <v>0</v>
      </c>
      <c r="AW53" s="44">
        <f>SUM('Class Allocation'!AW295:AW299)</f>
        <v>107481.31818714214</v>
      </c>
      <c r="AX53" s="44">
        <f>SUM('Class Allocation'!AX295:AX299)</f>
        <v>0</v>
      </c>
      <c r="AY53" s="44">
        <f>SUM('Class Allocation'!AY295:AY299)</f>
        <v>0</v>
      </c>
      <c r="AZ53" s="44">
        <f>SUM('Class Allocation'!AZ295:AZ299)</f>
        <v>0</v>
      </c>
      <c r="BA53" s="44">
        <f>SUM('Class Allocation'!BA295:BA299)</f>
        <v>388.3552127065679</v>
      </c>
      <c r="BB53" s="44">
        <f>SUM('Class Allocation'!BB295:BB299)</f>
        <v>0</v>
      </c>
      <c r="BC53" s="44">
        <f>SUM('Class Allocation'!BC295:BC299)</f>
        <v>0</v>
      </c>
      <c r="BD53" s="44">
        <f>SUM('Class Allocation'!BD295:BD299)</f>
        <v>123.3754458931094</v>
      </c>
      <c r="BE53" s="44">
        <f>SUM('Class Allocation'!BE295:BE299)</f>
        <v>1294.5707640766389</v>
      </c>
      <c r="BF53" s="44">
        <f>SUM('Class Allocation'!BF295:BF299)</f>
        <v>0</v>
      </c>
    </row>
    <row r="54" spans="3:59" x14ac:dyDescent="0.25">
      <c r="C54" t="s">
        <v>296</v>
      </c>
      <c r="D54" t="s">
        <v>295</v>
      </c>
      <c r="E54">
        <f t="shared" si="4"/>
        <v>43</v>
      </c>
      <c r="G54" s="79">
        <f t="shared" ref="G54" si="69">SUM(L54:BF54)</f>
        <v>12842397.527229313</v>
      </c>
      <c r="H54" s="81">
        <f t="shared" ref="H54" si="70">+L54+P54+T54+X54+AB54+AF54+AJ54+AN54+AR54+AV54+AZ54+BD54</f>
        <v>203051.4554756273</v>
      </c>
      <c r="I54" s="81">
        <f t="shared" ref="I54" si="71">+M54+Q54+U54+Y54+AC54+AG54+AK54+AO54+AS54+AW54+BA54+BE54</f>
        <v>12639346.071753683</v>
      </c>
      <c r="J54" s="81">
        <f t="shared" ref="J54" si="72">+N54+R54+V54+Z54+AD54+AH54+AL54+AP54+AT54+AX54+BB54+BF54</f>
        <v>0</v>
      </c>
      <c r="L54" s="44">
        <f>SUM('Class Allocation'!L304:L307)</f>
        <v>82902.000562715242</v>
      </c>
      <c r="M54" s="44">
        <f>SUM('Class Allocation'!M304:M307)</f>
        <v>4243256.3705999842</v>
      </c>
      <c r="N54" s="44">
        <f>SUM('Class Allocation'!N304:N307)</f>
        <v>0</v>
      </c>
      <c r="O54" s="44">
        <f>SUM('Class Allocation'!O304:O307)</f>
        <v>0</v>
      </c>
      <c r="P54" s="44">
        <f>SUM('Class Allocation'!P304:P307)</f>
        <v>22325.008057220271</v>
      </c>
      <c r="Q54" s="44">
        <f>SUM('Class Allocation'!Q304:Q307)</f>
        <v>1265951.8947191888</v>
      </c>
      <c r="R54" s="44">
        <f>SUM('Class Allocation'!R304:R307)</f>
        <v>0</v>
      </c>
      <c r="S54" s="44">
        <f>SUM('Class Allocation'!S304:S307)</f>
        <v>0</v>
      </c>
      <c r="T54" s="44">
        <f>SUM('Class Allocation'!T304:T307)</f>
        <v>1366.3083665360839</v>
      </c>
      <c r="U54" s="44">
        <f>SUM('Class Allocation'!U304:U307)</f>
        <v>105776.1355563087</v>
      </c>
      <c r="V54" s="44">
        <f>SUM('Class Allocation'!V304:V307)</f>
        <v>0</v>
      </c>
      <c r="W54" s="44">
        <f>SUM('Class Allocation'!W304:W307)</f>
        <v>0</v>
      </c>
      <c r="X54" s="44">
        <f>SUM('Class Allocation'!X304:X307)</f>
        <v>23173.372426248967</v>
      </c>
      <c r="Y54" s="44">
        <f>SUM('Class Allocation'!Y304:Y307)</f>
        <v>1495172.7693249818</v>
      </c>
      <c r="Z54" s="44">
        <f>SUM('Class Allocation'!Z304:Z307)</f>
        <v>0</v>
      </c>
      <c r="AA54" s="44">
        <f>SUM('Class Allocation'!AA304:AA307)</f>
        <v>0</v>
      </c>
      <c r="AB54" s="44">
        <f>SUM('Class Allocation'!AB304:AB307)</f>
        <v>1693.439844707766</v>
      </c>
      <c r="AC54" s="44">
        <f>SUM('Class Allocation'!AC304:AC307)</f>
        <v>115381.87977049519</v>
      </c>
      <c r="AD54" s="44">
        <f>SUM('Class Allocation'!AD304:AD307)</f>
        <v>0</v>
      </c>
      <c r="AE54" s="44">
        <f>SUM('Class Allocation'!AE304:AE307)</f>
        <v>0</v>
      </c>
      <c r="AF54" s="44">
        <f>SUM('Class Allocation'!AF304:AF307)</f>
        <v>16557.082992795396</v>
      </c>
      <c r="AG54" s="44">
        <f>SUM('Class Allocation'!AG304:AG307)</f>
        <v>1163997.143118734</v>
      </c>
      <c r="AH54" s="44">
        <f>SUM('Class Allocation'!AH304:AH307)</f>
        <v>0</v>
      </c>
      <c r="AI54" s="44">
        <f>SUM('Class Allocation'!AI304:AI307)</f>
        <v>0</v>
      </c>
      <c r="AJ54" s="44">
        <f>SUM('Class Allocation'!AJ304:AJ307)</f>
        <v>36177.373205357515</v>
      </c>
      <c r="AK54" s="44">
        <f>SUM('Class Allocation'!AK304:AK307)</f>
        <v>2798010.5844345074</v>
      </c>
      <c r="AL54" s="44">
        <f>SUM('Class Allocation'!AL304:AL307)</f>
        <v>0</v>
      </c>
      <c r="AM54" s="44">
        <f>SUM('Class Allocation'!AM304:AM307)</f>
        <v>0</v>
      </c>
      <c r="AN54" s="44">
        <f>SUM('Class Allocation'!AN304:AN307)</f>
        <v>12866.150783713274</v>
      </c>
      <c r="AO54" s="44">
        <f>SUM('Class Allocation'!AO304:AO307)</f>
        <v>996465.79720330006</v>
      </c>
      <c r="AP54" s="44">
        <f>SUM('Class Allocation'!AP304:AP307)</f>
        <v>0</v>
      </c>
      <c r="AQ54" s="44">
        <f>SUM('Class Allocation'!AQ304:AQ307)</f>
        <v>0</v>
      </c>
      <c r="AR54" s="44">
        <f>SUM('Class Allocation'!AR304:AR307)</f>
        <v>5981.079376514901</v>
      </c>
      <c r="AS54" s="44">
        <f>SUM('Class Allocation'!AS304:AS307)</f>
        <v>367869.54778050742</v>
      </c>
      <c r="AT54" s="44">
        <f>SUM('Class Allocation'!AT304:AT307)</f>
        <v>0</v>
      </c>
      <c r="AU54" s="44">
        <f>SUM('Class Allocation'!AU304:AU307)</f>
        <v>0</v>
      </c>
      <c r="AV54" s="44">
        <f>SUM('Class Allocation'!AV304:AV307)</f>
        <v>0</v>
      </c>
      <c r="AW54" s="44">
        <f>SUM('Class Allocation'!AW304:AW307)</f>
        <v>86115.564952402536</v>
      </c>
      <c r="AX54" s="44">
        <f>SUM('Class Allocation'!AX304:AX307)</f>
        <v>0</v>
      </c>
      <c r="AY54" s="44">
        <f>SUM('Class Allocation'!AY304:AY307)</f>
        <v>0</v>
      </c>
      <c r="AZ54" s="44">
        <f>SUM('Class Allocation'!AZ304:AZ307)</f>
        <v>0</v>
      </c>
      <c r="BA54" s="44">
        <f>SUM('Class Allocation'!BA304:BA307)</f>
        <v>311.15573486181296</v>
      </c>
      <c r="BB54" s="44">
        <f>SUM('Class Allocation'!BB304:BB307)</f>
        <v>0</v>
      </c>
      <c r="BC54" s="44">
        <f>SUM('Class Allocation'!BC304:BC307)</f>
        <v>0</v>
      </c>
      <c r="BD54" s="44">
        <f>SUM('Class Allocation'!BD304:BD307)</f>
        <v>9.6398598178515993</v>
      </c>
      <c r="BE54" s="44">
        <f>SUM('Class Allocation'!BE304:BE307)</f>
        <v>1037.2285584106255</v>
      </c>
      <c r="BF54" s="44">
        <f>SUM('Class Allocation'!BF304:BF307)</f>
        <v>0</v>
      </c>
    </row>
    <row r="55" spans="3:59" x14ac:dyDescent="0.25">
      <c r="C55" t="s">
        <v>298</v>
      </c>
      <c r="D55" t="s">
        <v>297</v>
      </c>
      <c r="E55">
        <f t="shared" si="4"/>
        <v>44</v>
      </c>
      <c r="V55" s="44"/>
    </row>
    <row r="56" spans="3:59" x14ac:dyDescent="0.25">
      <c r="C56" t="s">
        <v>300</v>
      </c>
      <c r="D56" t="s">
        <v>299</v>
      </c>
      <c r="E56">
        <f t="shared" si="4"/>
        <v>45</v>
      </c>
      <c r="G56" s="79">
        <f t="shared" ref="G56" si="73">SUM(L56:BF56)</f>
        <v>12444302.58015454</v>
      </c>
      <c r="H56" s="81">
        <f t="shared" ref="H56" si="74">+L56+P56+T56+X56+AB56+AF56+AJ56+AN56+AR56+AV56+AZ56+BD56</f>
        <v>3463180.3794579492</v>
      </c>
      <c r="I56" s="81">
        <f t="shared" ref="I56" si="75">+M56+Q56+U56+Y56+AC56+AG56+AK56+AO56+AS56+AW56+BA56+BE56</f>
        <v>0</v>
      </c>
      <c r="J56" s="81">
        <f t="shared" ref="J56" si="76">+N56+R56+V56+Z56+AD56+AH56+AL56+AP56+AT56+AX56+BB56+BF56</f>
        <v>8981122.2006965932</v>
      </c>
      <c r="L56" s="44">
        <f>SUM('Class Allocation'!L371:L380)</f>
        <v>1895309.4350603623</v>
      </c>
      <c r="M56" s="44">
        <f>SUM('Class Allocation'!M371:M380)</f>
        <v>0</v>
      </c>
      <c r="N56" s="44">
        <f>SUM('Class Allocation'!N371:N380)</f>
        <v>5943159.7144440832</v>
      </c>
      <c r="O56" s="44">
        <f>SUM('Class Allocation'!O371:O380)</f>
        <v>0</v>
      </c>
      <c r="P56" s="44">
        <f>SUM('Class Allocation'!P371:P380)</f>
        <v>432739.66891526512</v>
      </c>
      <c r="Q56" s="44">
        <f>SUM('Class Allocation'!Q371:Q380)</f>
        <v>0</v>
      </c>
      <c r="R56" s="44">
        <f>SUM('Class Allocation'!R371:R380)</f>
        <v>1830645.5525108813</v>
      </c>
      <c r="S56" s="44">
        <f>SUM('Class Allocation'!S371:S380)</f>
        <v>0</v>
      </c>
      <c r="T56" s="44">
        <f>SUM('Class Allocation'!T371:T380)</f>
        <v>38724.24465657473</v>
      </c>
      <c r="U56" s="44">
        <f>SUM('Class Allocation'!U371:U380)</f>
        <v>0</v>
      </c>
      <c r="V56" s="44">
        <f>SUM('Class Allocation'!V371:V380)</f>
        <v>32338.257168146632</v>
      </c>
      <c r="W56" s="44">
        <f>SUM('Class Allocation'!W371:W380)</f>
        <v>0</v>
      </c>
      <c r="X56" s="44">
        <f>SUM('Class Allocation'!X371:X380)</f>
        <v>310097.83765356604</v>
      </c>
      <c r="Y56" s="44">
        <f>SUM('Class Allocation'!Y371:Y380)</f>
        <v>0</v>
      </c>
      <c r="Z56" s="44">
        <f>SUM('Class Allocation'!Z371:Z380)</f>
        <v>388688.95803845517</v>
      </c>
      <c r="AA56" s="44">
        <f>SUM('Class Allocation'!AA371:AA380)</f>
        <v>0</v>
      </c>
      <c r="AB56" s="44">
        <f>SUM('Class Allocation'!AB371:AB380)</f>
        <v>21954.710830680528</v>
      </c>
      <c r="AC56" s="44">
        <f>SUM('Class Allocation'!AC371:AC380)</f>
        <v>0</v>
      </c>
      <c r="AD56" s="44">
        <f>SUM('Class Allocation'!AD371:AD380)</f>
        <v>81889.756467178988</v>
      </c>
      <c r="AE56" s="44">
        <f>SUM('Class Allocation'!AE371:AE380)</f>
        <v>0</v>
      </c>
      <c r="AF56" s="44">
        <f>SUM('Class Allocation'!AF371:AF380)</f>
        <v>237534.22931426793</v>
      </c>
      <c r="AG56" s="44">
        <f>SUM('Class Allocation'!AG371:AG380)</f>
        <v>0</v>
      </c>
      <c r="AH56" s="44">
        <f>SUM('Class Allocation'!AH371:AH380)</f>
        <v>71162.791337029616</v>
      </c>
      <c r="AI56" s="44">
        <f>SUM('Class Allocation'!AI371:AI380)</f>
        <v>0</v>
      </c>
      <c r="AJ56" s="44">
        <f>SUM('Class Allocation'!AJ371:AJ380)</f>
        <v>499925.24708106025</v>
      </c>
      <c r="AK56" s="44">
        <f>SUM('Class Allocation'!AK371:AK380)</f>
        <v>0</v>
      </c>
      <c r="AL56" s="44">
        <f>SUM('Class Allocation'!AL371:AL380)</f>
        <v>181618.99946480824</v>
      </c>
      <c r="AM56" s="44">
        <f>SUM('Class Allocation'!AM371:AM380)</f>
        <v>0</v>
      </c>
      <c r="AN56" s="44">
        <f>SUM('Class Allocation'!AN371:AN380)</f>
        <v>0</v>
      </c>
      <c r="AO56" s="44">
        <f>SUM('Class Allocation'!AO371:AO380)</f>
        <v>0</v>
      </c>
      <c r="AP56" s="44">
        <f>SUM('Class Allocation'!AP371:AP380)</f>
        <v>123285.96283039605</v>
      </c>
      <c r="AQ56" s="44">
        <f>SUM('Class Allocation'!AQ371:AQ380)</f>
        <v>0</v>
      </c>
      <c r="AR56" s="44">
        <f>SUM('Class Allocation'!AR371:AR380)</f>
        <v>0</v>
      </c>
      <c r="AS56" s="44">
        <f>SUM('Class Allocation'!AS371:AS380)</f>
        <v>0</v>
      </c>
      <c r="AT56" s="44">
        <f>SUM('Class Allocation'!AT371:AT380)</f>
        <v>5218.0033538907701</v>
      </c>
      <c r="AU56" s="44">
        <f>SUM('Class Allocation'!AU371:AU380)</f>
        <v>0</v>
      </c>
      <c r="AV56" s="44">
        <f>SUM('Class Allocation'!AV371:AV380)</f>
        <v>26610.949029596526</v>
      </c>
      <c r="AW56" s="44">
        <f>SUM('Class Allocation'!AW371:AW380)</f>
        <v>0</v>
      </c>
      <c r="AX56" s="44">
        <f>SUM('Class Allocation'!AX371:AX380)</f>
        <v>316064.1869235413</v>
      </c>
      <c r="AY56" s="44">
        <f>SUM('Class Allocation'!AY371:AY380)</f>
        <v>0</v>
      </c>
      <c r="AZ56" s="44">
        <f>SUM('Class Allocation'!AZ371:AZ380)</f>
        <v>111.46397031780145</v>
      </c>
      <c r="BA56" s="44">
        <f>SUM('Class Allocation'!BA371:BA380)</f>
        <v>0</v>
      </c>
      <c r="BB56" s="44">
        <f>SUM('Class Allocation'!BB371:BB380)</f>
        <v>36.153939272730227</v>
      </c>
      <c r="BC56" s="44">
        <f>SUM('Class Allocation'!BC371:BC380)</f>
        <v>0</v>
      </c>
      <c r="BD56" s="44">
        <f>SUM('Class Allocation'!BD371:BD380)</f>
        <v>172.59294625691805</v>
      </c>
      <c r="BE56" s="44">
        <f>SUM('Class Allocation'!BE371:BE380)</f>
        <v>0</v>
      </c>
      <c r="BF56" s="44">
        <f>SUM('Class Allocation'!BF371:BF380)</f>
        <v>7013.8642189096654</v>
      </c>
    </row>
    <row r="57" spans="3:59" x14ac:dyDescent="0.25">
      <c r="C57" t="s">
        <v>377</v>
      </c>
      <c r="D57" t="s">
        <v>374</v>
      </c>
      <c r="E57">
        <f t="shared" si="4"/>
        <v>46</v>
      </c>
      <c r="G57" s="79">
        <f t="shared" ref="G57" si="77">SUM(L57:BF57)</f>
        <v>50619306.665578216</v>
      </c>
      <c r="H57" s="81">
        <f t="shared" ref="H57" si="78">+L57+P57+T57+X57+AB57+AF57+AJ57+AN57+AR57+AV57+AZ57+BD57</f>
        <v>7292915.4533461221</v>
      </c>
      <c r="I57" s="81">
        <f t="shared" ref="I57" si="79">+M57+Q57+U57+Y57+AC57+AG57+AK57+AO57+AS57+AW57+BA57+BE57</f>
        <v>43326391.212232098</v>
      </c>
      <c r="J57" s="81">
        <f t="shared" ref="J57" si="80">+N57+R57+V57+Z57+AD57+AH57+AL57+AP57+AT57+AX57+BB57+BF57</f>
        <v>0</v>
      </c>
      <c r="L57" s="44">
        <f>L67</f>
        <v>3163948.7647254025</v>
      </c>
      <c r="M57" s="44">
        <f t="shared" ref="M57:BF57" si="81">M67</f>
        <v>14545450.728441283</v>
      </c>
      <c r="N57" s="44">
        <f t="shared" si="81"/>
        <v>0</v>
      </c>
      <c r="O57" s="44">
        <f t="shared" si="81"/>
        <v>0</v>
      </c>
      <c r="P57" s="44">
        <f t="shared" si="81"/>
        <v>850511.17326625588</v>
      </c>
      <c r="Q57" s="44">
        <f t="shared" si="81"/>
        <v>4339554.1774939187</v>
      </c>
      <c r="R57" s="44">
        <f t="shared" si="81"/>
        <v>0</v>
      </c>
      <c r="S57" s="44">
        <f t="shared" si="81"/>
        <v>0</v>
      </c>
      <c r="T57" s="44">
        <f t="shared" si="81"/>
        <v>70198.555276077866</v>
      </c>
      <c r="U57" s="44">
        <f t="shared" si="81"/>
        <v>362589.82102504111</v>
      </c>
      <c r="V57" s="44">
        <f t="shared" si="81"/>
        <v>0</v>
      </c>
      <c r="W57" s="44">
        <f t="shared" si="81"/>
        <v>0</v>
      </c>
      <c r="X57" s="44">
        <f t="shared" si="81"/>
        <v>798092.0321599067</v>
      </c>
      <c r="Y57" s="44">
        <f t="shared" si="81"/>
        <v>5125299.9930448532</v>
      </c>
      <c r="Z57" s="44">
        <f t="shared" si="81"/>
        <v>0</v>
      </c>
      <c r="AA57" s="44">
        <f t="shared" si="81"/>
        <v>0</v>
      </c>
      <c r="AB57" s="44">
        <f t="shared" si="81"/>
        <v>50513.453912350684</v>
      </c>
      <c r="AC57" s="44">
        <f t="shared" si="81"/>
        <v>395517.3339949217</v>
      </c>
      <c r="AD57" s="44">
        <f t="shared" si="81"/>
        <v>0</v>
      </c>
      <c r="AE57" s="44">
        <f t="shared" si="81"/>
        <v>0</v>
      </c>
      <c r="AF57" s="44">
        <f t="shared" si="81"/>
        <v>534279.70469433512</v>
      </c>
      <c r="AG57" s="44">
        <f t="shared" si="81"/>
        <v>3990063.6715207435</v>
      </c>
      <c r="AH57" s="44">
        <f t="shared" si="81"/>
        <v>0</v>
      </c>
      <c r="AI57" s="44">
        <f t="shared" si="81"/>
        <v>0</v>
      </c>
      <c r="AJ57" s="44">
        <f t="shared" si="81"/>
        <v>1236628.4278023201</v>
      </c>
      <c r="AK57" s="44">
        <f t="shared" si="81"/>
        <v>9591295.349376848</v>
      </c>
      <c r="AL57" s="44">
        <f t="shared" si="81"/>
        <v>0</v>
      </c>
      <c r="AM57" s="44">
        <f t="shared" si="81"/>
        <v>0</v>
      </c>
      <c r="AN57" s="44">
        <f t="shared" si="81"/>
        <v>427590.96481236716</v>
      </c>
      <c r="AO57" s="44">
        <f t="shared" si="81"/>
        <v>3415783.2781968215</v>
      </c>
      <c r="AP57" s="44">
        <f t="shared" si="81"/>
        <v>0</v>
      </c>
      <c r="AQ57" s="44">
        <f t="shared" si="81"/>
        <v>0</v>
      </c>
      <c r="AR57" s="44">
        <f t="shared" si="81"/>
        <v>160767.09066108419</v>
      </c>
      <c r="AS57" s="44">
        <f t="shared" si="81"/>
        <v>1261019.3479727821</v>
      </c>
      <c r="AT57" s="44">
        <f t="shared" si="81"/>
        <v>0</v>
      </c>
      <c r="AU57" s="44">
        <f t="shared" si="81"/>
        <v>0</v>
      </c>
      <c r="AV57" s="44">
        <f t="shared" si="81"/>
        <v>0</v>
      </c>
      <c r="AW57" s="44">
        <f t="shared" si="81"/>
        <v>295195.38711961993</v>
      </c>
      <c r="AX57" s="44">
        <f t="shared" si="81"/>
        <v>0</v>
      </c>
      <c r="AY57" s="44">
        <f t="shared" si="81"/>
        <v>0</v>
      </c>
      <c r="AZ57" s="44">
        <f t="shared" si="81"/>
        <v>0</v>
      </c>
      <c r="BA57" s="44">
        <f t="shared" si="81"/>
        <v>1066.6101727114099</v>
      </c>
      <c r="BB57" s="44">
        <f t="shared" si="81"/>
        <v>0</v>
      </c>
      <c r="BC57" s="44">
        <f t="shared" si="81"/>
        <v>0</v>
      </c>
      <c r="BD57" s="44">
        <f t="shared" si="81"/>
        <v>385.28603602258227</v>
      </c>
      <c r="BE57" s="44">
        <f t="shared" si="81"/>
        <v>3555.5138725593142</v>
      </c>
      <c r="BF57" s="44">
        <f t="shared" si="81"/>
        <v>0</v>
      </c>
    </row>
    <row r="58" spans="3:59" x14ac:dyDescent="0.25">
      <c r="C58" t="s">
        <v>378</v>
      </c>
      <c r="D58" t="s">
        <v>282</v>
      </c>
      <c r="E58">
        <f t="shared" si="4"/>
        <v>47</v>
      </c>
      <c r="G58" s="79">
        <f t="shared" ref="G58" si="82">SUM(L58:BF58)</f>
        <v>15516428.646901894</v>
      </c>
      <c r="H58" s="81">
        <f t="shared" ref="H58" si="83">+L58+P58+T58+X58+AB58+AF58+AJ58+AN58+AR58+AV58+AZ58+BD58</f>
        <v>2543142.6552272211</v>
      </c>
      <c r="I58" s="81">
        <f t="shared" ref="I58" si="84">+M58+Q58+U58+Y58+AC58+AG58+AK58+AO58+AS58+AW58+BA58+BE58</f>
        <v>12973285.991674671</v>
      </c>
      <c r="J58" s="81">
        <f t="shared" ref="J58" si="85">+N58+R58+V58+Z58+AD58+AH58+AL58+AP58+AT58+AX58+BB58+BF58</f>
        <v>0</v>
      </c>
      <c r="L58" s="44">
        <f>L72</f>
        <v>1103313.6355413008</v>
      </c>
      <c r="M58" s="44">
        <f t="shared" ref="M58:BF58" si="86">M72</f>
        <v>4355366.0228365874</v>
      </c>
      <c r="N58" s="44">
        <f t="shared" si="86"/>
        <v>0</v>
      </c>
      <c r="O58" s="44">
        <f t="shared" si="86"/>
        <v>0</v>
      </c>
      <c r="P58" s="44">
        <f t="shared" si="86"/>
        <v>296585.26241221599</v>
      </c>
      <c r="Q58" s="44">
        <f t="shared" si="86"/>
        <v>1299399.1847883412</v>
      </c>
      <c r="R58" s="44">
        <f t="shared" si="86"/>
        <v>0</v>
      </c>
      <c r="S58" s="44">
        <f t="shared" si="86"/>
        <v>0</v>
      </c>
      <c r="T58" s="44">
        <f t="shared" si="86"/>
        <v>24479.228012441716</v>
      </c>
      <c r="U58" s="44">
        <f t="shared" si="86"/>
        <v>108570.81132803745</v>
      </c>
      <c r="V58" s="44">
        <f t="shared" si="86"/>
        <v>0</v>
      </c>
      <c r="W58" s="44">
        <f t="shared" si="86"/>
        <v>0</v>
      </c>
      <c r="X58" s="44">
        <f t="shared" si="86"/>
        <v>278305.96731401671</v>
      </c>
      <c r="Y58" s="44">
        <f t="shared" si="86"/>
        <v>1534676.227179677</v>
      </c>
      <c r="Z58" s="44">
        <f t="shared" si="86"/>
        <v>0</v>
      </c>
      <c r="AA58" s="44">
        <f t="shared" si="86"/>
        <v>0</v>
      </c>
      <c r="AB58" s="44">
        <f t="shared" si="86"/>
        <v>17614.755049492895</v>
      </c>
      <c r="AC58" s="44">
        <f t="shared" si="86"/>
        <v>118430.34568575324</v>
      </c>
      <c r="AD58" s="44">
        <f t="shared" si="86"/>
        <v>0</v>
      </c>
      <c r="AE58" s="44">
        <f t="shared" si="86"/>
        <v>0</v>
      </c>
      <c r="AF58" s="44">
        <f t="shared" si="86"/>
        <v>186310.88150171106</v>
      </c>
      <c r="AG58" s="44">
        <f t="shared" si="86"/>
        <v>1194750.7209189339</v>
      </c>
      <c r="AH58" s="44">
        <f t="shared" si="86"/>
        <v>0</v>
      </c>
      <c r="AI58" s="44">
        <f t="shared" si="86"/>
        <v>0</v>
      </c>
      <c r="AJ58" s="44">
        <f t="shared" si="86"/>
        <v>431229.80425718607</v>
      </c>
      <c r="AK58" s="44">
        <f t="shared" si="86"/>
        <v>2871935.8828795156</v>
      </c>
      <c r="AL58" s="44">
        <f t="shared" si="86"/>
        <v>0</v>
      </c>
      <c r="AM58" s="44">
        <f t="shared" si="86"/>
        <v>0</v>
      </c>
      <c r="AN58" s="44">
        <f t="shared" si="86"/>
        <v>149107.01057217966</v>
      </c>
      <c r="AO58" s="44">
        <f t="shared" si="86"/>
        <v>1022793.0855482027</v>
      </c>
      <c r="AP58" s="44">
        <f t="shared" si="86"/>
        <v>0</v>
      </c>
      <c r="AQ58" s="44">
        <f t="shared" si="86"/>
        <v>0</v>
      </c>
      <c r="AR58" s="44">
        <f t="shared" si="86"/>
        <v>56061.755882470228</v>
      </c>
      <c r="AS58" s="44">
        <f t="shared" si="86"/>
        <v>377588.90561989188</v>
      </c>
      <c r="AT58" s="44">
        <f t="shared" si="86"/>
        <v>0</v>
      </c>
      <c r="AU58" s="44">
        <f t="shared" si="86"/>
        <v>0</v>
      </c>
      <c r="AV58" s="44">
        <f t="shared" si="86"/>
        <v>0</v>
      </c>
      <c r="AW58" s="44">
        <f t="shared" si="86"/>
        <v>88390.79538765605</v>
      </c>
      <c r="AX58" s="44">
        <f t="shared" si="86"/>
        <v>0</v>
      </c>
      <c r="AY58" s="44">
        <f t="shared" si="86"/>
        <v>0</v>
      </c>
      <c r="AZ58" s="44">
        <f t="shared" si="86"/>
        <v>0</v>
      </c>
      <c r="BA58" s="44">
        <f t="shared" si="86"/>
        <v>319.37667608716015</v>
      </c>
      <c r="BB58" s="44">
        <f t="shared" si="86"/>
        <v>0</v>
      </c>
      <c r="BC58" s="44">
        <f t="shared" si="86"/>
        <v>0</v>
      </c>
      <c r="BD58" s="44">
        <f t="shared" si="86"/>
        <v>134.35468420559755</v>
      </c>
      <c r="BE58" s="44">
        <f t="shared" si="86"/>
        <v>1064.6328259865782</v>
      </c>
      <c r="BF58" s="44">
        <f t="shared" si="86"/>
        <v>0</v>
      </c>
    </row>
    <row r="59" spans="3:59" x14ac:dyDescent="0.25">
      <c r="C59" t="s">
        <v>381</v>
      </c>
      <c r="D59" t="s">
        <v>283</v>
      </c>
      <c r="E59">
        <f t="shared" si="4"/>
        <v>48</v>
      </c>
      <c r="G59" s="79">
        <f t="shared" ref="G59" si="87">SUM(L59:BF59)</f>
        <v>7214387.5946459826</v>
      </c>
      <c r="H59" s="81">
        <f t="shared" ref="H59" si="88">+L59+P59+T59+X59+AB59+AF59+AJ59+AN59+AR59+AV59+AZ59+BD59</f>
        <v>1182438.126762477</v>
      </c>
      <c r="I59" s="81">
        <f t="shared" ref="I59" si="89">+M59+Q59+U59+Y59+AC59+AG59+AK59+AO59+AS59+AW59+BA59+BE59</f>
        <v>6031949.4678835059</v>
      </c>
      <c r="J59" s="81">
        <f t="shared" ref="J59" si="90">+N59+R59+V59+Z59+AD59+AH59+AL59+AP59+AT59+AX59+BB59+BF59</f>
        <v>0</v>
      </c>
      <c r="L59" s="44">
        <f>L77</f>
        <v>512987.38816694211</v>
      </c>
      <c r="M59" s="44">
        <f t="shared" ref="M59:BF59" si="91">M77</f>
        <v>2025034.1957115673</v>
      </c>
      <c r="N59" s="44">
        <f t="shared" si="91"/>
        <v>0</v>
      </c>
      <c r="O59" s="44">
        <f t="shared" si="91"/>
        <v>0</v>
      </c>
      <c r="P59" s="44">
        <f t="shared" si="91"/>
        <v>137897.77832212293</v>
      </c>
      <c r="Q59" s="44">
        <f t="shared" si="91"/>
        <v>604157.66878816276</v>
      </c>
      <c r="R59" s="44">
        <f t="shared" si="91"/>
        <v>0</v>
      </c>
      <c r="S59" s="44">
        <f t="shared" si="91"/>
        <v>0</v>
      </c>
      <c r="T59" s="44">
        <f t="shared" si="91"/>
        <v>11381.65507787332</v>
      </c>
      <c r="U59" s="44">
        <f t="shared" si="91"/>
        <v>50480.167325232804</v>
      </c>
      <c r="V59" s="44">
        <f t="shared" si="91"/>
        <v>0</v>
      </c>
      <c r="W59" s="44">
        <f t="shared" si="91"/>
        <v>0</v>
      </c>
      <c r="X59" s="44">
        <f t="shared" si="91"/>
        <v>129398.7916805253</v>
      </c>
      <c r="Y59" s="44">
        <f t="shared" si="91"/>
        <v>713550.0950068055</v>
      </c>
      <c r="Z59" s="44">
        <f t="shared" si="91"/>
        <v>0</v>
      </c>
      <c r="AA59" s="44">
        <f t="shared" si="91"/>
        <v>0</v>
      </c>
      <c r="AB59" s="44">
        <f t="shared" si="91"/>
        <v>8190.0077139956275</v>
      </c>
      <c r="AC59" s="44">
        <f t="shared" si="91"/>
        <v>55064.373135600967</v>
      </c>
      <c r="AD59" s="44">
        <f t="shared" si="91"/>
        <v>0</v>
      </c>
      <c r="AE59" s="44">
        <f t="shared" si="91"/>
        <v>0</v>
      </c>
      <c r="AF59" s="44">
        <f t="shared" si="91"/>
        <v>86625.533674069869</v>
      </c>
      <c r="AG59" s="44">
        <f t="shared" si="91"/>
        <v>555501.20300478453</v>
      </c>
      <c r="AH59" s="44">
        <f t="shared" si="91"/>
        <v>0</v>
      </c>
      <c r="AI59" s="44">
        <f t="shared" si="91"/>
        <v>0</v>
      </c>
      <c r="AJ59" s="44">
        <f t="shared" si="91"/>
        <v>200500.96714077517</v>
      </c>
      <c r="AK59" s="44">
        <f t="shared" si="91"/>
        <v>1335311.048538323</v>
      </c>
      <c r="AL59" s="44">
        <f t="shared" si="91"/>
        <v>0</v>
      </c>
      <c r="AM59" s="44">
        <f t="shared" si="91"/>
        <v>0</v>
      </c>
      <c r="AN59" s="44">
        <f t="shared" si="91"/>
        <v>69327.536111956055</v>
      </c>
      <c r="AO59" s="44">
        <f t="shared" si="91"/>
        <v>475549.23340829113</v>
      </c>
      <c r="AP59" s="44">
        <f t="shared" si="91"/>
        <v>0</v>
      </c>
      <c r="AQ59" s="44">
        <f t="shared" si="91"/>
        <v>0</v>
      </c>
      <c r="AR59" s="44">
        <f t="shared" si="91"/>
        <v>26066.000455157573</v>
      </c>
      <c r="AS59" s="44">
        <f t="shared" si="91"/>
        <v>175560.54802108131</v>
      </c>
      <c r="AT59" s="44">
        <f t="shared" si="91"/>
        <v>0</v>
      </c>
      <c r="AU59" s="44">
        <f t="shared" si="91"/>
        <v>0</v>
      </c>
      <c r="AV59" s="44">
        <f t="shared" si="91"/>
        <v>0</v>
      </c>
      <c r="AW59" s="44">
        <f t="shared" si="91"/>
        <v>41097.437576456839</v>
      </c>
      <c r="AX59" s="44">
        <f t="shared" si="91"/>
        <v>0</v>
      </c>
      <c r="AY59" s="44">
        <f t="shared" si="91"/>
        <v>0</v>
      </c>
      <c r="AZ59" s="44">
        <f t="shared" si="91"/>
        <v>0</v>
      </c>
      <c r="BA59" s="44">
        <f t="shared" si="91"/>
        <v>148.49468150279085</v>
      </c>
      <c r="BB59" s="44">
        <f t="shared" si="91"/>
        <v>0</v>
      </c>
      <c r="BC59" s="44">
        <f t="shared" si="91"/>
        <v>0</v>
      </c>
      <c r="BD59" s="44">
        <f t="shared" si="91"/>
        <v>62.468419059109685</v>
      </c>
      <c r="BE59" s="44">
        <f t="shared" si="91"/>
        <v>495.00268569752603</v>
      </c>
      <c r="BF59" s="44">
        <f t="shared" si="91"/>
        <v>0</v>
      </c>
    </row>
    <row r="60" spans="3:59" x14ac:dyDescent="0.25">
      <c r="C60" t="s">
        <v>278</v>
      </c>
      <c r="D60" t="s">
        <v>279</v>
      </c>
      <c r="E60">
        <f t="shared" si="4"/>
        <v>49</v>
      </c>
      <c r="G60" s="79">
        <f t="shared" ref="G60" si="92">SUM(L60:BF60)</f>
        <v>883154931.91190791</v>
      </c>
      <c r="H60" s="81">
        <f t="shared" ref="H60" si="93">+L60+P60+T60+X60+AB60+AF60+AJ60+AN60+AR60+AV60+AZ60+BD60</f>
        <v>91813589.910184205</v>
      </c>
      <c r="I60" s="81">
        <f t="shared" ref="I60" si="94">+M60+Q60+U60+Y60+AC60+AG60+AK60+AO60+AS60+AW60+BA60+BE60</f>
        <v>681118192.11212051</v>
      </c>
      <c r="J60" s="81">
        <f t="shared" ref="J60:J61" si="95">+N60+R60+V60+Z60+AD60+AH60+AL60+AP60+AT60+AX60+BB60+BF60</f>
        <v>110223149.88960299</v>
      </c>
      <c r="L60" s="44">
        <f>+'Class Allocation'!L289</f>
        <v>43156499.106362306</v>
      </c>
      <c r="M60" s="44">
        <f>+'Class Allocation'!M289</f>
        <v>228663658.02501488</v>
      </c>
      <c r="N60" s="44">
        <f>+'Class Allocation'!N289</f>
        <v>75455070.005178645</v>
      </c>
      <c r="O60" s="44">
        <f>+'Class Allocation'!O289</f>
        <v>0</v>
      </c>
      <c r="P60" s="44">
        <f>+'Class Allocation'!P289</f>
        <v>10540782.437285079</v>
      </c>
      <c r="Q60" s="44">
        <f>+'Class Allocation'!Q289</f>
        <v>68220528.256523177</v>
      </c>
      <c r="R60" s="44">
        <f>+'Class Allocation'!R289</f>
        <v>23913926.646738607</v>
      </c>
      <c r="S60" s="44">
        <f>+'Class Allocation'!S289</f>
        <v>0</v>
      </c>
      <c r="T60" s="44">
        <f>+'Class Allocation'!T289</f>
        <v>922675.85717494925</v>
      </c>
      <c r="U60" s="44">
        <f>+'Class Allocation'!U289</f>
        <v>5700140.640956698</v>
      </c>
      <c r="V60" s="44">
        <f>+'Class Allocation'!V289</f>
        <v>639599.70855579921</v>
      </c>
      <c r="W60" s="44">
        <f>+'Class Allocation'!W289</f>
        <v>0</v>
      </c>
      <c r="X60" s="44">
        <f>+'Class Allocation'!X289</f>
        <v>8605319.796161877</v>
      </c>
      <c r="Y60" s="44">
        <f>+'Class Allocation'!Y289</f>
        <v>80572947.979784638</v>
      </c>
      <c r="Z60" s="44">
        <f>+'Class Allocation'!Z289</f>
        <v>3276449.2186729601</v>
      </c>
      <c r="AA60" s="44">
        <f>+'Class Allocation'!AA289</f>
        <v>0</v>
      </c>
      <c r="AB60" s="44">
        <f>+'Class Allocation'!AB289</f>
        <v>650461.1899563761</v>
      </c>
      <c r="AC60" s="44">
        <f>+'Class Allocation'!AC289</f>
        <v>6217781.9094143771</v>
      </c>
      <c r="AD60" s="44">
        <f>+'Class Allocation'!AD289</f>
        <v>329751.30398518511</v>
      </c>
      <c r="AE60" s="44">
        <f>+'Class Allocation'!AE289</f>
        <v>0</v>
      </c>
      <c r="AF60" s="44">
        <f>+'Class Allocation'!AF289</f>
        <v>6503097.9444442717</v>
      </c>
      <c r="AG60" s="44">
        <f>+'Class Allocation'!AG289</f>
        <v>62726317.108801432</v>
      </c>
      <c r="AH60" s="44">
        <f>+'Class Allocation'!AH289</f>
        <v>1573279.0210076114</v>
      </c>
      <c r="AI60" s="44">
        <f>+'Class Allocation'!AI289</f>
        <v>0</v>
      </c>
      <c r="AJ60" s="44">
        <f>+'Class Allocation'!AJ289</f>
        <v>14686185.110860765</v>
      </c>
      <c r="AK60" s="44">
        <f>+'Class Allocation'!AK289</f>
        <v>150781211.30329859</v>
      </c>
      <c r="AL60" s="44">
        <f>+'Class Allocation'!AL289</f>
        <v>1161224.1130572364</v>
      </c>
      <c r="AM60" s="44">
        <f>+'Class Allocation'!AM289</f>
        <v>0</v>
      </c>
      <c r="AN60" s="44">
        <f>+'Class Allocation'!AN289</f>
        <v>3872270.0600697007</v>
      </c>
      <c r="AO60" s="44">
        <f>+'Class Allocation'!AO289</f>
        <v>53698267.176136032</v>
      </c>
      <c r="AP60" s="44">
        <f>+'Class Allocation'!AP289</f>
        <v>427815.51214193052</v>
      </c>
      <c r="AQ60" s="44">
        <f>+'Class Allocation'!AQ289</f>
        <v>0</v>
      </c>
      <c r="AR60" s="44">
        <f>+'Class Allocation'!AR289</f>
        <v>2318444.6010285346</v>
      </c>
      <c r="AS60" s="44">
        <f>+'Class Allocation'!AS289</f>
        <v>19824019.367372025</v>
      </c>
      <c r="AT60" s="44">
        <f>+'Class Allocation'!AT289</f>
        <v>20235.615196946666</v>
      </c>
      <c r="AU60" s="44">
        <f>+'Class Allocation'!AU289</f>
        <v>0</v>
      </c>
      <c r="AV60" s="44">
        <f>+'Class Allocation'!AV289</f>
        <v>551088.780786786</v>
      </c>
      <c r="AW60" s="44">
        <f>+'Class Allocation'!AW289</f>
        <v>4640657.6400479916</v>
      </c>
      <c r="AX60" s="44">
        <f>+'Class Allocation'!AX289</f>
        <v>3389036.6922816811</v>
      </c>
      <c r="AY60" s="44">
        <f>+'Class Allocation'!AY289</f>
        <v>0</v>
      </c>
      <c r="AZ60" s="44">
        <f>+'Class Allocation'!AZ289</f>
        <v>2308.3184081775325</v>
      </c>
      <c r="BA60" s="44">
        <f>+'Class Allocation'!BA289</f>
        <v>16767.784534994615</v>
      </c>
      <c r="BB60" s="44">
        <f>+'Class Allocation'!BB289</f>
        <v>130.79709160129173</v>
      </c>
      <c r="BC60" s="44">
        <f>+'Class Allocation'!BC289</f>
        <v>0</v>
      </c>
      <c r="BD60" s="44">
        <f>+'Class Allocation'!BD289</f>
        <v>4456.7076453947884</v>
      </c>
      <c r="BE60" s="44">
        <f>+'Class Allocation'!BE289</f>
        <v>55894.920235670405</v>
      </c>
      <c r="BF60" s="44">
        <f>+'Class Allocation'!BF289</f>
        <v>36631.255694793173</v>
      </c>
    </row>
    <row r="61" spans="3:59" x14ac:dyDescent="0.25">
      <c r="C61" t="s">
        <v>483</v>
      </c>
      <c r="D61" t="s">
        <v>484</v>
      </c>
      <c r="E61">
        <f t="shared" si="4"/>
        <v>50</v>
      </c>
      <c r="G61" s="79">
        <f t="shared" ref="G61" si="96">SUM(L61:BF61)</f>
        <v>650165</v>
      </c>
      <c r="H61" s="81">
        <f t="shared" ref="H61" si="97">+L61+P61+T61+X61+AB61+AF61+AJ61+AN61+AR61+AV61+AZ61+BD61</f>
        <v>0</v>
      </c>
      <c r="I61" s="81">
        <f t="shared" ref="I61" si="98">+M61+Q61+U61+Y61+AC61+AG61+AK61+AO61+AS61+AW61+BA61+BE61</f>
        <v>0</v>
      </c>
      <c r="J61" s="81">
        <f t="shared" si="95"/>
        <v>650165</v>
      </c>
      <c r="N61">
        <f>N44</f>
        <v>430678</v>
      </c>
      <c r="R61">
        <f>R44</f>
        <v>166658</v>
      </c>
      <c r="V61">
        <f>V44</f>
        <v>5930</v>
      </c>
      <c r="Z61">
        <f>Z44</f>
        <v>22515</v>
      </c>
      <c r="AD61">
        <f>AD44</f>
        <v>865</v>
      </c>
      <c r="AH61">
        <f>AH44</f>
        <v>15450</v>
      </c>
      <c r="AL61">
        <f>AL44</f>
        <v>6925</v>
      </c>
      <c r="AP61">
        <f>AP44</f>
        <v>600</v>
      </c>
      <c r="AT61">
        <f>AT44</f>
        <v>50</v>
      </c>
      <c r="AX61">
        <v>0</v>
      </c>
      <c r="BB61">
        <v>0</v>
      </c>
      <c r="BF61">
        <v>494</v>
      </c>
      <c r="BG61" t="s">
        <v>485</v>
      </c>
    </row>
    <row r="62" spans="3:59" x14ac:dyDescent="0.25">
      <c r="V62" s="44"/>
    </row>
    <row r="63" spans="3:59" x14ac:dyDescent="0.25">
      <c r="V63" s="44"/>
    </row>
    <row r="64" spans="3:59" x14ac:dyDescent="0.25">
      <c r="C64" t="s">
        <v>376</v>
      </c>
      <c r="V64" s="44"/>
    </row>
    <row r="65" spans="3:69" x14ac:dyDescent="0.25">
      <c r="C65" t="s">
        <v>1</v>
      </c>
      <c r="D65" t="s">
        <v>250</v>
      </c>
      <c r="G65" s="44">
        <f>'Class Allocation'!H195</f>
        <v>7292915.4533461221</v>
      </c>
      <c r="H65" s="24">
        <f>G65</f>
        <v>7292915.4533461221</v>
      </c>
      <c r="L65" s="44">
        <f>'Alloc Pct'!L29*'Alloc amt'!$G65</f>
        <v>3163948.7647254025</v>
      </c>
      <c r="M65" s="44">
        <f>'Alloc Pct'!M29*'Alloc amt'!$G65</f>
        <v>0</v>
      </c>
      <c r="N65" s="44">
        <f>'Alloc Pct'!N29*'Alloc amt'!$G65</f>
        <v>0</v>
      </c>
      <c r="O65" s="44">
        <f>'Alloc Pct'!O29*'Alloc amt'!$G65</f>
        <v>0</v>
      </c>
      <c r="P65" s="44">
        <f>'Alloc Pct'!P29*'Alloc amt'!$G65</f>
        <v>850511.17326625588</v>
      </c>
      <c r="Q65" s="44">
        <f>'Alloc Pct'!Q29*'Alloc amt'!$G65</f>
        <v>0</v>
      </c>
      <c r="R65" s="44">
        <f>'Alloc Pct'!R29*'Alloc amt'!$G65</f>
        <v>0</v>
      </c>
      <c r="S65" s="44">
        <f>'Alloc Pct'!S29*'Alloc amt'!$G65</f>
        <v>0</v>
      </c>
      <c r="T65" s="44">
        <f>'Alloc Pct'!T29*'Alloc amt'!$G65</f>
        <v>70198.555276077866</v>
      </c>
      <c r="U65" s="44">
        <f>'Alloc Pct'!U29*'Alloc amt'!$G65</f>
        <v>0</v>
      </c>
      <c r="V65" s="44">
        <f>'Alloc Pct'!V29*'Alloc amt'!$G65</f>
        <v>0</v>
      </c>
      <c r="W65" s="44">
        <f>'Alloc Pct'!W29*'Alloc amt'!$G65</f>
        <v>0</v>
      </c>
      <c r="X65" s="44">
        <f>'Alloc Pct'!X29*'Alloc amt'!$G65</f>
        <v>798092.0321599067</v>
      </c>
      <c r="Y65" s="44">
        <f>'Alloc Pct'!Y29*'Alloc amt'!$G65</f>
        <v>0</v>
      </c>
      <c r="Z65" s="44">
        <f>'Alloc Pct'!Z29*'Alloc amt'!$G65</f>
        <v>0</v>
      </c>
      <c r="AA65" s="44">
        <f>'Alloc Pct'!AA29*'Alloc amt'!$G65</f>
        <v>0</v>
      </c>
      <c r="AB65" s="44">
        <f>'Alloc Pct'!AB29*'Alloc amt'!$G65</f>
        <v>50513.453912350684</v>
      </c>
      <c r="AC65" s="44">
        <f>'Alloc Pct'!AC29*'Alloc amt'!$G65</f>
        <v>0</v>
      </c>
      <c r="AD65" s="44">
        <f>'Alloc Pct'!AD29*'Alloc amt'!$G65</f>
        <v>0</v>
      </c>
      <c r="AE65" s="44">
        <f>'Alloc Pct'!AE29*'Alloc amt'!$G65</f>
        <v>0</v>
      </c>
      <c r="AF65" s="44">
        <f>'Alloc Pct'!AF29*'Alloc amt'!$G65</f>
        <v>534279.70469433512</v>
      </c>
      <c r="AG65" s="44">
        <f>'Alloc Pct'!AG29*'Alloc amt'!$G65</f>
        <v>0</v>
      </c>
      <c r="AH65" s="44">
        <f>'Alloc Pct'!AH29*'Alloc amt'!$G65</f>
        <v>0</v>
      </c>
      <c r="AI65" s="44">
        <f>'Alloc Pct'!AI29*'Alloc amt'!$G65</f>
        <v>0</v>
      </c>
      <c r="AJ65" s="44">
        <f>'Alloc Pct'!AJ29*'Alloc amt'!$G65</f>
        <v>1236628.4278023201</v>
      </c>
      <c r="AK65" s="44">
        <f>'Alloc Pct'!AK29*'Alloc amt'!$G65</f>
        <v>0</v>
      </c>
      <c r="AL65" s="44">
        <f>'Alloc Pct'!AL29*'Alloc amt'!$G65</f>
        <v>0</v>
      </c>
      <c r="AM65" s="44">
        <f>'Alloc Pct'!AM29*'Alloc amt'!$G65</f>
        <v>0</v>
      </c>
      <c r="AN65" s="44">
        <f>'Alloc Pct'!AN29*'Alloc amt'!$G65</f>
        <v>427590.96481236716</v>
      </c>
      <c r="AO65" s="44">
        <f>'Alloc Pct'!AO29*'Alloc amt'!$G65</f>
        <v>0</v>
      </c>
      <c r="AP65" s="44">
        <f>'Alloc Pct'!AP29*'Alloc amt'!$G65</f>
        <v>0</v>
      </c>
      <c r="AQ65" s="44">
        <f>'Alloc Pct'!AQ29*'Alloc amt'!$G65</f>
        <v>0</v>
      </c>
      <c r="AR65" s="44">
        <f>'Alloc Pct'!AR29*'Alloc amt'!$G65</f>
        <v>160767.09066108419</v>
      </c>
      <c r="AS65" s="44">
        <f>'Alloc Pct'!AS29*'Alloc amt'!$G65</f>
        <v>0</v>
      </c>
      <c r="AT65" s="44">
        <f>'Alloc Pct'!AT29*'Alloc amt'!$G65</f>
        <v>0</v>
      </c>
      <c r="AU65" s="44">
        <f>'Alloc Pct'!AU29*'Alloc amt'!$G65</f>
        <v>0</v>
      </c>
      <c r="AV65" s="44">
        <f>'Alloc Pct'!AV29*'Alloc amt'!$G65</f>
        <v>0</v>
      </c>
      <c r="AW65" s="44">
        <f>'Alloc Pct'!AW29*'Alloc amt'!$G65</f>
        <v>0</v>
      </c>
      <c r="AX65" s="44">
        <f>'Alloc Pct'!AX29*'Alloc amt'!$G65</f>
        <v>0</v>
      </c>
      <c r="AY65" s="44">
        <f>'Alloc Pct'!AY29*'Alloc amt'!$G65</f>
        <v>0</v>
      </c>
      <c r="AZ65" s="44">
        <f>'Alloc Pct'!AZ29*'Alloc amt'!$G65</f>
        <v>0</v>
      </c>
      <c r="BA65" s="44">
        <f>'Alloc Pct'!BA29*'Alloc amt'!$G65</f>
        <v>0</v>
      </c>
      <c r="BB65" s="44">
        <f>'Alloc Pct'!BB29*'Alloc amt'!$G65</f>
        <v>0</v>
      </c>
      <c r="BC65" s="44">
        <f>'Alloc Pct'!BC29*'Alloc amt'!$G65</f>
        <v>0</v>
      </c>
      <c r="BD65" s="44">
        <f>'Alloc Pct'!BD29*'Alloc amt'!$G65</f>
        <v>385.28603602258227</v>
      </c>
      <c r="BE65" s="44">
        <f>'Alloc Pct'!BE29*'Alloc amt'!$G65</f>
        <v>0</v>
      </c>
      <c r="BF65" s="44">
        <f>'Alloc Pct'!BF29*'Alloc amt'!$G65</f>
        <v>0</v>
      </c>
    </row>
    <row r="66" spans="3:69" x14ac:dyDescent="0.25">
      <c r="C66" s="53" t="s">
        <v>2</v>
      </c>
      <c r="D66" s="53" t="s">
        <v>375</v>
      </c>
      <c r="E66" s="53"/>
      <c r="F66" s="53"/>
      <c r="G66" s="55">
        <f>'Class Allocation'!I195</f>
        <v>43326391.212232105</v>
      </c>
      <c r="H66" s="107"/>
      <c r="I66" s="55">
        <f>G66</f>
        <v>43326391.212232105</v>
      </c>
      <c r="J66" s="53"/>
      <c r="K66" s="108"/>
      <c r="L66" s="55">
        <f>'Alloc Pct'!L13*'Alloc amt'!$G66</f>
        <v>0</v>
      </c>
      <c r="M66" s="55">
        <f>'Alloc Pct'!M13*'Alloc amt'!$G66</f>
        <v>14545450.728441283</v>
      </c>
      <c r="N66" s="55">
        <f>'Alloc Pct'!N13*'Alloc amt'!$G66</f>
        <v>0</v>
      </c>
      <c r="O66" s="55">
        <f>'Alloc Pct'!O13*'Alloc amt'!$G66</f>
        <v>0</v>
      </c>
      <c r="P66" s="55">
        <f>'Alloc Pct'!P13*'Alloc amt'!$G66</f>
        <v>0</v>
      </c>
      <c r="Q66" s="55">
        <f>'Alloc Pct'!Q13*'Alloc amt'!$G66</f>
        <v>4339554.1774939187</v>
      </c>
      <c r="R66" s="55">
        <f>'Alloc Pct'!R13*'Alloc amt'!$G66</f>
        <v>0</v>
      </c>
      <c r="S66" s="55">
        <f>'Alloc Pct'!S13*'Alloc amt'!$G66</f>
        <v>0</v>
      </c>
      <c r="T66" s="55">
        <f>'Alloc Pct'!T13*'Alloc amt'!$G66</f>
        <v>0</v>
      </c>
      <c r="U66" s="55">
        <f>'Alloc Pct'!U13*'Alloc amt'!$G66</f>
        <v>362589.82102504111</v>
      </c>
      <c r="V66" s="55">
        <f>'Alloc Pct'!V13*'Alloc amt'!$G66</f>
        <v>0</v>
      </c>
      <c r="W66" s="55">
        <f>'Alloc Pct'!W13*'Alloc amt'!$G66</f>
        <v>0</v>
      </c>
      <c r="X66" s="55">
        <f>'Alloc Pct'!X13*'Alloc amt'!$G66</f>
        <v>0</v>
      </c>
      <c r="Y66" s="55">
        <f>'Alloc Pct'!Y13*'Alloc amt'!$G66</f>
        <v>5125299.9930448532</v>
      </c>
      <c r="Z66" s="55">
        <f>'Alloc Pct'!Z13*'Alloc amt'!$G66</f>
        <v>0</v>
      </c>
      <c r="AA66" s="55">
        <f>'Alloc Pct'!AA13*'Alloc amt'!$G66</f>
        <v>0</v>
      </c>
      <c r="AB66" s="55">
        <f>'Alloc Pct'!AB13*'Alloc amt'!$G66</f>
        <v>0</v>
      </c>
      <c r="AC66" s="55">
        <f>'Alloc Pct'!AC13*'Alloc amt'!$G66</f>
        <v>395517.3339949217</v>
      </c>
      <c r="AD66" s="55">
        <f>'Alloc Pct'!AD13*'Alloc amt'!$G66</f>
        <v>0</v>
      </c>
      <c r="AE66" s="55">
        <f>'Alloc Pct'!AE13*'Alloc amt'!$G66</f>
        <v>0</v>
      </c>
      <c r="AF66" s="55">
        <f>'Alloc Pct'!AF13*'Alloc amt'!$G66</f>
        <v>0</v>
      </c>
      <c r="AG66" s="55">
        <f>'Alloc Pct'!AG13*'Alloc amt'!$G66</f>
        <v>3990063.6715207435</v>
      </c>
      <c r="AH66" s="55">
        <f>'Alloc Pct'!AH13*'Alloc amt'!$G66</f>
        <v>0</v>
      </c>
      <c r="AI66" s="55">
        <f>'Alloc Pct'!AI13*'Alloc amt'!$G66</f>
        <v>0</v>
      </c>
      <c r="AJ66" s="55">
        <f>'Alloc Pct'!AJ13*'Alloc amt'!$G66</f>
        <v>0</v>
      </c>
      <c r="AK66" s="55">
        <f>'Alloc Pct'!AK13*'Alloc amt'!$G66</f>
        <v>9591295.349376848</v>
      </c>
      <c r="AL66" s="55">
        <f>'Alloc Pct'!AL13*'Alloc amt'!$G66</f>
        <v>0</v>
      </c>
      <c r="AM66" s="55">
        <f>'Alloc Pct'!AM13*'Alloc amt'!$G66</f>
        <v>0</v>
      </c>
      <c r="AN66" s="55">
        <f>'Alloc Pct'!AN13*'Alloc amt'!$G66</f>
        <v>0</v>
      </c>
      <c r="AO66" s="55">
        <f>'Alloc Pct'!AO13*'Alloc amt'!$G66</f>
        <v>3415783.2781968215</v>
      </c>
      <c r="AP66" s="55">
        <f>'Alloc Pct'!AP13*'Alloc amt'!$G66</f>
        <v>0</v>
      </c>
      <c r="AQ66" s="55">
        <f>'Alloc Pct'!AQ13*'Alloc amt'!$G66</f>
        <v>0</v>
      </c>
      <c r="AR66" s="55">
        <f>'Alloc Pct'!AR13*'Alloc amt'!$G66</f>
        <v>0</v>
      </c>
      <c r="AS66" s="55">
        <f>'Alloc Pct'!AS13*'Alloc amt'!$G66</f>
        <v>1261019.3479727821</v>
      </c>
      <c r="AT66" s="55">
        <f>'Alloc Pct'!AT13*'Alloc amt'!$G66</f>
        <v>0</v>
      </c>
      <c r="AU66" s="55">
        <f>'Alloc Pct'!AU13*'Alloc amt'!$G66</f>
        <v>0</v>
      </c>
      <c r="AV66" s="55">
        <f>'Alloc Pct'!AV13*'Alloc amt'!$G66</f>
        <v>0</v>
      </c>
      <c r="AW66" s="55">
        <f>'Alloc Pct'!AW13*'Alloc amt'!$G66</f>
        <v>295195.38711961993</v>
      </c>
      <c r="AX66" s="55">
        <f>'Alloc Pct'!AX13*'Alloc amt'!$G66</f>
        <v>0</v>
      </c>
      <c r="AY66" s="55">
        <f>'Alloc Pct'!AY13*'Alloc amt'!$G66</f>
        <v>0</v>
      </c>
      <c r="AZ66" s="55">
        <f>'Alloc Pct'!AZ13*'Alloc amt'!$G66</f>
        <v>0</v>
      </c>
      <c r="BA66" s="55">
        <f>'Alloc Pct'!BA13*'Alloc amt'!$G66</f>
        <v>1066.6101727114099</v>
      </c>
      <c r="BB66" s="55">
        <f>'Alloc Pct'!BB13*'Alloc amt'!$G66</f>
        <v>0</v>
      </c>
      <c r="BC66" s="55">
        <f>'Alloc Pct'!BC13*'Alloc amt'!$G66</f>
        <v>0</v>
      </c>
      <c r="BD66" s="55">
        <f>'Alloc Pct'!BD13*'Alloc amt'!$G66</f>
        <v>0</v>
      </c>
      <c r="BE66" s="55">
        <f>'Alloc Pct'!BE13*'Alloc amt'!$G66</f>
        <v>3555.5138725593142</v>
      </c>
      <c r="BF66" s="55">
        <f>'Alloc Pct'!BF13*'Alloc amt'!$G66</f>
        <v>0</v>
      </c>
    </row>
    <row r="67" spans="3:69" x14ac:dyDescent="0.25">
      <c r="C67" t="s">
        <v>8</v>
      </c>
      <c r="G67" s="44">
        <f>SUM(G65:G66)</f>
        <v>50619306.665578231</v>
      </c>
      <c r="L67" s="44">
        <f>L66+L65</f>
        <v>3163948.7647254025</v>
      </c>
      <c r="M67" s="44">
        <f t="shared" ref="M67:BF67" si="99">M66+M65</f>
        <v>14545450.728441283</v>
      </c>
      <c r="N67" s="44">
        <f t="shared" si="99"/>
        <v>0</v>
      </c>
      <c r="O67" s="44">
        <f t="shared" si="99"/>
        <v>0</v>
      </c>
      <c r="P67" s="44">
        <f t="shared" si="99"/>
        <v>850511.17326625588</v>
      </c>
      <c r="Q67" s="44">
        <f t="shared" si="99"/>
        <v>4339554.1774939187</v>
      </c>
      <c r="R67" s="44">
        <f t="shared" si="99"/>
        <v>0</v>
      </c>
      <c r="S67" s="44">
        <f t="shared" si="99"/>
        <v>0</v>
      </c>
      <c r="T67" s="44">
        <f t="shared" si="99"/>
        <v>70198.555276077866</v>
      </c>
      <c r="U67" s="44">
        <f t="shared" si="99"/>
        <v>362589.82102504111</v>
      </c>
      <c r="V67" s="44">
        <f t="shared" si="99"/>
        <v>0</v>
      </c>
      <c r="W67" s="44">
        <f t="shared" si="99"/>
        <v>0</v>
      </c>
      <c r="X67" s="44">
        <f t="shared" si="99"/>
        <v>798092.0321599067</v>
      </c>
      <c r="Y67" s="44">
        <f t="shared" si="99"/>
        <v>5125299.9930448532</v>
      </c>
      <c r="Z67" s="44">
        <f t="shared" si="99"/>
        <v>0</v>
      </c>
      <c r="AA67" s="44">
        <f t="shared" si="99"/>
        <v>0</v>
      </c>
      <c r="AB67" s="44">
        <f t="shared" si="99"/>
        <v>50513.453912350684</v>
      </c>
      <c r="AC67" s="44">
        <f t="shared" si="99"/>
        <v>395517.3339949217</v>
      </c>
      <c r="AD67" s="44">
        <f t="shared" si="99"/>
        <v>0</v>
      </c>
      <c r="AE67" s="44">
        <f t="shared" si="99"/>
        <v>0</v>
      </c>
      <c r="AF67" s="44">
        <f t="shared" si="99"/>
        <v>534279.70469433512</v>
      </c>
      <c r="AG67" s="44">
        <f t="shared" si="99"/>
        <v>3990063.6715207435</v>
      </c>
      <c r="AH67" s="44">
        <f t="shared" si="99"/>
        <v>0</v>
      </c>
      <c r="AI67" s="44">
        <f t="shared" si="99"/>
        <v>0</v>
      </c>
      <c r="AJ67" s="44">
        <f t="shared" si="99"/>
        <v>1236628.4278023201</v>
      </c>
      <c r="AK67" s="44">
        <f t="shared" si="99"/>
        <v>9591295.349376848</v>
      </c>
      <c r="AL67" s="44">
        <f t="shared" si="99"/>
        <v>0</v>
      </c>
      <c r="AM67" s="44">
        <f t="shared" si="99"/>
        <v>0</v>
      </c>
      <c r="AN67" s="44">
        <f t="shared" si="99"/>
        <v>427590.96481236716</v>
      </c>
      <c r="AO67" s="44">
        <f t="shared" si="99"/>
        <v>3415783.2781968215</v>
      </c>
      <c r="AP67" s="44">
        <f t="shared" si="99"/>
        <v>0</v>
      </c>
      <c r="AQ67" s="44">
        <f t="shared" si="99"/>
        <v>0</v>
      </c>
      <c r="AR67" s="44">
        <f t="shared" si="99"/>
        <v>160767.09066108419</v>
      </c>
      <c r="AS67" s="44">
        <f t="shared" si="99"/>
        <v>1261019.3479727821</v>
      </c>
      <c r="AT67" s="44">
        <f t="shared" si="99"/>
        <v>0</v>
      </c>
      <c r="AU67" s="44">
        <f t="shared" si="99"/>
        <v>0</v>
      </c>
      <c r="AV67" s="44">
        <f t="shared" si="99"/>
        <v>0</v>
      </c>
      <c r="AW67" s="44">
        <f t="shared" si="99"/>
        <v>295195.38711961993</v>
      </c>
      <c r="AX67" s="44">
        <f t="shared" si="99"/>
        <v>0</v>
      </c>
      <c r="AY67" s="44">
        <f t="shared" si="99"/>
        <v>0</v>
      </c>
      <c r="AZ67" s="44">
        <f t="shared" si="99"/>
        <v>0</v>
      </c>
      <c r="BA67" s="44">
        <f t="shared" si="99"/>
        <v>1066.6101727114099</v>
      </c>
      <c r="BB67" s="44">
        <f t="shared" si="99"/>
        <v>0</v>
      </c>
      <c r="BC67" s="44">
        <f t="shared" si="99"/>
        <v>0</v>
      </c>
      <c r="BD67" s="44">
        <f t="shared" si="99"/>
        <v>385.28603602258227</v>
      </c>
      <c r="BE67" s="44">
        <f t="shared" si="99"/>
        <v>3555.5138725593142</v>
      </c>
      <c r="BF67" s="44">
        <f t="shared" si="99"/>
        <v>0</v>
      </c>
    </row>
    <row r="68" spans="3:69" x14ac:dyDescent="0.25">
      <c r="J68" s="44"/>
      <c r="V68" s="44"/>
    </row>
    <row r="69" spans="3:69" x14ac:dyDescent="0.25">
      <c r="C69" t="s">
        <v>379</v>
      </c>
      <c r="V69" s="44"/>
    </row>
    <row r="70" spans="3:69" x14ac:dyDescent="0.25">
      <c r="C70" t="s">
        <v>1</v>
      </c>
      <c r="D70" t="s">
        <v>250</v>
      </c>
      <c r="G70" s="44">
        <f>'Class Allocation'!H139</f>
        <v>2543142.6552272206</v>
      </c>
      <c r="H70" s="24">
        <f>G70</f>
        <v>2543142.6552272206</v>
      </c>
      <c r="L70" s="44">
        <f>'Alloc Pct'!L29*'Alloc amt'!$G70</f>
        <v>1103313.6355413008</v>
      </c>
      <c r="M70" s="44">
        <f>'Alloc Pct'!M29*'Alloc amt'!$G70</f>
        <v>0</v>
      </c>
      <c r="N70" s="44">
        <f>'Alloc Pct'!N29*'Alloc amt'!$G70</f>
        <v>0</v>
      </c>
      <c r="O70" s="44">
        <f>'Alloc Pct'!O29*'Alloc amt'!$G70</f>
        <v>0</v>
      </c>
      <c r="P70" s="44">
        <f>'Alloc Pct'!P29*'Alloc amt'!$G70</f>
        <v>296585.26241221599</v>
      </c>
      <c r="Q70" s="44">
        <f>'Alloc Pct'!Q29*'Alloc amt'!$G70</f>
        <v>0</v>
      </c>
      <c r="R70" s="44">
        <f>'Alloc Pct'!R29*'Alloc amt'!$G70</f>
        <v>0</v>
      </c>
      <c r="S70" s="44">
        <f>'Alloc Pct'!S29*'Alloc amt'!$G70</f>
        <v>0</v>
      </c>
      <c r="T70" s="44">
        <f>'Alloc Pct'!T29*'Alloc amt'!$G70</f>
        <v>24479.228012441716</v>
      </c>
      <c r="U70" s="44">
        <f>'Alloc Pct'!U29*'Alloc amt'!$G70</f>
        <v>0</v>
      </c>
      <c r="V70" s="44">
        <f>'Alloc Pct'!V29*'Alloc amt'!$G70</f>
        <v>0</v>
      </c>
      <c r="W70" s="44">
        <f>'Alloc Pct'!W29*'Alloc amt'!$G70</f>
        <v>0</v>
      </c>
      <c r="X70" s="44">
        <f>'Alloc Pct'!X29*'Alloc amt'!$G70</f>
        <v>278305.96731401671</v>
      </c>
      <c r="Y70" s="44">
        <f>'Alloc Pct'!Y29*'Alloc amt'!$G70</f>
        <v>0</v>
      </c>
      <c r="Z70" s="44">
        <f>'Alloc Pct'!Z29*'Alloc amt'!$G70</f>
        <v>0</v>
      </c>
      <c r="AA70" s="44">
        <f>'Alloc Pct'!AA29*'Alloc amt'!$G70</f>
        <v>0</v>
      </c>
      <c r="AB70" s="44">
        <f>'Alloc Pct'!AB29*'Alloc amt'!$G70</f>
        <v>17614.755049492895</v>
      </c>
      <c r="AC70" s="44">
        <f>'Alloc Pct'!AC29*'Alloc amt'!$G70</f>
        <v>0</v>
      </c>
      <c r="AD70" s="44">
        <f>'Alloc Pct'!AD29*'Alloc amt'!$G70</f>
        <v>0</v>
      </c>
      <c r="AE70" s="44">
        <f>'Alloc Pct'!AE29*'Alloc amt'!$G70</f>
        <v>0</v>
      </c>
      <c r="AF70" s="44">
        <f>'Alloc Pct'!AF29*'Alloc amt'!$G70</f>
        <v>186310.88150171106</v>
      </c>
      <c r="AG70" s="44">
        <f>'Alloc Pct'!AG29*'Alloc amt'!$G70</f>
        <v>0</v>
      </c>
      <c r="AH70" s="44">
        <f>'Alloc Pct'!AH29*'Alloc amt'!$G70</f>
        <v>0</v>
      </c>
      <c r="AI70" s="44">
        <f>'Alloc Pct'!AI29*'Alloc amt'!$G70</f>
        <v>0</v>
      </c>
      <c r="AJ70" s="44">
        <f>'Alloc Pct'!AJ29*'Alloc amt'!$G70</f>
        <v>431229.80425718607</v>
      </c>
      <c r="AK70" s="44">
        <f>'Alloc Pct'!AK29*'Alloc amt'!$G70</f>
        <v>0</v>
      </c>
      <c r="AL70" s="44">
        <f>'Alloc Pct'!AL29*'Alloc amt'!$G70</f>
        <v>0</v>
      </c>
      <c r="AM70" s="44">
        <f>'Alloc Pct'!AM29*'Alloc amt'!$G70</f>
        <v>0</v>
      </c>
      <c r="AN70" s="44">
        <f>'Alloc Pct'!AN29*'Alloc amt'!$G70</f>
        <v>149107.01057217966</v>
      </c>
      <c r="AO70" s="44">
        <f>'Alloc Pct'!AO29*'Alloc amt'!$G70</f>
        <v>0</v>
      </c>
      <c r="AP70" s="44">
        <f>'Alloc Pct'!AP29*'Alloc amt'!$G70</f>
        <v>0</v>
      </c>
      <c r="AQ70" s="44">
        <f>'Alloc Pct'!AQ29*'Alloc amt'!$G70</f>
        <v>0</v>
      </c>
      <c r="AR70" s="44">
        <f>'Alloc Pct'!AR29*'Alloc amt'!$G70</f>
        <v>56061.755882470228</v>
      </c>
      <c r="AS70" s="44">
        <f>'Alloc Pct'!AS29*'Alloc amt'!$G70</f>
        <v>0</v>
      </c>
      <c r="AT70" s="44">
        <f>'Alloc Pct'!AT29*'Alloc amt'!$G70</f>
        <v>0</v>
      </c>
      <c r="AU70" s="44">
        <f>'Alloc Pct'!AU29*'Alloc amt'!$G70</f>
        <v>0</v>
      </c>
      <c r="AV70" s="44">
        <f>'Alloc Pct'!AV29*'Alloc amt'!$G70</f>
        <v>0</v>
      </c>
      <c r="AW70" s="44">
        <f>'Alloc Pct'!AW29*'Alloc amt'!$G70</f>
        <v>0</v>
      </c>
      <c r="AX70" s="44">
        <f>'Alloc Pct'!AX29*'Alloc amt'!$G70</f>
        <v>0</v>
      </c>
      <c r="AY70" s="44">
        <f>'Alloc Pct'!AY29*'Alloc amt'!$G70</f>
        <v>0</v>
      </c>
      <c r="AZ70" s="44">
        <f>'Alloc Pct'!AZ29*'Alloc amt'!$G70</f>
        <v>0</v>
      </c>
      <c r="BA70" s="44">
        <f>'Alloc Pct'!BA29*'Alloc amt'!$G70</f>
        <v>0</v>
      </c>
      <c r="BB70" s="44">
        <f>'Alloc Pct'!BB29*'Alloc amt'!$G70</f>
        <v>0</v>
      </c>
      <c r="BC70" s="44">
        <f>'Alloc Pct'!BC29*'Alloc amt'!$G70</f>
        <v>0</v>
      </c>
      <c r="BD70" s="44">
        <f>'Alloc Pct'!BD29*'Alloc amt'!$G70</f>
        <v>134.35468420559755</v>
      </c>
      <c r="BE70" s="44">
        <f>'Alloc Pct'!BE29*'Alloc amt'!$G70</f>
        <v>0</v>
      </c>
      <c r="BF70" s="44">
        <f>'Alloc Pct'!BF29*'Alloc amt'!$G70</f>
        <v>0</v>
      </c>
    </row>
    <row r="71" spans="3:69" x14ac:dyDescent="0.25">
      <c r="C71" s="53" t="s">
        <v>2</v>
      </c>
      <c r="D71" s="53" t="s">
        <v>375</v>
      </c>
      <c r="G71" s="55">
        <f>'Class Allocation'!I139</f>
        <v>12973285.991674671</v>
      </c>
      <c r="H71" s="107"/>
      <c r="I71" s="55">
        <f>G71</f>
        <v>12973285.991674671</v>
      </c>
      <c r="J71" s="53"/>
      <c r="K71" s="108"/>
      <c r="L71" s="55">
        <f>'Alloc Pct'!L13*'Alloc amt'!$G71</f>
        <v>0</v>
      </c>
      <c r="M71" s="55">
        <f>'Alloc Pct'!M13*'Alloc amt'!$G71</f>
        <v>4355366.0228365874</v>
      </c>
      <c r="N71" s="55">
        <f>'Alloc Pct'!N13*'Alloc amt'!$G71</f>
        <v>0</v>
      </c>
      <c r="O71" s="55">
        <f>'Alloc Pct'!O13*'Alloc amt'!$G71</f>
        <v>0</v>
      </c>
      <c r="P71" s="55">
        <f>'Alloc Pct'!P13*'Alloc amt'!$G71</f>
        <v>0</v>
      </c>
      <c r="Q71" s="55">
        <f>'Alloc Pct'!Q13*'Alloc amt'!$G71</f>
        <v>1299399.1847883412</v>
      </c>
      <c r="R71" s="55">
        <f>'Alloc Pct'!R13*'Alloc amt'!$G71</f>
        <v>0</v>
      </c>
      <c r="S71" s="55">
        <f>'Alloc Pct'!S13*'Alloc amt'!$G71</f>
        <v>0</v>
      </c>
      <c r="T71" s="55">
        <f>'Alloc Pct'!T13*'Alloc amt'!$G71</f>
        <v>0</v>
      </c>
      <c r="U71" s="55">
        <f>'Alloc Pct'!U13*'Alloc amt'!$G71</f>
        <v>108570.81132803745</v>
      </c>
      <c r="V71" s="55">
        <f>'Alloc Pct'!V13*'Alloc amt'!$G71</f>
        <v>0</v>
      </c>
      <c r="W71" s="55">
        <f>'Alloc Pct'!W13*'Alloc amt'!$G71</f>
        <v>0</v>
      </c>
      <c r="X71" s="55">
        <f>'Alloc Pct'!X13*'Alloc amt'!$G71</f>
        <v>0</v>
      </c>
      <c r="Y71" s="55">
        <f>'Alloc Pct'!Y13*'Alloc amt'!$G71</f>
        <v>1534676.227179677</v>
      </c>
      <c r="Z71" s="55">
        <f>'Alloc Pct'!Z13*'Alloc amt'!$G71</f>
        <v>0</v>
      </c>
      <c r="AA71" s="55">
        <f>'Alloc Pct'!AA13*'Alloc amt'!$G71</f>
        <v>0</v>
      </c>
      <c r="AB71" s="55">
        <f>'Alloc Pct'!AB13*'Alloc amt'!$G71</f>
        <v>0</v>
      </c>
      <c r="AC71" s="55">
        <f>'Alloc Pct'!AC13*'Alloc amt'!$G71</f>
        <v>118430.34568575324</v>
      </c>
      <c r="AD71" s="55">
        <f>'Alloc Pct'!AD13*'Alloc amt'!$G71</f>
        <v>0</v>
      </c>
      <c r="AE71" s="55">
        <f>'Alloc Pct'!AE13*'Alloc amt'!$G71</f>
        <v>0</v>
      </c>
      <c r="AF71" s="55">
        <f>'Alloc Pct'!AF13*'Alloc amt'!$G71</f>
        <v>0</v>
      </c>
      <c r="AG71" s="55">
        <f>'Alloc Pct'!AG13*'Alloc amt'!$G71</f>
        <v>1194750.7209189339</v>
      </c>
      <c r="AH71" s="55">
        <f>'Alloc Pct'!AH13*'Alloc amt'!$G71</f>
        <v>0</v>
      </c>
      <c r="AI71" s="55">
        <f>'Alloc Pct'!AI13*'Alloc amt'!$G71</f>
        <v>0</v>
      </c>
      <c r="AJ71" s="55">
        <f>'Alloc Pct'!AJ13*'Alloc amt'!$G71</f>
        <v>0</v>
      </c>
      <c r="AK71" s="55">
        <f>'Alloc Pct'!AK13*'Alloc amt'!$G71</f>
        <v>2871935.8828795156</v>
      </c>
      <c r="AL71" s="55">
        <f>'Alloc Pct'!AL13*'Alloc amt'!$G71</f>
        <v>0</v>
      </c>
      <c r="AM71" s="55">
        <f>'Alloc Pct'!AM13*'Alloc amt'!$G71</f>
        <v>0</v>
      </c>
      <c r="AN71" s="55">
        <f>'Alloc Pct'!AN13*'Alloc amt'!$G71</f>
        <v>0</v>
      </c>
      <c r="AO71" s="55">
        <f>'Alloc Pct'!AO13*'Alloc amt'!$G71</f>
        <v>1022793.0855482027</v>
      </c>
      <c r="AP71" s="55">
        <f>'Alloc Pct'!AP13*'Alloc amt'!$G71</f>
        <v>0</v>
      </c>
      <c r="AQ71" s="55">
        <f>'Alloc Pct'!AQ13*'Alloc amt'!$G71</f>
        <v>0</v>
      </c>
      <c r="AR71" s="55">
        <f>'Alloc Pct'!AR13*'Alloc amt'!$G71</f>
        <v>0</v>
      </c>
      <c r="AS71" s="55">
        <f>'Alloc Pct'!AS13*'Alloc amt'!$G71</f>
        <v>377588.90561989188</v>
      </c>
      <c r="AT71" s="55">
        <f>'Alloc Pct'!AT13*'Alloc amt'!$G71</f>
        <v>0</v>
      </c>
      <c r="AU71" s="55">
        <f>'Alloc Pct'!AU13*'Alloc amt'!$G71</f>
        <v>0</v>
      </c>
      <c r="AV71" s="55">
        <f>'Alloc Pct'!AV13*'Alloc amt'!$G71</f>
        <v>0</v>
      </c>
      <c r="AW71" s="55">
        <f>'Alloc Pct'!AW13*'Alloc amt'!$G71</f>
        <v>88390.79538765605</v>
      </c>
      <c r="AX71" s="55">
        <f>'Alloc Pct'!AX13*'Alloc amt'!$G71</f>
        <v>0</v>
      </c>
      <c r="AY71" s="55">
        <f>'Alloc Pct'!AY13*'Alloc amt'!$G71</f>
        <v>0</v>
      </c>
      <c r="AZ71" s="55">
        <f>'Alloc Pct'!AZ13*'Alloc amt'!$G71</f>
        <v>0</v>
      </c>
      <c r="BA71" s="55">
        <f>'Alloc Pct'!BA13*'Alloc amt'!$G71</f>
        <v>319.37667608716015</v>
      </c>
      <c r="BB71" s="55">
        <f>'Alloc Pct'!BB13*'Alloc amt'!$G71</f>
        <v>0</v>
      </c>
      <c r="BC71" s="55">
        <f>'Alloc Pct'!BC13*'Alloc amt'!$G71</f>
        <v>0</v>
      </c>
      <c r="BD71" s="55">
        <f>'Alloc Pct'!BD13*'Alloc amt'!$G71</f>
        <v>0</v>
      </c>
      <c r="BE71" s="55">
        <f>'Alloc Pct'!BE13*'Alloc amt'!$G71</f>
        <v>1064.6328259865782</v>
      </c>
      <c r="BF71" s="55">
        <f>'Alloc Pct'!BF13*'Alloc amt'!$G71</f>
        <v>0</v>
      </c>
    </row>
    <row r="72" spans="3:69" x14ac:dyDescent="0.25">
      <c r="C72" t="s">
        <v>8</v>
      </c>
      <c r="G72" s="44">
        <f>+G71+G70</f>
        <v>15516428.646901891</v>
      </c>
      <c r="L72" s="44">
        <f>+L71+L70</f>
        <v>1103313.6355413008</v>
      </c>
      <c r="M72" s="44">
        <f t="shared" ref="M72:BF72" si="100">+M71+M70</f>
        <v>4355366.0228365874</v>
      </c>
      <c r="N72" s="44">
        <f t="shared" si="100"/>
        <v>0</v>
      </c>
      <c r="O72" s="44">
        <f t="shared" si="100"/>
        <v>0</v>
      </c>
      <c r="P72" s="44">
        <f t="shared" si="100"/>
        <v>296585.26241221599</v>
      </c>
      <c r="Q72" s="44">
        <f t="shared" si="100"/>
        <v>1299399.1847883412</v>
      </c>
      <c r="R72" s="44">
        <f t="shared" si="100"/>
        <v>0</v>
      </c>
      <c r="S72" s="44">
        <f t="shared" si="100"/>
        <v>0</v>
      </c>
      <c r="T72" s="44">
        <f t="shared" si="100"/>
        <v>24479.228012441716</v>
      </c>
      <c r="U72" s="44">
        <f t="shared" si="100"/>
        <v>108570.81132803745</v>
      </c>
      <c r="V72" s="44">
        <f t="shared" si="100"/>
        <v>0</v>
      </c>
      <c r="W72" s="44">
        <f t="shared" si="100"/>
        <v>0</v>
      </c>
      <c r="X72" s="44">
        <f t="shared" si="100"/>
        <v>278305.96731401671</v>
      </c>
      <c r="Y72" s="44">
        <f t="shared" si="100"/>
        <v>1534676.227179677</v>
      </c>
      <c r="Z72" s="44">
        <f t="shared" si="100"/>
        <v>0</v>
      </c>
      <c r="AA72" s="44">
        <f t="shared" si="100"/>
        <v>0</v>
      </c>
      <c r="AB72" s="44">
        <f t="shared" si="100"/>
        <v>17614.755049492895</v>
      </c>
      <c r="AC72" s="44">
        <f t="shared" si="100"/>
        <v>118430.34568575324</v>
      </c>
      <c r="AD72" s="44">
        <f t="shared" si="100"/>
        <v>0</v>
      </c>
      <c r="AE72" s="44">
        <f t="shared" si="100"/>
        <v>0</v>
      </c>
      <c r="AF72" s="44">
        <f t="shared" si="100"/>
        <v>186310.88150171106</v>
      </c>
      <c r="AG72" s="44">
        <f t="shared" si="100"/>
        <v>1194750.7209189339</v>
      </c>
      <c r="AH72" s="44">
        <f t="shared" si="100"/>
        <v>0</v>
      </c>
      <c r="AI72" s="44">
        <f t="shared" si="100"/>
        <v>0</v>
      </c>
      <c r="AJ72" s="44">
        <f t="shared" si="100"/>
        <v>431229.80425718607</v>
      </c>
      <c r="AK72" s="44">
        <f t="shared" si="100"/>
        <v>2871935.8828795156</v>
      </c>
      <c r="AL72" s="44">
        <f t="shared" si="100"/>
        <v>0</v>
      </c>
      <c r="AM72" s="44">
        <f t="shared" si="100"/>
        <v>0</v>
      </c>
      <c r="AN72" s="44">
        <f t="shared" si="100"/>
        <v>149107.01057217966</v>
      </c>
      <c r="AO72" s="44">
        <f t="shared" si="100"/>
        <v>1022793.0855482027</v>
      </c>
      <c r="AP72" s="44">
        <f t="shared" si="100"/>
        <v>0</v>
      </c>
      <c r="AQ72" s="44">
        <f t="shared" si="100"/>
        <v>0</v>
      </c>
      <c r="AR72" s="44">
        <f t="shared" si="100"/>
        <v>56061.755882470228</v>
      </c>
      <c r="AS72" s="44">
        <f t="shared" si="100"/>
        <v>377588.90561989188</v>
      </c>
      <c r="AT72" s="44">
        <f t="shared" si="100"/>
        <v>0</v>
      </c>
      <c r="AU72" s="44">
        <f t="shared" si="100"/>
        <v>0</v>
      </c>
      <c r="AV72" s="44">
        <f t="shared" si="100"/>
        <v>0</v>
      </c>
      <c r="AW72" s="44">
        <f t="shared" si="100"/>
        <v>88390.79538765605</v>
      </c>
      <c r="AX72" s="44">
        <f t="shared" si="100"/>
        <v>0</v>
      </c>
      <c r="AY72" s="44">
        <f t="shared" si="100"/>
        <v>0</v>
      </c>
      <c r="AZ72" s="44">
        <f t="shared" si="100"/>
        <v>0</v>
      </c>
      <c r="BA72" s="44">
        <f t="shared" si="100"/>
        <v>319.37667608716015</v>
      </c>
      <c r="BB72" s="44">
        <f t="shared" si="100"/>
        <v>0</v>
      </c>
      <c r="BC72" s="44">
        <f t="shared" si="100"/>
        <v>0</v>
      </c>
      <c r="BD72" s="44">
        <f t="shared" si="100"/>
        <v>134.35468420559755</v>
      </c>
      <c r="BE72" s="44">
        <f t="shared" si="100"/>
        <v>1064.6328259865782</v>
      </c>
      <c r="BF72" s="44">
        <f t="shared" si="100"/>
        <v>0</v>
      </c>
    </row>
    <row r="73" spans="3:69" x14ac:dyDescent="0.25">
      <c r="J73" s="44"/>
      <c r="V73" s="44"/>
    </row>
    <row r="74" spans="3:69" x14ac:dyDescent="0.25">
      <c r="C74" t="s">
        <v>380</v>
      </c>
      <c r="V74" s="44"/>
    </row>
    <row r="75" spans="3:69" x14ac:dyDescent="0.25">
      <c r="C75" t="s">
        <v>1</v>
      </c>
      <c r="D75" t="s">
        <v>250</v>
      </c>
      <c r="G75" s="44">
        <f>'Class Allocation'!H140</f>
        <v>1182438.126762477</v>
      </c>
      <c r="H75" s="24">
        <f>G75</f>
        <v>1182438.126762477</v>
      </c>
      <c r="I75" s="44"/>
      <c r="J75" s="44"/>
      <c r="K75" s="109"/>
      <c r="L75" s="44">
        <f>'Alloc Pct'!L29*'Alloc amt'!$G75</f>
        <v>512987.38816694211</v>
      </c>
      <c r="M75" s="44">
        <f>'Alloc Pct'!M29*'Alloc amt'!$G75</f>
        <v>0</v>
      </c>
      <c r="N75" s="44">
        <f>'Alloc Pct'!N29*'Alloc amt'!$G75</f>
        <v>0</v>
      </c>
      <c r="O75" s="44">
        <f>'Alloc Pct'!O29*'Alloc amt'!$G75</f>
        <v>0</v>
      </c>
      <c r="P75" s="44">
        <f>'Alloc Pct'!P29*'Alloc amt'!$G75</f>
        <v>137897.77832212293</v>
      </c>
      <c r="Q75" s="44">
        <f>'Alloc Pct'!Q29*'Alloc amt'!$G75</f>
        <v>0</v>
      </c>
      <c r="R75" s="44">
        <f>'Alloc Pct'!R29*'Alloc amt'!$G75</f>
        <v>0</v>
      </c>
      <c r="S75" s="44">
        <f>'Alloc Pct'!S29*'Alloc amt'!$G75</f>
        <v>0</v>
      </c>
      <c r="T75" s="44">
        <f>'Alloc Pct'!T29*'Alloc amt'!$G75</f>
        <v>11381.65507787332</v>
      </c>
      <c r="U75" s="44">
        <f>'Alloc Pct'!U29*'Alloc amt'!$G75</f>
        <v>0</v>
      </c>
      <c r="V75" s="44">
        <f>'Alloc Pct'!V29*'Alloc amt'!$G75</f>
        <v>0</v>
      </c>
      <c r="W75" s="44">
        <f>'Alloc Pct'!W29*'Alloc amt'!$G75</f>
        <v>0</v>
      </c>
      <c r="X75" s="44">
        <f>'Alloc Pct'!X29*'Alloc amt'!$G75</f>
        <v>129398.7916805253</v>
      </c>
      <c r="Y75" s="44">
        <f>'Alloc Pct'!Y29*'Alloc amt'!$G75</f>
        <v>0</v>
      </c>
      <c r="Z75" s="44">
        <f>'Alloc Pct'!Z29*'Alloc amt'!$G75</f>
        <v>0</v>
      </c>
      <c r="AA75" s="44">
        <f>'Alloc Pct'!AA29*'Alloc amt'!$G75</f>
        <v>0</v>
      </c>
      <c r="AB75" s="44">
        <f>'Alloc Pct'!AB29*'Alloc amt'!$G75</f>
        <v>8190.0077139956275</v>
      </c>
      <c r="AC75" s="44">
        <f>'Alloc Pct'!AC29*'Alloc amt'!$G75</f>
        <v>0</v>
      </c>
      <c r="AD75" s="44">
        <f>'Alloc Pct'!AD29*'Alloc amt'!$G75</f>
        <v>0</v>
      </c>
      <c r="AE75" s="44">
        <f>'Alloc Pct'!AE29*'Alloc amt'!$G75</f>
        <v>0</v>
      </c>
      <c r="AF75" s="44">
        <f>'Alloc Pct'!AF29*'Alloc amt'!$G75</f>
        <v>86625.533674069869</v>
      </c>
      <c r="AG75" s="44">
        <f>'Alloc Pct'!AG29*'Alloc amt'!$G75</f>
        <v>0</v>
      </c>
      <c r="AH75" s="44">
        <f>'Alloc Pct'!AH29*'Alloc amt'!$G75</f>
        <v>0</v>
      </c>
      <c r="AI75" s="44">
        <f>'Alloc Pct'!AI29*'Alloc amt'!$G75</f>
        <v>0</v>
      </c>
      <c r="AJ75" s="44">
        <f>'Alloc Pct'!AJ29*'Alloc amt'!$G75</f>
        <v>200500.96714077517</v>
      </c>
      <c r="AK75" s="44">
        <f>'Alloc Pct'!AK29*'Alloc amt'!$G75</f>
        <v>0</v>
      </c>
      <c r="AL75" s="44">
        <f>'Alloc Pct'!AL29*'Alloc amt'!$G75</f>
        <v>0</v>
      </c>
      <c r="AM75" s="44">
        <f>'Alloc Pct'!AM29*'Alloc amt'!$G75</f>
        <v>0</v>
      </c>
      <c r="AN75" s="44">
        <f>'Alloc Pct'!AN29*'Alloc amt'!$G75</f>
        <v>69327.536111956055</v>
      </c>
      <c r="AO75" s="44">
        <f>'Alloc Pct'!AO29*'Alloc amt'!$G75</f>
        <v>0</v>
      </c>
      <c r="AP75" s="44">
        <f>'Alloc Pct'!AP29*'Alloc amt'!$G75</f>
        <v>0</v>
      </c>
      <c r="AQ75" s="44">
        <f>'Alloc Pct'!AQ29*'Alloc amt'!$G75</f>
        <v>0</v>
      </c>
      <c r="AR75" s="44">
        <f>'Alloc Pct'!AR29*'Alloc amt'!$G75</f>
        <v>26066.000455157573</v>
      </c>
      <c r="AS75" s="44">
        <f>'Alloc Pct'!AS29*'Alloc amt'!$G75</f>
        <v>0</v>
      </c>
      <c r="AT75" s="44">
        <f>'Alloc Pct'!AT29*'Alloc amt'!$G75</f>
        <v>0</v>
      </c>
      <c r="AU75" s="44">
        <f>'Alloc Pct'!AU29*'Alloc amt'!$G75</f>
        <v>0</v>
      </c>
      <c r="AV75" s="44">
        <f>'Alloc Pct'!AV29*'Alloc amt'!$G75</f>
        <v>0</v>
      </c>
      <c r="AW75" s="44">
        <f>'Alloc Pct'!AW29*'Alloc amt'!$G75</f>
        <v>0</v>
      </c>
      <c r="AX75" s="44">
        <f>'Alloc Pct'!AX29*'Alloc amt'!$G75</f>
        <v>0</v>
      </c>
      <c r="AY75" s="44">
        <f>'Alloc Pct'!AY29*'Alloc amt'!$G75</f>
        <v>0</v>
      </c>
      <c r="AZ75" s="44">
        <f>'Alloc Pct'!AZ29*'Alloc amt'!$G75</f>
        <v>0</v>
      </c>
      <c r="BA75" s="44">
        <f>'Alloc Pct'!BA29*'Alloc amt'!$G75</f>
        <v>0</v>
      </c>
      <c r="BB75" s="44">
        <f>'Alloc Pct'!BB29*'Alloc amt'!$G75</f>
        <v>0</v>
      </c>
      <c r="BC75" s="44">
        <f>'Alloc Pct'!BC29*'Alloc amt'!$G75</f>
        <v>0</v>
      </c>
      <c r="BD75" s="44">
        <f>'Alloc Pct'!BD29*'Alloc amt'!$G75</f>
        <v>62.468419059109685</v>
      </c>
      <c r="BE75" s="44">
        <f>'Alloc Pct'!BE29*'Alloc amt'!$G75</f>
        <v>0</v>
      </c>
      <c r="BF75" s="44">
        <f>'Alloc Pct'!BF29*'Alloc amt'!$G75</f>
        <v>0</v>
      </c>
      <c r="BG75" s="44"/>
      <c r="BH75" s="44"/>
      <c r="BI75" s="44"/>
      <c r="BJ75" s="44"/>
      <c r="BK75" s="44"/>
      <c r="BL75" s="44"/>
      <c r="BM75" s="44"/>
      <c r="BN75" s="44"/>
      <c r="BO75" s="44"/>
      <c r="BP75" s="44"/>
      <c r="BQ75" s="44"/>
    </row>
    <row r="76" spans="3:69" x14ac:dyDescent="0.25">
      <c r="C76" s="53" t="s">
        <v>2</v>
      </c>
      <c r="D76" s="53" t="s">
        <v>375</v>
      </c>
      <c r="G76" s="44">
        <f>'Class Allocation'!I140</f>
        <v>6031949.4678835068</v>
      </c>
      <c r="H76" s="24"/>
      <c r="I76" s="44">
        <f>G76</f>
        <v>6031949.4678835068</v>
      </c>
      <c r="J76" s="44"/>
      <c r="K76" s="109"/>
      <c r="L76" s="44">
        <f>'Alloc Pct'!L13*'Alloc amt'!$G76</f>
        <v>0</v>
      </c>
      <c r="M76" s="44">
        <f>'Alloc Pct'!M13*'Alloc amt'!$G76</f>
        <v>2025034.1957115673</v>
      </c>
      <c r="N76" s="44">
        <f>'Alloc Pct'!N13*'Alloc amt'!$G76</f>
        <v>0</v>
      </c>
      <c r="O76" s="44">
        <f>'Alloc Pct'!O13*'Alloc amt'!$G76</f>
        <v>0</v>
      </c>
      <c r="P76" s="44">
        <f>'Alloc Pct'!P13*'Alloc amt'!$G76</f>
        <v>0</v>
      </c>
      <c r="Q76" s="44">
        <f>'Alloc Pct'!Q13*'Alloc amt'!$G76</f>
        <v>604157.66878816276</v>
      </c>
      <c r="R76" s="44">
        <f>'Alloc Pct'!R13*'Alloc amt'!$G76</f>
        <v>0</v>
      </c>
      <c r="S76" s="44">
        <f>'Alloc Pct'!S13*'Alloc amt'!$G76</f>
        <v>0</v>
      </c>
      <c r="T76" s="44">
        <f>'Alloc Pct'!T13*'Alloc amt'!$G76</f>
        <v>0</v>
      </c>
      <c r="U76" s="44">
        <f>'Alloc Pct'!U13*'Alloc amt'!$G76</f>
        <v>50480.167325232804</v>
      </c>
      <c r="V76" s="44">
        <f>'Alloc Pct'!V13*'Alloc amt'!$G76</f>
        <v>0</v>
      </c>
      <c r="W76" s="44">
        <f>'Alloc Pct'!W13*'Alloc amt'!$G76</f>
        <v>0</v>
      </c>
      <c r="X76" s="44">
        <f>'Alloc Pct'!X13*'Alloc amt'!$G76</f>
        <v>0</v>
      </c>
      <c r="Y76" s="44">
        <f>'Alloc Pct'!Y13*'Alloc amt'!$G76</f>
        <v>713550.0950068055</v>
      </c>
      <c r="Z76" s="44">
        <f>'Alloc Pct'!Z13*'Alloc amt'!$G76</f>
        <v>0</v>
      </c>
      <c r="AA76" s="44">
        <f>'Alloc Pct'!AA13*'Alloc amt'!$G76</f>
        <v>0</v>
      </c>
      <c r="AB76" s="44">
        <f>'Alloc Pct'!AB13*'Alloc amt'!$G76</f>
        <v>0</v>
      </c>
      <c r="AC76" s="44">
        <f>'Alloc Pct'!AC13*'Alloc amt'!$G76</f>
        <v>55064.373135600967</v>
      </c>
      <c r="AD76" s="44">
        <f>'Alloc Pct'!AD13*'Alloc amt'!$G76</f>
        <v>0</v>
      </c>
      <c r="AE76" s="44">
        <f>'Alloc Pct'!AE13*'Alloc amt'!$G76</f>
        <v>0</v>
      </c>
      <c r="AF76" s="44">
        <f>'Alloc Pct'!AF13*'Alloc amt'!$G76</f>
        <v>0</v>
      </c>
      <c r="AG76" s="44">
        <f>'Alloc Pct'!AG13*'Alloc amt'!$G76</f>
        <v>555501.20300478453</v>
      </c>
      <c r="AH76" s="44">
        <f>'Alloc Pct'!AH13*'Alloc amt'!$G76</f>
        <v>0</v>
      </c>
      <c r="AI76" s="44">
        <f>'Alloc Pct'!AI13*'Alloc amt'!$G76</f>
        <v>0</v>
      </c>
      <c r="AJ76" s="44">
        <f>'Alloc Pct'!AJ13*'Alloc amt'!$G76</f>
        <v>0</v>
      </c>
      <c r="AK76" s="44">
        <f>'Alloc Pct'!AK13*'Alloc amt'!$G76</f>
        <v>1335311.048538323</v>
      </c>
      <c r="AL76" s="44">
        <f>'Alloc Pct'!AL13*'Alloc amt'!$G76</f>
        <v>0</v>
      </c>
      <c r="AM76" s="44">
        <f>'Alloc Pct'!AM13*'Alloc amt'!$G76</f>
        <v>0</v>
      </c>
      <c r="AN76" s="44">
        <f>'Alloc Pct'!AN13*'Alloc amt'!$G76</f>
        <v>0</v>
      </c>
      <c r="AO76" s="44">
        <f>'Alloc Pct'!AO13*'Alloc amt'!$G76</f>
        <v>475549.23340829113</v>
      </c>
      <c r="AP76" s="44">
        <f>'Alloc Pct'!AP13*'Alloc amt'!$G76</f>
        <v>0</v>
      </c>
      <c r="AQ76" s="44">
        <f>'Alloc Pct'!AQ13*'Alloc amt'!$G76</f>
        <v>0</v>
      </c>
      <c r="AR76" s="44">
        <f>'Alloc Pct'!AR13*'Alloc amt'!$G76</f>
        <v>0</v>
      </c>
      <c r="AS76" s="44">
        <f>'Alloc Pct'!AS13*'Alloc amt'!$G76</f>
        <v>175560.54802108131</v>
      </c>
      <c r="AT76" s="44">
        <f>'Alloc Pct'!AT13*'Alloc amt'!$G76</f>
        <v>0</v>
      </c>
      <c r="AU76" s="44">
        <f>'Alloc Pct'!AU13*'Alloc amt'!$G76</f>
        <v>0</v>
      </c>
      <c r="AV76" s="44">
        <f>'Alloc Pct'!AV13*'Alloc amt'!$G76</f>
        <v>0</v>
      </c>
      <c r="AW76" s="44">
        <f>'Alloc Pct'!AW13*'Alloc amt'!$G76</f>
        <v>41097.437576456839</v>
      </c>
      <c r="AX76" s="44">
        <f>'Alloc Pct'!AX13*'Alloc amt'!$G76</f>
        <v>0</v>
      </c>
      <c r="AY76" s="44">
        <f>'Alloc Pct'!AY13*'Alloc amt'!$G76</f>
        <v>0</v>
      </c>
      <c r="AZ76" s="44">
        <f>'Alloc Pct'!AZ13*'Alloc amt'!$G76</f>
        <v>0</v>
      </c>
      <c r="BA76" s="44">
        <f>'Alloc Pct'!BA13*'Alloc amt'!$G76</f>
        <v>148.49468150279085</v>
      </c>
      <c r="BB76" s="44">
        <f>'Alloc Pct'!BB13*'Alloc amt'!$G76</f>
        <v>0</v>
      </c>
      <c r="BC76" s="44">
        <f>'Alloc Pct'!BC13*'Alloc amt'!$G76</f>
        <v>0</v>
      </c>
      <c r="BD76" s="44">
        <f>'Alloc Pct'!BD13*'Alloc amt'!$G76</f>
        <v>0</v>
      </c>
      <c r="BE76" s="44">
        <f>'Alloc Pct'!BE13*'Alloc amt'!$G76</f>
        <v>495.00268569752603</v>
      </c>
      <c r="BF76" s="44">
        <f>'Alloc Pct'!BF13*'Alloc amt'!$G76</f>
        <v>0</v>
      </c>
      <c r="BG76" s="44"/>
      <c r="BH76" s="44"/>
      <c r="BI76" s="44"/>
      <c r="BJ76" s="44"/>
      <c r="BK76" s="44"/>
      <c r="BL76" s="44"/>
      <c r="BM76" s="44"/>
      <c r="BN76" s="44"/>
      <c r="BO76" s="44"/>
      <c r="BP76" s="44"/>
      <c r="BQ76" s="44"/>
    </row>
    <row r="77" spans="3:69" x14ac:dyDescent="0.25">
      <c r="C77" t="s">
        <v>8</v>
      </c>
      <c r="G77" s="44">
        <f>+G76+G75</f>
        <v>7214387.5946459835</v>
      </c>
      <c r="H77" s="24"/>
      <c r="I77" s="44"/>
      <c r="J77" s="44"/>
      <c r="K77" s="109"/>
      <c r="L77" s="44">
        <f>+L76+L75</f>
        <v>512987.38816694211</v>
      </c>
      <c r="M77" s="44">
        <f t="shared" ref="M77:BF77" si="101">+M76+M75</f>
        <v>2025034.1957115673</v>
      </c>
      <c r="N77" s="44">
        <f t="shared" si="101"/>
        <v>0</v>
      </c>
      <c r="O77" s="44">
        <f t="shared" si="101"/>
        <v>0</v>
      </c>
      <c r="P77" s="44">
        <f t="shared" si="101"/>
        <v>137897.77832212293</v>
      </c>
      <c r="Q77" s="44">
        <f t="shared" si="101"/>
        <v>604157.66878816276</v>
      </c>
      <c r="R77" s="44">
        <f t="shared" si="101"/>
        <v>0</v>
      </c>
      <c r="S77" s="44">
        <f t="shared" si="101"/>
        <v>0</v>
      </c>
      <c r="T77" s="44">
        <f t="shared" si="101"/>
        <v>11381.65507787332</v>
      </c>
      <c r="U77" s="44">
        <f t="shared" si="101"/>
        <v>50480.167325232804</v>
      </c>
      <c r="V77" s="44">
        <f t="shared" si="101"/>
        <v>0</v>
      </c>
      <c r="W77" s="44">
        <f t="shared" si="101"/>
        <v>0</v>
      </c>
      <c r="X77" s="44">
        <f t="shared" si="101"/>
        <v>129398.7916805253</v>
      </c>
      <c r="Y77" s="44">
        <f t="shared" si="101"/>
        <v>713550.0950068055</v>
      </c>
      <c r="Z77" s="44">
        <f t="shared" si="101"/>
        <v>0</v>
      </c>
      <c r="AA77" s="44">
        <f t="shared" si="101"/>
        <v>0</v>
      </c>
      <c r="AB77" s="44">
        <f t="shared" si="101"/>
        <v>8190.0077139956275</v>
      </c>
      <c r="AC77" s="44">
        <f t="shared" si="101"/>
        <v>55064.373135600967</v>
      </c>
      <c r="AD77" s="44">
        <f t="shared" si="101"/>
        <v>0</v>
      </c>
      <c r="AE77" s="44">
        <f t="shared" si="101"/>
        <v>0</v>
      </c>
      <c r="AF77" s="44">
        <f t="shared" si="101"/>
        <v>86625.533674069869</v>
      </c>
      <c r="AG77" s="44">
        <f t="shared" si="101"/>
        <v>555501.20300478453</v>
      </c>
      <c r="AH77" s="44">
        <f t="shared" si="101"/>
        <v>0</v>
      </c>
      <c r="AI77" s="44">
        <f t="shared" si="101"/>
        <v>0</v>
      </c>
      <c r="AJ77" s="44">
        <f t="shared" si="101"/>
        <v>200500.96714077517</v>
      </c>
      <c r="AK77" s="44">
        <f t="shared" si="101"/>
        <v>1335311.048538323</v>
      </c>
      <c r="AL77" s="44">
        <f t="shared" si="101"/>
        <v>0</v>
      </c>
      <c r="AM77" s="44">
        <f t="shared" si="101"/>
        <v>0</v>
      </c>
      <c r="AN77" s="44">
        <f t="shared" si="101"/>
        <v>69327.536111956055</v>
      </c>
      <c r="AO77" s="44">
        <f t="shared" si="101"/>
        <v>475549.23340829113</v>
      </c>
      <c r="AP77" s="44">
        <f t="shared" si="101"/>
        <v>0</v>
      </c>
      <c r="AQ77" s="44">
        <f t="shared" si="101"/>
        <v>0</v>
      </c>
      <c r="AR77" s="44">
        <f t="shared" si="101"/>
        <v>26066.000455157573</v>
      </c>
      <c r="AS77" s="44">
        <f t="shared" si="101"/>
        <v>175560.54802108131</v>
      </c>
      <c r="AT77" s="44">
        <f t="shared" si="101"/>
        <v>0</v>
      </c>
      <c r="AU77" s="44">
        <f t="shared" si="101"/>
        <v>0</v>
      </c>
      <c r="AV77" s="44">
        <f t="shared" si="101"/>
        <v>0</v>
      </c>
      <c r="AW77" s="44">
        <f t="shared" si="101"/>
        <v>41097.437576456839</v>
      </c>
      <c r="AX77" s="44">
        <f t="shared" si="101"/>
        <v>0</v>
      </c>
      <c r="AY77" s="44">
        <f t="shared" si="101"/>
        <v>0</v>
      </c>
      <c r="AZ77" s="44">
        <f t="shared" si="101"/>
        <v>0</v>
      </c>
      <c r="BA77" s="44">
        <f t="shared" si="101"/>
        <v>148.49468150279085</v>
      </c>
      <c r="BB77" s="44">
        <f t="shared" si="101"/>
        <v>0</v>
      </c>
      <c r="BC77" s="44">
        <f t="shared" si="101"/>
        <v>0</v>
      </c>
      <c r="BD77" s="44">
        <f t="shared" si="101"/>
        <v>62.468419059109685</v>
      </c>
      <c r="BE77" s="44">
        <f t="shared" si="101"/>
        <v>495.00268569752603</v>
      </c>
      <c r="BF77" s="44">
        <f t="shared" si="101"/>
        <v>0</v>
      </c>
      <c r="BG77" s="44"/>
      <c r="BH77" s="44"/>
      <c r="BI77" s="44"/>
      <c r="BJ77" s="44"/>
      <c r="BK77" s="44"/>
      <c r="BL77" s="44"/>
      <c r="BM77" s="44"/>
      <c r="BN77" s="44"/>
      <c r="BO77" s="44"/>
      <c r="BP77" s="44"/>
      <c r="BQ77" s="44"/>
    </row>
    <row r="78" spans="3:69" x14ac:dyDescent="0.25">
      <c r="J78" s="44"/>
      <c r="V78" s="44"/>
    </row>
    <row r="79" spans="3:69" x14ac:dyDescent="0.25">
      <c r="V79" s="44"/>
    </row>
    <row r="80" spans="3:69"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AR9:AT9"/>
    <mergeCell ref="AV9:AX9"/>
    <mergeCell ref="AZ9:BB9"/>
    <mergeCell ref="BD9:BF9"/>
    <mergeCell ref="X9:Z9"/>
    <mergeCell ref="AB9:AD9"/>
    <mergeCell ref="AF9:AH9"/>
    <mergeCell ref="AJ9:AL9"/>
    <mergeCell ref="AN9:AP9"/>
    <mergeCell ref="D9:E9"/>
    <mergeCell ref="L9:N9"/>
    <mergeCell ref="P9:R9"/>
    <mergeCell ref="T9:V9"/>
    <mergeCell ref="G9:J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06"/>
  <sheetViews>
    <sheetView workbookViewId="0">
      <pane xSplit="3" ySplit="10" topLeftCell="N25" activePane="bottomRight" state="frozen"/>
      <selection pane="topRight" activeCell="D1" sqref="D1"/>
      <selection pane="bottomLeft" activeCell="A9" sqref="A9"/>
      <selection pane="bottomRight" activeCell="D28" sqref="D28"/>
    </sheetView>
  </sheetViews>
  <sheetFormatPr defaultRowHeight="15" x14ac:dyDescent="0.25"/>
  <cols>
    <col min="1" max="1" width="4.140625" customWidth="1"/>
    <col min="3" max="3" width="52.85546875" customWidth="1"/>
    <col min="4" max="4" width="9.42578125" customWidth="1"/>
    <col min="5" max="5" width="13.28515625" customWidth="1"/>
    <col min="6" max="6" width="2.42578125" customWidth="1"/>
    <col min="7" max="7" width="17.140625" customWidth="1"/>
    <col min="8" max="8" width="15.5703125" style="25" customWidth="1"/>
    <col min="9" max="10" width="18.140625" customWidth="1"/>
    <col min="11" max="11" width="2.42578125" style="28" customWidth="1"/>
    <col min="12" max="12" width="13.7109375" customWidth="1"/>
    <col min="13" max="14" width="13.5703125" customWidth="1"/>
    <col min="15" max="15" width="2.85546875" customWidth="1"/>
    <col min="16" max="16" width="12" customWidth="1"/>
    <col min="17" max="17" width="15.42578125" customWidth="1"/>
    <col min="18" max="18" width="10.5703125" customWidth="1"/>
    <col min="19" max="19" width="2.85546875" customWidth="1"/>
    <col min="20" max="20" width="15.42578125" customWidth="1"/>
    <col min="21" max="21" width="12" customWidth="1"/>
    <col min="22" max="22" width="13.85546875" customWidth="1"/>
    <col min="23" max="23" width="2.85546875" customWidth="1"/>
    <col min="25" max="25" width="13.5703125" customWidth="1"/>
    <col min="27" max="27" width="2.7109375" customWidth="1"/>
    <col min="29" max="29" width="12" customWidth="1"/>
    <col min="31" max="31" width="2.5703125" customWidth="1"/>
    <col min="33" max="33" width="13.5703125" customWidth="1"/>
    <col min="35" max="35" width="2.28515625" customWidth="1"/>
    <col min="37" max="37" width="13.5703125" customWidth="1"/>
    <col min="39" max="39" width="2.42578125" customWidth="1"/>
    <col min="41" max="41" width="13.5703125" customWidth="1"/>
    <col min="43" max="43" width="2.7109375" customWidth="1"/>
    <col min="45" max="45" width="12" customWidth="1"/>
    <col min="47" max="47" width="2.85546875" customWidth="1"/>
    <col min="49" max="50" width="12" customWidth="1"/>
    <col min="51" max="51" width="2.85546875" customWidth="1"/>
    <col min="55" max="55" width="2.42578125" customWidth="1"/>
    <col min="57" max="57" width="10" customWidth="1"/>
  </cols>
  <sheetData>
    <row r="1" spans="1:58" x14ac:dyDescent="0.25">
      <c r="H1"/>
      <c r="K1"/>
    </row>
    <row r="2" spans="1:58" x14ac:dyDescent="0.25">
      <c r="K2"/>
    </row>
    <row r="3" spans="1:58" x14ac:dyDescent="0.25">
      <c r="K3"/>
    </row>
    <row r="8" spans="1:58" ht="13.5" customHeight="1" x14ac:dyDescent="0.25">
      <c r="A8" s="73"/>
      <c r="B8" s="73"/>
      <c r="C8" s="73"/>
      <c r="D8" s="73"/>
      <c r="E8" s="73"/>
      <c r="F8" s="73"/>
      <c r="G8" s="73"/>
      <c r="H8" s="74"/>
      <c r="I8" s="74"/>
      <c r="J8" s="74"/>
      <c r="K8" s="75"/>
      <c r="L8" s="75"/>
      <c r="M8" s="75"/>
      <c r="N8" s="75"/>
      <c r="O8" s="76"/>
      <c r="P8" s="76"/>
      <c r="Q8" s="76"/>
      <c r="R8" s="76"/>
    </row>
    <row r="9" spans="1:58" s="2" customFormat="1" x14ac:dyDescent="0.25">
      <c r="D9" s="160" t="s">
        <v>306</v>
      </c>
      <c r="E9" s="160"/>
      <c r="F9" s="78"/>
      <c r="G9" s="160" t="s">
        <v>339</v>
      </c>
      <c r="H9" s="160"/>
      <c r="I9" s="160"/>
      <c r="J9" s="160"/>
      <c r="L9" s="160" t="s">
        <v>340</v>
      </c>
      <c r="M9" s="160"/>
      <c r="N9" s="160"/>
      <c r="P9" s="160" t="s">
        <v>341</v>
      </c>
      <c r="Q9" s="160"/>
      <c r="R9" s="160"/>
      <c r="T9" s="160" t="s">
        <v>342</v>
      </c>
      <c r="U9" s="160"/>
      <c r="V9" s="160"/>
      <c r="X9" s="160" t="s">
        <v>343</v>
      </c>
      <c r="Y9" s="160"/>
      <c r="Z9" s="160"/>
      <c r="AB9" s="160" t="s">
        <v>344</v>
      </c>
      <c r="AC9" s="160"/>
      <c r="AD9" s="160"/>
      <c r="AF9" s="160" t="s">
        <v>345</v>
      </c>
      <c r="AG9" s="160"/>
      <c r="AH9" s="160"/>
      <c r="AJ9" s="160" t="s">
        <v>346</v>
      </c>
      <c r="AK9" s="160"/>
      <c r="AL9" s="160"/>
      <c r="AN9" s="160" t="s">
        <v>347</v>
      </c>
      <c r="AO9" s="160"/>
      <c r="AP9" s="160"/>
      <c r="AR9" s="160" t="s">
        <v>348</v>
      </c>
      <c r="AS9" s="160"/>
      <c r="AT9" s="160"/>
      <c r="AV9" s="160" t="s">
        <v>349</v>
      </c>
      <c r="AW9" s="160"/>
      <c r="AX9" s="160"/>
      <c r="AZ9" s="160" t="s">
        <v>350</v>
      </c>
      <c r="BA9" s="160"/>
      <c r="BB9" s="160"/>
      <c r="BD9" s="160" t="s">
        <v>351</v>
      </c>
      <c r="BE9" s="160"/>
      <c r="BF9" s="160"/>
    </row>
    <row r="10" spans="1:58" s="2" customFormat="1" x14ac:dyDescent="0.25">
      <c r="A10" s="27"/>
      <c r="B10" s="27"/>
      <c r="C10" s="27"/>
      <c r="D10" s="27" t="s">
        <v>259</v>
      </c>
      <c r="E10" s="27" t="s">
        <v>256</v>
      </c>
      <c r="F10" s="27"/>
      <c r="G10" s="27" t="s">
        <v>8</v>
      </c>
      <c r="H10" s="102" t="s">
        <v>1</v>
      </c>
      <c r="I10" s="102" t="s">
        <v>2</v>
      </c>
      <c r="J10" s="102" t="s">
        <v>5</v>
      </c>
      <c r="K10" s="78"/>
      <c r="L10" s="102" t="s">
        <v>1</v>
      </c>
      <c r="M10" s="102" t="s">
        <v>2</v>
      </c>
      <c r="N10" s="102" t="s">
        <v>5</v>
      </c>
      <c r="P10" s="102" t="s">
        <v>1</v>
      </c>
      <c r="Q10" s="102" t="s">
        <v>2</v>
      </c>
      <c r="R10" s="102" t="s">
        <v>5</v>
      </c>
      <c r="T10" s="102" t="s">
        <v>1</v>
      </c>
      <c r="U10" s="102" t="s">
        <v>2</v>
      </c>
      <c r="V10" s="102" t="s">
        <v>5</v>
      </c>
      <c r="X10" s="102" t="s">
        <v>1</v>
      </c>
      <c r="Y10" s="102" t="s">
        <v>2</v>
      </c>
      <c r="Z10" s="102" t="s">
        <v>5</v>
      </c>
      <c r="AB10" s="102" t="s">
        <v>1</v>
      </c>
      <c r="AC10" s="102" t="s">
        <v>2</v>
      </c>
      <c r="AD10" s="102" t="s">
        <v>5</v>
      </c>
      <c r="AF10" s="102" t="s">
        <v>1</v>
      </c>
      <c r="AG10" s="102" t="s">
        <v>2</v>
      </c>
      <c r="AH10" s="102" t="s">
        <v>5</v>
      </c>
      <c r="AJ10" s="102" t="s">
        <v>1</v>
      </c>
      <c r="AK10" s="102" t="s">
        <v>2</v>
      </c>
      <c r="AL10" s="102" t="s">
        <v>5</v>
      </c>
      <c r="AN10" s="102" t="s">
        <v>1</v>
      </c>
      <c r="AO10" s="102" t="s">
        <v>2</v>
      </c>
      <c r="AP10" s="102" t="s">
        <v>5</v>
      </c>
      <c r="AR10" s="102" t="s">
        <v>1</v>
      </c>
      <c r="AS10" s="102" t="s">
        <v>2</v>
      </c>
      <c r="AT10" s="102" t="s">
        <v>5</v>
      </c>
      <c r="AV10" s="102" t="s">
        <v>1</v>
      </c>
      <c r="AW10" s="102" t="s">
        <v>2</v>
      </c>
      <c r="AX10" s="102" t="s">
        <v>5</v>
      </c>
      <c r="AZ10" s="102" t="s">
        <v>1</v>
      </c>
      <c r="BA10" s="102" t="s">
        <v>2</v>
      </c>
      <c r="BB10" s="102" t="s">
        <v>5</v>
      </c>
      <c r="BD10" s="102" t="s">
        <v>1</v>
      </c>
      <c r="BE10" s="102" t="s">
        <v>2</v>
      </c>
      <c r="BF10" s="102" t="s">
        <v>5</v>
      </c>
    </row>
    <row r="11" spans="1:58" x14ac:dyDescent="0.25">
      <c r="H11" s="24"/>
      <c r="I11" s="24"/>
      <c r="J11" s="24"/>
      <c r="K11" s="40"/>
      <c r="L11" s="24"/>
      <c r="M11" s="24"/>
      <c r="N11" s="24"/>
      <c r="O11" s="24"/>
      <c r="P11" s="24"/>
      <c r="Q11" s="24"/>
      <c r="R11" s="24"/>
      <c r="S11" s="24"/>
      <c r="T11" s="24"/>
    </row>
    <row r="12" spans="1:58" x14ac:dyDescent="0.25">
      <c r="C12" s="6" t="str">
        <f>'Alloc amt'!C12</f>
        <v>Energy (at the Meter)</v>
      </c>
      <c r="D12" s="6">
        <f>'Alloc amt'!D12</f>
        <v>0</v>
      </c>
      <c r="E12" s="6">
        <f>'Alloc amt'!E12</f>
        <v>1</v>
      </c>
      <c r="F12" s="103"/>
      <c r="G12" s="101">
        <f>SUM(L12:BF12)</f>
        <v>0.99999999999999989</v>
      </c>
      <c r="H12" s="98">
        <f>+'Alloc amt'!H12/'Alloc amt'!$G12</f>
        <v>0</v>
      </c>
      <c r="I12" s="98">
        <f>+'Alloc amt'!I12/'Alloc amt'!$G12</f>
        <v>1</v>
      </c>
      <c r="J12" s="98">
        <f>+'Alloc amt'!J12/'Alloc amt'!$G12</f>
        <v>0</v>
      </c>
      <c r="K12" s="104"/>
      <c r="L12" s="98">
        <f>+'Alloc amt'!L12/'Alloc amt'!$G12</f>
        <v>0</v>
      </c>
      <c r="M12" s="98">
        <f>+'Alloc amt'!M12/'Alloc amt'!$G12</f>
        <v>0.33211275801580686</v>
      </c>
      <c r="N12" s="98">
        <f>+'Alloc amt'!N12/'Alloc amt'!$G12</f>
        <v>0</v>
      </c>
      <c r="O12" s="98"/>
      <c r="P12" s="98">
        <f>+'Alloc amt'!P12/'Alloc amt'!$G12</f>
        <v>0</v>
      </c>
      <c r="Q12" s="98">
        <f>+'Alloc amt'!Q12/'Alloc amt'!$G12</f>
        <v>9.9083990819785708E-2</v>
      </c>
      <c r="R12" s="98">
        <f>+'Alloc amt'!R12/'Alloc amt'!$G12</f>
        <v>0</v>
      </c>
      <c r="S12" s="98"/>
      <c r="T12" s="98">
        <f>+'Alloc amt'!T12/'Alloc amt'!$G12</f>
        <v>0</v>
      </c>
      <c r="U12" s="98">
        <f>+'Alloc amt'!U12/'Alloc amt'!$G12</f>
        <v>8.2789256749274138E-3</v>
      </c>
      <c r="V12" s="98">
        <f>+'Alloc amt'!V12/'Alloc amt'!$G12</f>
        <v>0</v>
      </c>
      <c r="W12" s="98"/>
      <c r="X12" s="98">
        <f>+'Alloc amt'!X12/'Alloc amt'!$G12</f>
        <v>0</v>
      </c>
      <c r="Y12" s="98">
        <f>+'Alloc amt'!Y12/'Alloc amt'!$G12</f>
        <v>0.11702473495855223</v>
      </c>
      <c r="Z12" s="98">
        <f>+'Alloc amt'!Z12/'Alloc amt'!$G12</f>
        <v>0</v>
      </c>
      <c r="AA12" s="98"/>
      <c r="AB12" s="98">
        <f>+'Alloc amt'!AB12/'Alloc amt'!$G12</f>
        <v>0</v>
      </c>
      <c r="AC12" s="98">
        <f>+'Alloc amt'!AC12/'Alloc amt'!$G12</f>
        <v>9.2576855311909349E-3</v>
      </c>
      <c r="AD12" s="98">
        <f>+'Alloc amt'!AD12/'Alloc amt'!$G12</f>
        <v>0</v>
      </c>
      <c r="AE12" s="98"/>
      <c r="AF12" s="98">
        <f>+'Alloc amt'!AF12/'Alloc amt'!$G12</f>
        <v>0</v>
      </c>
      <c r="AG12" s="98">
        <f>+'Alloc amt'!AG12/'Alloc amt'!$G12</f>
        <v>9.1104158636783339E-2</v>
      </c>
      <c r="AH12" s="98">
        <f>+'Alloc amt'!AH12/'Alloc amt'!$G12</f>
        <v>0</v>
      </c>
      <c r="AI12" s="98"/>
      <c r="AJ12" s="98">
        <f>+'Alloc amt'!AJ12/'Alloc amt'!$G12</f>
        <v>0</v>
      </c>
      <c r="AK12" s="98">
        <f>+'Alloc amt'!AK12/'Alloc amt'!$G12</f>
        <v>0.22449887413138006</v>
      </c>
      <c r="AL12" s="98">
        <f>+'Alloc amt'!AL12/'Alloc amt'!$G12</f>
        <v>0</v>
      </c>
      <c r="AM12" s="98"/>
      <c r="AN12" s="98">
        <f>+'Alloc amt'!AN12/'Alloc amt'!$G12</f>
        <v>0</v>
      </c>
      <c r="AO12" s="98">
        <f>+'Alloc amt'!AO12/'Alloc amt'!$G12</f>
        <v>8.1650095815630333E-2</v>
      </c>
      <c r="AP12" s="98">
        <f>+'Alloc amt'!AP12/'Alloc amt'!$G12</f>
        <v>0</v>
      </c>
      <c r="AQ12" s="98"/>
      <c r="AR12" s="98">
        <f>+'Alloc amt'!AR12/'Alloc amt'!$G12</f>
        <v>0</v>
      </c>
      <c r="AS12" s="98">
        <f>+'Alloc amt'!AS12/'Alloc amt'!$G12</f>
        <v>3.0143115707766666E-2</v>
      </c>
      <c r="AT12" s="98">
        <f>+'Alloc amt'!AT12/'Alloc amt'!$G12</f>
        <v>0</v>
      </c>
      <c r="AU12" s="98"/>
      <c r="AV12" s="98">
        <f>+'Alloc amt'!AV12/'Alloc amt'!$G12</f>
        <v>0</v>
      </c>
      <c r="AW12" s="98">
        <f>+'Alloc amt'!AW12/'Alloc amt'!$G12</f>
        <v>6.7401248679178401E-3</v>
      </c>
      <c r="AX12" s="98">
        <f>+'Alloc amt'!AX12/'Alloc amt'!$G12</f>
        <v>0</v>
      </c>
      <c r="AY12" s="98"/>
      <c r="AZ12" s="98">
        <f>+'Alloc amt'!AZ12/'Alloc amt'!$G12</f>
        <v>0</v>
      </c>
      <c r="BA12" s="98">
        <f>+'Alloc amt'!BA12/'Alloc amt'!$G12</f>
        <v>2.4353652066226676E-5</v>
      </c>
      <c r="BB12" s="98">
        <f>+'Alloc amt'!BB12/'Alloc amt'!$G12</f>
        <v>0</v>
      </c>
      <c r="BC12" s="98"/>
      <c r="BD12" s="98">
        <f>+'Alloc amt'!BD12/'Alloc amt'!$G12</f>
        <v>0</v>
      </c>
      <c r="BE12" s="98">
        <f>+'Alloc amt'!BE12/'Alloc amt'!$G12</f>
        <v>8.1182188192367949E-5</v>
      </c>
      <c r="BF12" s="98">
        <f>+'Alloc amt'!BF12/'Alloc amt'!$G12</f>
        <v>0</v>
      </c>
    </row>
    <row r="13" spans="1:58" x14ac:dyDescent="0.25">
      <c r="C13" s="6" t="str">
        <f>'Alloc amt'!C13</f>
        <v>Energy (Loss Adjusted)(at Source)</v>
      </c>
      <c r="D13" s="6" t="str">
        <f>'Alloc amt'!D13</f>
        <v>Energy</v>
      </c>
      <c r="E13" s="6">
        <f>'Alloc amt'!E13</f>
        <v>2</v>
      </c>
      <c r="F13" s="103"/>
      <c r="G13" s="101">
        <f t="shared" ref="G13:G76" si="0">SUM(L13:BF13)</f>
        <v>0.99999999999999989</v>
      </c>
      <c r="H13" s="98">
        <f>+'Alloc amt'!H13/'Alloc amt'!$G13</f>
        <v>0</v>
      </c>
      <c r="I13" s="98">
        <f>+'Alloc amt'!I13/'Alloc amt'!$G13</f>
        <v>1</v>
      </c>
      <c r="J13" s="98">
        <f>+'Alloc amt'!J13/'Alloc amt'!$G13</f>
        <v>0</v>
      </c>
      <c r="K13" s="104"/>
      <c r="L13" s="98">
        <f>+'Alloc amt'!L13/'Alloc amt'!$G13</f>
        <v>0</v>
      </c>
      <c r="M13" s="98">
        <f>+'Alloc amt'!M13/'Alloc amt'!$G13</f>
        <v>0.33571803054611998</v>
      </c>
      <c r="N13" s="98">
        <f>+'Alloc amt'!N13/'Alloc amt'!$G13</f>
        <v>0</v>
      </c>
      <c r="O13" s="98"/>
      <c r="P13" s="98">
        <f>+'Alloc amt'!P13/'Alloc amt'!$G13</f>
        <v>0</v>
      </c>
      <c r="Q13" s="98">
        <f>+'Alloc amt'!Q13/'Alloc amt'!$G13</f>
        <v>0.10015960379060501</v>
      </c>
      <c r="R13" s="98">
        <f>+'Alloc amt'!R13/'Alloc amt'!$G13</f>
        <v>0</v>
      </c>
      <c r="S13" s="98"/>
      <c r="T13" s="98">
        <f>+'Alloc amt'!T13/'Alloc amt'!$G13</f>
        <v>0</v>
      </c>
      <c r="U13" s="98">
        <f>+'Alloc amt'!U13/'Alloc amt'!$G13</f>
        <v>8.3687981131157097E-3</v>
      </c>
      <c r="V13" s="98">
        <f>+'Alloc amt'!V13/'Alloc amt'!$G13</f>
        <v>0</v>
      </c>
      <c r="W13" s="98"/>
      <c r="X13" s="98">
        <f>+'Alloc amt'!X13/'Alloc amt'!$G13</f>
        <v>0</v>
      </c>
      <c r="Y13" s="98">
        <f>+'Alloc amt'!Y13/'Alloc amt'!$G13</f>
        <v>0.11829510489204684</v>
      </c>
      <c r="Z13" s="98">
        <f>+'Alloc amt'!Z13/'Alloc amt'!$G13</f>
        <v>0</v>
      </c>
      <c r="AA13" s="98"/>
      <c r="AB13" s="98">
        <f>+'Alloc amt'!AB13/'Alloc amt'!$G13</f>
        <v>0</v>
      </c>
      <c r="AC13" s="98">
        <f>+'Alloc amt'!AC13/'Alloc amt'!$G13</f>
        <v>9.1287855491471778E-3</v>
      </c>
      <c r="AD13" s="98">
        <f>+'Alloc amt'!AD13/'Alloc amt'!$G13</f>
        <v>0</v>
      </c>
      <c r="AE13" s="98"/>
      <c r="AF13" s="98">
        <f>+'Alloc amt'!AF13/'Alloc amt'!$G13</f>
        <v>0</v>
      </c>
      <c r="AG13" s="98">
        <f>+'Alloc amt'!AG13/'Alloc amt'!$G13</f>
        <v>9.2093145999066053E-2</v>
      </c>
      <c r="AH13" s="98">
        <f>+'Alloc amt'!AH13/'Alloc amt'!$G13</f>
        <v>0</v>
      </c>
      <c r="AI13" s="98"/>
      <c r="AJ13" s="98">
        <f>+'Alloc amt'!AJ13/'Alloc amt'!$G13</f>
        <v>0</v>
      </c>
      <c r="AK13" s="98">
        <f>+'Alloc amt'!AK13/'Alloc amt'!$G13</f>
        <v>0.221373049566819</v>
      </c>
      <c r="AL13" s="98">
        <f>+'Alloc amt'!AL13/'Alloc amt'!$G13</f>
        <v>0</v>
      </c>
      <c r="AM13" s="98"/>
      <c r="AN13" s="98">
        <f>+'Alloc amt'!AN13/'Alloc amt'!$G13</f>
        <v>0</v>
      </c>
      <c r="AO13" s="98">
        <f>+'Alloc amt'!AO13/'Alloc amt'!$G13</f>
        <v>7.8838398090087455E-2</v>
      </c>
      <c r="AP13" s="98">
        <f>+'Alloc amt'!AP13/'Alloc amt'!$G13</f>
        <v>0</v>
      </c>
      <c r="AQ13" s="98"/>
      <c r="AR13" s="98">
        <f>+'Alloc amt'!AR13/'Alloc amt'!$G13</f>
        <v>0</v>
      </c>
      <c r="AS13" s="98">
        <f>+'Alloc amt'!AS13/'Alloc amt'!$G13</f>
        <v>2.9105109211513682E-2</v>
      </c>
      <c r="AT13" s="98">
        <f>+'Alloc amt'!AT13/'Alloc amt'!$G13</f>
        <v>0</v>
      </c>
      <c r="AU13" s="98"/>
      <c r="AV13" s="98">
        <f>+'Alloc amt'!AV13/'Alloc amt'!$G13</f>
        <v>0</v>
      </c>
      <c r="AW13" s="98">
        <f>+'Alloc amt'!AW13/'Alloc amt'!$G13</f>
        <v>6.813292749761236E-3</v>
      </c>
      <c r="AX13" s="98">
        <f>+'Alloc amt'!AX13/'Alloc amt'!$G13</f>
        <v>0</v>
      </c>
      <c r="AY13" s="98"/>
      <c r="AZ13" s="98">
        <f>+'Alloc amt'!AZ13/'Alloc amt'!$G13</f>
        <v>0</v>
      </c>
      <c r="BA13" s="98">
        <f>+'Alloc amt'!BA13/'Alloc amt'!$G13</f>
        <v>2.4618024785094022E-5</v>
      </c>
      <c r="BB13" s="98">
        <f>+'Alloc amt'!BB13/'Alloc amt'!$G13</f>
        <v>0</v>
      </c>
      <c r="BC13" s="98"/>
      <c r="BD13" s="98">
        <f>+'Alloc amt'!BD13/'Alloc amt'!$G13</f>
        <v>0</v>
      </c>
      <c r="BE13" s="98">
        <f>+'Alloc amt'!BE13/'Alloc amt'!$G13</f>
        <v>8.2063466932724951E-5</v>
      </c>
      <c r="BF13" s="98">
        <f>+'Alloc amt'!BF13/'Alloc amt'!$G13</f>
        <v>0</v>
      </c>
    </row>
    <row r="14" spans="1:58" x14ac:dyDescent="0.25">
      <c r="C14" s="6" t="str">
        <f>'Alloc amt'!C14</f>
        <v>Customers (Monthly Bills)</v>
      </c>
      <c r="D14" s="6" t="str">
        <f>'Alloc amt'!D14</f>
        <v>Bills</v>
      </c>
      <c r="E14" s="6">
        <f>'Alloc amt'!E14</f>
        <v>3</v>
      </c>
      <c r="F14" s="103"/>
      <c r="G14" s="101">
        <f t="shared" si="0"/>
        <v>1</v>
      </c>
      <c r="H14" s="98">
        <f>+'Alloc amt'!H14/'Alloc amt'!$G14</f>
        <v>0</v>
      </c>
      <c r="I14" s="98">
        <f>+'Alloc amt'!I14/'Alloc amt'!$G14</f>
        <v>0</v>
      </c>
      <c r="J14" s="98">
        <f>+'Alloc amt'!J14/'Alloc amt'!$G14</f>
        <v>1</v>
      </c>
      <c r="K14" s="104"/>
      <c r="L14" s="98">
        <f>+'Alloc amt'!L14/'Alloc amt'!$G14</f>
        <v>0</v>
      </c>
      <c r="M14" s="98">
        <f>+'Alloc amt'!M14/'Alloc amt'!$G14</f>
        <v>0</v>
      </c>
      <c r="N14" s="98">
        <f>+'Alloc amt'!N14/'Alloc amt'!$G14</f>
        <v>0.62465522817911645</v>
      </c>
      <c r="O14" s="98"/>
      <c r="P14" s="98">
        <f>+'Alloc amt'!P14/'Alloc amt'!$G14</f>
        <v>0</v>
      </c>
      <c r="Q14" s="98">
        <f>+'Alloc amt'!Q14/'Alloc amt'!$G14</f>
        <v>0</v>
      </c>
      <c r="R14" s="98">
        <f>+'Alloc amt'!R14/'Alloc amt'!$G14</f>
        <v>0.12086026038521619</v>
      </c>
      <c r="S14" s="98"/>
      <c r="T14" s="98">
        <f>+'Alloc amt'!T14/'Alloc amt'!$G14</f>
        <v>0</v>
      </c>
      <c r="U14" s="98">
        <f>+'Alloc amt'!U14/'Alloc amt'!$G14</f>
        <v>0</v>
      </c>
      <c r="V14" s="98">
        <f>+'Alloc amt'!V14/'Alloc amt'!$G14</f>
        <v>8.6032807048163392E-4</v>
      </c>
      <c r="W14" s="98"/>
      <c r="X14" s="98">
        <f>+'Alloc amt'!X14/'Alloc amt'!$G14</f>
        <v>0</v>
      </c>
      <c r="Y14" s="98">
        <f>+'Alloc amt'!Y14/'Alloc amt'!$G14</f>
        <v>0</v>
      </c>
      <c r="Z14" s="98">
        <f>+'Alloc amt'!Z14/'Alloc amt'!$G14</f>
        <v>6.5309029166064347E-3</v>
      </c>
      <c r="AA14" s="98"/>
      <c r="AB14" s="98">
        <f>+'Alloc amt'!AB14/'Alloc amt'!$G14</f>
        <v>0</v>
      </c>
      <c r="AC14" s="98">
        <f>+'Alloc amt'!AC14/'Alloc amt'!$G14</f>
        <v>0</v>
      </c>
      <c r="AD14" s="98">
        <f>+'Alloc amt'!AD14/'Alloc amt'!$G14</f>
        <v>2.5019374907234924E-4</v>
      </c>
      <c r="AE14" s="98"/>
      <c r="AF14" s="98">
        <f>+'Alloc amt'!AF14/'Alloc amt'!$G14</f>
        <v>0</v>
      </c>
      <c r="AG14" s="98">
        <f>+'Alloc amt'!AG14/'Alloc amt'!$G14</f>
        <v>0</v>
      </c>
      <c r="AH14" s="98">
        <f>+'Alloc amt'!AH14/'Alloc amt'!$G14</f>
        <v>8.9670890066075319E-4</v>
      </c>
      <c r="AI14" s="98"/>
      <c r="AJ14" s="98">
        <f>+'Alloc amt'!AJ14/'Alloc amt'!$G14</f>
        <v>0</v>
      </c>
      <c r="AK14" s="98">
        <f>+'Alloc amt'!AK14/'Alloc amt'!$G14</f>
        <v>0</v>
      </c>
      <c r="AL14" s="98">
        <f>+'Alloc amt'!AL14/'Alloc amt'!$G14</f>
        <v>4.0103519778843228E-4</v>
      </c>
      <c r="AM14" s="98"/>
      <c r="AN14" s="98">
        <f>+'Alloc amt'!AN14/'Alloc amt'!$G14</f>
        <v>0</v>
      </c>
      <c r="AO14" s="98">
        <f>+'Alloc amt'!AO14/'Alloc amt'!$G14</f>
        <v>0</v>
      </c>
      <c r="AP14" s="98">
        <f>+'Alloc amt'!AP14/'Alloc amt'!$G14</f>
        <v>4.3511956360408568E-5</v>
      </c>
      <c r="AQ14" s="98"/>
      <c r="AR14" s="98">
        <f>+'Alloc amt'!AR14/'Alloc amt'!$G14</f>
        <v>0</v>
      </c>
      <c r="AS14" s="98">
        <f>+'Alloc amt'!AS14/'Alloc amt'!$G14</f>
        <v>0</v>
      </c>
      <c r="AT14" s="98">
        <f>+'Alloc amt'!AT14/'Alloc amt'!$G14</f>
        <v>1.4503985453469524E-6</v>
      </c>
      <c r="AU14" s="98"/>
      <c r="AV14" s="98">
        <f>+'Alloc amt'!AV14/'Alloc amt'!$G14</f>
        <v>0</v>
      </c>
      <c r="AW14" s="98">
        <f>+'Alloc amt'!AW14/'Alloc amt'!$G14</f>
        <v>0</v>
      </c>
      <c r="AX14" s="98">
        <f>+'Alloc amt'!AX14/'Alloc amt'!$G14</f>
        <v>0.24436906938078135</v>
      </c>
      <c r="AY14" s="98"/>
      <c r="AZ14" s="98">
        <f>+'Alloc amt'!AZ14/'Alloc amt'!$G14</f>
        <v>0</v>
      </c>
      <c r="BA14" s="98">
        <f>+'Alloc amt'!BA14/'Alloc amt'!$G14</f>
        <v>0</v>
      </c>
      <c r="BB14" s="98">
        <f>+'Alloc amt'!BB14/'Alloc amt'!$G14</f>
        <v>5.8015941813878094E-6</v>
      </c>
      <c r="BC14" s="98"/>
      <c r="BD14" s="98">
        <f>+'Alloc amt'!BD14/'Alloc amt'!$G14</f>
        <v>0</v>
      </c>
      <c r="BE14" s="98">
        <f>+'Alloc amt'!BE14/'Alloc amt'!$G14</f>
        <v>0</v>
      </c>
      <c r="BF14" s="98">
        <f>+'Alloc amt'!BF14/'Alloc amt'!$G14</f>
        <v>1.1255092711892349E-3</v>
      </c>
    </row>
    <row r="15" spans="1:58" x14ac:dyDescent="0.25">
      <c r="C15" s="6" t="str">
        <f>'Alloc amt'!C15</f>
        <v>Average Customers (Bills/12)</v>
      </c>
      <c r="D15" s="6" t="str">
        <f>'Alloc amt'!D15</f>
        <v>Cust</v>
      </c>
      <c r="E15" s="6">
        <f>'Alloc amt'!E15</f>
        <v>4</v>
      </c>
      <c r="F15" s="103"/>
      <c r="G15" s="101">
        <f t="shared" si="0"/>
        <v>1</v>
      </c>
      <c r="H15" s="98">
        <f>+'Alloc amt'!H15/'Alloc amt'!$G15</f>
        <v>0</v>
      </c>
      <c r="I15" s="98">
        <f>+'Alloc amt'!I15/'Alloc amt'!$G15</f>
        <v>0</v>
      </c>
      <c r="J15" s="98">
        <f>+'Alloc amt'!J15/'Alloc amt'!$G15</f>
        <v>1</v>
      </c>
      <c r="K15" s="104"/>
      <c r="L15" s="98">
        <f>+'Alloc amt'!L15/'Alloc amt'!$G15</f>
        <v>0</v>
      </c>
      <c r="M15" s="98">
        <f>+'Alloc amt'!M15/'Alloc amt'!$G15</f>
        <v>0</v>
      </c>
      <c r="N15" s="98">
        <f>+'Alloc amt'!N15/'Alloc amt'!$G15</f>
        <v>0.62465444271363635</v>
      </c>
      <c r="O15" s="98"/>
      <c r="P15" s="98">
        <f>+'Alloc amt'!P15/'Alloc amt'!$G15</f>
        <v>0</v>
      </c>
      <c r="Q15" s="98">
        <f>+'Alloc amt'!Q15/'Alloc amt'!$G15</f>
        <v>0</v>
      </c>
      <c r="R15" s="98">
        <f>+'Alloc amt'!R15/'Alloc amt'!$G15</f>
        <v>0.12086020195339582</v>
      </c>
      <c r="S15" s="98"/>
      <c r="T15" s="98">
        <f>+'Alloc amt'!T15/'Alloc amt'!$G15</f>
        <v>0</v>
      </c>
      <c r="U15" s="98">
        <f>+'Alloc amt'!U15/'Alloc amt'!$G15</f>
        <v>0</v>
      </c>
      <c r="V15" s="98">
        <f>+'Alloc amt'!V15/'Alloc amt'!$G15</f>
        <v>8.6008592156828622E-4</v>
      </c>
      <c r="W15" s="98"/>
      <c r="X15" s="98">
        <f>+'Alloc amt'!X15/'Alloc amt'!$G15</f>
        <v>0</v>
      </c>
      <c r="Y15" s="98">
        <f>+'Alloc amt'!Y15/'Alloc amt'!$G15</f>
        <v>0</v>
      </c>
      <c r="Z15" s="98">
        <f>+'Alloc amt'!Z15/'Alloc amt'!$G15</f>
        <v>6.5311414921112865E-3</v>
      </c>
      <c r="AA15" s="98"/>
      <c r="AB15" s="98">
        <f>+'Alloc amt'!AB15/'Alloc amt'!$G15</f>
        <v>0</v>
      </c>
      <c r="AC15" s="98">
        <f>+'Alloc amt'!AC15/'Alloc amt'!$G15</f>
        <v>0</v>
      </c>
      <c r="AD15" s="98">
        <f>+'Alloc amt'!AD15/'Alloc amt'!$G15</f>
        <v>2.5091882703425552E-4</v>
      </c>
      <c r="AE15" s="98"/>
      <c r="AF15" s="98">
        <f>+'Alloc amt'!AF15/'Alloc amt'!$G15</f>
        <v>0</v>
      </c>
      <c r="AG15" s="98">
        <f>+'Alloc amt'!AG15/'Alloc amt'!$G15</f>
        <v>0</v>
      </c>
      <c r="AH15" s="98">
        <f>+'Alloc amt'!AH15/'Alloc amt'!$G15</f>
        <v>8.9634586767150224E-4</v>
      </c>
      <c r="AI15" s="98"/>
      <c r="AJ15" s="98">
        <f>+'Alloc amt'!AJ15/'Alloc amt'!$G15</f>
        <v>0</v>
      </c>
      <c r="AK15" s="98">
        <f>+'Alloc amt'!AK15/'Alloc amt'!$G15</f>
        <v>0</v>
      </c>
      <c r="AL15" s="98">
        <f>+'Alloc amt'!AL15/'Alloc amt'!$G15</f>
        <v>4.0176020282363454E-4</v>
      </c>
      <c r="AM15" s="98"/>
      <c r="AN15" s="98">
        <f>+'Alloc amt'!AN15/'Alloc amt'!$G15</f>
        <v>0</v>
      </c>
      <c r="AO15" s="98">
        <f>+'Alloc amt'!AO15/'Alloc amt'!$G15</f>
        <v>0</v>
      </c>
      <c r="AP15" s="98">
        <f>+'Alloc amt'!AP15/'Alloc amt'!$G15</f>
        <v>4.3511935323859336E-5</v>
      </c>
      <c r="AQ15" s="98"/>
      <c r="AR15" s="98">
        <f>+'Alloc amt'!AR15/'Alloc amt'!$G15</f>
        <v>0</v>
      </c>
      <c r="AS15" s="98">
        <f>+'Alloc amt'!AS15/'Alloc amt'!$G15</f>
        <v>0</v>
      </c>
      <c r="AT15" s="98">
        <f>+'Alloc amt'!AT15/'Alloc amt'!$G15</f>
        <v>1.4503978441286445E-6</v>
      </c>
      <c r="AU15" s="98"/>
      <c r="AV15" s="98">
        <f>+'Alloc amt'!AV15/'Alloc amt'!$G15</f>
        <v>0</v>
      </c>
      <c r="AW15" s="98">
        <f>+'Alloc amt'!AW15/'Alloc amt'!$G15</f>
        <v>0</v>
      </c>
      <c r="AX15" s="98">
        <f>+'Alloc amt'!AX15/'Alloc amt'!$G15</f>
        <v>0.24436883037017054</v>
      </c>
      <c r="AY15" s="98"/>
      <c r="AZ15" s="98">
        <f>+'Alloc amt'!AZ15/'Alloc amt'!$G15</f>
        <v>0</v>
      </c>
      <c r="BA15" s="98">
        <f>+'Alloc amt'!BA15/'Alloc amt'!$G15</f>
        <v>0</v>
      </c>
      <c r="BB15" s="98">
        <f>+'Alloc amt'!BB15/'Alloc amt'!$G15</f>
        <v>5.8015913765145781E-6</v>
      </c>
      <c r="BC15" s="98"/>
      <c r="BD15" s="98">
        <f>+'Alloc amt'!BD15/'Alloc amt'!$G15</f>
        <v>0</v>
      </c>
      <c r="BE15" s="98">
        <f>+'Alloc amt'!BE15/'Alloc amt'!$G15</f>
        <v>0</v>
      </c>
      <c r="BF15" s="98">
        <f>+'Alloc amt'!BF15/'Alloc amt'!$G15</f>
        <v>1.125508727043828E-3</v>
      </c>
    </row>
    <row r="16" spans="1:58" x14ac:dyDescent="0.25">
      <c r="C16" s="6" t="str">
        <f>'Alloc amt'!C16</f>
        <v>Average Customers (Lighting = Lights)</v>
      </c>
      <c r="D16" s="6" t="str">
        <f>'Alloc amt'!D16</f>
        <v>Cust</v>
      </c>
      <c r="E16" s="6">
        <f>'Alloc amt'!E16</f>
        <v>5</v>
      </c>
      <c r="F16" s="103"/>
      <c r="G16" s="101">
        <f t="shared" si="0"/>
        <v>1</v>
      </c>
      <c r="H16" s="98">
        <f>+'Alloc amt'!H16/'Alloc amt'!$G16</f>
        <v>0</v>
      </c>
      <c r="I16" s="98">
        <f>+'Alloc amt'!I16/'Alloc amt'!$G16</f>
        <v>0</v>
      </c>
      <c r="J16" s="98">
        <f>+'Alloc amt'!J16/'Alloc amt'!$G16</f>
        <v>1</v>
      </c>
      <c r="K16" s="104"/>
      <c r="L16" s="98">
        <f>+'Alloc amt'!L16/'Alloc amt'!$G16</f>
        <v>0</v>
      </c>
      <c r="M16" s="98">
        <f>+'Alloc amt'!M16/'Alloc amt'!$G16</f>
        <v>0</v>
      </c>
      <c r="N16" s="98">
        <f>+'Alloc amt'!N16/'Alloc amt'!$G16</f>
        <v>0.62465444271363635</v>
      </c>
      <c r="O16" s="98"/>
      <c r="P16" s="98">
        <f>+'Alloc amt'!P16/'Alloc amt'!$G16</f>
        <v>0</v>
      </c>
      <c r="Q16" s="98">
        <f>+'Alloc amt'!Q16/'Alloc amt'!$G16</f>
        <v>0</v>
      </c>
      <c r="R16" s="98">
        <f>+'Alloc amt'!R16/'Alloc amt'!$G16</f>
        <v>0.12086020195339582</v>
      </c>
      <c r="S16" s="98"/>
      <c r="T16" s="98">
        <f>+'Alloc amt'!T16/'Alloc amt'!$G16</f>
        <v>0</v>
      </c>
      <c r="U16" s="98">
        <f>+'Alloc amt'!U16/'Alloc amt'!$G16</f>
        <v>0</v>
      </c>
      <c r="V16" s="98">
        <f>+'Alloc amt'!V16/'Alloc amt'!$G16</f>
        <v>8.6008592156828622E-4</v>
      </c>
      <c r="W16" s="98"/>
      <c r="X16" s="98">
        <f>+'Alloc amt'!X16/'Alloc amt'!$G16</f>
        <v>0</v>
      </c>
      <c r="Y16" s="98">
        <f>+'Alloc amt'!Y16/'Alloc amt'!$G16</f>
        <v>0</v>
      </c>
      <c r="Z16" s="98">
        <f>+'Alloc amt'!Z16/'Alloc amt'!$G16</f>
        <v>6.5311414921112865E-3</v>
      </c>
      <c r="AA16" s="98"/>
      <c r="AB16" s="98">
        <f>+'Alloc amt'!AB16/'Alloc amt'!$G16</f>
        <v>0</v>
      </c>
      <c r="AC16" s="98">
        <f>+'Alloc amt'!AC16/'Alloc amt'!$G16</f>
        <v>0</v>
      </c>
      <c r="AD16" s="98">
        <f>+'Alloc amt'!AD16/'Alloc amt'!$G16</f>
        <v>2.5091882703425552E-4</v>
      </c>
      <c r="AE16" s="98"/>
      <c r="AF16" s="98">
        <f>+'Alloc amt'!AF16/'Alloc amt'!$G16</f>
        <v>0</v>
      </c>
      <c r="AG16" s="98">
        <f>+'Alloc amt'!AG16/'Alloc amt'!$G16</f>
        <v>0</v>
      </c>
      <c r="AH16" s="98">
        <f>+'Alloc amt'!AH16/'Alloc amt'!$G16</f>
        <v>8.9634586767150224E-4</v>
      </c>
      <c r="AI16" s="98"/>
      <c r="AJ16" s="98">
        <f>+'Alloc amt'!AJ16/'Alloc amt'!$G16</f>
        <v>0</v>
      </c>
      <c r="AK16" s="98">
        <f>+'Alloc amt'!AK16/'Alloc amt'!$G16</f>
        <v>0</v>
      </c>
      <c r="AL16" s="98">
        <f>+'Alloc amt'!AL16/'Alloc amt'!$G16</f>
        <v>4.0176020282363454E-4</v>
      </c>
      <c r="AM16" s="98"/>
      <c r="AN16" s="98">
        <f>+'Alloc amt'!AN16/'Alloc amt'!$G16</f>
        <v>0</v>
      </c>
      <c r="AO16" s="98">
        <f>+'Alloc amt'!AO16/'Alloc amt'!$G16</f>
        <v>0</v>
      </c>
      <c r="AP16" s="98">
        <f>+'Alloc amt'!AP16/'Alloc amt'!$G16</f>
        <v>4.3511935323859336E-5</v>
      </c>
      <c r="AQ16" s="98"/>
      <c r="AR16" s="98">
        <f>+'Alloc amt'!AR16/'Alloc amt'!$G16</f>
        <v>0</v>
      </c>
      <c r="AS16" s="98">
        <f>+'Alloc amt'!AS16/'Alloc amt'!$G16</f>
        <v>0</v>
      </c>
      <c r="AT16" s="98">
        <f>+'Alloc amt'!AT16/'Alloc amt'!$G16</f>
        <v>1.4503978441286445E-6</v>
      </c>
      <c r="AU16" s="98"/>
      <c r="AV16" s="98">
        <f>+'Alloc amt'!AV16/'Alloc amt'!$G16</f>
        <v>0</v>
      </c>
      <c r="AW16" s="98">
        <f>+'Alloc amt'!AW16/'Alloc amt'!$G16</f>
        <v>0</v>
      </c>
      <c r="AX16" s="98">
        <f>+'Alloc amt'!AX16/'Alloc amt'!$G16</f>
        <v>0.24436883037017054</v>
      </c>
      <c r="AY16" s="98"/>
      <c r="AZ16" s="98">
        <f>+'Alloc amt'!AZ16/'Alloc amt'!$G16</f>
        <v>0</v>
      </c>
      <c r="BA16" s="98">
        <f>+'Alloc amt'!BA16/'Alloc amt'!$G16</f>
        <v>0</v>
      </c>
      <c r="BB16" s="98">
        <f>+'Alloc amt'!BB16/'Alloc amt'!$G16</f>
        <v>5.8015913765145781E-6</v>
      </c>
      <c r="BC16" s="98"/>
      <c r="BD16" s="98">
        <f>+'Alloc amt'!BD16/'Alloc amt'!$G16</f>
        <v>0</v>
      </c>
      <c r="BE16" s="98">
        <f>+'Alloc amt'!BE16/'Alloc amt'!$G16</f>
        <v>0</v>
      </c>
      <c r="BF16" s="98">
        <f>+'Alloc amt'!BF16/'Alloc amt'!$G16</f>
        <v>1.125508727043828E-3</v>
      </c>
    </row>
    <row r="17" spans="3:58" x14ac:dyDescent="0.25">
      <c r="C17" s="6" t="str">
        <f>'Alloc amt'!C17</f>
        <v>Weighted Average Customers (Lighting =9 Lights per Cust)</v>
      </c>
      <c r="D17" s="6" t="str">
        <f>'Alloc amt'!D17</f>
        <v>WghtCust</v>
      </c>
      <c r="E17" s="6">
        <f>'Alloc amt'!E17</f>
        <v>6</v>
      </c>
      <c r="F17" s="103"/>
      <c r="G17" s="101">
        <f t="shared" si="0"/>
        <v>0.99999999999999978</v>
      </c>
      <c r="H17" s="98">
        <f>+'Alloc amt'!H17/'Alloc amt'!$G17</f>
        <v>0</v>
      </c>
      <c r="I17" s="98">
        <f>+'Alloc amt'!I17/'Alloc amt'!$G17</f>
        <v>0</v>
      </c>
      <c r="J17" s="98">
        <f>+'Alloc amt'!J17/'Alloc amt'!$G17</f>
        <v>1</v>
      </c>
      <c r="K17" s="104"/>
      <c r="L17" s="98">
        <f>+'Alloc amt'!L17/'Alloc amt'!$G17</f>
        <v>0</v>
      </c>
      <c r="M17" s="98">
        <f>+'Alloc amt'!M17/'Alloc amt'!$G17</f>
        <v>0</v>
      </c>
      <c r="N17" s="98">
        <f>+'Alloc amt'!N17/'Alloc amt'!$G17</f>
        <v>0.64426749162648822</v>
      </c>
      <c r="O17" s="98"/>
      <c r="P17" s="98">
        <f>+'Alloc amt'!P17/'Alloc amt'!$G17</f>
        <v>0</v>
      </c>
      <c r="Q17" s="98">
        <f>+'Alloc amt'!Q17/'Alloc amt'!$G17</f>
        <v>0</v>
      </c>
      <c r="R17" s="98">
        <f>+'Alloc amt'!R17/'Alloc amt'!$G17</f>
        <v>0.24930999869853412</v>
      </c>
      <c r="S17" s="98"/>
      <c r="T17" s="98">
        <f>+'Alloc amt'!T17/'Alloc amt'!$G17</f>
        <v>0</v>
      </c>
      <c r="U17" s="98">
        <f>+'Alloc amt'!U17/'Alloc amt'!$G17</f>
        <v>0</v>
      </c>
      <c r="V17" s="98">
        <f>+'Alloc amt'!V17/'Alloc amt'!$G17</f>
        <v>8.8709110410679793E-3</v>
      </c>
      <c r="W17" s="98"/>
      <c r="X17" s="98">
        <f>+'Alloc amt'!X17/'Alloc amt'!$G17</f>
        <v>0</v>
      </c>
      <c r="Y17" s="98">
        <f>+'Alloc amt'!Y17/'Alloc amt'!$G17</f>
        <v>0</v>
      </c>
      <c r="Z17" s="98">
        <f>+'Alloc amt'!Z17/'Alloc amt'!$G17</f>
        <v>3.368103913822016E-2</v>
      </c>
      <c r="AA17" s="98"/>
      <c r="AB17" s="98">
        <f>+'Alloc amt'!AB17/'Alloc amt'!$G17</f>
        <v>0</v>
      </c>
      <c r="AC17" s="98">
        <f>+'Alloc amt'!AC17/'Alloc amt'!$G17</f>
        <v>0</v>
      </c>
      <c r="AD17" s="98">
        <f>+'Alloc amt'!AD17/'Alloc amt'!$G17</f>
        <v>1.2939861805267795E-3</v>
      </c>
      <c r="AE17" s="98"/>
      <c r="AF17" s="98">
        <f>+'Alloc amt'!AF17/'Alloc amt'!$G17</f>
        <v>0</v>
      </c>
      <c r="AG17" s="98">
        <f>+'Alloc amt'!AG17/'Alloc amt'!$G17</f>
        <v>0</v>
      </c>
      <c r="AH17" s="98">
        <f>+'Alloc amt'!AH17/'Alloc amt'!$G17</f>
        <v>2.3112238715767335E-2</v>
      </c>
      <c r="AI17" s="98"/>
      <c r="AJ17" s="98">
        <f>+'Alloc amt'!AJ17/'Alloc amt'!$G17</f>
        <v>0</v>
      </c>
      <c r="AK17" s="98">
        <f>+'Alloc amt'!AK17/'Alloc amt'!$G17</f>
        <v>0</v>
      </c>
      <c r="AL17" s="98">
        <f>+'Alloc amt'!AL17/'Alloc amt'!$G17</f>
        <v>1.0359369133119016E-2</v>
      </c>
      <c r="AM17" s="98"/>
      <c r="AN17" s="98">
        <f>+'Alloc amt'!AN17/'Alloc amt'!$G17</f>
        <v>0</v>
      </c>
      <c r="AO17" s="98">
        <f>+'Alloc amt'!AO17/'Alloc amt'!$G17</f>
        <v>0</v>
      </c>
      <c r="AP17" s="98">
        <f>+'Alloc amt'!AP17/'Alloc amt'!$G17</f>
        <v>8.9756266857348864E-4</v>
      </c>
      <c r="AQ17" s="98"/>
      <c r="AR17" s="98">
        <f>+'Alloc amt'!AR17/'Alloc amt'!$G17</f>
        <v>0</v>
      </c>
      <c r="AS17" s="98">
        <f>+'Alloc amt'!AS17/'Alloc amt'!$G17</f>
        <v>0</v>
      </c>
      <c r="AT17" s="98">
        <f>+'Alloc amt'!AT17/'Alloc amt'!$G17</f>
        <v>7.4796889047790729E-5</v>
      </c>
      <c r="AU17" s="98"/>
      <c r="AV17" s="98">
        <f>+'Alloc amt'!AV17/'Alloc amt'!$G17</f>
        <v>0</v>
      </c>
      <c r="AW17" s="98">
        <f>+'Alloc amt'!AW17/'Alloc amt'!$G17</f>
        <v>0</v>
      </c>
      <c r="AX17" s="98">
        <f>+'Alloc amt'!AX17/'Alloc amt'!$G17</f>
        <v>2.8003955259492848E-2</v>
      </c>
      <c r="AY17" s="98"/>
      <c r="AZ17" s="98">
        <f>+'Alloc amt'!AZ17/'Alloc amt'!$G17</f>
        <v>0</v>
      </c>
      <c r="BA17" s="98">
        <f>+'Alloc amt'!BA17/'Alloc amt'!$G17</f>
        <v>0</v>
      </c>
      <c r="BB17" s="98">
        <f>+'Alloc amt'!BB17/'Alloc amt'!$G17</f>
        <v>0</v>
      </c>
      <c r="BC17" s="98"/>
      <c r="BD17" s="98">
        <f>+'Alloc amt'!BD17/'Alloc amt'!$G17</f>
        <v>0</v>
      </c>
      <c r="BE17" s="98">
        <f>+'Alloc amt'!BE17/'Alloc amt'!$G17</f>
        <v>0</v>
      </c>
      <c r="BF17" s="98">
        <f>+'Alloc amt'!BF17/'Alloc amt'!$G17</f>
        <v>1.2865064916220005E-4</v>
      </c>
    </row>
    <row r="18" spans="3:58" x14ac:dyDescent="0.25">
      <c r="C18" s="6" t="str">
        <f>'Alloc amt'!C18</f>
        <v>Street Lighting</v>
      </c>
      <c r="D18" s="6" t="str">
        <f>'Alloc amt'!D18</f>
        <v>Lighting</v>
      </c>
      <c r="E18" s="6">
        <f>'Alloc amt'!E18</f>
        <v>7</v>
      </c>
      <c r="F18" s="103"/>
      <c r="G18" s="101">
        <f t="shared" si="0"/>
        <v>1</v>
      </c>
      <c r="H18" s="98">
        <f>+'Alloc amt'!H18/'Alloc amt'!$G18</f>
        <v>0</v>
      </c>
      <c r="I18" s="98">
        <f>+'Alloc amt'!I18/'Alloc amt'!$G18</f>
        <v>0</v>
      </c>
      <c r="J18" s="98">
        <f>+'Alloc amt'!J18/'Alloc amt'!$G18</f>
        <v>1</v>
      </c>
      <c r="K18" s="104"/>
      <c r="L18" s="98">
        <f>+'Alloc amt'!L18/'Alloc amt'!$G18</f>
        <v>0</v>
      </c>
      <c r="M18" s="98">
        <f>+'Alloc amt'!M18/'Alloc amt'!$G18</f>
        <v>0</v>
      </c>
      <c r="N18" s="98">
        <f>+'Alloc amt'!N18/'Alloc amt'!$G18</f>
        <v>0</v>
      </c>
      <c r="O18" s="98"/>
      <c r="P18" s="98">
        <f>+'Alloc amt'!P18/'Alloc amt'!$G18</f>
        <v>0</v>
      </c>
      <c r="Q18" s="98">
        <f>+'Alloc amt'!Q18/'Alloc amt'!$G18</f>
        <v>0</v>
      </c>
      <c r="R18" s="98">
        <f>+'Alloc amt'!R18/'Alloc amt'!$G18</f>
        <v>0</v>
      </c>
      <c r="S18" s="98"/>
      <c r="T18" s="98">
        <f>+'Alloc amt'!T18/'Alloc amt'!$G18</f>
        <v>0</v>
      </c>
      <c r="U18" s="98">
        <f>+'Alloc amt'!U18/'Alloc amt'!$G18</f>
        <v>0</v>
      </c>
      <c r="V18" s="98">
        <f>+'Alloc amt'!V18/'Alloc amt'!$G18</f>
        <v>0</v>
      </c>
      <c r="W18" s="98"/>
      <c r="X18" s="98">
        <f>+'Alloc amt'!X18/'Alloc amt'!$G18</f>
        <v>0</v>
      </c>
      <c r="Y18" s="98">
        <f>+'Alloc amt'!Y18/'Alloc amt'!$G18</f>
        <v>0</v>
      </c>
      <c r="Z18" s="98">
        <f>+'Alloc amt'!Z18/'Alloc amt'!$G18</f>
        <v>0</v>
      </c>
      <c r="AA18" s="98"/>
      <c r="AB18" s="98">
        <f>+'Alloc amt'!AB18/'Alloc amt'!$G18</f>
        <v>0</v>
      </c>
      <c r="AC18" s="98">
        <f>+'Alloc amt'!AC18/'Alloc amt'!$G18</f>
        <v>0</v>
      </c>
      <c r="AD18" s="98">
        <f>+'Alloc amt'!AD18/'Alloc amt'!$G18</f>
        <v>0</v>
      </c>
      <c r="AE18" s="98"/>
      <c r="AF18" s="98">
        <f>+'Alloc amt'!AF18/'Alloc amt'!$G18</f>
        <v>0</v>
      </c>
      <c r="AG18" s="98">
        <f>+'Alloc amt'!AG18/'Alloc amt'!$G18</f>
        <v>0</v>
      </c>
      <c r="AH18" s="98">
        <f>+'Alloc amt'!AH18/'Alloc amt'!$G18</f>
        <v>0</v>
      </c>
      <c r="AI18" s="98"/>
      <c r="AJ18" s="98">
        <f>+'Alloc amt'!AJ18/'Alloc amt'!$G18</f>
        <v>0</v>
      </c>
      <c r="AK18" s="98">
        <f>+'Alloc amt'!AK18/'Alloc amt'!$G18</f>
        <v>0</v>
      </c>
      <c r="AL18" s="98">
        <f>+'Alloc amt'!AL18/'Alloc amt'!$G18</f>
        <v>0</v>
      </c>
      <c r="AM18" s="98"/>
      <c r="AN18" s="98">
        <f>+'Alloc amt'!AN18/'Alloc amt'!$G18</f>
        <v>0</v>
      </c>
      <c r="AO18" s="98">
        <f>+'Alloc amt'!AO18/'Alloc amt'!$G18</f>
        <v>0</v>
      </c>
      <c r="AP18" s="98">
        <f>+'Alloc amt'!AP18/'Alloc amt'!$G18</f>
        <v>0</v>
      </c>
      <c r="AQ18" s="98"/>
      <c r="AR18" s="98">
        <f>+'Alloc amt'!AR18/'Alloc amt'!$G18</f>
        <v>0</v>
      </c>
      <c r="AS18" s="98">
        <f>+'Alloc amt'!AS18/'Alloc amt'!$G18</f>
        <v>0</v>
      </c>
      <c r="AT18" s="98">
        <f>+'Alloc amt'!AT18/'Alloc amt'!$G18</f>
        <v>0</v>
      </c>
      <c r="AU18" s="98"/>
      <c r="AV18" s="98">
        <f>+'Alloc amt'!AV18/'Alloc amt'!$G18</f>
        <v>0</v>
      </c>
      <c r="AW18" s="98">
        <f>+'Alloc amt'!AW18/'Alloc amt'!$G18</f>
        <v>0</v>
      </c>
      <c r="AX18" s="98">
        <f>+'Alloc amt'!AX18/'Alloc amt'!$G18</f>
        <v>1</v>
      </c>
      <c r="AY18" s="98"/>
      <c r="AZ18" s="98">
        <f>+'Alloc amt'!AZ18/'Alloc amt'!$G18</f>
        <v>0</v>
      </c>
      <c r="BA18" s="98">
        <f>+'Alloc amt'!BA18/'Alloc amt'!$G18</f>
        <v>0</v>
      </c>
      <c r="BB18" s="98">
        <f>+'Alloc amt'!BB18/'Alloc amt'!$G18</f>
        <v>0</v>
      </c>
      <c r="BC18" s="98"/>
      <c r="BD18" s="98">
        <f>+'Alloc amt'!BD18/'Alloc amt'!$G18</f>
        <v>0</v>
      </c>
      <c r="BE18" s="98">
        <f>+'Alloc amt'!BE18/'Alloc amt'!$G18</f>
        <v>0</v>
      </c>
      <c r="BF18" s="98">
        <f>+'Alloc amt'!BF18/'Alloc amt'!$G18</f>
        <v>0</v>
      </c>
    </row>
    <row r="19" spans="3:58" x14ac:dyDescent="0.25">
      <c r="C19" s="6" t="str">
        <f>'Alloc amt'!C19</f>
        <v xml:space="preserve">Average Customers </v>
      </c>
      <c r="D19" s="6" t="str">
        <f>'Alloc amt'!D19</f>
        <v>Customers</v>
      </c>
      <c r="E19" s="6">
        <f>'Alloc amt'!E19</f>
        <v>8</v>
      </c>
      <c r="F19" s="103"/>
      <c r="G19" s="101">
        <f t="shared" si="0"/>
        <v>1</v>
      </c>
      <c r="H19" s="98">
        <f>+'Alloc amt'!H19/'Alloc amt'!$G19</f>
        <v>0</v>
      </c>
      <c r="I19" s="98">
        <f>+'Alloc amt'!I19/'Alloc amt'!$G19</f>
        <v>0</v>
      </c>
      <c r="J19" s="98">
        <f>+'Alloc amt'!J19/'Alloc amt'!$G19</f>
        <v>1</v>
      </c>
      <c r="K19" s="104"/>
      <c r="L19" s="98">
        <f>+'Alloc amt'!L19/'Alloc amt'!$G19</f>
        <v>0</v>
      </c>
      <c r="M19" s="98">
        <f>+'Alloc amt'!M19/'Alloc amt'!$G19</f>
        <v>0</v>
      </c>
      <c r="N19" s="98">
        <f>+'Alloc amt'!N19/'Alloc amt'!$G19</f>
        <v>0.62465444271363635</v>
      </c>
      <c r="O19" s="98"/>
      <c r="P19" s="98">
        <f>+'Alloc amt'!P19/'Alloc amt'!$G19</f>
        <v>0</v>
      </c>
      <c r="Q19" s="98">
        <f>+'Alloc amt'!Q19/'Alloc amt'!$G19</f>
        <v>0</v>
      </c>
      <c r="R19" s="98">
        <f>+'Alloc amt'!R19/'Alloc amt'!$G19</f>
        <v>0.12086020195339582</v>
      </c>
      <c r="S19" s="98"/>
      <c r="T19" s="98">
        <f>+'Alloc amt'!T19/'Alloc amt'!$G19</f>
        <v>0</v>
      </c>
      <c r="U19" s="98">
        <f>+'Alloc amt'!U19/'Alloc amt'!$G19</f>
        <v>0</v>
      </c>
      <c r="V19" s="98">
        <f>+'Alloc amt'!V19/'Alloc amt'!$G19</f>
        <v>8.6008592156828622E-4</v>
      </c>
      <c r="W19" s="98"/>
      <c r="X19" s="98">
        <f>+'Alloc amt'!X19/'Alloc amt'!$G19</f>
        <v>0</v>
      </c>
      <c r="Y19" s="98">
        <f>+'Alloc amt'!Y19/'Alloc amt'!$G19</f>
        <v>0</v>
      </c>
      <c r="Z19" s="98">
        <f>+'Alloc amt'!Z19/'Alloc amt'!$G19</f>
        <v>6.5311414921112865E-3</v>
      </c>
      <c r="AA19" s="98"/>
      <c r="AB19" s="98">
        <f>+'Alloc amt'!AB19/'Alloc amt'!$G19</f>
        <v>0</v>
      </c>
      <c r="AC19" s="98">
        <f>+'Alloc amt'!AC19/'Alloc amt'!$G19</f>
        <v>0</v>
      </c>
      <c r="AD19" s="98">
        <f>+'Alloc amt'!AD19/'Alloc amt'!$G19</f>
        <v>2.5091882703425552E-4</v>
      </c>
      <c r="AE19" s="98"/>
      <c r="AF19" s="98">
        <f>+'Alloc amt'!AF19/'Alloc amt'!$G19</f>
        <v>0</v>
      </c>
      <c r="AG19" s="98">
        <f>+'Alloc amt'!AG19/'Alloc amt'!$G19</f>
        <v>0</v>
      </c>
      <c r="AH19" s="98">
        <f>+'Alloc amt'!AH19/'Alloc amt'!$G19</f>
        <v>8.9634586767150224E-4</v>
      </c>
      <c r="AI19" s="98"/>
      <c r="AJ19" s="98">
        <f>+'Alloc amt'!AJ19/'Alloc amt'!$G19</f>
        <v>0</v>
      </c>
      <c r="AK19" s="98">
        <f>+'Alloc amt'!AK19/'Alloc amt'!$G19</f>
        <v>0</v>
      </c>
      <c r="AL19" s="98">
        <f>+'Alloc amt'!AL19/'Alloc amt'!$G19</f>
        <v>4.0176020282363454E-4</v>
      </c>
      <c r="AM19" s="98"/>
      <c r="AN19" s="98">
        <f>+'Alloc amt'!AN19/'Alloc amt'!$G19</f>
        <v>0</v>
      </c>
      <c r="AO19" s="98">
        <f>+'Alloc amt'!AO19/'Alloc amt'!$G19</f>
        <v>0</v>
      </c>
      <c r="AP19" s="98">
        <f>+'Alloc amt'!AP19/'Alloc amt'!$G19</f>
        <v>4.3511935323859336E-5</v>
      </c>
      <c r="AQ19" s="98"/>
      <c r="AR19" s="98">
        <f>+'Alloc amt'!AR19/'Alloc amt'!$G19</f>
        <v>0</v>
      </c>
      <c r="AS19" s="98">
        <f>+'Alloc amt'!AS19/'Alloc amt'!$G19</f>
        <v>0</v>
      </c>
      <c r="AT19" s="98">
        <f>+'Alloc amt'!AT19/'Alloc amt'!$G19</f>
        <v>1.4503978441286445E-6</v>
      </c>
      <c r="AU19" s="98"/>
      <c r="AV19" s="98">
        <f>+'Alloc amt'!AV19/'Alloc amt'!$G19</f>
        <v>0</v>
      </c>
      <c r="AW19" s="98">
        <f>+'Alloc amt'!AW19/'Alloc amt'!$G19</f>
        <v>0</v>
      </c>
      <c r="AX19" s="98">
        <f>+'Alloc amt'!AX19/'Alloc amt'!$G19</f>
        <v>0.24436883037017054</v>
      </c>
      <c r="AY19" s="98"/>
      <c r="AZ19" s="98">
        <f>+'Alloc amt'!AZ19/'Alloc amt'!$G19</f>
        <v>0</v>
      </c>
      <c r="BA19" s="98">
        <f>+'Alloc amt'!BA19/'Alloc amt'!$G19</f>
        <v>0</v>
      </c>
      <c r="BB19" s="98">
        <f>+'Alloc amt'!BB19/'Alloc amt'!$G19</f>
        <v>5.8015913765145781E-6</v>
      </c>
      <c r="BC19" s="98"/>
      <c r="BD19" s="98">
        <f>+'Alloc amt'!BD19/'Alloc amt'!$G19</f>
        <v>0</v>
      </c>
      <c r="BE19" s="98">
        <f>+'Alloc amt'!BE19/'Alloc amt'!$G19</f>
        <v>0</v>
      </c>
      <c r="BF19" s="98">
        <f>+'Alloc amt'!BF19/'Alloc amt'!$G19</f>
        <v>1.125508727043828E-3</v>
      </c>
    </row>
    <row r="20" spans="3:58" x14ac:dyDescent="0.25">
      <c r="C20" s="6" t="str">
        <f>'Alloc amt'!C20</f>
        <v>Average Customers (Lighting = 9 Lights per Cust)</v>
      </c>
      <c r="D20" s="6" t="str">
        <f>'Alloc amt'!D20</f>
        <v>WghtCust</v>
      </c>
      <c r="E20" s="6">
        <f>'Alloc amt'!E20</f>
        <v>9</v>
      </c>
      <c r="F20" s="103"/>
      <c r="G20" s="101">
        <f t="shared" si="0"/>
        <v>0.99999999999999989</v>
      </c>
      <c r="H20" s="98">
        <f>+'Alloc amt'!H20/'Alloc amt'!$G20</f>
        <v>0</v>
      </c>
      <c r="I20" s="98">
        <f>+'Alloc amt'!I20/'Alloc amt'!$G20</f>
        <v>0</v>
      </c>
      <c r="J20" s="98">
        <f>+'Alloc amt'!J20/'Alloc amt'!$G20</f>
        <v>1</v>
      </c>
      <c r="K20" s="104"/>
      <c r="L20" s="98">
        <f>+'Alloc amt'!L20/'Alloc amt'!$G20</f>
        <v>0</v>
      </c>
      <c r="M20" s="98">
        <f>+'Alloc amt'!M20/'Alloc amt'!$G20</f>
        <v>0</v>
      </c>
      <c r="N20" s="98">
        <f>+'Alloc amt'!N20/'Alloc amt'!$G20</f>
        <v>0.79901968059843265</v>
      </c>
      <c r="O20" s="98"/>
      <c r="P20" s="98">
        <f>+'Alloc amt'!P20/'Alloc amt'!$G20</f>
        <v>0</v>
      </c>
      <c r="Q20" s="98">
        <f>+'Alloc amt'!Q20/'Alloc amt'!$G20</f>
        <v>0</v>
      </c>
      <c r="R20" s="98">
        <f>+'Alloc amt'!R20/'Alloc amt'!$G20</f>
        <v>0.15459696331037759</v>
      </c>
      <c r="S20" s="98"/>
      <c r="T20" s="98">
        <f>+'Alloc amt'!T20/'Alloc amt'!$G20</f>
        <v>0</v>
      </c>
      <c r="U20" s="98">
        <f>+'Alloc amt'!U20/'Alloc amt'!$G20</f>
        <v>0</v>
      </c>
      <c r="V20" s="98">
        <f>+'Alloc amt'!V20/'Alloc amt'!$G20</f>
        <v>1.1001691997150321E-3</v>
      </c>
      <c r="W20" s="98"/>
      <c r="X20" s="98">
        <f>+'Alloc amt'!X20/'Alloc amt'!$G20</f>
        <v>0</v>
      </c>
      <c r="Y20" s="98">
        <f>+'Alloc amt'!Y20/'Alloc amt'!$G20</f>
        <v>0</v>
      </c>
      <c r="Z20" s="98">
        <f>+'Alloc amt'!Z20/'Alloc amt'!$G20</f>
        <v>8.3542359297079077E-3</v>
      </c>
      <c r="AA20" s="98"/>
      <c r="AB20" s="98">
        <f>+'Alloc amt'!AB20/'Alloc amt'!$G20</f>
        <v>0</v>
      </c>
      <c r="AC20" s="98">
        <f>+'Alloc amt'!AC20/'Alloc amt'!$G20</f>
        <v>0</v>
      </c>
      <c r="AD20" s="98">
        <f>+'Alloc amt'!AD20/'Alloc amt'!$G20</f>
        <v>3.2095998575160296E-4</v>
      </c>
      <c r="AE20" s="98"/>
      <c r="AF20" s="98">
        <f>+'Alloc amt'!AF20/'Alloc amt'!$G20</f>
        <v>0</v>
      </c>
      <c r="AG20" s="98">
        <f>+'Alloc amt'!AG20/'Alloc amt'!$G20</f>
        <v>0</v>
      </c>
      <c r="AH20" s="98">
        <f>+'Alloc amt'!AH20/'Alloc amt'!$G20</f>
        <v>1.1465507005461886E-3</v>
      </c>
      <c r="AI20" s="98"/>
      <c r="AJ20" s="98">
        <f>+'Alloc amt'!AJ20/'Alloc amt'!$G20</f>
        <v>0</v>
      </c>
      <c r="AK20" s="98">
        <f>+'Alloc amt'!AK20/'Alloc amt'!$G20</f>
        <v>0</v>
      </c>
      <c r="AL20" s="98">
        <f>+'Alloc amt'!AL20/'Alloc amt'!$G20</f>
        <v>5.1390702920921401E-4</v>
      </c>
      <c r="AM20" s="98"/>
      <c r="AN20" s="98">
        <f>+'Alloc amt'!AN20/'Alloc amt'!$G20</f>
        <v>0</v>
      </c>
      <c r="AO20" s="98">
        <f>+'Alloc amt'!AO20/'Alloc amt'!$G20</f>
        <v>0</v>
      </c>
      <c r="AP20" s="98">
        <f>+'Alloc amt'!AP20/'Alloc amt'!$G20</f>
        <v>5.5657800997387795E-5</v>
      </c>
      <c r="AQ20" s="98"/>
      <c r="AR20" s="98">
        <f>+'Alloc amt'!AR20/'Alloc amt'!$G20</f>
        <v>0</v>
      </c>
      <c r="AS20" s="98">
        <f>+'Alloc amt'!AS20/'Alloc amt'!$G20</f>
        <v>0</v>
      </c>
      <c r="AT20" s="98">
        <f>+'Alloc amt'!AT20/'Alloc amt'!$G20</f>
        <v>1.8552600332462598E-6</v>
      </c>
      <c r="AU20" s="98"/>
      <c r="AV20" s="98">
        <f>+'Alloc amt'!AV20/'Alloc amt'!$G20</f>
        <v>0</v>
      </c>
      <c r="AW20" s="98">
        <f>+'Alloc amt'!AW20/'Alloc amt'!$G20</f>
        <v>0</v>
      </c>
      <c r="AX20" s="98">
        <f>+'Alloc amt'!AX20/'Alloc amt'!$G20</f>
        <v>3.4730467822369986E-2</v>
      </c>
      <c r="AY20" s="98"/>
      <c r="AZ20" s="98">
        <f>+'Alloc amt'!AZ20/'Alloc amt'!$G20</f>
        <v>0</v>
      </c>
      <c r="BA20" s="98">
        <f>+'Alloc amt'!BA20/'Alloc amt'!$G20</f>
        <v>0</v>
      </c>
      <c r="BB20" s="98">
        <f>+'Alloc amt'!BB20/'Alloc amt'!$G20</f>
        <v>0</v>
      </c>
      <c r="BC20" s="98"/>
      <c r="BD20" s="98">
        <f>+'Alloc amt'!BD20/'Alloc amt'!$G20</f>
        <v>0</v>
      </c>
      <c r="BE20" s="98">
        <f>+'Alloc amt'!BE20/'Alloc amt'!$G20</f>
        <v>0</v>
      </c>
      <c r="BF20" s="98">
        <f>+'Alloc amt'!BF20/'Alloc amt'!$G20</f>
        <v>1.5955236285917834E-4</v>
      </c>
    </row>
    <row r="21" spans="3:58" x14ac:dyDescent="0.25">
      <c r="C21" s="6" t="str">
        <f>'Alloc amt'!C21</f>
        <v>Average Secondary Customers</v>
      </c>
      <c r="D21" s="6" t="str">
        <f>'Alloc amt'!D21</f>
        <v>CUST07</v>
      </c>
      <c r="E21" s="6">
        <f>'Alloc amt'!E21</f>
        <v>10</v>
      </c>
      <c r="F21" s="103"/>
      <c r="G21" s="101">
        <f t="shared" si="0"/>
        <v>0.99999999999999989</v>
      </c>
      <c r="H21" s="98">
        <f>+'Alloc amt'!H21/'Alloc amt'!$G21</f>
        <v>0</v>
      </c>
      <c r="I21" s="98">
        <f>+'Alloc amt'!I21/'Alloc amt'!$G21</f>
        <v>0</v>
      </c>
      <c r="J21" s="98">
        <f>+'Alloc amt'!J21/'Alloc amt'!$G21</f>
        <v>1</v>
      </c>
      <c r="K21" s="104"/>
      <c r="L21" s="98">
        <f>+'Alloc amt'!L21/'Alloc amt'!$G21</f>
        <v>0</v>
      </c>
      <c r="M21" s="98">
        <f>+'Alloc amt'!M21/'Alloc amt'!$G21</f>
        <v>0</v>
      </c>
      <c r="N21" s="98">
        <f>+'Alloc amt'!N21/'Alloc amt'!$G21</f>
        <v>0.80740955834442885</v>
      </c>
      <c r="O21" s="98"/>
      <c r="P21" s="98">
        <f>+'Alloc amt'!P21/'Alloc amt'!$G21</f>
        <v>0</v>
      </c>
      <c r="Q21" s="98">
        <f>+'Alloc amt'!Q21/'Alloc amt'!$G21</f>
        <v>0</v>
      </c>
      <c r="R21" s="98">
        <f>+'Alloc amt'!R21/'Alloc amt'!$G21</f>
        <v>0.15622026453007329</v>
      </c>
      <c r="S21" s="98"/>
      <c r="T21" s="98">
        <f>+'Alloc amt'!T21/'Alloc amt'!$G21</f>
        <v>0</v>
      </c>
      <c r="U21" s="98">
        <f>+'Alloc amt'!U21/'Alloc amt'!$G21</f>
        <v>0</v>
      </c>
      <c r="V21" s="98">
        <f>+'Alloc amt'!V21/'Alloc amt'!$G21</f>
        <v>1.1117212118990204E-3</v>
      </c>
      <c r="W21" s="98"/>
      <c r="X21" s="98">
        <f>+'Alloc amt'!X21/'Alloc amt'!$G21</f>
        <v>0</v>
      </c>
      <c r="Y21" s="98">
        <f>+'Alloc amt'!Y21/'Alloc amt'!$G21</f>
        <v>0</v>
      </c>
      <c r="Z21" s="98">
        <f>+'Alloc amt'!Z21/'Alloc amt'!$G21</f>
        <v>0</v>
      </c>
      <c r="AA21" s="98"/>
      <c r="AB21" s="98">
        <f>+'Alloc amt'!AB21/'Alloc amt'!$G21</f>
        <v>0</v>
      </c>
      <c r="AC21" s="98">
        <f>+'Alloc amt'!AC21/'Alloc amt'!$G21</f>
        <v>0</v>
      </c>
      <c r="AD21" s="98">
        <f>+'Alloc amt'!AD21/'Alloc amt'!$G21</f>
        <v>0</v>
      </c>
      <c r="AE21" s="98"/>
      <c r="AF21" s="98">
        <f>+'Alloc amt'!AF21/'Alloc amt'!$G21</f>
        <v>0</v>
      </c>
      <c r="AG21" s="98">
        <f>+'Alloc amt'!AG21/'Alloc amt'!$G21</f>
        <v>0</v>
      </c>
      <c r="AH21" s="98">
        <f>+'Alloc amt'!AH21/'Alloc amt'!$G21</f>
        <v>0</v>
      </c>
      <c r="AI21" s="98"/>
      <c r="AJ21" s="98">
        <f>+'Alloc amt'!AJ21/'Alloc amt'!$G21</f>
        <v>0</v>
      </c>
      <c r="AK21" s="98">
        <f>+'Alloc amt'!AK21/'Alloc amt'!$G21</f>
        <v>0</v>
      </c>
      <c r="AL21" s="98">
        <f>+'Alloc amt'!AL21/'Alloc amt'!$G21</f>
        <v>0</v>
      </c>
      <c r="AM21" s="98"/>
      <c r="AN21" s="98">
        <f>+'Alloc amt'!AN21/'Alloc amt'!$G21</f>
        <v>0</v>
      </c>
      <c r="AO21" s="98">
        <f>+'Alloc amt'!AO21/'Alloc amt'!$G21</f>
        <v>0</v>
      </c>
      <c r="AP21" s="98">
        <f>+'Alloc amt'!AP21/'Alloc amt'!$G21</f>
        <v>0</v>
      </c>
      <c r="AQ21" s="98"/>
      <c r="AR21" s="98">
        <f>+'Alloc amt'!AR21/'Alloc amt'!$G21</f>
        <v>0</v>
      </c>
      <c r="AS21" s="98">
        <f>+'Alloc amt'!AS21/'Alloc amt'!$G21</f>
        <v>0</v>
      </c>
      <c r="AT21" s="98">
        <f>+'Alloc amt'!AT21/'Alloc amt'!$G21</f>
        <v>0</v>
      </c>
      <c r="AU21" s="98"/>
      <c r="AV21" s="98">
        <f>+'Alloc amt'!AV21/'Alloc amt'!$G21</f>
        <v>0</v>
      </c>
      <c r="AW21" s="98">
        <f>+'Alloc amt'!AW21/'Alloc amt'!$G21</f>
        <v>0</v>
      </c>
      <c r="AX21" s="98">
        <f>+'Alloc amt'!AX21/'Alloc amt'!$G21</f>
        <v>3.5095978389656092E-2</v>
      </c>
      <c r="AY21" s="98"/>
      <c r="AZ21" s="98">
        <f>+'Alloc amt'!AZ21/'Alloc amt'!$G21</f>
        <v>0</v>
      </c>
      <c r="BA21" s="98">
        <f>+'Alloc amt'!BA21/'Alloc amt'!$G21</f>
        <v>0</v>
      </c>
      <c r="BB21" s="98">
        <f>+'Alloc amt'!BB21/'Alloc amt'!$G21</f>
        <v>8.3321807150010893E-7</v>
      </c>
      <c r="BC21" s="98"/>
      <c r="BD21" s="98">
        <f>+'Alloc amt'!BD21/'Alloc amt'!$G21</f>
        <v>0</v>
      </c>
      <c r="BE21" s="98">
        <f>+'Alloc amt'!BE21/'Alloc amt'!$G21</f>
        <v>0</v>
      </c>
      <c r="BF21" s="98">
        <f>+'Alloc amt'!BF21/'Alloc amt'!$G21</f>
        <v>1.6164430587102115E-4</v>
      </c>
    </row>
    <row r="22" spans="3:58" x14ac:dyDescent="0.25">
      <c r="C22" s="6" t="str">
        <f>'Alloc amt'!C22</f>
        <v>Average Primary Customers</v>
      </c>
      <c r="D22" s="6" t="str">
        <f>'Alloc amt'!D22</f>
        <v>CUST08</v>
      </c>
      <c r="E22" s="6">
        <f>'Alloc amt'!E22</f>
        <v>11</v>
      </c>
      <c r="F22" s="103"/>
      <c r="G22" s="101">
        <f t="shared" si="0"/>
        <v>0.99999999999999989</v>
      </c>
      <c r="H22" s="98">
        <f>+'Alloc amt'!H22/'Alloc amt'!$G22</f>
        <v>0</v>
      </c>
      <c r="I22" s="98">
        <f>+'Alloc amt'!I22/'Alloc amt'!$G22</f>
        <v>0</v>
      </c>
      <c r="J22" s="98">
        <f>+'Alloc amt'!J22/'Alloc amt'!$G22</f>
        <v>1</v>
      </c>
      <c r="K22" s="104"/>
      <c r="L22" s="98">
        <f>+'Alloc amt'!L22/'Alloc amt'!$G22</f>
        <v>0</v>
      </c>
      <c r="M22" s="98">
        <f>+'Alloc amt'!M22/'Alloc amt'!$G22</f>
        <v>0</v>
      </c>
      <c r="N22" s="98">
        <f>+'Alloc amt'!N22/'Alloc amt'!$G22</f>
        <v>0.79906399002391959</v>
      </c>
      <c r="O22" s="98"/>
      <c r="P22" s="98">
        <f>+'Alloc amt'!P22/'Alloc amt'!$G22</f>
        <v>0</v>
      </c>
      <c r="Q22" s="98">
        <f>+'Alloc amt'!Q22/'Alloc amt'!$G22</f>
        <v>0</v>
      </c>
      <c r="R22" s="98">
        <f>+'Alloc amt'!R22/'Alloc amt'!$G22</f>
        <v>0.15460553644417219</v>
      </c>
      <c r="S22" s="98"/>
      <c r="T22" s="98">
        <f>+'Alloc amt'!T22/'Alloc amt'!$G22</f>
        <v>0</v>
      </c>
      <c r="U22" s="98">
        <f>+'Alloc amt'!U22/'Alloc amt'!$G22</f>
        <v>0</v>
      </c>
      <c r="V22" s="98">
        <f>+'Alloc amt'!V22/'Alloc amt'!$G22</f>
        <v>1.1002302093076133E-3</v>
      </c>
      <c r="W22" s="98"/>
      <c r="X22" s="98">
        <f>+'Alloc amt'!X22/'Alloc amt'!$G22</f>
        <v>0</v>
      </c>
      <c r="Y22" s="98">
        <f>+'Alloc amt'!Y22/'Alloc amt'!$G22</f>
        <v>0</v>
      </c>
      <c r="Z22" s="98">
        <f>+'Alloc amt'!Z22/'Alloc amt'!$G22</f>
        <v>8.3546992116562951E-3</v>
      </c>
      <c r="AA22" s="98"/>
      <c r="AB22" s="98">
        <f>+'Alloc amt'!AB22/'Alloc amt'!$G22</f>
        <v>0</v>
      </c>
      <c r="AC22" s="98">
        <f>+'Alloc amt'!AC22/'Alloc amt'!$G22</f>
        <v>0</v>
      </c>
      <c r="AD22" s="98">
        <f>+'Alloc amt'!AD22/'Alloc amt'!$G22</f>
        <v>3.2097778450289566E-4</v>
      </c>
      <c r="AE22" s="98"/>
      <c r="AF22" s="98">
        <f>+'Alloc amt'!AF22/'Alloc amt'!$G22</f>
        <v>0</v>
      </c>
      <c r="AG22" s="98">
        <f>+'Alloc amt'!AG22/'Alloc amt'!$G22</f>
        <v>0</v>
      </c>
      <c r="AH22" s="98">
        <f>+'Alloc amt'!AH22/'Alloc amt'!$G22</f>
        <v>1.146614282212656E-3</v>
      </c>
      <c r="AI22" s="98"/>
      <c r="AJ22" s="98">
        <f>+'Alloc amt'!AJ22/'Alloc amt'!$G22</f>
        <v>0</v>
      </c>
      <c r="AK22" s="98">
        <f>+'Alloc amt'!AK22/'Alloc amt'!$G22</f>
        <v>0</v>
      </c>
      <c r="AL22" s="98">
        <f>+'Alloc amt'!AL22/'Alloc amt'!$G22</f>
        <v>5.1393552778787339E-4</v>
      </c>
      <c r="AM22" s="98"/>
      <c r="AN22" s="98">
        <f>+'Alloc amt'!AN22/'Alloc amt'!$G22</f>
        <v>0</v>
      </c>
      <c r="AO22" s="98">
        <f>+'Alloc amt'!AO22/'Alloc amt'!$G22</f>
        <v>0</v>
      </c>
      <c r="AP22" s="98">
        <f>+'Alloc amt'!AP22/'Alloc amt'!$G22</f>
        <v>0</v>
      </c>
      <c r="AQ22" s="98"/>
      <c r="AR22" s="98">
        <f>+'Alloc amt'!AR22/'Alloc amt'!$G22</f>
        <v>0</v>
      </c>
      <c r="AS22" s="98">
        <f>+'Alloc amt'!AS22/'Alloc amt'!$G22</f>
        <v>0</v>
      </c>
      <c r="AT22" s="98">
        <f>+'Alloc amt'!AT22/'Alloc amt'!$G22</f>
        <v>0</v>
      </c>
      <c r="AU22" s="98"/>
      <c r="AV22" s="98">
        <f>+'Alloc amt'!AV22/'Alloc amt'!$G22</f>
        <v>0</v>
      </c>
      <c r="AW22" s="98">
        <f>+'Alloc amt'!AW22/'Alloc amt'!$G22</f>
        <v>0</v>
      </c>
      <c r="AX22" s="98">
        <f>+'Alloc amt'!AX22/'Alloc amt'!$G22</f>
        <v>3.4733218397036525E-2</v>
      </c>
      <c r="AY22" s="98"/>
      <c r="AZ22" s="98">
        <f>+'Alloc amt'!AZ22/'Alloc amt'!$G22</f>
        <v>0</v>
      </c>
      <c r="BA22" s="98">
        <f>+'Alloc amt'!BA22/'Alloc amt'!$G22</f>
        <v>0</v>
      </c>
      <c r="BB22" s="98">
        <f>+'Alloc amt'!BB22/'Alloc amt'!$G22</f>
        <v>8.2460574053409279E-7</v>
      </c>
      <c r="BC22" s="98"/>
      <c r="BD22" s="98">
        <f>+'Alloc amt'!BD22/'Alloc amt'!$G22</f>
        <v>0</v>
      </c>
      <c r="BE22" s="98">
        <f>+'Alloc amt'!BE22/'Alloc amt'!$G22</f>
        <v>0</v>
      </c>
      <c r="BF22" s="98">
        <f>+'Alloc amt'!BF22/'Alloc amt'!$G22</f>
        <v>1.5997351366361403E-4</v>
      </c>
    </row>
    <row r="23" spans="3:58" x14ac:dyDescent="0.25">
      <c r="C23" s="6" t="str">
        <f>'Alloc amt'!C23</f>
        <v>Average Transformer Customers</v>
      </c>
      <c r="D23" s="6" t="str">
        <f>'Alloc amt'!D23</f>
        <v>CUST09</v>
      </c>
      <c r="E23" s="6">
        <f>'Alloc amt'!E23</f>
        <v>12</v>
      </c>
      <c r="F23" s="103"/>
      <c r="G23" s="101">
        <f t="shared" si="0"/>
        <v>0.99999999999999978</v>
      </c>
      <c r="H23" s="98">
        <f>+'Alloc amt'!H23/'Alloc amt'!$G23</f>
        <v>0</v>
      </c>
      <c r="I23" s="98">
        <f>+'Alloc amt'!I23/'Alloc amt'!$G23</f>
        <v>0</v>
      </c>
      <c r="J23" s="98">
        <f>+'Alloc amt'!J23/'Alloc amt'!$G23</f>
        <v>1</v>
      </c>
      <c r="K23" s="104"/>
      <c r="L23" s="98">
        <f>+'Alloc amt'!L23/'Alloc amt'!$G23</f>
        <v>0</v>
      </c>
      <c r="M23" s="98">
        <f>+'Alloc amt'!M23/'Alloc amt'!$G23</f>
        <v>0</v>
      </c>
      <c r="N23" s="98">
        <f>+'Alloc amt'!N23/'Alloc amt'!$G23</f>
        <v>0.79973169666372501</v>
      </c>
      <c r="O23" s="98"/>
      <c r="P23" s="98">
        <f>+'Alloc amt'!P23/'Alloc amt'!$G23</f>
        <v>0</v>
      </c>
      <c r="Q23" s="98">
        <f>+'Alloc amt'!Q23/'Alloc amt'!$G23</f>
        <v>0</v>
      </c>
      <c r="R23" s="98">
        <f>+'Alloc amt'!R23/'Alloc amt'!$G23</f>
        <v>0.15473472652722345</v>
      </c>
      <c r="S23" s="98"/>
      <c r="T23" s="98">
        <f>+'Alloc amt'!T23/'Alloc amt'!$G23</f>
        <v>0</v>
      </c>
      <c r="U23" s="98">
        <f>+'Alloc amt'!U23/'Alloc amt'!$G23</f>
        <v>0</v>
      </c>
      <c r="V23" s="98">
        <f>+'Alloc amt'!V23/'Alloc amt'!$G23</f>
        <v>1.1011495737455568E-3</v>
      </c>
      <c r="W23" s="98"/>
      <c r="X23" s="98">
        <f>+'Alloc amt'!X23/'Alloc amt'!$G23</f>
        <v>0</v>
      </c>
      <c r="Y23" s="98">
        <f>+'Alloc amt'!Y23/'Alloc amt'!$G23</f>
        <v>0</v>
      </c>
      <c r="Z23" s="98">
        <f>+'Alloc amt'!Z23/'Alloc amt'!$G23</f>
        <v>8.3616804900105268E-3</v>
      </c>
      <c r="AA23" s="98"/>
      <c r="AB23" s="98">
        <f>+'Alloc amt'!AB23/'Alloc amt'!$G23</f>
        <v>0</v>
      </c>
      <c r="AC23" s="98">
        <f>+'Alloc amt'!AC23/'Alloc amt'!$G23</f>
        <v>0</v>
      </c>
      <c r="AD23" s="98">
        <f>+'Alloc amt'!AD23/'Alloc amt'!$G23</f>
        <v>0</v>
      </c>
      <c r="AE23" s="98"/>
      <c r="AF23" s="98">
        <f>+'Alloc amt'!AF23/'Alloc amt'!$G23</f>
        <v>0</v>
      </c>
      <c r="AG23" s="98">
        <f>+'Alloc amt'!AG23/'Alloc amt'!$G23</f>
        <v>0</v>
      </c>
      <c r="AH23" s="98">
        <f>+'Alloc amt'!AH23/'Alloc amt'!$G23</f>
        <v>1.1475724056909851E-3</v>
      </c>
      <c r="AI23" s="98"/>
      <c r="AJ23" s="98">
        <f>+'Alloc amt'!AJ23/'Alloc amt'!$G23</f>
        <v>0</v>
      </c>
      <c r="AK23" s="98">
        <f>+'Alloc amt'!AK23/'Alloc amt'!$G23</f>
        <v>0</v>
      </c>
      <c r="AL23" s="98">
        <f>+'Alloc amt'!AL23/'Alloc amt'!$G23</f>
        <v>0</v>
      </c>
      <c r="AM23" s="98"/>
      <c r="AN23" s="98">
        <f>+'Alloc amt'!AN23/'Alloc amt'!$G23</f>
        <v>0</v>
      </c>
      <c r="AO23" s="98">
        <f>+'Alloc amt'!AO23/'Alloc amt'!$G23</f>
        <v>0</v>
      </c>
      <c r="AP23" s="98">
        <f>+'Alloc amt'!AP23/'Alloc amt'!$G23</f>
        <v>0</v>
      </c>
      <c r="AQ23" s="98"/>
      <c r="AR23" s="98">
        <f>+'Alloc amt'!AR23/'Alloc amt'!$G23</f>
        <v>0</v>
      </c>
      <c r="AS23" s="98">
        <f>+'Alloc amt'!AS23/'Alloc amt'!$G23</f>
        <v>0</v>
      </c>
      <c r="AT23" s="98">
        <f>+'Alloc amt'!AT23/'Alloc amt'!$G23</f>
        <v>0</v>
      </c>
      <c r="AU23" s="98"/>
      <c r="AV23" s="98">
        <f>+'Alloc amt'!AV23/'Alloc amt'!$G23</f>
        <v>0</v>
      </c>
      <c r="AW23" s="98">
        <f>+'Alloc amt'!AW23/'Alloc amt'!$G23</f>
        <v>0</v>
      </c>
      <c r="AX23" s="98">
        <f>+'Alloc amt'!AX23/'Alloc amt'!$G23</f>
        <v>3.4762241855526774E-2</v>
      </c>
      <c r="AY23" s="98"/>
      <c r="AZ23" s="98">
        <f>+'Alloc amt'!AZ23/'Alloc amt'!$G23</f>
        <v>0</v>
      </c>
      <c r="BA23" s="98">
        <f>+'Alloc amt'!BA23/'Alloc amt'!$G23</f>
        <v>0</v>
      </c>
      <c r="BB23" s="98">
        <f>+'Alloc amt'!BB23/'Alloc amt'!$G23</f>
        <v>8.2529479014094566E-7</v>
      </c>
      <c r="BC23" s="98"/>
      <c r="BD23" s="98">
        <f>+'Alloc amt'!BD23/'Alloc amt'!$G23</f>
        <v>0</v>
      </c>
      <c r="BE23" s="98">
        <f>+'Alloc amt'!BE23/'Alloc amt'!$G23</f>
        <v>0</v>
      </c>
      <c r="BF23" s="98">
        <f>+'Alloc amt'!BF23/'Alloc amt'!$G23</f>
        <v>1.6010718928734347E-4</v>
      </c>
    </row>
    <row r="24" spans="3:58" x14ac:dyDescent="0.25">
      <c r="C24" s="6" t="str">
        <f>'Alloc amt'!C24</f>
        <v>Maximum Class Non-Coincident Peak Demands (Transmission)</v>
      </c>
      <c r="D24" s="6" t="str">
        <f>'Alloc amt'!D24</f>
        <v>NCPT</v>
      </c>
      <c r="E24" s="6">
        <f>'Alloc amt'!E24</f>
        <v>13</v>
      </c>
      <c r="F24" s="103"/>
      <c r="G24" s="101">
        <f t="shared" si="0"/>
        <v>1.0000000000000002</v>
      </c>
      <c r="H24" s="98">
        <f>+'Alloc amt'!H24/'Alloc amt'!$G24</f>
        <v>1</v>
      </c>
      <c r="I24" s="98">
        <f>+'Alloc amt'!I24/'Alloc amt'!$G24</f>
        <v>0</v>
      </c>
      <c r="J24" s="98">
        <f>+'Alloc amt'!J24/'Alloc amt'!$G24</f>
        <v>0</v>
      </c>
      <c r="K24" s="104"/>
      <c r="L24" s="98">
        <f>+'Alloc amt'!L24/'Alloc amt'!$G24</f>
        <v>0.42533963301612976</v>
      </c>
      <c r="M24" s="98">
        <f>+'Alloc amt'!M24/'Alloc amt'!$G24</f>
        <v>0</v>
      </c>
      <c r="N24" s="98">
        <f>+'Alloc amt'!N24/'Alloc amt'!$G24</f>
        <v>0</v>
      </c>
      <c r="O24" s="98"/>
      <c r="P24" s="98">
        <f>+'Alloc amt'!P24/'Alloc amt'!$G24</f>
        <v>0.1076832829691355</v>
      </c>
      <c r="Q24" s="98">
        <f>+'Alloc amt'!Q24/'Alloc amt'!$G24</f>
        <v>0</v>
      </c>
      <c r="R24" s="98">
        <f>+'Alloc amt'!R24/'Alloc amt'!$G24</f>
        <v>0</v>
      </c>
      <c r="S24" s="98"/>
      <c r="T24" s="98">
        <f>+'Alloc amt'!T24/'Alloc amt'!$G24</f>
        <v>1.0395705717253368E-2</v>
      </c>
      <c r="U24" s="98">
        <f>+'Alloc amt'!U24/'Alloc amt'!$G24</f>
        <v>0</v>
      </c>
      <c r="V24" s="98">
        <f>+'Alloc amt'!V24/'Alloc amt'!$G24</f>
        <v>0</v>
      </c>
      <c r="W24" s="98"/>
      <c r="X24" s="98">
        <f>+'Alloc amt'!X24/'Alloc amt'!$G24</f>
        <v>9.4933186480544371E-2</v>
      </c>
      <c r="Y24" s="98">
        <f>+'Alloc amt'!Y24/'Alloc amt'!$G24</f>
        <v>0</v>
      </c>
      <c r="Z24" s="98">
        <f>+'Alloc amt'!Z24/'Alloc amt'!$G24</f>
        <v>0</v>
      </c>
      <c r="AA24" s="98"/>
      <c r="AB24" s="98">
        <f>+'Alloc amt'!AB24/'Alloc amt'!$G24</f>
        <v>7.4656600866097019E-3</v>
      </c>
      <c r="AC24" s="98">
        <f>+'Alloc amt'!AC24/'Alloc amt'!$G24</f>
        <v>0</v>
      </c>
      <c r="AD24" s="98">
        <f>+'Alloc amt'!AD24/'Alloc amt'!$G24</f>
        <v>0</v>
      </c>
      <c r="AE24" s="98"/>
      <c r="AF24" s="98">
        <f>+'Alloc amt'!AF24/'Alloc amt'!$G24</f>
        <v>7.337385018029155E-2</v>
      </c>
      <c r="AG24" s="98">
        <f>+'Alloc amt'!AG24/'Alloc amt'!$G24</f>
        <v>0</v>
      </c>
      <c r="AH24" s="98">
        <f>+'Alloc amt'!AH24/'Alloc amt'!$G24</f>
        <v>0</v>
      </c>
      <c r="AI24" s="98"/>
      <c r="AJ24" s="98">
        <f>+'Alloc amt'!AJ24/'Alloc amt'!$G24</f>
        <v>0.16999868466524803</v>
      </c>
      <c r="AK24" s="98">
        <f>+'Alloc amt'!AK24/'Alloc amt'!$G24</f>
        <v>0</v>
      </c>
      <c r="AL24" s="98">
        <f>+'Alloc amt'!AL24/'Alloc amt'!$G24</f>
        <v>0</v>
      </c>
      <c r="AM24" s="98"/>
      <c r="AN24" s="98">
        <f>+'Alloc amt'!AN24/'Alloc amt'!$G24</f>
        <v>6.2216428561721437E-2</v>
      </c>
      <c r="AO24" s="98">
        <f>+'Alloc amt'!AO24/'Alloc amt'!$G24</f>
        <v>0</v>
      </c>
      <c r="AP24" s="98">
        <f>+'Alloc amt'!AP24/'Alloc amt'!$G24</f>
        <v>0</v>
      </c>
      <c r="AQ24" s="98"/>
      <c r="AR24" s="98">
        <f>+'Alloc amt'!AR24/'Alloc amt'!$G24</f>
        <v>4.1136868938540266E-2</v>
      </c>
      <c r="AS24" s="98">
        <f>+'Alloc amt'!AS24/'Alloc amt'!$G24</f>
        <v>0</v>
      </c>
      <c r="AT24" s="98">
        <f>+'Alloc amt'!AT24/'Alloc amt'!$G24</f>
        <v>0</v>
      </c>
      <c r="AU24" s="98"/>
      <c r="AV24" s="98">
        <f>+'Alloc amt'!AV24/'Alloc amt'!$G24</f>
        <v>7.3779342046422962E-3</v>
      </c>
      <c r="AW24" s="98">
        <f>+'Alloc amt'!AW24/'Alloc amt'!$G24</f>
        <v>0</v>
      </c>
      <c r="AX24" s="98">
        <f>+'Alloc amt'!AX24/'Alloc amt'!$G24</f>
        <v>0</v>
      </c>
      <c r="AY24" s="98"/>
      <c r="AZ24" s="98">
        <f>+'Alloc amt'!AZ24/'Alloc amt'!$G24</f>
        <v>3.090358928117528E-5</v>
      </c>
      <c r="BA24" s="98">
        <f>+'Alloc amt'!BA24/'Alloc amt'!$G24</f>
        <v>0</v>
      </c>
      <c r="BB24" s="98">
        <f>+'Alloc amt'!BB24/'Alloc amt'!$G24</f>
        <v>0</v>
      </c>
      <c r="BC24" s="98"/>
      <c r="BD24" s="98">
        <f>+'Alloc amt'!BD24/'Alloc amt'!$G24</f>
        <v>4.7861590602802139E-5</v>
      </c>
      <c r="BE24" s="98">
        <f>+'Alloc amt'!BE24/'Alloc amt'!$G24</f>
        <v>0</v>
      </c>
      <c r="BF24" s="98">
        <f>+'Alloc amt'!BF24/'Alloc amt'!$G24</f>
        <v>0</v>
      </c>
    </row>
    <row r="25" spans="3:58" x14ac:dyDescent="0.25">
      <c r="C25" s="6" t="str">
        <f>'Alloc amt'!C25</f>
        <v>Maximum Class Non-Coincident Peak Demands (Primary)</v>
      </c>
      <c r="D25" s="6" t="str">
        <f>'Alloc amt'!D25</f>
        <v>NCPP</v>
      </c>
      <c r="E25" s="6">
        <f>'Alloc amt'!E25</f>
        <v>14</v>
      </c>
      <c r="F25" s="103"/>
      <c r="G25" s="101">
        <f t="shared" si="0"/>
        <v>1.0000000000000004</v>
      </c>
      <c r="H25" s="98">
        <f>+'Alloc amt'!H25/'Alloc amt'!$G25</f>
        <v>1</v>
      </c>
      <c r="I25" s="98">
        <f>+'Alloc amt'!I25/'Alloc amt'!$G25</f>
        <v>0</v>
      </c>
      <c r="J25" s="98">
        <f>+'Alloc amt'!J25/'Alloc amt'!$G25</f>
        <v>0</v>
      </c>
      <c r="K25" s="104"/>
      <c r="L25" s="98">
        <f>+'Alloc amt'!L25/'Alloc amt'!$G25</f>
        <v>0.47436702976806394</v>
      </c>
      <c r="M25" s="98">
        <f>+'Alloc amt'!M25/'Alloc amt'!$G25</f>
        <v>0</v>
      </c>
      <c r="N25" s="98">
        <f>+'Alloc amt'!N25/'Alloc amt'!$G25</f>
        <v>0</v>
      </c>
      <c r="O25" s="98"/>
      <c r="P25" s="98">
        <f>+'Alloc amt'!P25/'Alloc amt'!$G25</f>
        <v>0.12009555454665481</v>
      </c>
      <c r="Q25" s="98">
        <f>+'Alloc amt'!Q25/'Alloc amt'!$G25</f>
        <v>0</v>
      </c>
      <c r="R25" s="98">
        <f>+'Alloc amt'!R25/'Alloc amt'!$G25</f>
        <v>0</v>
      </c>
      <c r="S25" s="98"/>
      <c r="T25" s="98">
        <f>+'Alloc amt'!T25/'Alloc amt'!$G25</f>
        <v>1.1593981986741764E-2</v>
      </c>
      <c r="U25" s="98">
        <f>+'Alloc amt'!U25/'Alloc amt'!$G25</f>
        <v>0</v>
      </c>
      <c r="V25" s="98">
        <f>+'Alloc amt'!V25/'Alloc amt'!$G25</f>
        <v>0</v>
      </c>
      <c r="W25" s="98"/>
      <c r="X25" s="98">
        <f>+'Alloc amt'!X25/'Alloc amt'!$G25</f>
        <v>0.10587579948254154</v>
      </c>
      <c r="Y25" s="98">
        <f>+'Alloc amt'!Y25/'Alloc amt'!$G25</f>
        <v>0</v>
      </c>
      <c r="Z25" s="98">
        <f>+'Alloc amt'!Z25/'Alloc amt'!$G25</f>
        <v>0</v>
      </c>
      <c r="AA25" s="98"/>
      <c r="AB25" s="98">
        <f>+'Alloc amt'!AB25/'Alloc amt'!$G25</f>
        <v>8.3262003482490708E-3</v>
      </c>
      <c r="AC25" s="98">
        <f>+'Alloc amt'!AC25/'Alloc amt'!$G25</f>
        <v>0</v>
      </c>
      <c r="AD25" s="98">
        <f>+'Alloc amt'!AD25/'Alloc amt'!$G25</f>
        <v>0</v>
      </c>
      <c r="AE25" s="98"/>
      <c r="AF25" s="98">
        <f>+'Alloc amt'!AF25/'Alloc amt'!$G25</f>
        <v>8.183139465715368E-2</v>
      </c>
      <c r="AG25" s="98">
        <f>+'Alloc amt'!AG25/'Alloc amt'!$G25</f>
        <v>0</v>
      </c>
      <c r="AH25" s="98">
        <f>+'Alloc amt'!AH25/'Alloc amt'!$G25</f>
        <v>0</v>
      </c>
      <c r="AI25" s="98"/>
      <c r="AJ25" s="98">
        <f>+'Alloc amt'!AJ25/'Alloc amt'!$G25</f>
        <v>0.18959383243290034</v>
      </c>
      <c r="AK25" s="98">
        <f>+'Alloc amt'!AK25/'Alloc amt'!$G25</f>
        <v>0</v>
      </c>
      <c r="AL25" s="98">
        <f>+'Alloc amt'!AL25/'Alloc amt'!$G25</f>
        <v>0</v>
      </c>
      <c r="AM25" s="98"/>
      <c r="AN25" s="98">
        <f>+'Alloc amt'!AN25/'Alloc amt'!$G25</f>
        <v>0</v>
      </c>
      <c r="AO25" s="98">
        <f>+'Alloc amt'!AO25/'Alloc amt'!$G25</f>
        <v>0</v>
      </c>
      <c r="AP25" s="98">
        <f>+'Alloc amt'!AP25/'Alloc amt'!$G25</f>
        <v>0</v>
      </c>
      <c r="AQ25" s="98"/>
      <c r="AR25" s="98">
        <f>+'Alloc amt'!AR25/'Alloc amt'!$G25</f>
        <v>0</v>
      </c>
      <c r="AS25" s="98">
        <f>+'Alloc amt'!AS25/'Alloc amt'!$G25</f>
        <v>0</v>
      </c>
      <c r="AT25" s="98">
        <f>+'Alloc amt'!AT25/'Alloc amt'!$G25</f>
        <v>0</v>
      </c>
      <c r="AU25" s="98"/>
      <c r="AV25" s="98">
        <f>+'Alloc amt'!AV25/'Alloc amt'!$G25</f>
        <v>8.2283626138071365E-3</v>
      </c>
      <c r="AW25" s="98">
        <f>+'Alloc amt'!AW25/'Alloc amt'!$G25</f>
        <v>0</v>
      </c>
      <c r="AX25" s="98">
        <f>+'Alloc amt'!AX25/'Alloc amt'!$G25</f>
        <v>0</v>
      </c>
      <c r="AY25" s="98"/>
      <c r="AZ25" s="98">
        <f>+'Alloc amt'!AZ25/'Alloc amt'!$G25</f>
        <v>3.4465736833716068E-5</v>
      </c>
      <c r="BA25" s="98">
        <f>+'Alloc amt'!BA25/'Alloc amt'!$G25</f>
        <v>0</v>
      </c>
      <c r="BB25" s="98">
        <f>+'Alloc amt'!BB25/'Alloc amt'!$G25</f>
        <v>0</v>
      </c>
      <c r="BC25" s="98"/>
      <c r="BD25" s="98">
        <f>+'Alloc amt'!BD25/'Alloc amt'!$G25</f>
        <v>5.3378427054234447E-5</v>
      </c>
      <c r="BE25" s="98">
        <f>+'Alloc amt'!BE25/'Alloc amt'!$G25</f>
        <v>0</v>
      </c>
      <c r="BF25" s="98">
        <f>+'Alloc amt'!BF25/'Alloc amt'!$G25</f>
        <v>0</v>
      </c>
    </row>
    <row r="26" spans="3:58" x14ac:dyDescent="0.25">
      <c r="C26" s="6" t="str">
        <f>'Alloc amt'!C26</f>
        <v>Sum of the Individual Customer Demands (Transformer)</v>
      </c>
      <c r="D26" s="6" t="str">
        <f>'Alloc amt'!D26</f>
        <v>SICDT</v>
      </c>
      <c r="E26" s="6">
        <f>'Alloc amt'!E26</f>
        <v>15</v>
      </c>
      <c r="F26" s="103"/>
      <c r="G26" s="101">
        <f t="shared" si="0"/>
        <v>1</v>
      </c>
      <c r="H26" s="98">
        <f>+'Alloc amt'!H26/'Alloc amt'!$G26</f>
        <v>1</v>
      </c>
      <c r="I26" s="98">
        <f>+'Alloc amt'!I26/'Alloc amt'!$G26</f>
        <v>0</v>
      </c>
      <c r="J26" s="98">
        <f>+'Alloc amt'!J26/'Alloc amt'!$G26</f>
        <v>0</v>
      </c>
      <c r="K26" s="104"/>
      <c r="L26" s="98">
        <f>+'Alloc amt'!L26/'Alloc amt'!$G26</f>
        <v>0.69378846506673897</v>
      </c>
      <c r="M26" s="98">
        <f>+'Alloc amt'!M26/'Alloc amt'!$G26</f>
        <v>0</v>
      </c>
      <c r="N26" s="98">
        <f>+'Alloc amt'!N26/'Alloc amt'!$G26</f>
        <v>0</v>
      </c>
      <c r="O26" s="98"/>
      <c r="P26" s="98">
        <f>+'Alloc amt'!P26/'Alloc amt'!$G26</f>
        <v>0.12494782157833838</v>
      </c>
      <c r="Q26" s="98">
        <f>+'Alloc amt'!Q26/'Alloc amt'!$G26</f>
        <v>0</v>
      </c>
      <c r="R26" s="98">
        <f>+'Alloc amt'!R26/'Alloc amt'!$G26</f>
        <v>0</v>
      </c>
      <c r="S26" s="98"/>
      <c r="T26" s="98">
        <f>+'Alloc amt'!T26/'Alloc amt'!$G26</f>
        <v>8.7766423614082552E-3</v>
      </c>
      <c r="U26" s="98">
        <f>+'Alloc amt'!U26/'Alloc amt'!$G26</f>
        <v>0</v>
      </c>
      <c r="V26" s="98">
        <f>+'Alloc amt'!V26/'Alloc amt'!$G26</f>
        <v>0</v>
      </c>
      <c r="W26" s="98"/>
      <c r="X26" s="98">
        <f>+'Alloc amt'!X26/'Alloc amt'!$G26</f>
        <v>9.810543681950093E-2</v>
      </c>
      <c r="Y26" s="98">
        <f>+'Alloc amt'!Y26/'Alloc amt'!$G26</f>
        <v>0</v>
      </c>
      <c r="Z26" s="98">
        <f>+'Alloc amt'!Z26/'Alloc amt'!$G26</f>
        <v>0</v>
      </c>
      <c r="AA26" s="98"/>
      <c r="AB26" s="98">
        <f>+'Alloc amt'!AB26/'Alloc amt'!$G26</f>
        <v>0</v>
      </c>
      <c r="AC26" s="98">
        <f>+'Alloc amt'!AC26/'Alloc amt'!$G26</f>
        <v>0</v>
      </c>
      <c r="AD26" s="98">
        <f>+'Alloc amt'!AD26/'Alloc amt'!$G26</f>
        <v>0</v>
      </c>
      <c r="AE26" s="98"/>
      <c r="AF26" s="98">
        <f>+'Alloc amt'!AF26/'Alloc amt'!$G26</f>
        <v>6.9035060339869461E-2</v>
      </c>
      <c r="AG26" s="98">
        <f>+'Alloc amt'!AG26/'Alloc amt'!$G26</f>
        <v>0</v>
      </c>
      <c r="AH26" s="98">
        <f>+'Alloc amt'!AH26/'Alloc amt'!$G26</f>
        <v>0</v>
      </c>
      <c r="AI26" s="98"/>
      <c r="AJ26" s="98">
        <f>+'Alloc amt'!AJ26/'Alloc amt'!$G26</f>
        <v>0</v>
      </c>
      <c r="AK26" s="98">
        <f>+'Alloc amt'!AK26/'Alloc amt'!$G26</f>
        <v>0</v>
      </c>
      <c r="AL26" s="98">
        <f>+'Alloc amt'!AL26/'Alloc amt'!$G26</f>
        <v>0</v>
      </c>
      <c r="AM26" s="98"/>
      <c r="AN26" s="98">
        <f>+'Alloc amt'!AN26/'Alloc amt'!$G26</f>
        <v>0</v>
      </c>
      <c r="AO26" s="98">
        <f>+'Alloc amt'!AO26/'Alloc amt'!$G26</f>
        <v>0</v>
      </c>
      <c r="AP26" s="98">
        <f>+'Alloc amt'!AP26/'Alloc amt'!$G26</f>
        <v>0</v>
      </c>
      <c r="AQ26" s="98"/>
      <c r="AR26" s="98">
        <f>+'Alloc amt'!AR26/'Alloc amt'!$G26</f>
        <v>0</v>
      </c>
      <c r="AS26" s="98">
        <f>+'Alloc amt'!AS26/'Alloc amt'!$G26</f>
        <v>0</v>
      </c>
      <c r="AT26" s="98">
        <f>+'Alloc amt'!AT26/'Alloc amt'!$G26</f>
        <v>0</v>
      </c>
      <c r="AU26" s="98"/>
      <c r="AV26" s="98">
        <f>+'Alloc amt'!AV26/'Alloc amt'!$G26</f>
        <v>5.2901358892186983E-3</v>
      </c>
      <c r="AW26" s="98">
        <f>+'Alloc amt'!AW26/'Alloc amt'!$G26</f>
        <v>0</v>
      </c>
      <c r="AX26" s="98">
        <f>+'Alloc amt'!AX26/'Alloc amt'!$G26</f>
        <v>0</v>
      </c>
      <c r="AY26" s="98"/>
      <c r="AZ26" s="98">
        <f>+'Alloc amt'!AZ26/'Alloc amt'!$G26</f>
        <v>2.2158531402889598E-5</v>
      </c>
      <c r="BA26" s="98">
        <f>+'Alloc amt'!BA26/'Alloc amt'!$G26</f>
        <v>0</v>
      </c>
      <c r="BB26" s="98">
        <f>+'Alloc amt'!BB26/'Alloc amt'!$G26</f>
        <v>0</v>
      </c>
      <c r="BC26" s="98"/>
      <c r="BD26" s="98">
        <f>+'Alloc amt'!BD26/'Alloc amt'!$G26</f>
        <v>3.4279413522432939E-5</v>
      </c>
      <c r="BE26" s="98">
        <f>+'Alloc amt'!BE26/'Alloc amt'!$G26</f>
        <v>0</v>
      </c>
      <c r="BF26" s="98">
        <f>+'Alloc amt'!BF26/'Alloc amt'!$G26</f>
        <v>0</v>
      </c>
    </row>
    <row r="27" spans="3:58" x14ac:dyDescent="0.25">
      <c r="C27" s="6" t="str">
        <f>'Alloc amt'!C27</f>
        <v>Sum of the Individual Customer Demands (Secondary)</v>
      </c>
      <c r="D27" s="6" t="str">
        <f>'Alloc amt'!D27</f>
        <v>SICD</v>
      </c>
      <c r="E27" s="6">
        <f>'Alloc amt'!E27</f>
        <v>16</v>
      </c>
      <c r="F27" s="103"/>
      <c r="G27" s="101">
        <f t="shared" si="0"/>
        <v>1</v>
      </c>
      <c r="H27" s="98">
        <f>+'Alloc amt'!H27/'Alloc amt'!$G27</f>
        <v>1</v>
      </c>
      <c r="I27" s="98">
        <f>+'Alloc amt'!I27/'Alloc amt'!$G27</f>
        <v>0</v>
      </c>
      <c r="J27" s="98">
        <f>+'Alloc amt'!J27/'Alloc amt'!$G27</f>
        <v>0</v>
      </c>
      <c r="K27" s="104"/>
      <c r="L27" s="98">
        <f>+'Alloc amt'!L27/'Alloc amt'!$G27</f>
        <v>0.8330198103046651</v>
      </c>
      <c r="M27" s="98">
        <f>+'Alloc amt'!M27/'Alloc amt'!$G27</f>
        <v>0</v>
      </c>
      <c r="N27" s="98">
        <f>+'Alloc amt'!N27/'Alloc amt'!$G27</f>
        <v>0</v>
      </c>
      <c r="O27" s="98"/>
      <c r="P27" s="98">
        <f>+'Alloc amt'!P27/'Alloc amt'!$G27</f>
        <v>0.15002268828317319</v>
      </c>
      <c r="Q27" s="98">
        <f>+'Alloc amt'!Q27/'Alloc amt'!$G27</f>
        <v>0</v>
      </c>
      <c r="R27" s="98">
        <f>+'Alloc amt'!R27/'Alloc amt'!$G27</f>
        <v>0</v>
      </c>
      <c r="S27" s="98"/>
      <c r="T27" s="98">
        <f>+'Alloc amt'!T27/'Alloc amt'!$G27</f>
        <v>1.053796268335032E-2</v>
      </c>
      <c r="U27" s="98">
        <f>+'Alloc amt'!U27/'Alloc amt'!$G27</f>
        <v>0</v>
      </c>
      <c r="V27" s="98">
        <f>+'Alloc amt'!V27/'Alloc amt'!$G27</f>
        <v>0</v>
      </c>
      <c r="W27" s="98"/>
      <c r="X27" s="98">
        <f>+'Alloc amt'!X27/'Alloc amt'!$G27</f>
        <v>0</v>
      </c>
      <c r="Y27" s="98">
        <f>+'Alloc amt'!Y27/'Alloc amt'!$G27</f>
        <v>0</v>
      </c>
      <c r="Z27" s="98">
        <f>+'Alloc amt'!Z27/'Alloc amt'!$G27</f>
        <v>0</v>
      </c>
      <c r="AA27" s="98"/>
      <c r="AB27" s="98">
        <f>+'Alloc amt'!AB27/'Alloc amt'!$G27</f>
        <v>0</v>
      </c>
      <c r="AC27" s="98">
        <f>+'Alloc amt'!AC27/'Alloc amt'!$G27</f>
        <v>0</v>
      </c>
      <c r="AD27" s="98">
        <f>+'Alloc amt'!AD27/'Alloc amt'!$G27</f>
        <v>0</v>
      </c>
      <c r="AE27" s="98"/>
      <c r="AF27" s="98">
        <f>+'Alloc amt'!AF27/'Alloc amt'!$G27</f>
        <v>0</v>
      </c>
      <c r="AG27" s="98">
        <f>+'Alloc amt'!AG27/'Alloc amt'!$G27</f>
        <v>0</v>
      </c>
      <c r="AH27" s="98">
        <f>+'Alloc amt'!AH27/'Alloc amt'!$G27</f>
        <v>0</v>
      </c>
      <c r="AI27" s="98"/>
      <c r="AJ27" s="98">
        <f>+'Alloc amt'!AJ27/'Alloc amt'!$G27</f>
        <v>0</v>
      </c>
      <c r="AK27" s="98">
        <f>+'Alloc amt'!AK27/'Alloc amt'!$G27</f>
        <v>0</v>
      </c>
      <c r="AL27" s="98">
        <f>+'Alloc amt'!AL27/'Alloc amt'!$G27</f>
        <v>0</v>
      </c>
      <c r="AM27" s="98"/>
      <c r="AN27" s="98">
        <f>+'Alloc amt'!AN27/'Alloc amt'!$G27</f>
        <v>0</v>
      </c>
      <c r="AO27" s="98">
        <f>+'Alloc amt'!AO27/'Alloc amt'!$G27</f>
        <v>0</v>
      </c>
      <c r="AP27" s="98">
        <f>+'Alloc amt'!AP27/'Alloc amt'!$G27</f>
        <v>0</v>
      </c>
      <c r="AQ27" s="98"/>
      <c r="AR27" s="98">
        <f>+'Alloc amt'!AR27/'Alloc amt'!$G27</f>
        <v>0</v>
      </c>
      <c r="AS27" s="98">
        <f>+'Alloc amt'!AS27/'Alloc amt'!$G27</f>
        <v>0</v>
      </c>
      <c r="AT27" s="98">
        <f>+'Alloc amt'!AT27/'Alloc amt'!$G27</f>
        <v>0</v>
      </c>
      <c r="AU27" s="98"/>
      <c r="AV27" s="98">
        <f>+'Alloc amt'!AV27/'Alloc amt'!$G27</f>
        <v>6.3517746644850166E-3</v>
      </c>
      <c r="AW27" s="98">
        <f>+'Alloc amt'!AW27/'Alloc amt'!$G27</f>
        <v>0</v>
      </c>
      <c r="AX27" s="98">
        <f>+'Alloc amt'!AX27/'Alloc amt'!$G27</f>
        <v>0</v>
      </c>
      <c r="AY27" s="98"/>
      <c r="AZ27" s="98">
        <f>+'Alloc amt'!AZ27/'Alloc amt'!$G27</f>
        <v>2.6605365403544787E-5</v>
      </c>
      <c r="BA27" s="98">
        <f>+'Alloc amt'!BA27/'Alloc amt'!$G27</f>
        <v>0</v>
      </c>
      <c r="BB27" s="98">
        <f>+'Alloc amt'!BB27/'Alloc amt'!$G27</f>
        <v>0</v>
      </c>
      <c r="BC27" s="98"/>
      <c r="BD27" s="98">
        <f>+'Alloc amt'!BD27/'Alloc amt'!$G27</f>
        <v>4.1158698922827099E-5</v>
      </c>
      <c r="BE27" s="98">
        <f>+'Alloc amt'!BE27/'Alloc amt'!$G27</f>
        <v>0</v>
      </c>
      <c r="BF27" s="98">
        <f>+'Alloc amt'!BF27/'Alloc amt'!$G27</f>
        <v>0</v>
      </c>
    </row>
    <row r="28" spans="3:58" x14ac:dyDescent="0.25">
      <c r="C28" s="6" t="str">
        <f>'Alloc amt'!C28</f>
        <v>Summer Peak Period Demand Allocator</v>
      </c>
      <c r="D28" s="6" t="str">
        <f>'Alloc amt'!D28</f>
        <v>SCP</v>
      </c>
      <c r="E28" s="6">
        <f>'Alloc amt'!E28</f>
        <v>17</v>
      </c>
      <c r="F28" s="103"/>
      <c r="G28" s="101">
        <f t="shared" si="0"/>
        <v>1</v>
      </c>
      <c r="H28" s="98">
        <f>+'Alloc amt'!H28/'Alloc amt'!$G28</f>
        <v>1</v>
      </c>
      <c r="I28" s="98">
        <f>+'Alloc amt'!I28/'Alloc amt'!$G28</f>
        <v>0</v>
      </c>
      <c r="J28" s="98">
        <f>+'Alloc amt'!J28/'Alloc amt'!$G28</f>
        <v>0</v>
      </c>
      <c r="K28" s="104"/>
      <c r="L28" s="98">
        <f>+'Alloc amt'!L28/'Alloc amt'!$G28</f>
        <v>0.40828075016022797</v>
      </c>
      <c r="M28" s="98">
        <f>+'Alloc amt'!M28/'Alloc amt'!$G28</f>
        <v>0</v>
      </c>
      <c r="N28" s="98">
        <f>+'Alloc amt'!N28/'Alloc amt'!$G28</f>
        <v>0</v>
      </c>
      <c r="O28" s="98"/>
      <c r="P28" s="98">
        <f>+'Alloc amt'!P28/'Alloc amt'!$G28</f>
        <v>0.10994754016870367</v>
      </c>
      <c r="Q28" s="98">
        <f>+'Alloc amt'!Q28/'Alloc amt'!$G28</f>
        <v>0</v>
      </c>
      <c r="R28" s="98">
        <f>+'Alloc amt'!R28/'Alloc amt'!$G28</f>
        <v>0</v>
      </c>
      <c r="S28" s="98"/>
      <c r="T28" s="98">
        <f>+'Alloc amt'!T28/'Alloc amt'!$G28</f>
        <v>6.7288774824866265E-3</v>
      </c>
      <c r="U28" s="98">
        <f>+'Alloc amt'!U28/'Alloc amt'!$G28</f>
        <v>0</v>
      </c>
      <c r="V28" s="98">
        <f>+'Alloc amt'!V28/'Alloc amt'!$G28</f>
        <v>0</v>
      </c>
      <c r="W28" s="98"/>
      <c r="X28" s="98">
        <f>+'Alloc amt'!X28/'Alloc amt'!$G28</f>
        <v>0.11412561595270376</v>
      </c>
      <c r="Y28" s="98">
        <f>+'Alloc amt'!Y28/'Alloc amt'!$G28</f>
        <v>0</v>
      </c>
      <c r="Z28" s="98">
        <f>+'Alloc amt'!Z28/'Alloc amt'!$G28</f>
        <v>0</v>
      </c>
      <c r="AA28" s="98"/>
      <c r="AB28" s="98">
        <f>+'Alloc amt'!AB28/'Alloc amt'!$G28</f>
        <v>8.3399542285528382E-3</v>
      </c>
      <c r="AC28" s="98">
        <f>+'Alloc amt'!AC28/'Alloc amt'!$G28</f>
        <v>0</v>
      </c>
      <c r="AD28" s="98">
        <f>+'Alloc amt'!AD28/'Alloc amt'!$G28</f>
        <v>0</v>
      </c>
      <c r="AE28" s="98"/>
      <c r="AF28" s="98">
        <f>+'Alloc amt'!AF28/'Alloc amt'!$G28</f>
        <v>8.1541316480653256E-2</v>
      </c>
      <c r="AG28" s="98">
        <f>+'Alloc amt'!AG28/'Alloc amt'!$G28</f>
        <v>0</v>
      </c>
      <c r="AH28" s="98">
        <f>+'Alloc amt'!AH28/'Alloc amt'!$G28</f>
        <v>0</v>
      </c>
      <c r="AI28" s="98"/>
      <c r="AJ28" s="98">
        <f>+'Alloc amt'!AJ28/'Alloc amt'!$G28</f>
        <v>0.17816849980521304</v>
      </c>
      <c r="AK28" s="98">
        <f>+'Alloc amt'!AK28/'Alloc amt'!$G28</f>
        <v>0</v>
      </c>
      <c r="AL28" s="98">
        <f>+'Alloc amt'!AL28/'Alloc amt'!$G28</f>
        <v>0</v>
      </c>
      <c r="AM28" s="98"/>
      <c r="AN28" s="98">
        <f>+'Alloc amt'!AN28/'Alloc amt'!$G28</f>
        <v>6.3363991918086143E-2</v>
      </c>
      <c r="AO28" s="98">
        <f>+'Alloc amt'!AO28/'Alloc amt'!$G28</f>
        <v>0</v>
      </c>
      <c r="AP28" s="98">
        <f>+'Alloc amt'!AP28/'Alloc amt'!$G28</f>
        <v>0</v>
      </c>
      <c r="AQ28" s="98"/>
      <c r="AR28" s="98">
        <f>+'Alloc amt'!AR28/'Alloc amt'!$G28</f>
        <v>2.9455978842923509E-2</v>
      </c>
      <c r="AS28" s="98">
        <f>+'Alloc amt'!AS28/'Alloc amt'!$G28</f>
        <v>0</v>
      </c>
      <c r="AT28" s="98">
        <f>+'Alloc amt'!AT28/'Alloc amt'!$G28</f>
        <v>0</v>
      </c>
      <c r="AU28" s="98"/>
      <c r="AV28" s="98">
        <f>+'Alloc amt'!AV28/'Alloc amt'!$G28</f>
        <v>0</v>
      </c>
      <c r="AW28" s="98">
        <f>+'Alloc amt'!AW28/'Alloc amt'!$G28</f>
        <v>0</v>
      </c>
      <c r="AX28" s="98">
        <f>+'Alloc amt'!AX28/'Alloc amt'!$G28</f>
        <v>0</v>
      </c>
      <c r="AY28" s="98"/>
      <c r="AZ28" s="98">
        <f>+'Alloc amt'!AZ28/'Alloc amt'!$G28</f>
        <v>0</v>
      </c>
      <c r="BA28" s="98">
        <f>+'Alloc amt'!BA28/'Alloc amt'!$G28</f>
        <v>0</v>
      </c>
      <c r="BB28" s="98">
        <f>+'Alloc amt'!BB28/'Alloc amt'!$G28</f>
        <v>0</v>
      </c>
      <c r="BC28" s="98"/>
      <c r="BD28" s="98">
        <f>+'Alloc amt'!BD28/'Alloc amt'!$G28</f>
        <v>4.7474960449168981E-5</v>
      </c>
      <c r="BE28" s="98">
        <f>+'Alloc amt'!BE28/'Alloc amt'!$G28</f>
        <v>0</v>
      </c>
      <c r="BF28" s="98">
        <f>+'Alloc amt'!BF28/'Alloc amt'!$G28</f>
        <v>0</v>
      </c>
    </row>
    <row r="29" spans="3:58" x14ac:dyDescent="0.25">
      <c r="C29" s="6" t="str">
        <f>'Alloc amt'!C29</f>
        <v>Winter Peak Period Demand Allocator</v>
      </c>
      <c r="D29" s="6" t="str">
        <f>'Alloc amt'!D29</f>
        <v>WCP</v>
      </c>
      <c r="E29" s="6">
        <f>'Alloc amt'!E29</f>
        <v>18</v>
      </c>
      <c r="F29" s="103"/>
      <c r="G29" s="101">
        <f t="shared" si="0"/>
        <v>1.0000000000000002</v>
      </c>
      <c r="H29" s="98">
        <f>+'Alloc amt'!H29/'Alloc amt'!$G29</f>
        <v>1</v>
      </c>
      <c r="I29" s="98">
        <f>+'Alloc amt'!I29/'Alloc amt'!$G29</f>
        <v>0</v>
      </c>
      <c r="J29" s="98">
        <f>+'Alloc amt'!J29/'Alloc amt'!$G29</f>
        <v>0</v>
      </c>
      <c r="K29" s="104"/>
      <c r="L29" s="98">
        <f>+'Alloc amt'!L29/'Alloc amt'!$G29</f>
        <v>0.43383867329405623</v>
      </c>
      <c r="M29" s="98">
        <f>+'Alloc amt'!M29/'Alloc amt'!$G29</f>
        <v>0</v>
      </c>
      <c r="N29" s="98">
        <f>+'Alloc amt'!N29/'Alloc amt'!$G29</f>
        <v>0</v>
      </c>
      <c r="O29" s="98"/>
      <c r="P29" s="98">
        <f>+'Alloc amt'!P29/'Alloc amt'!$G29</f>
        <v>0.11662155947194286</v>
      </c>
      <c r="Q29" s="98">
        <f>+'Alloc amt'!Q29/'Alloc amt'!$G29</f>
        <v>0</v>
      </c>
      <c r="R29" s="98">
        <f>+'Alloc amt'!R29/'Alloc amt'!$G29</f>
        <v>0</v>
      </c>
      <c r="S29" s="98"/>
      <c r="T29" s="98">
        <f>+'Alloc amt'!T29/'Alloc amt'!$G29</f>
        <v>9.6255819397809538E-3</v>
      </c>
      <c r="U29" s="98">
        <f>+'Alloc amt'!U29/'Alloc amt'!$G29</f>
        <v>0</v>
      </c>
      <c r="V29" s="98">
        <f>+'Alloc amt'!V29/'Alloc amt'!$G29</f>
        <v>0</v>
      </c>
      <c r="W29" s="98"/>
      <c r="X29" s="98">
        <f>+'Alloc amt'!X29/'Alloc amt'!$G29</f>
        <v>0.10943387966930668</v>
      </c>
      <c r="Y29" s="98">
        <f>+'Alloc amt'!Y29/'Alloc amt'!$G29</f>
        <v>0</v>
      </c>
      <c r="Z29" s="98">
        <f>+'Alloc amt'!Z29/'Alloc amt'!$G29</f>
        <v>0</v>
      </c>
      <c r="AA29" s="98"/>
      <c r="AB29" s="98">
        <f>+'Alloc amt'!AB29/'Alloc amt'!$G29</f>
        <v>6.9263731679727889E-3</v>
      </c>
      <c r="AC29" s="98">
        <f>+'Alloc amt'!AC29/'Alloc amt'!$G29</f>
        <v>0</v>
      </c>
      <c r="AD29" s="98">
        <f>+'Alloc amt'!AD29/'Alloc amt'!$G29</f>
        <v>0</v>
      </c>
      <c r="AE29" s="98"/>
      <c r="AF29" s="98">
        <f>+'Alloc amt'!AF29/'Alloc amt'!$G29</f>
        <v>7.3260098531541029E-2</v>
      </c>
      <c r="AG29" s="98">
        <f>+'Alloc amt'!AG29/'Alloc amt'!$G29</f>
        <v>0</v>
      </c>
      <c r="AH29" s="98">
        <f>+'Alloc amt'!AH29/'Alloc amt'!$G29</f>
        <v>0</v>
      </c>
      <c r="AI29" s="98"/>
      <c r="AJ29" s="98">
        <f>+'Alloc amt'!AJ29/'Alloc amt'!$G29</f>
        <v>0.1695657156199353</v>
      </c>
      <c r="AK29" s="98">
        <f>+'Alloc amt'!AK29/'Alloc amt'!$G29</f>
        <v>0</v>
      </c>
      <c r="AL29" s="98">
        <f>+'Alloc amt'!AL29/'Alloc amt'!$G29</f>
        <v>0</v>
      </c>
      <c r="AM29" s="98"/>
      <c r="AN29" s="98">
        <f>+'Alloc amt'!AN29/'Alloc amt'!$G29</f>
        <v>5.8631005329450335E-2</v>
      </c>
      <c r="AO29" s="98">
        <f>+'Alloc amt'!AO29/'Alloc amt'!$G29</f>
        <v>0</v>
      </c>
      <c r="AP29" s="98">
        <f>+'Alloc amt'!AP29/'Alloc amt'!$G29</f>
        <v>0</v>
      </c>
      <c r="AQ29" s="98"/>
      <c r="AR29" s="98">
        <f>+'Alloc amt'!AR29/'Alloc amt'!$G29</f>
        <v>2.2044282796027936E-2</v>
      </c>
      <c r="AS29" s="98">
        <f>+'Alloc amt'!AS29/'Alloc amt'!$G29</f>
        <v>0</v>
      </c>
      <c r="AT29" s="98">
        <f>+'Alloc amt'!AT29/'Alloc amt'!$G29</f>
        <v>0</v>
      </c>
      <c r="AU29" s="98"/>
      <c r="AV29" s="98">
        <f>+'Alloc amt'!AV29/'Alloc amt'!$G29</f>
        <v>0</v>
      </c>
      <c r="AW29" s="98">
        <f>+'Alloc amt'!AW29/'Alloc amt'!$G29</f>
        <v>0</v>
      </c>
      <c r="AX29" s="98">
        <f>+'Alloc amt'!AX29/'Alloc amt'!$G29</f>
        <v>0</v>
      </c>
      <c r="AY29" s="98"/>
      <c r="AZ29" s="98">
        <f>+'Alloc amt'!AZ29/'Alloc amt'!$G29</f>
        <v>0</v>
      </c>
      <c r="BA29" s="98">
        <f>+'Alloc amt'!BA29/'Alloc amt'!$G29</f>
        <v>0</v>
      </c>
      <c r="BB29" s="98">
        <f>+'Alloc amt'!BB29/'Alloc amt'!$G29</f>
        <v>0</v>
      </c>
      <c r="BC29" s="98"/>
      <c r="BD29" s="98">
        <f>+'Alloc amt'!BD29/'Alloc amt'!$G29</f>
        <v>5.2830179985948699E-5</v>
      </c>
      <c r="BE29" s="98">
        <f>+'Alloc amt'!BE29/'Alloc amt'!$G29</f>
        <v>0</v>
      </c>
      <c r="BF29" s="98">
        <f>+'Alloc amt'!BF29/'Alloc amt'!$G29</f>
        <v>0</v>
      </c>
    </row>
    <row r="30" spans="3:58" x14ac:dyDescent="0.25">
      <c r="C30" s="6" t="str">
        <f>'Alloc amt'!C30</f>
        <v>Base Demand Allocator</v>
      </c>
      <c r="D30" s="6" t="str">
        <f>'Alloc amt'!D30</f>
        <v>BDEM</v>
      </c>
      <c r="E30" s="6">
        <f>'Alloc amt'!E30</f>
        <v>19</v>
      </c>
      <c r="F30" s="103"/>
      <c r="G30" s="101">
        <f t="shared" si="0"/>
        <v>1</v>
      </c>
      <c r="H30" s="98">
        <f>+'Alloc amt'!H30/'Alloc amt'!$G30</f>
        <v>1</v>
      </c>
      <c r="I30" s="98">
        <f>+'Alloc amt'!I30/'Alloc amt'!$G30</f>
        <v>0</v>
      </c>
      <c r="J30" s="98">
        <f>+'Alloc amt'!J30/'Alloc amt'!$G30</f>
        <v>0</v>
      </c>
      <c r="K30" s="104"/>
      <c r="L30" s="98">
        <f>+'Alloc amt'!L30/'Alloc amt'!$G30</f>
        <v>0.33571803059637684</v>
      </c>
      <c r="M30" s="98">
        <f>+'Alloc amt'!M30/'Alloc amt'!$G30</f>
        <v>0</v>
      </c>
      <c r="N30" s="98">
        <f>+'Alloc amt'!N30/'Alloc amt'!$G30</f>
        <v>0</v>
      </c>
      <c r="O30" s="98"/>
      <c r="P30" s="98">
        <f>+'Alloc amt'!P30/'Alloc amt'!$G30</f>
        <v>0.10015960438616449</v>
      </c>
      <c r="Q30" s="98">
        <f>+'Alloc amt'!Q30/'Alloc amt'!$G30</f>
        <v>0</v>
      </c>
      <c r="R30" s="98">
        <f>+'Alloc amt'!R30/'Alloc amt'!$G30</f>
        <v>0</v>
      </c>
      <c r="S30" s="98"/>
      <c r="T30" s="98">
        <f>+'Alloc amt'!T30/'Alloc amt'!$G30</f>
        <v>8.3687966419561579E-3</v>
      </c>
      <c r="U30" s="98">
        <f>+'Alloc amt'!U30/'Alloc amt'!$G30</f>
        <v>0</v>
      </c>
      <c r="V30" s="98">
        <f>+'Alloc amt'!V30/'Alloc amt'!$G30</f>
        <v>0</v>
      </c>
      <c r="W30" s="98"/>
      <c r="X30" s="98">
        <f>+'Alloc amt'!X30/'Alloc amt'!$G30</f>
        <v>0.11829510764603068</v>
      </c>
      <c r="Y30" s="98">
        <f>+'Alloc amt'!Y30/'Alloc amt'!$G30</f>
        <v>0</v>
      </c>
      <c r="Z30" s="98">
        <f>+'Alloc amt'!Z30/'Alloc amt'!$G30</f>
        <v>0</v>
      </c>
      <c r="AA30" s="98"/>
      <c r="AB30" s="98">
        <f>+'Alloc amt'!AB30/'Alloc amt'!$G30</f>
        <v>9.1287845888114449E-3</v>
      </c>
      <c r="AC30" s="98">
        <f>+'Alloc amt'!AC30/'Alloc amt'!$G30</f>
        <v>0</v>
      </c>
      <c r="AD30" s="98">
        <f>+'Alloc amt'!AD30/'Alloc amt'!$G30</f>
        <v>0</v>
      </c>
      <c r="AE30" s="98"/>
      <c r="AF30" s="98">
        <f>+'Alloc amt'!AF30/'Alloc amt'!$G30</f>
        <v>9.2093144573432553E-2</v>
      </c>
      <c r="AG30" s="98">
        <f>+'Alloc amt'!AG30/'Alloc amt'!$G30</f>
        <v>0</v>
      </c>
      <c r="AH30" s="98">
        <f>+'Alloc amt'!AH30/'Alloc amt'!$G30</f>
        <v>0</v>
      </c>
      <c r="AI30" s="98"/>
      <c r="AJ30" s="98">
        <f>+'Alloc amt'!AJ30/'Alloc amt'!$G30</f>
        <v>0.22137305001459623</v>
      </c>
      <c r="AK30" s="98">
        <f>+'Alloc amt'!AK30/'Alloc amt'!$G30</f>
        <v>0</v>
      </c>
      <c r="AL30" s="98">
        <f>+'Alloc amt'!AL30/'Alloc amt'!$G30</f>
        <v>0</v>
      </c>
      <c r="AM30" s="98"/>
      <c r="AN30" s="98">
        <f>+'Alloc amt'!AN30/'Alloc amt'!$G30</f>
        <v>7.8838397234849561E-2</v>
      </c>
      <c r="AO30" s="98">
        <f>+'Alloc amt'!AO30/'Alloc amt'!$G30</f>
        <v>0</v>
      </c>
      <c r="AP30" s="98">
        <f>+'Alloc amt'!AP30/'Alloc amt'!$G30</f>
        <v>0</v>
      </c>
      <c r="AQ30" s="98"/>
      <c r="AR30" s="98">
        <f>+'Alloc amt'!AR30/'Alloc amt'!$G30</f>
        <v>2.9105110067049179E-2</v>
      </c>
      <c r="AS30" s="98">
        <f>+'Alloc amt'!AS30/'Alloc amt'!$G30</f>
        <v>0</v>
      </c>
      <c r="AT30" s="98">
        <f>+'Alloc amt'!AT30/'Alloc amt'!$G30</f>
        <v>0</v>
      </c>
      <c r="AU30" s="98"/>
      <c r="AV30" s="98">
        <f>+'Alloc amt'!AV30/'Alloc amt'!$G30</f>
        <v>6.8132937294029588E-3</v>
      </c>
      <c r="AW30" s="98">
        <f>+'Alloc amt'!AW30/'Alloc amt'!$G30</f>
        <v>0</v>
      </c>
      <c r="AX30" s="98">
        <f>+'Alloc amt'!AX30/'Alloc amt'!$G30</f>
        <v>0</v>
      </c>
      <c r="AY30" s="98"/>
      <c r="AZ30" s="98">
        <f>+'Alloc amt'!AZ30/'Alloc amt'!$G30</f>
        <v>2.4617538508284139E-5</v>
      </c>
      <c r="BA30" s="98">
        <f>+'Alloc amt'!BA30/'Alloc amt'!$G30</f>
        <v>0</v>
      </c>
      <c r="BB30" s="98">
        <f>+'Alloc amt'!BB30/'Alloc amt'!$G30</f>
        <v>0</v>
      </c>
      <c r="BC30" s="98"/>
      <c r="BD30" s="98">
        <f>+'Alloc amt'!BD30/'Alloc amt'!$G30</f>
        <v>8.2062982821646524E-5</v>
      </c>
      <c r="BE30" s="98">
        <f>+'Alloc amt'!BE30/'Alloc amt'!$G30</f>
        <v>0</v>
      </c>
      <c r="BF30" s="98">
        <f>+'Alloc amt'!BF30/'Alloc amt'!$G30</f>
        <v>0</v>
      </c>
    </row>
    <row r="31" spans="3:58" x14ac:dyDescent="0.25">
      <c r="C31" s="6" t="str">
        <f>'Alloc amt'!C31</f>
        <v>Weighted cost of Services</v>
      </c>
      <c r="D31" s="6" t="str">
        <f>'Alloc amt'!D31</f>
        <v>C02</v>
      </c>
      <c r="E31" s="6">
        <f>'Alloc amt'!E31</f>
        <v>20</v>
      </c>
      <c r="F31" s="103"/>
      <c r="G31" s="101">
        <f t="shared" si="0"/>
        <v>1</v>
      </c>
      <c r="H31" s="98">
        <f>+'Alloc amt'!H31/'Alloc amt'!$G31</f>
        <v>0</v>
      </c>
      <c r="I31" s="98">
        <f>+'Alloc amt'!I31/'Alloc amt'!$G31</f>
        <v>0</v>
      </c>
      <c r="J31" s="98">
        <f>+'Alloc amt'!J31/'Alloc amt'!$G31</f>
        <v>1</v>
      </c>
      <c r="K31" s="104"/>
      <c r="L31" s="98">
        <f>+'Alloc amt'!L31/'Alloc amt'!$G31</f>
        <v>0</v>
      </c>
      <c r="M31" s="98">
        <f>+'Alloc amt'!M31/'Alloc amt'!$G31</f>
        <v>0</v>
      </c>
      <c r="N31" s="98">
        <f>+'Alloc amt'!N31/'Alloc amt'!$G31</f>
        <v>0.70131619014384028</v>
      </c>
      <c r="O31" s="98"/>
      <c r="P31" s="98">
        <f>+'Alloc amt'!P31/'Alloc amt'!$G31</f>
        <v>0</v>
      </c>
      <c r="Q31" s="98">
        <f>+'Alloc amt'!Q31/'Alloc amt'!$G31</f>
        <v>0</v>
      </c>
      <c r="R31" s="98">
        <f>+'Alloc amt'!R31/'Alloc amt'!$G31</f>
        <v>0.27470671657661938</v>
      </c>
      <c r="S31" s="98"/>
      <c r="T31" s="98">
        <f>+'Alloc amt'!T31/'Alloc amt'!$G31</f>
        <v>0</v>
      </c>
      <c r="U31" s="98">
        <f>+'Alloc amt'!U31/'Alloc amt'!$G31</f>
        <v>0</v>
      </c>
      <c r="V31" s="98">
        <f>+'Alloc amt'!V31/'Alloc amt'!$G31</f>
        <v>2.6015969242972827E-3</v>
      </c>
      <c r="W31" s="98"/>
      <c r="X31" s="98">
        <f>+'Alloc amt'!X31/'Alloc amt'!$G31</f>
        <v>0</v>
      </c>
      <c r="Y31" s="98">
        <f>+'Alloc amt'!Y31/'Alloc amt'!$G31</f>
        <v>0</v>
      </c>
      <c r="Z31" s="98">
        <f>+'Alloc amt'!Z31/'Alloc amt'!$G31</f>
        <v>1.8663885287336073E-2</v>
      </c>
      <c r="AA31" s="98"/>
      <c r="AB31" s="98">
        <f>+'Alloc amt'!AB31/'Alloc amt'!$G31</f>
        <v>0</v>
      </c>
      <c r="AC31" s="98">
        <f>+'Alloc amt'!AC31/'Alloc amt'!$G31</f>
        <v>0</v>
      </c>
      <c r="AD31" s="98">
        <f>+'Alloc amt'!AD31/'Alloc amt'!$G31</f>
        <v>0</v>
      </c>
      <c r="AE31" s="98"/>
      <c r="AF31" s="98">
        <f>+'Alloc amt'!AF31/'Alloc amt'!$G31</f>
        <v>0</v>
      </c>
      <c r="AG31" s="98">
        <f>+'Alloc amt'!AG31/'Alloc amt'!$G31</f>
        <v>0</v>
      </c>
      <c r="AH31" s="98">
        <f>+'Alloc amt'!AH31/'Alloc amt'!$G31</f>
        <v>2.7116110679069319E-3</v>
      </c>
      <c r="AI31" s="98"/>
      <c r="AJ31" s="98">
        <f>+'Alloc amt'!AJ31/'Alloc amt'!$G31</f>
        <v>0</v>
      </c>
      <c r="AK31" s="98">
        <f>+'Alloc amt'!AK31/'Alloc amt'!$G31</f>
        <v>0</v>
      </c>
      <c r="AL31" s="98">
        <f>+'Alloc amt'!AL31/'Alloc amt'!$G31</f>
        <v>0</v>
      </c>
      <c r="AM31" s="98"/>
      <c r="AN31" s="98">
        <f>+'Alloc amt'!AN31/'Alloc amt'!$G31</f>
        <v>0</v>
      </c>
      <c r="AO31" s="98">
        <f>+'Alloc amt'!AO31/'Alloc amt'!$G31</f>
        <v>0</v>
      </c>
      <c r="AP31" s="98">
        <f>+'Alloc amt'!AP31/'Alloc amt'!$G31</f>
        <v>0</v>
      </c>
      <c r="AQ31" s="98"/>
      <c r="AR31" s="98">
        <f>+'Alloc amt'!AR31/'Alloc amt'!$G31</f>
        <v>0</v>
      </c>
      <c r="AS31" s="98">
        <f>+'Alloc amt'!AS31/'Alloc amt'!$G31</f>
        <v>0</v>
      </c>
      <c r="AT31" s="98">
        <f>+'Alloc amt'!AT31/'Alloc amt'!$G31</f>
        <v>0</v>
      </c>
      <c r="AU31" s="98"/>
      <c r="AV31" s="98">
        <f>+'Alloc amt'!AV31/'Alloc amt'!$G31</f>
        <v>0</v>
      </c>
      <c r="AW31" s="98">
        <f>+'Alloc amt'!AW31/'Alloc amt'!$G31</f>
        <v>0</v>
      </c>
      <c r="AX31" s="98">
        <f>+'Alloc amt'!AX31/'Alloc amt'!$G31</f>
        <v>0</v>
      </c>
      <c r="AY31" s="98"/>
      <c r="AZ31" s="98">
        <f>+'Alloc amt'!AZ31/'Alloc amt'!$G31</f>
        <v>0</v>
      </c>
      <c r="BA31" s="98">
        <f>+'Alloc amt'!BA31/'Alloc amt'!$G31</f>
        <v>0</v>
      </c>
      <c r="BB31" s="98">
        <f>+'Alloc amt'!BB31/'Alloc amt'!$G31</f>
        <v>0</v>
      </c>
      <c r="BC31" s="98"/>
      <c r="BD31" s="98">
        <f>+'Alloc amt'!BD31/'Alloc amt'!$G31</f>
        <v>0</v>
      </c>
      <c r="BE31" s="98">
        <f>+'Alloc amt'!BE31/'Alloc amt'!$G31</f>
        <v>0</v>
      </c>
      <c r="BF31" s="98">
        <f>+'Alloc amt'!BF31/'Alloc amt'!$G31</f>
        <v>0</v>
      </c>
    </row>
    <row r="32" spans="3:58" x14ac:dyDescent="0.25">
      <c r="C32" s="6" t="str">
        <f>'Alloc amt'!C32</f>
        <v>Weighted Cost of Meters</v>
      </c>
      <c r="D32" s="6" t="str">
        <f>'Alloc amt'!D32</f>
        <v>C03</v>
      </c>
      <c r="E32" s="6">
        <f>'Alloc amt'!E32</f>
        <v>21</v>
      </c>
      <c r="F32" s="103"/>
      <c r="G32" s="101">
        <f t="shared" si="0"/>
        <v>1</v>
      </c>
      <c r="H32" s="98">
        <f>+'Alloc amt'!H32/'Alloc amt'!$G32</f>
        <v>0</v>
      </c>
      <c r="I32" s="98">
        <f>+'Alloc amt'!I32/'Alloc amt'!$G32</f>
        <v>0</v>
      </c>
      <c r="J32" s="98">
        <f>+'Alloc amt'!J32/'Alloc amt'!$G32</f>
        <v>1</v>
      </c>
      <c r="K32" s="104"/>
      <c r="L32" s="98">
        <f>+'Alloc amt'!L32/'Alloc amt'!$G32</f>
        <v>0</v>
      </c>
      <c r="M32" s="98">
        <f>+'Alloc amt'!M32/'Alloc amt'!$G32</f>
        <v>0</v>
      </c>
      <c r="N32" s="98">
        <f>+'Alloc amt'!N32/'Alloc amt'!$G32</f>
        <v>0.62146256631170971</v>
      </c>
      <c r="O32" s="98"/>
      <c r="P32" s="98">
        <f>+'Alloc amt'!P32/'Alloc amt'!$G32</f>
        <v>0</v>
      </c>
      <c r="Q32" s="98">
        <f>+'Alloc amt'!Q32/'Alloc amt'!$G32</f>
        <v>0</v>
      </c>
      <c r="R32" s="98">
        <f>+'Alloc amt'!R32/'Alloc amt'!$G32</f>
        <v>0.23161768046848089</v>
      </c>
      <c r="S32" s="98"/>
      <c r="T32" s="98">
        <f>+'Alloc amt'!T32/'Alloc amt'!$G32</f>
        <v>0</v>
      </c>
      <c r="U32" s="98">
        <f>+'Alloc amt'!U32/'Alloc amt'!$G32</f>
        <v>0</v>
      </c>
      <c r="V32" s="98">
        <f>+'Alloc amt'!V32/'Alloc amt'!$G32</f>
        <v>4.9129824486678648E-3</v>
      </c>
      <c r="W32" s="98"/>
      <c r="X32" s="98">
        <f>+'Alloc amt'!X32/'Alloc amt'!$G32</f>
        <v>0</v>
      </c>
      <c r="Y32" s="98">
        <f>+'Alloc amt'!Y32/'Alloc amt'!$G32</f>
        <v>0</v>
      </c>
      <c r="Z32" s="98">
        <f>+'Alloc amt'!Z32/'Alloc amt'!$G32</f>
        <v>6.2779878969155031E-2</v>
      </c>
      <c r="AA32" s="98"/>
      <c r="AB32" s="98">
        <f>+'Alloc amt'!AB32/'Alloc amt'!$G32</f>
        <v>0</v>
      </c>
      <c r="AC32" s="98">
        <f>+'Alloc amt'!AC32/'Alloc amt'!$G32</f>
        <v>0</v>
      </c>
      <c r="AD32" s="98">
        <f>+'Alloc amt'!AD32/'Alloc amt'!$G32</f>
        <v>1.3841642421078312E-2</v>
      </c>
      <c r="AE32" s="98"/>
      <c r="AF32" s="98">
        <f>+'Alloc amt'!AF32/'Alloc amt'!$G32</f>
        <v>0</v>
      </c>
      <c r="AG32" s="98">
        <f>+'Alloc amt'!AG32/'Alloc amt'!$G32</f>
        <v>0</v>
      </c>
      <c r="AH32" s="98">
        <f>+'Alloc amt'!AH32/'Alloc amt'!$G32</f>
        <v>1.16427060960011E-2</v>
      </c>
      <c r="AI32" s="98"/>
      <c r="AJ32" s="98">
        <f>+'Alloc amt'!AJ32/'Alloc amt'!$G32</f>
        <v>0</v>
      </c>
      <c r="AK32" s="98">
        <f>+'Alloc amt'!AK32/'Alloc amt'!$G32</f>
        <v>0</v>
      </c>
      <c r="AL32" s="98">
        <f>+'Alloc amt'!AL32/'Alloc amt'!$G32</f>
        <v>3.0754406731724401E-2</v>
      </c>
      <c r="AM32" s="98"/>
      <c r="AN32" s="98">
        <f>+'Alloc amt'!AN32/'Alloc amt'!$G32</f>
        <v>0</v>
      </c>
      <c r="AO32" s="98">
        <f>+'Alloc amt'!AO32/'Alloc amt'!$G32</f>
        <v>0</v>
      </c>
      <c r="AP32" s="98">
        <f>+'Alloc amt'!AP32/'Alloc amt'!$G32</f>
        <v>2.0974859732004882E-2</v>
      </c>
      <c r="AQ32" s="98"/>
      <c r="AR32" s="98">
        <f>+'Alloc amt'!AR32/'Alloc amt'!$G32</f>
        <v>0</v>
      </c>
      <c r="AS32" s="98">
        <f>+'Alloc amt'!AS32/'Alloc amt'!$G32</f>
        <v>0</v>
      </c>
      <c r="AT32" s="98">
        <f>+'Alloc amt'!AT32/'Alloc amt'!$G32</f>
        <v>8.8774817437696084E-4</v>
      </c>
      <c r="AU32" s="98"/>
      <c r="AV32" s="98">
        <f>+'Alloc amt'!AV32/'Alloc amt'!$G32</f>
        <v>0</v>
      </c>
      <c r="AW32" s="98">
        <f>+'Alloc amt'!AW32/'Alloc amt'!$G32</f>
        <v>0</v>
      </c>
      <c r="AX32" s="98">
        <f>+'Alloc amt'!AX32/'Alloc amt'!$G32</f>
        <v>0</v>
      </c>
      <c r="AY32" s="98"/>
      <c r="AZ32" s="98">
        <f>+'Alloc amt'!AZ32/'Alloc amt'!$G32</f>
        <v>0</v>
      </c>
      <c r="BA32" s="98">
        <f>+'Alloc amt'!BA32/'Alloc amt'!$G32</f>
        <v>0</v>
      </c>
      <c r="BB32" s="98">
        <f>+'Alloc amt'!BB32/'Alloc amt'!$G32</f>
        <v>5.771941778466153E-6</v>
      </c>
      <c r="BC32" s="98"/>
      <c r="BD32" s="98">
        <f>+'Alloc amt'!BD32/'Alloc amt'!$G32</f>
        <v>0</v>
      </c>
      <c r="BE32" s="98">
        <f>+'Alloc amt'!BE32/'Alloc amt'!$G32</f>
        <v>0</v>
      </c>
      <c r="BF32" s="98">
        <f>+'Alloc amt'!BF32/'Alloc amt'!$G32</f>
        <v>1.1197567050224338E-3</v>
      </c>
    </row>
    <row r="33" spans="3:58" x14ac:dyDescent="0.25">
      <c r="C33" s="6" t="str">
        <f>'Alloc amt'!C33</f>
        <v>Lighting Systems -- Lighting Customers</v>
      </c>
      <c r="D33" s="6" t="str">
        <f>'Alloc amt'!D33</f>
        <v>C04</v>
      </c>
      <c r="E33" s="6">
        <f>'Alloc amt'!E33</f>
        <v>22</v>
      </c>
      <c r="F33" s="103"/>
      <c r="G33" s="101">
        <f t="shared" si="0"/>
        <v>1</v>
      </c>
      <c r="H33" s="98">
        <f>+'Alloc amt'!H33/'Alloc amt'!$G33</f>
        <v>0</v>
      </c>
      <c r="I33" s="98">
        <f>+'Alloc amt'!I33/'Alloc amt'!$G33</f>
        <v>0</v>
      </c>
      <c r="J33" s="98">
        <f>+'Alloc amt'!J33/'Alloc amt'!$G33</f>
        <v>1</v>
      </c>
      <c r="K33" s="104"/>
      <c r="L33" s="98">
        <f>+'Alloc amt'!L33/'Alloc amt'!$G33</f>
        <v>0</v>
      </c>
      <c r="M33" s="98">
        <f>+'Alloc amt'!M33/'Alloc amt'!$G33</f>
        <v>0</v>
      </c>
      <c r="N33" s="98">
        <f>+'Alloc amt'!N33/'Alloc amt'!$G33</f>
        <v>0</v>
      </c>
      <c r="O33" s="98"/>
      <c r="P33" s="98">
        <f>+'Alloc amt'!P33/'Alloc amt'!$G33</f>
        <v>0</v>
      </c>
      <c r="Q33" s="98">
        <f>+'Alloc amt'!Q33/'Alloc amt'!$G33</f>
        <v>0</v>
      </c>
      <c r="R33" s="98">
        <f>+'Alloc amt'!R33/'Alloc amt'!$G33</f>
        <v>0</v>
      </c>
      <c r="S33" s="98"/>
      <c r="T33" s="98">
        <f>+'Alloc amt'!T33/'Alloc amt'!$G33</f>
        <v>0</v>
      </c>
      <c r="U33" s="98">
        <f>+'Alloc amt'!U33/'Alloc amt'!$G33</f>
        <v>0</v>
      </c>
      <c r="V33" s="98">
        <f>+'Alloc amt'!V33/'Alloc amt'!$G33</f>
        <v>0</v>
      </c>
      <c r="W33" s="98"/>
      <c r="X33" s="98">
        <f>+'Alloc amt'!X33/'Alloc amt'!$G33</f>
        <v>0</v>
      </c>
      <c r="Y33" s="98">
        <f>+'Alloc amt'!Y33/'Alloc amt'!$G33</f>
        <v>0</v>
      </c>
      <c r="Z33" s="98">
        <f>+'Alloc amt'!Z33/'Alloc amt'!$G33</f>
        <v>0</v>
      </c>
      <c r="AA33" s="98"/>
      <c r="AB33" s="98">
        <f>+'Alloc amt'!AB33/'Alloc amt'!$G33</f>
        <v>0</v>
      </c>
      <c r="AC33" s="98">
        <f>+'Alloc amt'!AC33/'Alloc amt'!$G33</f>
        <v>0</v>
      </c>
      <c r="AD33" s="98">
        <f>+'Alloc amt'!AD33/'Alloc amt'!$G33</f>
        <v>0</v>
      </c>
      <c r="AE33" s="98"/>
      <c r="AF33" s="98">
        <f>+'Alloc amt'!AF33/'Alloc amt'!$G33</f>
        <v>0</v>
      </c>
      <c r="AG33" s="98">
        <f>+'Alloc amt'!AG33/'Alloc amt'!$G33</f>
        <v>0</v>
      </c>
      <c r="AH33" s="98">
        <f>+'Alloc amt'!AH33/'Alloc amt'!$G33</f>
        <v>0</v>
      </c>
      <c r="AI33" s="98"/>
      <c r="AJ33" s="98">
        <f>+'Alloc amt'!AJ33/'Alloc amt'!$G33</f>
        <v>0</v>
      </c>
      <c r="AK33" s="98">
        <f>+'Alloc amt'!AK33/'Alloc amt'!$G33</f>
        <v>0</v>
      </c>
      <c r="AL33" s="98">
        <f>+'Alloc amt'!AL33/'Alloc amt'!$G33</f>
        <v>0</v>
      </c>
      <c r="AM33" s="98"/>
      <c r="AN33" s="98">
        <f>+'Alloc amt'!AN33/'Alloc amt'!$G33</f>
        <v>0</v>
      </c>
      <c r="AO33" s="98">
        <f>+'Alloc amt'!AO33/'Alloc amt'!$G33</f>
        <v>0</v>
      </c>
      <c r="AP33" s="98">
        <f>+'Alloc amt'!AP33/'Alloc amt'!$G33</f>
        <v>0</v>
      </c>
      <c r="AQ33" s="98"/>
      <c r="AR33" s="98">
        <f>+'Alloc amt'!AR33/'Alloc amt'!$G33</f>
        <v>0</v>
      </c>
      <c r="AS33" s="98">
        <f>+'Alloc amt'!AS33/'Alloc amt'!$G33</f>
        <v>0</v>
      </c>
      <c r="AT33" s="98">
        <f>+'Alloc amt'!AT33/'Alloc amt'!$G33</f>
        <v>0</v>
      </c>
      <c r="AU33" s="98"/>
      <c r="AV33" s="98">
        <f>+'Alloc amt'!AV33/'Alloc amt'!$G33</f>
        <v>0</v>
      </c>
      <c r="AW33" s="98">
        <f>+'Alloc amt'!AW33/'Alloc amt'!$G33</f>
        <v>0</v>
      </c>
      <c r="AX33" s="98">
        <f>+'Alloc amt'!AX33/'Alloc amt'!$G33</f>
        <v>1</v>
      </c>
      <c r="AY33" s="98"/>
      <c r="AZ33" s="98">
        <f>+'Alloc amt'!AZ33/'Alloc amt'!$G33</f>
        <v>0</v>
      </c>
      <c r="BA33" s="98">
        <f>+'Alloc amt'!BA33/'Alloc amt'!$G33</f>
        <v>0</v>
      </c>
      <c r="BB33" s="98">
        <f>+'Alloc amt'!BB33/'Alloc amt'!$G33</f>
        <v>0</v>
      </c>
      <c r="BC33" s="98"/>
      <c r="BD33" s="98">
        <f>+'Alloc amt'!BD33/'Alloc amt'!$G33</f>
        <v>0</v>
      </c>
      <c r="BE33" s="98">
        <f>+'Alloc amt'!BE33/'Alloc amt'!$G33</f>
        <v>0</v>
      </c>
      <c r="BF33" s="98">
        <f>+'Alloc amt'!BF33/'Alloc amt'!$G33</f>
        <v>0</v>
      </c>
    </row>
    <row r="34" spans="3:58" x14ac:dyDescent="0.25">
      <c r="C34" s="6" t="str">
        <f>'Alloc amt'!C34</f>
        <v>PT&amp;D Plant</v>
      </c>
      <c r="D34" s="6" t="str">
        <f>'Alloc amt'!D34</f>
        <v>PT&amp;D</v>
      </c>
      <c r="E34" s="6">
        <f>'Alloc amt'!E34</f>
        <v>23</v>
      </c>
      <c r="F34" s="103"/>
      <c r="G34" s="101">
        <f t="shared" si="0"/>
        <v>0.99999999999999967</v>
      </c>
      <c r="H34" s="98">
        <f>+'Alloc amt'!H34/'Alloc amt'!$G34</f>
        <v>0.33722918725540335</v>
      </c>
      <c r="I34" s="98">
        <f>+'Alloc amt'!I34/'Alloc amt'!$G34</f>
        <v>0.50954224715321617</v>
      </c>
      <c r="J34" s="98">
        <f>+'Alloc amt'!J34/'Alloc amt'!$G34</f>
        <v>0.15322856559138071</v>
      </c>
      <c r="K34" s="104"/>
      <c r="L34" s="98">
        <f>+'Alloc amt'!L34/'Alloc amt'!$G34</f>
        <v>0.15790432177219577</v>
      </c>
      <c r="M34" s="98">
        <f>+'Alloc amt'!M34/'Alloc amt'!$G34</f>
        <v>0.17106251969432204</v>
      </c>
      <c r="N34" s="98">
        <f>+'Alloc amt'!N34/'Alloc amt'!$G34</f>
        <v>0.1052806645561631</v>
      </c>
      <c r="O34" s="98"/>
      <c r="P34" s="98">
        <f>+'Alloc amt'!P34/'Alloc amt'!$G34</f>
        <v>3.8439932757806446E-2</v>
      </c>
      <c r="Q34" s="98">
        <f>+'Alloc amt'!Q34/'Alloc amt'!$G34</f>
        <v>5.1035549589440662E-2</v>
      </c>
      <c r="R34" s="98">
        <f>+'Alloc amt'!R34/'Alloc amt'!$G34</f>
        <v>2.377280503246542E-2</v>
      </c>
      <c r="S34" s="98"/>
      <c r="T34" s="98">
        <f>+'Alloc amt'!T34/'Alloc amt'!$G34</f>
        <v>3.1806712470599618E-3</v>
      </c>
      <c r="U34" s="98">
        <f>+'Alloc amt'!U34/'Alloc amt'!$G34</f>
        <v>4.2642561965285739E-3</v>
      </c>
      <c r="V34" s="98">
        <f>+'Alloc amt'!V34/'Alloc amt'!$G34</f>
        <v>2.1907752185726633E-4</v>
      </c>
      <c r="W34" s="98"/>
      <c r="X34" s="98">
        <f>+'Alloc amt'!X34/'Alloc amt'!$G34</f>
        <v>3.3232862852642875E-2</v>
      </c>
      <c r="Y34" s="98">
        <f>+'Alloc amt'!Y34/'Alloc amt'!$G34</f>
        <v>6.0276353573918959E-2</v>
      </c>
      <c r="Z34" s="98">
        <f>+'Alloc amt'!Z34/'Alloc amt'!$G34</f>
        <v>1.76082820540857E-3</v>
      </c>
      <c r="AA34" s="98"/>
      <c r="AB34" s="98">
        <f>+'Alloc amt'!AB34/'Alloc amt'!$G34</f>
        <v>2.3617584506185662E-3</v>
      </c>
      <c r="AC34" s="98">
        <f>+'Alloc amt'!AC34/'Alloc amt'!$G34</f>
        <v>4.6515019024922595E-3</v>
      </c>
      <c r="AD34" s="98">
        <f>+'Alloc amt'!AD34/'Alloc amt'!$G34</f>
        <v>1.9203510535570584E-4</v>
      </c>
      <c r="AE34" s="98"/>
      <c r="AF34" s="98">
        <f>+'Alloc amt'!AF34/'Alloc amt'!$G34</f>
        <v>2.4854083479225911E-2</v>
      </c>
      <c r="AG34" s="98">
        <f>+'Alloc amt'!AG34/'Alloc amt'!$G34</f>
        <v>4.6925348559773331E-2</v>
      </c>
      <c r="AH34" s="98">
        <f>+'Alloc amt'!AH34/'Alloc amt'!$G34</f>
        <v>2.8138882501567761E-4</v>
      </c>
      <c r="AI34" s="98"/>
      <c r="AJ34" s="98">
        <f>+'Alloc amt'!AJ34/'Alloc amt'!$G34</f>
        <v>5.2606509182284072E-2</v>
      </c>
      <c r="AK34" s="98">
        <f>+'Alloc amt'!AK34/'Alloc amt'!$G34</f>
        <v>0.11279892113543724</v>
      </c>
      <c r="AL34" s="98">
        <f>+'Alloc amt'!AL34/'Alloc amt'!$G34</f>
        <v>4.140608512145517E-4</v>
      </c>
      <c r="AM34" s="98"/>
      <c r="AN34" s="98">
        <f>+'Alloc amt'!AN34/'Alloc amt'!$G34</f>
        <v>1.4524861694194466E-2</v>
      </c>
      <c r="AO34" s="98">
        <f>+'Alloc amt'!AO34/'Alloc amt'!$G34</f>
        <v>4.0171494524782983E-2</v>
      </c>
      <c r="AP34" s="98">
        <f>+'Alloc amt'!AP34/'Alloc amt'!$G34</f>
        <v>2.6019724501180928E-4</v>
      </c>
      <c r="AQ34" s="98"/>
      <c r="AR34" s="98">
        <f>+'Alloc amt'!AR34/'Alloc amt'!$G34</f>
        <v>8.3611545853167265E-3</v>
      </c>
      <c r="AS34" s="98">
        <f>+'Alloc amt'!AS34/'Alloc amt'!$G34</f>
        <v>1.4830282751274451E-2</v>
      </c>
      <c r="AT34" s="98">
        <f>+'Alloc amt'!AT34/'Alloc amt'!$G34</f>
        <v>1.101269005793105E-5</v>
      </c>
      <c r="AU34" s="98"/>
      <c r="AV34" s="98">
        <f>+'Alloc amt'!AV34/'Alloc amt'!$G34</f>
        <v>1.7397180095711938E-3</v>
      </c>
      <c r="AW34" s="98">
        <f>+'Alloc amt'!AW34/'Alloc amt'!$G34</f>
        <v>3.4716604982260556E-3</v>
      </c>
      <c r="AX34" s="98">
        <f>+'Alloc amt'!AX34/'Alloc amt'!$G34</f>
        <v>2.1004950445882638E-2</v>
      </c>
      <c r="AY34" s="98"/>
      <c r="AZ34" s="98">
        <f>+'Alloc amt'!AZ34/'Alloc amt'!$G34</f>
        <v>7.2870710610326659E-6</v>
      </c>
      <c r="BA34" s="98">
        <f>+'Alloc amt'!BA34/'Alloc amt'!$G34</f>
        <v>1.2543923669470379E-5</v>
      </c>
      <c r="BB34" s="98">
        <f>+'Alloc amt'!BB34/'Alloc amt'!$G34</f>
        <v>1.6176980998996777E-7</v>
      </c>
      <c r="BC34" s="98"/>
      <c r="BD34" s="98">
        <f>+'Alloc amt'!BD34/'Alloc amt'!$G34</f>
        <v>1.6026153426197801E-5</v>
      </c>
      <c r="BE34" s="98">
        <f>+'Alloc amt'!BE34/'Alloc amt'!$G34</f>
        <v>4.1814803350084307E-5</v>
      </c>
      <c r="BF34" s="98">
        <f>+'Alloc amt'!BF34/'Alloc amt'!$G34</f>
        <v>3.1383343138053752E-5</v>
      </c>
    </row>
    <row r="35" spans="3:58" x14ac:dyDescent="0.25">
      <c r="C35" s="6" t="str">
        <f>'Alloc amt'!C35</f>
        <v>Production Plant</v>
      </c>
      <c r="D35" s="6" t="str">
        <f>'Alloc amt'!D35</f>
        <v>Prod</v>
      </c>
      <c r="E35" s="6">
        <f>'Alloc amt'!E35</f>
        <v>24</v>
      </c>
      <c r="F35" s="103"/>
      <c r="G35" s="101">
        <f t="shared" si="0"/>
        <v>0.99999999999999989</v>
      </c>
      <c r="H35" s="98">
        <f>+'Alloc amt'!H35/'Alloc amt'!$G35</f>
        <v>0.16390000000000007</v>
      </c>
      <c r="I35" s="98">
        <f>+'Alloc amt'!I35/'Alloc amt'!$G35</f>
        <v>0.83610000000000007</v>
      </c>
      <c r="J35" s="98">
        <f>+'Alloc amt'!J35/'Alloc amt'!$G35</f>
        <v>0</v>
      </c>
      <c r="K35" s="104"/>
      <c r="L35" s="98">
        <f>+'Alloc amt'!L35/'Alloc amt'!$G35</f>
        <v>6.6917214951261392E-2</v>
      </c>
      <c r="M35" s="98">
        <f>+'Alloc amt'!M35/'Alloc amt'!$G35</f>
        <v>0.28069384533961089</v>
      </c>
      <c r="N35" s="98">
        <f>+'Alloc amt'!N35/'Alloc amt'!$G35</f>
        <v>0</v>
      </c>
      <c r="O35" s="98"/>
      <c r="P35" s="98">
        <f>+'Alloc amt'!P35/'Alloc amt'!$G35</f>
        <v>1.8020401833650536E-2</v>
      </c>
      <c r="Q35" s="98">
        <f>+'Alloc amt'!Q35/'Alloc amt'!$G35</f>
        <v>8.3743444729324851E-2</v>
      </c>
      <c r="R35" s="98">
        <f>+'Alloc amt'!R35/'Alloc amt'!$G35</f>
        <v>0</v>
      </c>
      <c r="S35" s="98"/>
      <c r="T35" s="98">
        <f>+'Alloc amt'!T35/'Alloc amt'!$G35</f>
        <v>1.1028630193795582E-3</v>
      </c>
      <c r="U35" s="98">
        <f>+'Alloc amt'!U35/'Alloc amt'!$G35</f>
        <v>6.9971521023760447E-3</v>
      </c>
      <c r="V35" s="98">
        <f>+'Alloc amt'!V35/'Alloc amt'!$G35</f>
        <v>0</v>
      </c>
      <c r="W35" s="98"/>
      <c r="X35" s="98">
        <f>+'Alloc amt'!X35/'Alloc amt'!$G35</f>
        <v>1.8705188454648154E-2</v>
      </c>
      <c r="Y35" s="98">
        <f>+'Alloc amt'!Y35/'Alloc amt'!$G35</f>
        <v>9.8906537200240355E-2</v>
      </c>
      <c r="Z35" s="98">
        <f>+'Alloc amt'!Z35/'Alloc amt'!$G35</f>
        <v>0</v>
      </c>
      <c r="AA35" s="98"/>
      <c r="AB35" s="98">
        <f>+'Alloc amt'!AB35/'Alloc amt'!$G35</f>
        <v>1.3669184980598106E-3</v>
      </c>
      <c r="AC35" s="98">
        <f>+'Alloc amt'!AC35/'Alloc amt'!$G35</f>
        <v>7.6325775976419548E-3</v>
      </c>
      <c r="AD35" s="98">
        <f>+'Alloc amt'!AD35/'Alloc amt'!$G35</f>
        <v>0</v>
      </c>
      <c r="AE35" s="98"/>
      <c r="AF35" s="98">
        <f>+'Alloc amt'!AF35/'Alloc amt'!$G35</f>
        <v>1.3364621771179072E-2</v>
      </c>
      <c r="AG35" s="98">
        <f>+'Alloc amt'!AG35/'Alloc amt'!$G35</f>
        <v>7.6999079369819118E-2</v>
      </c>
      <c r="AH35" s="98">
        <f>+'Alloc amt'!AH35/'Alloc amt'!$G35</f>
        <v>0</v>
      </c>
      <c r="AI35" s="98"/>
      <c r="AJ35" s="98">
        <f>+'Alloc amt'!AJ35/'Alloc amt'!$G35</f>
        <v>2.9201817118074423E-2</v>
      </c>
      <c r="AK35" s="98">
        <f>+'Alloc amt'!AK35/'Alloc amt'!$G35</f>
        <v>0.18509000674281734</v>
      </c>
      <c r="AL35" s="98">
        <f>+'Alloc amt'!AL35/'Alloc amt'!$G35</f>
        <v>0</v>
      </c>
      <c r="AM35" s="98"/>
      <c r="AN35" s="98">
        <f>+'Alloc amt'!AN35/'Alloc amt'!$G35</f>
        <v>1.0385358275374321E-2</v>
      </c>
      <c r="AO35" s="98">
        <f>+'Alloc amt'!AO35/'Alloc amt'!$G35</f>
        <v>6.5916784643122117E-2</v>
      </c>
      <c r="AP35" s="98">
        <f>+'Alloc amt'!AP35/'Alloc amt'!$G35</f>
        <v>0</v>
      </c>
      <c r="AQ35" s="98"/>
      <c r="AR35" s="98">
        <f>+'Alloc amt'!AR35/'Alloc amt'!$G35</f>
        <v>4.827834932355164E-3</v>
      </c>
      <c r="AS35" s="98">
        <f>+'Alloc amt'!AS35/'Alloc amt'!$G35</f>
        <v>2.4334781811746586E-2</v>
      </c>
      <c r="AT35" s="98">
        <f>+'Alloc amt'!AT35/'Alloc amt'!$G35</f>
        <v>0</v>
      </c>
      <c r="AU35" s="98"/>
      <c r="AV35" s="98">
        <f>+'Alloc amt'!AV35/'Alloc amt'!$G35</f>
        <v>0</v>
      </c>
      <c r="AW35" s="98">
        <f>+'Alloc amt'!AW35/'Alloc amt'!$G35</f>
        <v>5.6965940680753693E-3</v>
      </c>
      <c r="AX35" s="98">
        <f>+'Alloc amt'!AX35/'Alloc amt'!$G35</f>
        <v>0</v>
      </c>
      <c r="AY35" s="98"/>
      <c r="AZ35" s="98">
        <f>+'Alloc amt'!AZ35/'Alloc amt'!$G35</f>
        <v>0</v>
      </c>
      <c r="BA35" s="98">
        <f>+'Alloc amt'!BA35/'Alloc amt'!$G35</f>
        <v>2.0583130522817112E-5</v>
      </c>
      <c r="BB35" s="98">
        <f>+'Alloc amt'!BB35/'Alloc amt'!$G35</f>
        <v>0</v>
      </c>
      <c r="BC35" s="98"/>
      <c r="BD35" s="98">
        <f>+'Alloc amt'!BD35/'Alloc amt'!$G35</f>
        <v>7.7811460176187968E-6</v>
      </c>
      <c r="BE35" s="98">
        <f>+'Alloc amt'!BE35/'Alloc amt'!$G35</f>
        <v>6.8613264702451325E-5</v>
      </c>
      <c r="BF35" s="98">
        <f>+'Alloc amt'!BF35/'Alloc amt'!$G35</f>
        <v>0</v>
      </c>
    </row>
    <row r="36" spans="3:58" x14ac:dyDescent="0.25">
      <c r="C36" s="6" t="str">
        <f>'Alloc amt'!C36</f>
        <v>Transmission Plant</v>
      </c>
      <c r="D36" s="6" t="str">
        <f>'Alloc amt'!D36</f>
        <v>Trans</v>
      </c>
      <c r="E36" s="6">
        <f>'Alloc amt'!E36</f>
        <v>25</v>
      </c>
      <c r="F36" s="103"/>
      <c r="G36" s="101">
        <f t="shared" si="0"/>
        <v>0.99999999999999989</v>
      </c>
      <c r="H36" s="98">
        <f>+'Alloc amt'!H36/'Alloc amt'!$G36</f>
        <v>1</v>
      </c>
      <c r="I36" s="98">
        <f>+'Alloc amt'!I36/'Alloc amt'!$G36</f>
        <v>0</v>
      </c>
      <c r="J36" s="98">
        <f>+'Alloc amt'!J36/'Alloc amt'!$G36</f>
        <v>0</v>
      </c>
      <c r="K36" s="104"/>
      <c r="L36" s="98">
        <f>+'Alloc amt'!L36/'Alloc amt'!$G36</f>
        <v>0.42533963301612965</v>
      </c>
      <c r="M36" s="98">
        <f>+'Alloc amt'!M36/'Alloc amt'!$G36</f>
        <v>0</v>
      </c>
      <c r="N36" s="98">
        <f>+'Alloc amt'!N36/'Alloc amt'!$G36</f>
        <v>0</v>
      </c>
      <c r="O36" s="98"/>
      <c r="P36" s="98">
        <f>+'Alloc amt'!P36/'Alloc amt'!$G36</f>
        <v>0.10768328296913547</v>
      </c>
      <c r="Q36" s="98">
        <f>+'Alloc amt'!Q36/'Alloc amt'!$G36</f>
        <v>0</v>
      </c>
      <c r="R36" s="98">
        <f>+'Alloc amt'!R36/'Alloc amt'!$G36</f>
        <v>0</v>
      </c>
      <c r="S36" s="98"/>
      <c r="T36" s="98">
        <f>+'Alloc amt'!T36/'Alloc amt'!$G36</f>
        <v>1.0395705717253366E-2</v>
      </c>
      <c r="U36" s="98">
        <f>+'Alloc amt'!U36/'Alloc amt'!$G36</f>
        <v>0</v>
      </c>
      <c r="V36" s="98">
        <f>+'Alloc amt'!V36/'Alloc amt'!$G36</f>
        <v>0</v>
      </c>
      <c r="W36" s="98"/>
      <c r="X36" s="98">
        <f>+'Alloc amt'!X36/'Alloc amt'!$G36</f>
        <v>9.4933186480544343E-2</v>
      </c>
      <c r="Y36" s="98">
        <f>+'Alloc amt'!Y36/'Alloc amt'!$G36</f>
        <v>0</v>
      </c>
      <c r="Z36" s="98">
        <f>+'Alloc amt'!Z36/'Alloc amt'!$G36</f>
        <v>0</v>
      </c>
      <c r="AA36" s="98"/>
      <c r="AB36" s="98">
        <f>+'Alloc amt'!AB36/'Alloc amt'!$G36</f>
        <v>7.4656600866097001E-3</v>
      </c>
      <c r="AC36" s="98">
        <f>+'Alloc amt'!AC36/'Alloc amt'!$G36</f>
        <v>0</v>
      </c>
      <c r="AD36" s="98">
        <f>+'Alloc amt'!AD36/'Alloc amt'!$G36</f>
        <v>0</v>
      </c>
      <c r="AE36" s="98"/>
      <c r="AF36" s="98">
        <f>+'Alloc amt'!AF36/'Alloc amt'!$G36</f>
        <v>7.3373850180291536E-2</v>
      </c>
      <c r="AG36" s="98">
        <f>+'Alloc amt'!AG36/'Alloc amt'!$G36</f>
        <v>0</v>
      </c>
      <c r="AH36" s="98">
        <f>+'Alloc amt'!AH36/'Alloc amt'!$G36</f>
        <v>0</v>
      </c>
      <c r="AI36" s="98"/>
      <c r="AJ36" s="98">
        <f>+'Alloc amt'!AJ36/'Alloc amt'!$G36</f>
        <v>0.16999868466524801</v>
      </c>
      <c r="AK36" s="98">
        <f>+'Alloc amt'!AK36/'Alloc amt'!$G36</f>
        <v>0</v>
      </c>
      <c r="AL36" s="98">
        <f>+'Alloc amt'!AL36/'Alloc amt'!$G36</f>
        <v>0</v>
      </c>
      <c r="AM36" s="98"/>
      <c r="AN36" s="98">
        <f>+'Alloc amt'!AN36/'Alloc amt'!$G36</f>
        <v>6.2216428561721417E-2</v>
      </c>
      <c r="AO36" s="98">
        <f>+'Alloc amt'!AO36/'Alloc amt'!$G36</f>
        <v>0</v>
      </c>
      <c r="AP36" s="98">
        <f>+'Alloc amt'!AP36/'Alloc amt'!$G36</f>
        <v>0</v>
      </c>
      <c r="AQ36" s="98"/>
      <c r="AR36" s="98">
        <f>+'Alloc amt'!AR36/'Alloc amt'!$G36</f>
        <v>4.1136868938540259E-2</v>
      </c>
      <c r="AS36" s="98">
        <f>+'Alloc amt'!AS36/'Alloc amt'!$G36</f>
        <v>0</v>
      </c>
      <c r="AT36" s="98">
        <f>+'Alloc amt'!AT36/'Alloc amt'!$G36</f>
        <v>0</v>
      </c>
      <c r="AU36" s="98"/>
      <c r="AV36" s="98">
        <f>+'Alloc amt'!AV36/'Alloc amt'!$G36</f>
        <v>7.3779342046422945E-3</v>
      </c>
      <c r="AW36" s="98">
        <f>+'Alloc amt'!AW36/'Alloc amt'!$G36</f>
        <v>0</v>
      </c>
      <c r="AX36" s="98">
        <f>+'Alloc amt'!AX36/'Alloc amt'!$G36</f>
        <v>0</v>
      </c>
      <c r="AY36" s="98"/>
      <c r="AZ36" s="98">
        <f>+'Alloc amt'!AZ36/'Alloc amt'!$G36</f>
        <v>3.0903589281175274E-5</v>
      </c>
      <c r="BA36" s="98">
        <f>+'Alloc amt'!BA36/'Alloc amt'!$G36</f>
        <v>0</v>
      </c>
      <c r="BB36" s="98">
        <f>+'Alloc amt'!BB36/'Alloc amt'!$G36</f>
        <v>0</v>
      </c>
      <c r="BC36" s="98"/>
      <c r="BD36" s="98">
        <f>+'Alloc amt'!BD36/'Alloc amt'!$G36</f>
        <v>4.7861590602802126E-5</v>
      </c>
      <c r="BE36" s="98">
        <f>+'Alloc amt'!BE36/'Alloc amt'!$G36</f>
        <v>0</v>
      </c>
      <c r="BF36" s="98">
        <f>+'Alloc amt'!BF36/'Alloc amt'!$G36</f>
        <v>0</v>
      </c>
    </row>
    <row r="37" spans="3:58" x14ac:dyDescent="0.25">
      <c r="C37" s="6" t="str">
        <f>'Alloc amt'!C37</f>
        <v>Distribution Plant</v>
      </c>
      <c r="D37" s="6" t="str">
        <f>'Alloc amt'!D37</f>
        <v>Dist</v>
      </c>
      <c r="E37" s="6">
        <f>'Alloc amt'!E37</f>
        <v>26</v>
      </c>
      <c r="F37" s="103"/>
      <c r="G37" s="101">
        <f t="shared" si="0"/>
        <v>0.99999999999999989</v>
      </c>
      <c r="H37" s="98">
        <f>+'Alloc amt'!H37/'Alloc amt'!$G37</f>
        <v>0.40802527938998923</v>
      </c>
      <c r="I37" s="98">
        <f>+'Alloc amt'!I37/'Alloc amt'!$G37</f>
        <v>0</v>
      </c>
      <c r="J37" s="98">
        <f>+'Alloc amt'!J37/'Alloc amt'!$G37</f>
        <v>0.59197472061001066</v>
      </c>
      <c r="K37" s="104"/>
      <c r="L37" s="98">
        <f>+'Alloc amt'!L37/'Alloc amt'!$G37</f>
        <v>0.23602467063325724</v>
      </c>
      <c r="M37" s="98">
        <f>+'Alloc amt'!M37/'Alloc amt'!$G37</f>
        <v>0</v>
      </c>
      <c r="N37" s="98">
        <f>+'Alloc amt'!N37/'Alloc amt'!$G37</f>
        <v>0.40673546571251507</v>
      </c>
      <c r="O37" s="98"/>
      <c r="P37" s="98">
        <f>+'Alloc amt'!P37/'Alloc amt'!$G37</f>
        <v>5.1277164786028728E-2</v>
      </c>
      <c r="Q37" s="98">
        <f>+'Alloc amt'!Q37/'Alloc amt'!$G37</f>
        <v>0</v>
      </c>
      <c r="R37" s="98">
        <f>+'Alloc amt'!R37/'Alloc amt'!$G37</f>
        <v>9.1842533165379894E-2</v>
      </c>
      <c r="S37" s="98"/>
      <c r="T37" s="98">
        <f>+'Alloc amt'!T37/'Alloc amt'!$G37</f>
        <v>4.4008710424296438E-3</v>
      </c>
      <c r="U37" s="98">
        <f>+'Alloc amt'!U37/'Alloc amt'!$G37</f>
        <v>0</v>
      </c>
      <c r="V37" s="98">
        <f>+'Alloc amt'!V37/'Alloc amt'!$G37</f>
        <v>8.4637191696509528E-4</v>
      </c>
      <c r="W37" s="98"/>
      <c r="X37" s="98">
        <f>+'Alloc amt'!X37/'Alloc amt'!$G37</f>
        <v>3.6036913861938774E-2</v>
      </c>
      <c r="Y37" s="98">
        <f>+'Alloc amt'!Y37/'Alloc amt'!$G37</f>
        <v>0</v>
      </c>
      <c r="Z37" s="98">
        <f>+'Alloc amt'!Z37/'Alloc amt'!$G37</f>
        <v>6.802685784572788E-3</v>
      </c>
      <c r="AA37" s="98"/>
      <c r="AB37" s="98">
        <f>+'Alloc amt'!AB37/'Alloc amt'!$G37</f>
        <v>2.1065777809713042E-3</v>
      </c>
      <c r="AC37" s="98">
        <f>+'Alloc amt'!AC37/'Alloc amt'!$G37</f>
        <v>0</v>
      </c>
      <c r="AD37" s="98">
        <f>+'Alloc amt'!AD37/'Alloc amt'!$G37</f>
        <v>7.418977486444117E-4</v>
      </c>
      <c r="AE37" s="98"/>
      <c r="AF37" s="98">
        <f>+'Alloc amt'!AF37/'Alloc amt'!$G37</f>
        <v>2.7212684274126462E-2</v>
      </c>
      <c r="AG37" s="98">
        <f>+'Alloc amt'!AG37/'Alloc amt'!$G37</f>
        <v>0</v>
      </c>
      <c r="AH37" s="98">
        <f>+'Alloc amt'!AH37/'Alloc amt'!$G37</f>
        <v>1.0871019410026049E-3</v>
      </c>
      <c r="AI37" s="98"/>
      <c r="AJ37" s="98">
        <f>+'Alloc amt'!AJ37/'Alloc amt'!$G37</f>
        <v>4.7968357486897817E-2</v>
      </c>
      <c r="AK37" s="98">
        <f>+'Alloc amt'!AK37/'Alloc amt'!$G37</f>
        <v>0</v>
      </c>
      <c r="AL37" s="98">
        <f>+'Alloc amt'!AL37/'Alloc amt'!$G37</f>
        <v>1.5996596702923477E-3</v>
      </c>
      <c r="AM37" s="98"/>
      <c r="AN37" s="98">
        <f>+'Alloc amt'!AN37/'Alloc amt'!$G37</f>
        <v>0</v>
      </c>
      <c r="AO37" s="98">
        <f>+'Alloc amt'!AO37/'Alloc amt'!$G37</f>
        <v>0</v>
      </c>
      <c r="AP37" s="98">
        <f>+'Alloc amt'!AP37/'Alloc amt'!$G37</f>
        <v>1.0052315690934372E-3</v>
      </c>
      <c r="AQ37" s="98"/>
      <c r="AR37" s="98">
        <f>+'Alloc amt'!AR37/'Alloc amt'!$G37</f>
        <v>0</v>
      </c>
      <c r="AS37" s="98">
        <f>+'Alloc amt'!AS37/'Alloc amt'!$G37</f>
        <v>0</v>
      </c>
      <c r="AT37" s="98">
        <f>+'Alloc amt'!AT37/'Alloc amt'!$G37</f>
        <v>4.2545814450769027E-5</v>
      </c>
      <c r="AU37" s="98"/>
      <c r="AV37" s="98">
        <f>+'Alloc amt'!AV37/'Alloc amt'!$G37</f>
        <v>2.9663775543113109E-3</v>
      </c>
      <c r="AW37" s="98">
        <f>+'Alloc amt'!AW37/'Alloc amt'!$G37</f>
        <v>0</v>
      </c>
      <c r="AX37" s="98">
        <f>+'Alloc amt'!AX37/'Alloc amt'!$G37</f>
        <v>8.1149357651677592E-2</v>
      </c>
      <c r="AY37" s="98"/>
      <c r="AZ37" s="98">
        <f>+'Alloc amt'!AZ37/'Alloc amt'!$G37</f>
        <v>1.2425119423490234E-5</v>
      </c>
      <c r="BA37" s="98">
        <f>+'Alloc amt'!BA37/'Alloc amt'!$G37</f>
        <v>0</v>
      </c>
      <c r="BB37" s="98">
        <f>+'Alloc amt'!BB37/'Alloc amt'!$G37</f>
        <v>6.2497248931587266E-7</v>
      </c>
      <c r="BC37" s="98"/>
      <c r="BD37" s="98">
        <f>+'Alloc amt'!BD37/'Alloc amt'!$G37</f>
        <v>1.9236850604408381E-5</v>
      </c>
      <c r="BE37" s="98">
        <f>+'Alloc amt'!BE37/'Alloc amt'!$G37</f>
        <v>0</v>
      </c>
      <c r="BF37" s="98">
        <f>+'Alloc amt'!BF37/'Alloc amt'!$G37</f>
        <v>1.2124466292727932E-4</v>
      </c>
    </row>
    <row r="38" spans="3:58" x14ac:dyDescent="0.25">
      <c r="C38" s="6" t="str">
        <f>'Alloc amt'!C38</f>
        <v>Total Plant in Service</v>
      </c>
      <c r="D38" s="6" t="str">
        <f>'Alloc amt'!D38</f>
        <v>TPIS</v>
      </c>
      <c r="E38" s="6">
        <f>'Alloc amt'!E38</f>
        <v>27</v>
      </c>
      <c r="F38" s="103"/>
      <c r="G38" s="101">
        <f t="shared" si="0"/>
        <v>0.99999999999999989</v>
      </c>
      <c r="H38" s="98">
        <f>+'Alloc amt'!H38/'Alloc amt'!$G38</f>
        <v>0.33722360318318706</v>
      </c>
      <c r="I38" s="98">
        <f>+'Alloc amt'!I38/'Alloc amt'!$G38</f>
        <v>0.50954662233947345</v>
      </c>
      <c r="J38" s="98">
        <f>+'Alloc amt'!J38/'Alloc amt'!$G38</f>
        <v>0.15322977447733904</v>
      </c>
      <c r="K38" s="104"/>
      <c r="L38" s="98">
        <f>+'Alloc amt'!L38/'Alloc amt'!$G38</f>
        <v>0.15790205959660172</v>
      </c>
      <c r="M38" s="98">
        <f>+'Alloc amt'!M38/'Alloc amt'!$G38</f>
        <v>0.17106398852323565</v>
      </c>
      <c r="N38" s="98">
        <f>+'Alloc amt'!N38/'Alloc amt'!$G38</f>
        <v>0.10528149516053883</v>
      </c>
      <c r="O38" s="98"/>
      <c r="P38" s="98">
        <f>+'Alloc amt'!P38/'Alloc amt'!$G38</f>
        <v>3.8439348377054663E-2</v>
      </c>
      <c r="Q38" s="98">
        <f>+'Alloc amt'!Q38/'Alloc amt'!$G38</f>
        <v>5.1035987806362711E-2</v>
      </c>
      <c r="R38" s="98">
        <f>+'Alloc amt'!R38/'Alloc amt'!$G38</f>
        <v>2.3772992586333613E-2</v>
      </c>
      <c r="S38" s="98"/>
      <c r="T38" s="98">
        <f>+'Alloc amt'!T38/'Alloc amt'!$G38</f>
        <v>3.1806103768063807E-3</v>
      </c>
      <c r="U38" s="98">
        <f>+'Alloc amt'!U38/'Alloc amt'!$G38</f>
        <v>4.2642928115790698E-3</v>
      </c>
      <c r="V38" s="98">
        <f>+'Alloc amt'!V38/'Alloc amt'!$G38</f>
        <v>2.1907925025391967E-4</v>
      </c>
      <c r="W38" s="98"/>
      <c r="X38" s="98">
        <f>+'Alloc amt'!X38/'Alloc amt'!$G38</f>
        <v>3.3232343689420289E-2</v>
      </c>
      <c r="Y38" s="98">
        <f>+'Alloc amt'!Y38/'Alloc amt'!$G38</f>
        <v>6.0276871137036198E-2</v>
      </c>
      <c r="Z38" s="98">
        <f>+'Alloc amt'!Z38/'Alloc amt'!$G38</f>
        <v>1.760842097338475E-3</v>
      </c>
      <c r="AA38" s="98"/>
      <c r="AB38" s="98">
        <f>+'Alloc amt'!AB38/'Alloc amt'!$G38</f>
        <v>2.3617155929037559E-3</v>
      </c>
      <c r="AC38" s="98">
        <f>+'Alloc amt'!AC38/'Alloc amt'!$G38</f>
        <v>4.6515418426293408E-3</v>
      </c>
      <c r="AD38" s="98">
        <f>+'Alloc amt'!AD38/'Alloc amt'!$G38</f>
        <v>1.9203662040312197E-4</v>
      </c>
      <c r="AE38" s="98"/>
      <c r="AF38" s="98">
        <f>+'Alloc amt'!AF38/'Alloc amt'!$G38</f>
        <v>2.4853675193069944E-2</v>
      </c>
      <c r="AG38" s="98">
        <f>+'Alloc amt'!AG38/'Alloc amt'!$G38</f>
        <v>4.6925751484440115E-2</v>
      </c>
      <c r="AH38" s="98">
        <f>+'Alloc amt'!AH38/'Alloc amt'!$G38</f>
        <v>2.8139104501296138E-4</v>
      </c>
      <c r="AI38" s="98"/>
      <c r="AJ38" s="98">
        <f>+'Alloc amt'!AJ38/'Alloc amt'!$G38</f>
        <v>5.2605523212237243E-2</v>
      </c>
      <c r="AK38" s="98">
        <f>+'Alloc amt'!AK38/'Alloc amt'!$G38</f>
        <v>0.11279988968376146</v>
      </c>
      <c r="AL38" s="98">
        <f>+'Alloc amt'!AL38/'Alloc amt'!$G38</f>
        <v>4.1406411791842655E-4</v>
      </c>
      <c r="AM38" s="98"/>
      <c r="AN38" s="98">
        <f>+'Alloc amt'!AN38/'Alloc amt'!$G38</f>
        <v>1.4524463416274969E-2</v>
      </c>
      <c r="AO38" s="98">
        <f>+'Alloc amt'!AO38/'Alloc amt'!$G38</f>
        <v>4.0171839457458877E-2</v>
      </c>
      <c r="AP38" s="98">
        <f>+'Alloc amt'!AP38/'Alloc amt'!$G38</f>
        <v>2.6019929781961757E-4</v>
      </c>
      <c r="AQ38" s="98"/>
      <c r="AR38" s="98">
        <f>+'Alloc amt'!AR38/'Alloc amt'!$G38</f>
        <v>8.3608805789725082E-3</v>
      </c>
      <c r="AS38" s="98">
        <f>+'Alloc amt'!AS38/'Alloc amt'!$G38</f>
        <v>1.4830410091548294E-2</v>
      </c>
      <c r="AT38" s="98">
        <f>+'Alloc amt'!AT38/'Alloc amt'!$G38</f>
        <v>1.1012776941772346E-5</v>
      </c>
      <c r="AU38" s="98"/>
      <c r="AV38" s="98">
        <f>+'Alloc amt'!AV38/'Alloc amt'!$G38</f>
        <v>1.7396703929978929E-3</v>
      </c>
      <c r="AW38" s="98">
        <f>+'Alloc amt'!AW38/'Alloc amt'!$G38</f>
        <v>3.4716903076508617E-3</v>
      </c>
      <c r="AX38" s="98">
        <f>+'Alloc amt'!AX38/'Alloc amt'!$G38</f>
        <v>2.1005116162957336E-2</v>
      </c>
      <c r="AY38" s="98"/>
      <c r="AZ38" s="98">
        <f>+'Alloc amt'!AZ38/'Alloc amt'!$G38</f>
        <v>7.2868716118395131E-6</v>
      </c>
      <c r="BA38" s="98">
        <f>+'Alloc amt'!BA38/'Alloc amt'!$G38</f>
        <v>1.2544031377914104E-5</v>
      </c>
      <c r="BB38" s="98">
        <f>+'Alloc amt'!BB38/'Alloc amt'!$G38</f>
        <v>1.6177108626147126E-7</v>
      </c>
      <c r="BC38" s="98"/>
      <c r="BD38" s="98">
        <f>+'Alloc amt'!BD38/'Alloc amt'!$G38</f>
        <v>1.602588523594853E-5</v>
      </c>
      <c r="BE38" s="98">
        <f>+'Alloc amt'!BE38/'Alloc amt'!$G38</f>
        <v>4.1815162393037079E-5</v>
      </c>
      <c r="BF38" s="98">
        <f>+'Alloc amt'!BF38/'Alloc amt'!$G38</f>
        <v>3.1383590734725426E-5</v>
      </c>
    </row>
    <row r="39" spans="3:58" x14ac:dyDescent="0.25">
      <c r="C39" s="6" t="str">
        <f>'Alloc amt'!C39</f>
        <v>Distrib Overhead + Underground Lines Plant</v>
      </c>
      <c r="D39" s="6" t="str">
        <f>'Alloc amt'!D39</f>
        <v>DLINES</v>
      </c>
      <c r="E39" s="6">
        <f>'Alloc amt'!E39</f>
        <v>28</v>
      </c>
      <c r="F39" s="103"/>
      <c r="G39" s="101">
        <f t="shared" si="0"/>
        <v>1.0000000000000002</v>
      </c>
      <c r="H39" s="98">
        <f>+'Alloc amt'!H39/'Alloc amt'!$G39</f>
        <v>0.36340834336765521</v>
      </c>
      <c r="I39" s="98">
        <f>+'Alloc amt'!I39/'Alloc amt'!$G39</f>
        <v>0</v>
      </c>
      <c r="J39" s="98">
        <f>+'Alloc amt'!J39/'Alloc amt'!$G39</f>
        <v>0.63659165663234496</v>
      </c>
      <c r="K39" s="104"/>
      <c r="L39" s="98">
        <f>+'Alloc amt'!L39/'Alloc amt'!$G39</f>
        <v>0.21347592897897225</v>
      </c>
      <c r="M39" s="98">
        <f>+'Alloc amt'!M39/'Alloc amt'!$G39</f>
        <v>0</v>
      </c>
      <c r="N39" s="98">
        <f>+'Alloc amt'!N39/'Alloc amt'!$G39</f>
        <v>0.51013897357735638</v>
      </c>
      <c r="O39" s="98"/>
      <c r="P39" s="98">
        <f>+'Alloc amt'!P39/'Alloc amt'!$G39</f>
        <v>4.7072156435184198E-2</v>
      </c>
      <c r="Q39" s="98">
        <f>+'Alloc amt'!Q39/'Alloc amt'!$G39</f>
        <v>0</v>
      </c>
      <c r="R39" s="98">
        <f>+'Alloc amt'!R39/'Alloc amt'!$G39</f>
        <v>9.8703371263978004E-2</v>
      </c>
      <c r="S39" s="98"/>
      <c r="T39" s="98">
        <f>+'Alloc amt'!T39/'Alloc amt'!$G39</f>
        <v>4.0923730104161747E-3</v>
      </c>
      <c r="U39" s="98">
        <f>+'Alloc amt'!U39/'Alloc amt'!$G39</f>
        <v>0</v>
      </c>
      <c r="V39" s="98">
        <f>+'Alloc amt'!V39/'Alloc amt'!$G39</f>
        <v>7.0240971521965886E-4</v>
      </c>
      <c r="W39" s="98"/>
      <c r="X39" s="98">
        <f>+'Alloc amt'!X39/'Alloc amt'!$G39</f>
        <v>2.6347097007770492E-2</v>
      </c>
      <c r="Y39" s="98">
        <f>+'Alloc amt'!Y39/'Alloc amt'!$G39</f>
        <v>0</v>
      </c>
      <c r="Z39" s="98">
        <f>+'Alloc amt'!Z39/'Alloc amt'!$G39</f>
        <v>3.8554283662084851E-3</v>
      </c>
      <c r="AA39" s="98"/>
      <c r="AB39" s="98">
        <f>+'Alloc amt'!AB39/'Alloc amt'!$G39</f>
        <v>2.0719674312128719E-3</v>
      </c>
      <c r="AC39" s="98">
        <f>+'Alloc amt'!AC39/'Alloc amt'!$G39</f>
        <v>0</v>
      </c>
      <c r="AD39" s="98">
        <f>+'Alloc amt'!AD39/'Alloc amt'!$G39</f>
        <v>1.481210542647275E-4</v>
      </c>
      <c r="AE39" s="98"/>
      <c r="AF39" s="98">
        <f>+'Alloc amt'!AF39/'Alloc amt'!$G39</f>
        <v>2.0363668598967207E-2</v>
      </c>
      <c r="AG39" s="98">
        <f>+'Alloc amt'!AG39/'Alloc amt'!$G39</f>
        <v>0</v>
      </c>
      <c r="AH39" s="98">
        <f>+'Alloc amt'!AH39/'Alloc amt'!$G39</f>
        <v>5.2912607824047171E-4</v>
      </c>
      <c r="AI39" s="98"/>
      <c r="AJ39" s="98">
        <f>+'Alloc amt'!AJ39/'Alloc amt'!$G39</f>
        <v>4.7180253840806208E-2</v>
      </c>
      <c r="AK39" s="98">
        <f>+'Alloc amt'!AK39/'Alloc amt'!$G39</f>
        <v>0</v>
      </c>
      <c r="AL39" s="98">
        <f>+'Alloc amt'!AL39/'Alloc amt'!$G39</f>
        <v>2.3716492503658682E-4</v>
      </c>
      <c r="AM39" s="98"/>
      <c r="AN39" s="98">
        <f>+'Alloc amt'!AN39/'Alloc amt'!$G39</f>
        <v>0</v>
      </c>
      <c r="AO39" s="98">
        <f>+'Alloc amt'!AO39/'Alloc amt'!$G39</f>
        <v>0</v>
      </c>
      <c r="AP39" s="98">
        <f>+'Alloc amt'!AP39/'Alloc amt'!$G39</f>
        <v>0</v>
      </c>
      <c r="AQ39" s="98"/>
      <c r="AR39" s="98">
        <f>+'Alloc amt'!AR39/'Alloc amt'!$G39</f>
        <v>0</v>
      </c>
      <c r="AS39" s="98">
        <f>+'Alloc amt'!AS39/'Alloc amt'!$G39</f>
        <v>0</v>
      </c>
      <c r="AT39" s="98">
        <f>+'Alloc amt'!AT39/'Alloc amt'!$G39</f>
        <v>0</v>
      </c>
      <c r="AU39" s="98"/>
      <c r="AV39" s="98">
        <f>+'Alloc amt'!AV39/'Alloc amt'!$G39</f>
        <v>2.775275123342144E-3</v>
      </c>
      <c r="AW39" s="98">
        <f>+'Alloc amt'!AW39/'Alloc amt'!$G39</f>
        <v>0</v>
      </c>
      <c r="AX39" s="98">
        <f>+'Alloc amt'!AX39/'Alloc amt'!$G39</f>
        <v>2.2174404807770103E-2</v>
      </c>
      <c r="AY39" s="98"/>
      <c r="AZ39" s="98">
        <f>+'Alloc amt'!AZ39/'Alloc amt'!$G39</f>
        <v>1.1624658091971541E-5</v>
      </c>
      <c r="BA39" s="98">
        <f>+'Alloc amt'!BA39/'Alloc amt'!$G39</f>
        <v>0</v>
      </c>
      <c r="BB39" s="98">
        <f>+'Alloc amt'!BB39/'Alloc amt'!$G39</f>
        <v>5.2644535523302156E-7</v>
      </c>
      <c r="BC39" s="98"/>
      <c r="BD39" s="98">
        <f>+'Alloc amt'!BD39/'Alloc amt'!$G39</f>
        <v>1.7998282891686984E-5</v>
      </c>
      <c r="BE39" s="98">
        <f>+'Alloc amt'!BE39/'Alloc amt'!$G39</f>
        <v>0</v>
      </c>
      <c r="BF39" s="98">
        <f>+'Alloc amt'!BF39/'Alloc amt'!$G39</f>
        <v>1.0213039891520618E-4</v>
      </c>
    </row>
    <row r="40" spans="3:58" x14ac:dyDescent="0.25">
      <c r="C40" s="6" t="str">
        <f>'Alloc amt'!C40</f>
        <v>Account 362</v>
      </c>
      <c r="D40" s="6" t="str">
        <f>'Alloc amt'!D40</f>
        <v>Acct362</v>
      </c>
      <c r="E40" s="6">
        <f>'Alloc amt'!E40</f>
        <v>29</v>
      </c>
      <c r="F40" s="103"/>
      <c r="G40" s="101">
        <f t="shared" si="0"/>
        <v>0.99999999999999989</v>
      </c>
      <c r="H40" s="98">
        <f>+'Alloc amt'!H40/'Alloc amt'!$G40</f>
        <v>1</v>
      </c>
      <c r="I40" s="98">
        <f>+'Alloc amt'!I40/'Alloc amt'!$G40</f>
        <v>0</v>
      </c>
      <c r="J40" s="98">
        <f>+'Alloc amt'!J40/'Alloc amt'!$G40</f>
        <v>0</v>
      </c>
      <c r="K40" s="104"/>
      <c r="L40" s="98">
        <f>+'Alloc amt'!L40/'Alloc amt'!$G40</f>
        <v>0.47436702976806377</v>
      </c>
      <c r="M40" s="98">
        <f>+'Alloc amt'!M40/'Alloc amt'!$G40</f>
        <v>0</v>
      </c>
      <c r="N40" s="98">
        <f>+'Alloc amt'!N40/'Alloc amt'!$G40</f>
        <v>0</v>
      </c>
      <c r="O40" s="98"/>
      <c r="P40" s="98">
        <f>+'Alloc amt'!P40/'Alloc amt'!$G40</f>
        <v>0.12009555454665477</v>
      </c>
      <c r="Q40" s="98">
        <f>+'Alloc amt'!Q40/'Alloc amt'!$G40</f>
        <v>0</v>
      </c>
      <c r="R40" s="98">
        <f>+'Alloc amt'!R40/'Alloc amt'!$G40</f>
        <v>0</v>
      </c>
      <c r="S40" s="98"/>
      <c r="T40" s="98">
        <f>+'Alloc amt'!T40/'Alloc amt'!$G40</f>
        <v>1.1593981986741761E-2</v>
      </c>
      <c r="U40" s="98">
        <f>+'Alloc amt'!U40/'Alloc amt'!$G40</f>
        <v>0</v>
      </c>
      <c r="V40" s="98">
        <f>+'Alloc amt'!V40/'Alloc amt'!$G40</f>
        <v>0</v>
      </c>
      <c r="W40" s="98"/>
      <c r="X40" s="98">
        <f>+'Alloc amt'!X40/'Alloc amt'!$G40</f>
        <v>0.10587579948254151</v>
      </c>
      <c r="Y40" s="98">
        <f>+'Alloc amt'!Y40/'Alloc amt'!$G40</f>
        <v>0</v>
      </c>
      <c r="Z40" s="98">
        <f>+'Alloc amt'!Z40/'Alloc amt'!$G40</f>
        <v>0</v>
      </c>
      <c r="AA40" s="98"/>
      <c r="AB40" s="98">
        <f>+'Alloc amt'!AB40/'Alloc amt'!$G40</f>
        <v>8.3262003482490674E-3</v>
      </c>
      <c r="AC40" s="98">
        <f>+'Alloc amt'!AC40/'Alloc amt'!$G40</f>
        <v>0</v>
      </c>
      <c r="AD40" s="98">
        <f>+'Alloc amt'!AD40/'Alloc amt'!$G40</f>
        <v>0</v>
      </c>
      <c r="AE40" s="98"/>
      <c r="AF40" s="98">
        <f>+'Alloc amt'!AF40/'Alloc amt'!$G40</f>
        <v>8.1831394657153653E-2</v>
      </c>
      <c r="AG40" s="98">
        <f>+'Alloc amt'!AG40/'Alloc amt'!$G40</f>
        <v>0</v>
      </c>
      <c r="AH40" s="98">
        <f>+'Alloc amt'!AH40/'Alloc amt'!$G40</f>
        <v>0</v>
      </c>
      <c r="AI40" s="98"/>
      <c r="AJ40" s="98">
        <f>+'Alloc amt'!AJ40/'Alloc amt'!$G40</f>
        <v>0.18959383243290029</v>
      </c>
      <c r="AK40" s="98">
        <f>+'Alloc amt'!AK40/'Alloc amt'!$G40</f>
        <v>0</v>
      </c>
      <c r="AL40" s="98">
        <f>+'Alloc amt'!AL40/'Alloc amt'!$G40</f>
        <v>0</v>
      </c>
      <c r="AM40" s="98"/>
      <c r="AN40" s="98">
        <f>+'Alloc amt'!AN40/'Alloc amt'!$G40</f>
        <v>0</v>
      </c>
      <c r="AO40" s="98">
        <f>+'Alloc amt'!AO40/'Alloc amt'!$G40</f>
        <v>0</v>
      </c>
      <c r="AP40" s="98">
        <f>+'Alloc amt'!AP40/'Alloc amt'!$G40</f>
        <v>0</v>
      </c>
      <c r="AQ40" s="98"/>
      <c r="AR40" s="98">
        <f>+'Alloc amt'!AR40/'Alloc amt'!$G40</f>
        <v>0</v>
      </c>
      <c r="AS40" s="98">
        <f>+'Alloc amt'!AS40/'Alloc amt'!$G40</f>
        <v>0</v>
      </c>
      <c r="AT40" s="98">
        <f>+'Alloc amt'!AT40/'Alloc amt'!$G40</f>
        <v>0</v>
      </c>
      <c r="AU40" s="98"/>
      <c r="AV40" s="98">
        <f>+'Alloc amt'!AV40/'Alloc amt'!$G40</f>
        <v>8.2283626138071348E-3</v>
      </c>
      <c r="AW40" s="98">
        <f>+'Alloc amt'!AW40/'Alloc amt'!$G40</f>
        <v>0</v>
      </c>
      <c r="AX40" s="98">
        <f>+'Alloc amt'!AX40/'Alloc amt'!$G40</f>
        <v>0</v>
      </c>
      <c r="AY40" s="98"/>
      <c r="AZ40" s="98">
        <f>+'Alloc amt'!AZ40/'Alloc amt'!$G40</f>
        <v>3.4465736833716061E-5</v>
      </c>
      <c r="BA40" s="98">
        <f>+'Alloc amt'!BA40/'Alloc amt'!$G40</f>
        <v>0</v>
      </c>
      <c r="BB40" s="98">
        <f>+'Alloc amt'!BB40/'Alloc amt'!$G40</f>
        <v>0</v>
      </c>
      <c r="BC40" s="98"/>
      <c r="BD40" s="98">
        <f>+'Alloc amt'!BD40/'Alloc amt'!$G40</f>
        <v>5.3378427054234433E-5</v>
      </c>
      <c r="BE40" s="98">
        <f>+'Alloc amt'!BE40/'Alloc amt'!$G40</f>
        <v>0</v>
      </c>
      <c r="BF40" s="98">
        <f>+'Alloc amt'!BF40/'Alloc amt'!$G40</f>
        <v>0</v>
      </c>
    </row>
    <row r="41" spans="3:58" x14ac:dyDescent="0.25">
      <c r="C41" s="6" t="str">
        <f>'Alloc amt'!C41</f>
        <v>Account 365</v>
      </c>
      <c r="D41" s="6" t="str">
        <f>'Alloc amt'!D41</f>
        <v>Acct365</v>
      </c>
      <c r="E41" s="6">
        <f>'Alloc amt'!E41</f>
        <v>30</v>
      </c>
      <c r="F41" s="103"/>
      <c r="G41" s="101">
        <f t="shared" si="0"/>
        <v>1.0000000000000002</v>
      </c>
      <c r="H41" s="98">
        <f>+'Alloc amt'!H41/'Alloc amt'!$G41</f>
        <v>0.40810000000000024</v>
      </c>
      <c r="I41" s="98">
        <f>+'Alloc amt'!I41/'Alloc amt'!$G41</f>
        <v>0</v>
      </c>
      <c r="J41" s="98">
        <f>+'Alloc amt'!J41/'Alloc amt'!$G41</f>
        <v>0.59189999999999998</v>
      </c>
      <c r="K41" s="104"/>
      <c r="L41" s="98">
        <f>+'Alloc amt'!L41/'Alloc amt'!$G41</f>
        <v>0.24450998573684471</v>
      </c>
      <c r="M41" s="98">
        <f>+'Alloc amt'!M41/'Alloc amt'!$G41</f>
        <v>0</v>
      </c>
      <c r="N41" s="98">
        <f>+'Alloc amt'!N41/'Alloc amt'!$G41</f>
        <v>0.47468451189830968</v>
      </c>
      <c r="O41" s="98"/>
      <c r="P41" s="98">
        <f>+'Alloc amt'!P41/'Alloc amt'!$G41</f>
        <v>5.3259990104861911E-2</v>
      </c>
      <c r="Q41" s="98">
        <f>+'Alloc amt'!Q41/'Alloc amt'!$G41</f>
        <v>0</v>
      </c>
      <c r="R41" s="98">
        <f>+'Alloc amt'!R41/'Alloc amt'!$G41</f>
        <v>9.1843525074357737E-2</v>
      </c>
      <c r="S41" s="98"/>
      <c r="T41" s="98">
        <f>+'Alloc amt'!T41/'Alloc amt'!$G41</f>
        <v>4.5815725506925973E-3</v>
      </c>
      <c r="U41" s="98">
        <f>+'Alloc amt'!U41/'Alloc amt'!$G41</f>
        <v>0</v>
      </c>
      <c r="V41" s="98">
        <f>+'Alloc amt'!V41/'Alloc amt'!$G41</f>
        <v>6.5359251123971412E-4</v>
      </c>
      <c r="W41" s="98"/>
      <c r="X41" s="98">
        <f>+'Alloc amt'!X41/'Alloc amt'!$G41</f>
        <v>2.8175880568650925E-2</v>
      </c>
      <c r="Y41" s="98">
        <f>+'Alloc amt'!Y41/'Alloc amt'!$G41</f>
        <v>0</v>
      </c>
      <c r="Z41" s="98">
        <f>+'Alloc amt'!Z41/'Alloc amt'!$G41</f>
        <v>3.2247300087696815E-3</v>
      </c>
      <c r="AA41" s="98"/>
      <c r="AB41" s="98">
        <f>+'Alloc amt'!AB41/'Alloc amt'!$G41</f>
        <v>2.2157851723387432E-3</v>
      </c>
      <c r="AC41" s="98">
        <f>+'Alloc amt'!AC41/'Alloc amt'!$G41</f>
        <v>0</v>
      </c>
      <c r="AD41" s="98">
        <f>+'Alloc amt'!AD41/'Alloc amt'!$G41</f>
        <v>1.2389036009708082E-4</v>
      </c>
      <c r="AE41" s="98"/>
      <c r="AF41" s="98">
        <f>+'Alloc amt'!AF41/'Alloc amt'!$G41</f>
        <v>2.1777135227265005E-2</v>
      </c>
      <c r="AG41" s="98">
        <f>+'Alloc amt'!AG41/'Alloc amt'!$G41</f>
        <v>0</v>
      </c>
      <c r="AH41" s="98">
        <f>+'Alloc amt'!AH41/'Alloc amt'!$G41</f>
        <v>4.425678759537338E-4</v>
      </c>
      <c r="AI41" s="98"/>
      <c r="AJ41" s="98">
        <f>+'Alloc amt'!AJ41/'Alloc amt'!$G41</f>
        <v>5.0455091770646644E-2</v>
      </c>
      <c r="AK41" s="98">
        <f>+'Alloc amt'!AK41/'Alloc amt'!$G41</f>
        <v>0</v>
      </c>
      <c r="AL41" s="98">
        <f>+'Alloc amt'!AL41/'Alloc amt'!$G41</f>
        <v>1.9836780200515252E-4</v>
      </c>
      <c r="AM41" s="98"/>
      <c r="AN41" s="98">
        <f>+'Alloc amt'!AN41/'Alloc amt'!$G41</f>
        <v>0</v>
      </c>
      <c r="AO41" s="98">
        <f>+'Alloc amt'!AO41/'Alloc amt'!$G41</f>
        <v>0</v>
      </c>
      <c r="AP41" s="98">
        <f>+'Alloc amt'!AP41/'Alloc amt'!$G41</f>
        <v>0</v>
      </c>
      <c r="AQ41" s="98"/>
      <c r="AR41" s="98">
        <f>+'Alloc amt'!AR41/'Alloc amt'!$G41</f>
        <v>0</v>
      </c>
      <c r="AS41" s="98">
        <f>+'Alloc amt'!AS41/'Alloc amt'!$G41</f>
        <v>0</v>
      </c>
      <c r="AT41" s="98">
        <f>+'Alloc amt'!AT41/'Alloc amt'!$G41</f>
        <v>0</v>
      </c>
      <c r="AU41" s="98"/>
      <c r="AV41" s="98">
        <f>+'Alloc amt'!AV41/'Alloc amt'!$G41</f>
        <v>3.0915605975917167E-3</v>
      </c>
      <c r="AW41" s="98">
        <f>+'Alloc amt'!AW41/'Alloc amt'!$G41</f>
        <v>0</v>
      </c>
      <c r="AX41" s="98">
        <f>+'Alloc amt'!AX41/'Alloc amt'!$G41</f>
        <v>2.0633292236033728E-2</v>
      </c>
      <c r="AY41" s="98"/>
      <c r="AZ41" s="98">
        <f>+'Alloc amt'!AZ41/'Alloc amt'!$G41</f>
        <v>1.2949467465530389E-5</v>
      </c>
      <c r="BA41" s="98">
        <f>+'Alloc amt'!BA41/'Alloc amt'!$G41</f>
        <v>0</v>
      </c>
      <c r="BB41" s="98">
        <f>+'Alloc amt'!BB41/'Alloc amt'!$G41</f>
        <v>4.8985760632543685E-7</v>
      </c>
      <c r="BC41" s="98"/>
      <c r="BD41" s="98">
        <f>+'Alloc amt'!BD41/'Alloc amt'!$G41</f>
        <v>2.0048803642389413E-5</v>
      </c>
      <c r="BE41" s="98">
        <f>+'Alloc amt'!BE41/'Alloc amt'!$G41</f>
        <v>0</v>
      </c>
      <c r="BF41" s="98">
        <f>+'Alloc amt'!BF41/'Alloc amt'!$G41</f>
        <v>9.5032375627134764E-5</v>
      </c>
    </row>
    <row r="42" spans="3:58" x14ac:dyDescent="0.25">
      <c r="C42" s="6" t="str">
        <f>'Alloc amt'!C42</f>
        <v>Account 367</v>
      </c>
      <c r="D42" s="6" t="str">
        <f>'Alloc amt'!D42</f>
        <v>Acct367</v>
      </c>
      <c r="E42" s="6">
        <f>'Alloc amt'!E42</f>
        <v>31</v>
      </c>
      <c r="F42" s="103"/>
      <c r="G42" s="101">
        <f t="shared" si="0"/>
        <v>1</v>
      </c>
      <c r="H42" s="98">
        <f>+'Alloc amt'!H42/'Alloc amt'!$G42</f>
        <v>0.20390000000000011</v>
      </c>
      <c r="I42" s="98">
        <f>+'Alloc amt'!I42/'Alloc amt'!$G42</f>
        <v>0</v>
      </c>
      <c r="J42" s="98">
        <f>+'Alloc amt'!J42/'Alloc amt'!$G42</f>
        <v>0.79609999999999992</v>
      </c>
      <c r="K42" s="104"/>
      <c r="L42" s="98">
        <f>+'Alloc amt'!L42/'Alloc amt'!$G42</f>
        <v>0.10271272719952901</v>
      </c>
      <c r="M42" s="98">
        <f>+'Alloc amt'!M42/'Alloc amt'!$G42</f>
        <v>0</v>
      </c>
      <c r="N42" s="98">
        <f>+'Alloc amt'!N42/'Alloc amt'!$G42</f>
        <v>0.63667897843642507</v>
      </c>
      <c r="O42" s="98"/>
      <c r="P42" s="98">
        <f>+'Alloc amt'!P42/'Alloc amt'!$G42</f>
        <v>2.4987249048453879E-2</v>
      </c>
      <c r="Q42" s="98">
        <f>+'Alloc amt'!Q42/'Alloc amt'!$G42</f>
        <v>0</v>
      </c>
      <c r="R42" s="98">
        <f>+'Alloc amt'!R42/'Alloc amt'!$G42</f>
        <v>0.12318674878709583</v>
      </c>
      <c r="S42" s="98"/>
      <c r="T42" s="98">
        <f>+'Alloc amt'!T42/'Alloc amt'!$G42</f>
        <v>2.3463780277813984E-3</v>
      </c>
      <c r="U42" s="98">
        <f>+'Alloc amt'!U42/'Alloc amt'!$G42</f>
        <v>0</v>
      </c>
      <c r="V42" s="98">
        <f>+'Alloc amt'!V42/'Alloc amt'!$G42</f>
        <v>8.7664248977844248E-4</v>
      </c>
      <c r="W42" s="98"/>
      <c r="X42" s="98">
        <f>+'Alloc amt'!X42/'Alloc amt'!$G42</f>
        <v>1.982001212985348E-2</v>
      </c>
      <c r="Y42" s="98">
        <f>+'Alloc amt'!Y42/'Alloc amt'!$G42</f>
        <v>0</v>
      </c>
      <c r="Z42" s="98">
        <f>+'Alloc amt'!Z42/'Alloc amt'!$G42</f>
        <v>6.1064447245270529E-3</v>
      </c>
      <c r="AA42" s="98"/>
      <c r="AB42" s="98">
        <f>+'Alloc amt'!AB42/'Alloc amt'!$G42</f>
        <v>1.558669617650432E-3</v>
      </c>
      <c r="AC42" s="98">
        <f>+'Alloc amt'!AC42/'Alloc amt'!$G42</f>
        <v>0</v>
      </c>
      <c r="AD42" s="98">
        <f>+'Alloc amt'!AD42/'Alloc amt'!$G42</f>
        <v>2.3460247331627364E-4</v>
      </c>
      <c r="AE42" s="98"/>
      <c r="AF42" s="98">
        <f>+'Alloc amt'!AF42/'Alloc amt'!$G42</f>
        <v>1.5318885360342023E-2</v>
      </c>
      <c r="AG42" s="98">
        <f>+'Alloc amt'!AG42/'Alloc amt'!$G42</f>
        <v>0</v>
      </c>
      <c r="AH42" s="98">
        <f>+'Alloc amt'!AH42/'Alloc amt'!$G42</f>
        <v>8.3805970236680409E-4</v>
      </c>
      <c r="AI42" s="98"/>
      <c r="AJ42" s="98">
        <f>+'Alloc amt'!AJ42/'Alloc amt'!$G42</f>
        <v>3.5492077291800095E-2</v>
      </c>
      <c r="AK42" s="98">
        <f>+'Alloc amt'!AK42/'Alloc amt'!$G42</f>
        <v>0</v>
      </c>
      <c r="AL42" s="98">
        <f>+'Alloc amt'!AL42/'Alloc amt'!$G42</f>
        <v>3.756351740381954E-4</v>
      </c>
      <c r="AM42" s="98"/>
      <c r="AN42" s="98">
        <f>+'Alloc amt'!AN42/'Alloc amt'!$G42</f>
        <v>0</v>
      </c>
      <c r="AO42" s="98">
        <f>+'Alloc amt'!AO42/'Alloc amt'!$G42</f>
        <v>0</v>
      </c>
      <c r="AP42" s="98">
        <f>+'Alloc amt'!AP42/'Alloc amt'!$G42</f>
        <v>0</v>
      </c>
      <c r="AQ42" s="98"/>
      <c r="AR42" s="98">
        <f>+'Alloc amt'!AR42/'Alloc amt'!$G42</f>
        <v>0</v>
      </c>
      <c r="AS42" s="98">
        <f>+'Alloc amt'!AS42/'Alloc amt'!$G42</f>
        <v>0</v>
      </c>
      <c r="AT42" s="98">
        <f>+'Alloc amt'!AT42/'Alloc amt'!$G42</f>
        <v>0</v>
      </c>
      <c r="AU42" s="98"/>
      <c r="AV42" s="98">
        <f>+'Alloc amt'!AV42/'Alloc amt'!$G42</f>
        <v>1.6464252253884865E-3</v>
      </c>
      <c r="AW42" s="98">
        <f>+'Alloc amt'!AW42/'Alloc amt'!$G42</f>
        <v>0</v>
      </c>
      <c r="AX42" s="98">
        <f>+'Alloc amt'!AX42/'Alloc amt'!$G42</f>
        <v>2.7674767331427978E-2</v>
      </c>
      <c r="AY42" s="98"/>
      <c r="AZ42" s="98">
        <f>+'Alloc amt'!AZ42/'Alloc amt'!$G42</f>
        <v>6.8963001751299923E-6</v>
      </c>
      <c r="BA42" s="98">
        <f>+'Alloc amt'!BA42/'Alloc amt'!$G42</f>
        <v>0</v>
      </c>
      <c r="BB42" s="98">
        <f>+'Alloc amt'!BB42/'Alloc amt'!$G42</f>
        <v>6.5703015909945103E-7</v>
      </c>
      <c r="BC42" s="98"/>
      <c r="BD42" s="98">
        <f>+'Alloc amt'!BD42/'Alloc amt'!$G42</f>
        <v>1.0679799026203502E-5</v>
      </c>
      <c r="BE42" s="98">
        <f>+'Alloc amt'!BE42/'Alloc amt'!$G42</f>
        <v>0</v>
      </c>
      <c r="BF42" s="98">
        <f>+'Alloc amt'!BF42/'Alloc amt'!$G42</f>
        <v>1.2746385086529353E-4</v>
      </c>
    </row>
    <row r="43" spans="3:58" x14ac:dyDescent="0.25">
      <c r="C43" s="6" t="str">
        <f>'Alloc amt'!C43</f>
        <v>Account 368</v>
      </c>
      <c r="D43" s="6" t="str">
        <f>'Alloc amt'!D43</f>
        <v>Acct368</v>
      </c>
      <c r="E43" s="6">
        <f>'Alloc amt'!E43</f>
        <v>32</v>
      </c>
      <c r="F43" s="103"/>
      <c r="G43" s="101">
        <f t="shared" si="0"/>
        <v>0.99999999999999978</v>
      </c>
      <c r="H43" s="98">
        <f>+'Alloc amt'!H43/'Alloc amt'!$G43</f>
        <v>0.52913428738484247</v>
      </c>
      <c r="I43" s="98">
        <f>+'Alloc amt'!I43/'Alloc amt'!$G43</f>
        <v>0</v>
      </c>
      <c r="J43" s="98">
        <f>+'Alloc amt'!J43/'Alloc amt'!$G43</f>
        <v>0.47086571261515731</v>
      </c>
      <c r="K43" s="104"/>
      <c r="L43" s="98">
        <f>+'Alloc amt'!L43/'Alloc amt'!$G43</f>
        <v>0.36710726505891261</v>
      </c>
      <c r="M43" s="98">
        <f>+'Alloc amt'!M43/'Alloc amt'!$G43</f>
        <v>0</v>
      </c>
      <c r="N43" s="98">
        <f>+'Alloc amt'!N43/'Alloc amt'!$G43</f>
        <v>0.37656623525049382</v>
      </c>
      <c r="O43" s="98"/>
      <c r="P43" s="98">
        <f>+'Alloc amt'!P43/'Alloc amt'!$G43</f>
        <v>6.6114176531142529E-2</v>
      </c>
      <c r="Q43" s="98">
        <f>+'Alloc amt'!Q43/'Alloc amt'!$G43</f>
        <v>0</v>
      </c>
      <c r="R43" s="98">
        <f>+'Alloc amt'!R43/'Alloc amt'!$G43</f>
        <v>7.2859277272552578E-2</v>
      </c>
      <c r="S43" s="98"/>
      <c r="T43" s="98">
        <f>+'Alloc amt'!T43/'Alloc amt'!$G43</f>
        <v>4.644022401535379E-3</v>
      </c>
      <c r="U43" s="98">
        <f>+'Alloc amt'!U43/'Alloc amt'!$G43</f>
        <v>0</v>
      </c>
      <c r="V43" s="98">
        <f>+'Alloc amt'!V43/'Alloc amt'!$G43</f>
        <v>5.1849357873757845E-4</v>
      </c>
      <c r="W43" s="98"/>
      <c r="X43" s="98">
        <f>+'Alloc amt'!X43/'Alloc amt'!$G43</f>
        <v>5.1910950400065319E-2</v>
      </c>
      <c r="Y43" s="98">
        <f>+'Alloc amt'!Y43/'Alloc amt'!$G43</f>
        <v>0</v>
      </c>
      <c r="Z43" s="98">
        <f>+'Alloc amt'!Z43/'Alloc amt'!$G43</f>
        <v>3.9372286425890654E-3</v>
      </c>
      <c r="AA43" s="98"/>
      <c r="AB43" s="98">
        <f>+'Alloc amt'!AB43/'Alloc amt'!$G43</f>
        <v>0</v>
      </c>
      <c r="AC43" s="98">
        <f>+'Alloc amt'!AC43/'Alloc amt'!$G43</f>
        <v>0</v>
      </c>
      <c r="AD43" s="98">
        <f>+'Alloc amt'!AD43/'Alloc amt'!$G43</f>
        <v>0</v>
      </c>
      <c r="AE43" s="98"/>
      <c r="AF43" s="98">
        <f>+'Alloc amt'!AF43/'Alloc amt'!$G43</f>
        <v>3.6528817457506434E-2</v>
      </c>
      <c r="AG43" s="98">
        <f>+'Alloc amt'!AG43/'Alloc amt'!$G43</f>
        <v>0</v>
      </c>
      <c r="AH43" s="98">
        <f>+'Alloc amt'!AH43/'Alloc amt'!$G43</f>
        <v>5.4035249858317628E-4</v>
      </c>
      <c r="AI43" s="98"/>
      <c r="AJ43" s="98">
        <f>+'Alloc amt'!AJ43/'Alloc amt'!$G43</f>
        <v>0</v>
      </c>
      <c r="AK43" s="98">
        <f>+'Alloc amt'!AK43/'Alloc amt'!$G43</f>
        <v>0</v>
      </c>
      <c r="AL43" s="98">
        <f>+'Alloc amt'!AL43/'Alloc amt'!$G43</f>
        <v>0</v>
      </c>
      <c r="AM43" s="98"/>
      <c r="AN43" s="98">
        <f>+'Alloc amt'!AN43/'Alloc amt'!$G43</f>
        <v>0</v>
      </c>
      <c r="AO43" s="98">
        <f>+'Alloc amt'!AO43/'Alloc amt'!$G43</f>
        <v>0</v>
      </c>
      <c r="AP43" s="98">
        <f>+'Alloc amt'!AP43/'Alloc amt'!$G43</f>
        <v>0</v>
      </c>
      <c r="AQ43" s="98"/>
      <c r="AR43" s="98">
        <f>+'Alloc amt'!AR43/'Alloc amt'!$G43</f>
        <v>0</v>
      </c>
      <c r="AS43" s="98">
        <f>+'Alloc amt'!AS43/'Alloc amt'!$G43</f>
        <v>0</v>
      </c>
      <c r="AT43" s="98">
        <f>+'Alloc amt'!AT43/'Alloc amt'!$G43</f>
        <v>0</v>
      </c>
      <c r="AU43" s="98"/>
      <c r="AV43" s="98">
        <f>+'Alloc amt'!AV43/'Alloc amt'!$G43</f>
        <v>2.7991922839107159E-3</v>
      </c>
      <c r="AW43" s="98">
        <f>+'Alloc amt'!AW43/'Alloc amt'!$G43</f>
        <v>0</v>
      </c>
      <c r="AX43" s="98">
        <f>+'Alloc amt'!AX43/'Alloc amt'!$G43</f>
        <v>1.6368347783403066E-2</v>
      </c>
      <c r="AY43" s="98"/>
      <c r="AZ43" s="98">
        <f>+'Alloc amt'!AZ43/'Alloc amt'!$G43</f>
        <v>1.1724838723362643E-5</v>
      </c>
      <c r="BA43" s="98">
        <f>+'Alloc amt'!BA43/'Alloc amt'!$G43</f>
        <v>0</v>
      </c>
      <c r="BB43" s="98">
        <f>+'Alloc amt'!BB43/'Alloc amt'!$G43</f>
        <v>3.8860301947729318E-7</v>
      </c>
      <c r="BC43" s="98"/>
      <c r="BD43" s="98">
        <f>+'Alloc amt'!BD43/'Alloc amt'!$G43</f>
        <v>1.8138413046162887E-5</v>
      </c>
      <c r="BE43" s="98">
        <f>+'Alloc amt'!BE43/'Alloc amt'!$G43</f>
        <v>0</v>
      </c>
      <c r="BF43" s="98">
        <f>+'Alloc amt'!BF43/'Alloc amt'!$G43</f>
        <v>7.5388985778594879E-5</v>
      </c>
    </row>
    <row r="44" spans="3:58" x14ac:dyDescent="0.25">
      <c r="C44" s="6" t="str">
        <f>'Alloc amt'!C44</f>
        <v>Weighted Average Customers (Lighting =9 Lights per Cust)</v>
      </c>
      <c r="D44" s="6" t="str">
        <f>'Alloc amt'!D44</f>
        <v>C05</v>
      </c>
      <c r="E44" s="6">
        <f>'Alloc amt'!E44</f>
        <v>33</v>
      </c>
      <c r="F44" s="103"/>
      <c r="G44" s="101">
        <f t="shared" si="0"/>
        <v>0.99999999999999978</v>
      </c>
      <c r="H44" s="98">
        <f>+'Alloc amt'!H44/'Alloc amt'!$G44</f>
        <v>0</v>
      </c>
      <c r="I44" s="98">
        <f>+'Alloc amt'!I44/'Alloc amt'!$G44</f>
        <v>0</v>
      </c>
      <c r="J44" s="98">
        <f>+'Alloc amt'!J44/'Alloc amt'!$G44</f>
        <v>1</v>
      </c>
      <c r="K44" s="104"/>
      <c r="L44" s="98">
        <f>+'Alloc amt'!L44/'Alloc amt'!$G44</f>
        <v>0</v>
      </c>
      <c r="M44" s="98">
        <f>+'Alloc amt'!M44/'Alloc amt'!$G44</f>
        <v>0</v>
      </c>
      <c r="N44" s="98">
        <f>+'Alloc amt'!N44/'Alloc amt'!$G44</f>
        <v>0.64426749162648822</v>
      </c>
      <c r="O44" s="98"/>
      <c r="P44" s="98">
        <f>+'Alloc amt'!P44/'Alloc amt'!$G44</f>
        <v>0</v>
      </c>
      <c r="Q44" s="98">
        <f>+'Alloc amt'!Q44/'Alloc amt'!$G44</f>
        <v>0</v>
      </c>
      <c r="R44" s="98">
        <f>+'Alloc amt'!R44/'Alloc amt'!$G44</f>
        <v>0.24930999869853412</v>
      </c>
      <c r="S44" s="98"/>
      <c r="T44" s="98">
        <f>+'Alloc amt'!T44/'Alloc amt'!$G44</f>
        <v>0</v>
      </c>
      <c r="U44" s="98">
        <f>+'Alloc amt'!U44/'Alloc amt'!$G44</f>
        <v>0</v>
      </c>
      <c r="V44" s="98">
        <f>+'Alloc amt'!V44/'Alloc amt'!$G44</f>
        <v>8.8709110410679793E-3</v>
      </c>
      <c r="W44" s="98"/>
      <c r="X44" s="98">
        <f>+'Alloc amt'!X44/'Alloc amt'!$G44</f>
        <v>0</v>
      </c>
      <c r="Y44" s="98">
        <f>+'Alloc amt'!Y44/'Alloc amt'!$G44</f>
        <v>0</v>
      </c>
      <c r="Z44" s="98">
        <f>+'Alloc amt'!Z44/'Alloc amt'!$G44</f>
        <v>3.368103913822016E-2</v>
      </c>
      <c r="AA44" s="98"/>
      <c r="AB44" s="98">
        <f>+'Alloc amt'!AB44/'Alloc amt'!$G44</f>
        <v>0</v>
      </c>
      <c r="AC44" s="98">
        <f>+'Alloc amt'!AC44/'Alloc amt'!$G44</f>
        <v>0</v>
      </c>
      <c r="AD44" s="98">
        <f>+'Alloc amt'!AD44/'Alloc amt'!$G44</f>
        <v>1.2939861805267795E-3</v>
      </c>
      <c r="AE44" s="98"/>
      <c r="AF44" s="98">
        <f>+'Alloc amt'!AF44/'Alloc amt'!$G44</f>
        <v>0</v>
      </c>
      <c r="AG44" s="98">
        <f>+'Alloc amt'!AG44/'Alloc amt'!$G44</f>
        <v>0</v>
      </c>
      <c r="AH44" s="98">
        <f>+'Alloc amt'!AH44/'Alloc amt'!$G44</f>
        <v>2.3112238715767335E-2</v>
      </c>
      <c r="AI44" s="98"/>
      <c r="AJ44" s="98">
        <f>+'Alloc amt'!AJ44/'Alloc amt'!$G44</f>
        <v>0</v>
      </c>
      <c r="AK44" s="98">
        <f>+'Alloc amt'!AK44/'Alloc amt'!$G44</f>
        <v>0</v>
      </c>
      <c r="AL44" s="98">
        <f>+'Alloc amt'!AL44/'Alloc amt'!$G44</f>
        <v>1.0359369133119016E-2</v>
      </c>
      <c r="AM44" s="98"/>
      <c r="AN44" s="98">
        <f>+'Alloc amt'!AN44/'Alloc amt'!$G44</f>
        <v>0</v>
      </c>
      <c r="AO44" s="98">
        <f>+'Alloc amt'!AO44/'Alloc amt'!$G44</f>
        <v>0</v>
      </c>
      <c r="AP44" s="98">
        <f>+'Alloc amt'!AP44/'Alloc amt'!$G44</f>
        <v>8.9756266857348864E-4</v>
      </c>
      <c r="AQ44" s="98"/>
      <c r="AR44" s="98">
        <f>+'Alloc amt'!AR44/'Alloc amt'!$G44</f>
        <v>0</v>
      </c>
      <c r="AS44" s="98">
        <f>+'Alloc amt'!AS44/'Alloc amt'!$G44</f>
        <v>0</v>
      </c>
      <c r="AT44" s="98">
        <f>+'Alloc amt'!AT44/'Alloc amt'!$G44</f>
        <v>7.4796889047790729E-5</v>
      </c>
      <c r="AU44" s="98"/>
      <c r="AV44" s="98">
        <f>+'Alloc amt'!AV44/'Alloc amt'!$G44</f>
        <v>0</v>
      </c>
      <c r="AW44" s="98">
        <f>+'Alloc amt'!AW44/'Alloc amt'!$G44</f>
        <v>0</v>
      </c>
      <c r="AX44" s="98">
        <f>+'Alloc amt'!AX44/'Alloc amt'!$G44</f>
        <v>2.8003955259492848E-2</v>
      </c>
      <c r="AY44" s="98"/>
      <c r="AZ44" s="98">
        <f>+'Alloc amt'!AZ44/'Alloc amt'!$G44</f>
        <v>0</v>
      </c>
      <c r="BA44" s="98">
        <f>+'Alloc amt'!BA44/'Alloc amt'!$G44</f>
        <v>0</v>
      </c>
      <c r="BB44" s="98">
        <f>+'Alloc amt'!BB44/'Alloc amt'!$G44</f>
        <v>0</v>
      </c>
      <c r="BC44" s="98"/>
      <c r="BD44" s="98">
        <f>+'Alloc amt'!BD44/'Alloc amt'!$G44</f>
        <v>0</v>
      </c>
      <c r="BE44" s="98">
        <f>+'Alloc amt'!BE44/'Alloc amt'!$G44</f>
        <v>0</v>
      </c>
      <c r="BF44" s="98">
        <f>+'Alloc amt'!BF44/'Alloc amt'!$G44</f>
        <v>1.2865064916220005E-4</v>
      </c>
    </row>
    <row r="45" spans="3:58" x14ac:dyDescent="0.25">
      <c r="C45" s="6" t="str">
        <f>'Alloc amt'!C45</f>
        <v>Total Utility Plant</v>
      </c>
      <c r="D45" s="6" t="str">
        <f>'Alloc amt'!D45</f>
        <v>TUP</v>
      </c>
      <c r="E45" s="6">
        <f>'Alloc amt'!E45</f>
        <v>34</v>
      </c>
      <c r="F45" s="103"/>
      <c r="G45" s="101">
        <f t="shared" si="0"/>
        <v>1.0000000000000002</v>
      </c>
      <c r="H45" s="98">
        <f>+'Alloc amt'!H45/'Alloc amt'!$G45</f>
        <v>0.33968606943403046</v>
      </c>
      <c r="I45" s="98">
        <f>+'Alloc amt'!I45/'Alloc amt'!$G45</f>
        <v>0.50631105245678443</v>
      </c>
      <c r="J45" s="98">
        <f>+'Alloc amt'!J45/'Alloc amt'!$G45</f>
        <v>0.15400287810918512</v>
      </c>
      <c r="K45" s="104"/>
      <c r="L45" s="98">
        <f>+'Alloc amt'!L45/'Alloc amt'!$G45</f>
        <v>0.15904185514370203</v>
      </c>
      <c r="M45" s="98">
        <f>+'Alloc amt'!M45/'Alloc amt'!$G45</f>
        <v>0.16997774937452492</v>
      </c>
      <c r="N45" s="98">
        <f>+'Alloc amt'!N45/'Alloc amt'!$G45</f>
        <v>0.10581268112979596</v>
      </c>
      <c r="O45" s="98"/>
      <c r="P45" s="98">
        <f>+'Alloc amt'!P45/'Alloc amt'!$G45</f>
        <v>3.8712664095252036E-2</v>
      </c>
      <c r="Q45" s="98">
        <f>+'Alloc amt'!Q45/'Alloc amt'!$G45</f>
        <v>5.0711914408875756E-2</v>
      </c>
      <c r="R45" s="98">
        <f>+'Alloc amt'!R45/'Alloc amt'!$G45</f>
        <v>2.3892936552648479E-2</v>
      </c>
      <c r="S45" s="98"/>
      <c r="T45" s="98">
        <f>+'Alloc amt'!T45/'Alloc amt'!$G45</f>
        <v>3.2087430554501185E-3</v>
      </c>
      <c r="U45" s="98">
        <f>+'Alloc amt'!U45/'Alloc amt'!$G45</f>
        <v>4.2372149804499673E-3</v>
      </c>
      <c r="V45" s="98">
        <f>+'Alloc amt'!V45/'Alloc amt'!$G45</f>
        <v>2.2018459002623962E-4</v>
      </c>
      <c r="W45" s="98"/>
      <c r="X45" s="98">
        <f>+'Alloc amt'!X45/'Alloc amt'!$G45</f>
        <v>3.3450416536145847E-2</v>
      </c>
      <c r="Y45" s="98">
        <f>+'Alloc amt'!Y45/'Alloc amt'!$G45</f>
        <v>5.9894119058377944E-2</v>
      </c>
      <c r="Z45" s="98">
        <f>+'Alloc amt'!Z45/'Alloc amt'!$G45</f>
        <v>1.7697262285408031E-3</v>
      </c>
      <c r="AA45" s="98"/>
      <c r="AB45" s="98">
        <f>+'Alloc amt'!AB45/'Alloc amt'!$G45</f>
        <v>2.3783179001806722E-3</v>
      </c>
      <c r="AC45" s="98">
        <f>+'Alloc amt'!AC45/'Alloc amt'!$G45</f>
        <v>4.622005019040993E-3</v>
      </c>
      <c r="AD45" s="98">
        <f>+'Alloc amt'!AD45/'Alloc amt'!$G45</f>
        <v>1.9300551962122433E-4</v>
      </c>
      <c r="AE45" s="98"/>
      <c r="AF45" s="98">
        <f>+'Alloc amt'!AF45/'Alloc amt'!$G45</f>
        <v>2.5025615780269551E-2</v>
      </c>
      <c r="AG45" s="98">
        <f>+'Alloc amt'!AG45/'Alloc amt'!$G45</f>
        <v>4.6627777674843447E-2</v>
      </c>
      <c r="AH45" s="98">
        <f>+'Alloc amt'!AH45/'Alloc amt'!$G45</f>
        <v>2.8281077195317595E-4</v>
      </c>
      <c r="AI45" s="98"/>
      <c r="AJ45" s="98">
        <f>+'Alloc amt'!AJ45/'Alloc amt'!$G45</f>
        <v>5.2991015557124134E-2</v>
      </c>
      <c r="AK45" s="98">
        <f>+'Alloc amt'!AK45/'Alloc amt'!$G45</f>
        <v>0.11208362171174403</v>
      </c>
      <c r="AL45" s="98">
        <f>+'Alloc amt'!AL45/'Alloc amt'!$G45</f>
        <v>4.1615323195955708E-4</v>
      </c>
      <c r="AM45" s="98"/>
      <c r="AN45" s="98">
        <f>+'Alloc amt'!AN45/'Alloc amt'!$G45</f>
        <v>1.4643788116103286E-2</v>
      </c>
      <c r="AO45" s="98">
        <f>+'Alloc amt'!AO45/'Alloc amt'!$G45</f>
        <v>3.9916752310999143E-2</v>
      </c>
      <c r="AP45" s="98">
        <f>+'Alloc amt'!AP45/'Alloc amt'!$G45</f>
        <v>2.6151210417748303E-4</v>
      </c>
      <c r="AQ45" s="98"/>
      <c r="AR45" s="98">
        <f>+'Alloc amt'!AR45/'Alloc amt'!$G45</f>
        <v>8.4476669021082227E-3</v>
      </c>
      <c r="AS45" s="98">
        <f>+'Alloc amt'!AS45/'Alloc amt'!$G45</f>
        <v>1.4736238476751144E-2</v>
      </c>
      <c r="AT45" s="98">
        <f>+'Alloc amt'!AT45/'Alloc amt'!$G45</f>
        <v>1.1068340671990155E-5</v>
      </c>
      <c r="AU45" s="98"/>
      <c r="AV45" s="98">
        <f>+'Alloc amt'!AV45/'Alloc amt'!$G45</f>
        <v>1.7624604098473275E-3</v>
      </c>
      <c r="AW45" s="98">
        <f>+'Alloc amt'!AW45/'Alloc amt'!$G45</f>
        <v>3.4496454228277909E-3</v>
      </c>
      <c r="AX45" s="98">
        <f>+'Alloc amt'!AX45/'Alloc amt'!$G45</f>
        <v>2.1111095119386147E-2</v>
      </c>
      <c r="AY45" s="98"/>
      <c r="AZ45" s="98">
        <f>+'Alloc amt'!AZ45/'Alloc amt'!$G45</f>
        <v>7.382331031900867E-6</v>
      </c>
      <c r="BA45" s="98">
        <f>+'Alloc amt'!BA45/'Alloc amt'!$G45</f>
        <v>1.2464378038348162E-5</v>
      </c>
      <c r="BB45" s="98">
        <f>+'Alloc amt'!BB45/'Alloc amt'!$G45</f>
        <v>1.6258728412342741E-7</v>
      </c>
      <c r="BC45" s="98"/>
      <c r="BD45" s="98">
        <f>+'Alloc amt'!BD45/'Alloc amt'!$G45</f>
        <v>1.6143606815412749E-5</v>
      </c>
      <c r="BE45" s="98">
        <f>+'Alloc amt'!BE45/'Alloc amt'!$G45</f>
        <v>4.1549640310960502E-5</v>
      </c>
      <c r="BF45" s="98">
        <f>+'Alloc amt'!BF45/'Alloc amt'!$G45</f>
        <v>3.1541933119944921E-5</v>
      </c>
    </row>
    <row r="46" spans="3:58" x14ac:dyDescent="0.25">
      <c r="C46" s="6" t="str">
        <f>'Alloc amt'!C46</f>
        <v>Total Labor Excluding A&amp;G</v>
      </c>
      <c r="D46" s="6" t="str">
        <f>'Alloc amt'!D46</f>
        <v>LBSUB7</v>
      </c>
      <c r="E46" s="6">
        <f>'Alloc amt'!E46</f>
        <v>35</v>
      </c>
      <c r="F46" s="103"/>
      <c r="G46" s="101">
        <f t="shared" si="0"/>
        <v>0.99999999999999978</v>
      </c>
      <c r="H46" s="98">
        <f>+'Alloc amt'!H46/'Alloc amt'!$G46</f>
        <v>0.18893992141586305</v>
      </c>
      <c r="I46" s="98">
        <f>+'Alloc amt'!I46/'Alloc amt'!$G46</f>
        <v>0.49232868120567047</v>
      </c>
      <c r="J46" s="98">
        <f>+'Alloc amt'!J46/'Alloc amt'!$G46</f>
        <v>0.31873139737846617</v>
      </c>
      <c r="K46" s="104"/>
      <c r="L46" s="98">
        <f>+'Alloc amt'!L46/'Alloc amt'!$G46</f>
        <v>8.8843234074718655E-2</v>
      </c>
      <c r="M46" s="98">
        <f>+'Alloc amt'!M46/'Alloc amt'!$G46</f>
        <v>0.16528361523573626</v>
      </c>
      <c r="N46" s="98">
        <f>+'Alloc amt'!N46/'Alloc amt'!$G46</f>
        <v>0.21346503618405224</v>
      </c>
      <c r="O46" s="98"/>
      <c r="P46" s="98">
        <f>+'Alloc amt'!P46/'Alloc amt'!$G46</f>
        <v>2.177561121172299E-2</v>
      </c>
      <c r="Q46" s="98">
        <f>+'Alloc amt'!Q46/'Alloc amt'!$G46</f>
        <v>4.9311445644311044E-2</v>
      </c>
      <c r="R46" s="98">
        <f>+'Alloc amt'!R46/'Alloc amt'!$G46</f>
        <v>7.1334327389166424E-2</v>
      </c>
      <c r="S46" s="98"/>
      <c r="T46" s="98">
        <f>+'Alloc amt'!T46/'Alloc amt'!$G46</f>
        <v>1.8316103976915271E-3</v>
      </c>
      <c r="U46" s="98">
        <f>+'Alloc amt'!U46/'Alloc amt'!$G46</f>
        <v>4.1201993383067625E-3</v>
      </c>
      <c r="V46" s="98">
        <f>+'Alloc amt'!V46/'Alloc amt'!$G46</f>
        <v>2.0066864687475171E-3</v>
      </c>
      <c r="W46" s="98"/>
      <c r="X46" s="98">
        <f>+'Alloc amt'!X46/'Alloc amt'!$G46</f>
        <v>1.8151929685975197E-2</v>
      </c>
      <c r="Y46" s="98">
        <f>+'Alloc amt'!Y46/'Alloc amt'!$G46</f>
        <v>5.8240072984587894E-2</v>
      </c>
      <c r="Z46" s="98">
        <f>+'Alloc amt'!Z46/'Alloc amt'!$G46</f>
        <v>1.0558814377629774E-2</v>
      </c>
      <c r="AA46" s="98"/>
      <c r="AB46" s="98">
        <f>+'Alloc amt'!AB46/'Alloc amt'!$G46</f>
        <v>1.366034397779703E-3</v>
      </c>
      <c r="AC46" s="98">
        <f>+'Alloc amt'!AC46/'Alloc amt'!$G46</f>
        <v>4.4943629504210136E-3</v>
      </c>
      <c r="AD46" s="98">
        <f>+'Alloc amt'!AD46/'Alloc amt'!$G46</f>
        <v>1.1312143244775641E-3</v>
      </c>
      <c r="AE46" s="98"/>
      <c r="AF46" s="98">
        <f>+'Alloc amt'!AF46/'Alloc amt'!$G46</f>
        <v>1.3658069471253019E-2</v>
      </c>
      <c r="AG46" s="98">
        <f>+'Alloc amt'!AG46/'Alloc amt'!$G46</f>
        <v>4.5340097117801466E-2</v>
      </c>
      <c r="AH46" s="98">
        <f>+'Alloc amt'!AH46/'Alloc amt'!$G46</f>
        <v>5.0025722114781339E-3</v>
      </c>
      <c r="AI46" s="98"/>
      <c r="AJ46" s="98">
        <f>+'Alloc amt'!AJ46/'Alloc amt'!$G46</f>
        <v>3.0495461039026745E-2</v>
      </c>
      <c r="AK46" s="98">
        <f>+'Alloc amt'!AK46/'Alloc amt'!$G46</f>
        <v>0.10898830154770955</v>
      </c>
      <c r="AL46" s="98">
        <f>+'Alloc amt'!AL46/'Alloc amt'!$G46</f>
        <v>3.8647243170701353E-3</v>
      </c>
      <c r="AM46" s="98"/>
      <c r="AN46" s="98">
        <f>+'Alloc amt'!AN46/'Alloc amt'!$G46</f>
        <v>7.4759838749433255E-3</v>
      </c>
      <c r="AO46" s="98">
        <f>+'Alloc amt'!AO46/'Alloc amt'!$G46</f>
        <v>3.8814404560060418E-2</v>
      </c>
      <c r="AP46" s="98">
        <f>+'Alloc amt'!AP46/'Alloc amt'!$G46</f>
        <v>1.4992181515043617E-3</v>
      </c>
      <c r="AQ46" s="98"/>
      <c r="AR46" s="98">
        <f>+'Alloc amt'!AR46/'Alloc amt'!$G46</f>
        <v>4.296432088684821E-3</v>
      </c>
      <c r="AS46" s="98">
        <f>+'Alloc amt'!AS46/'Alloc amt'!$G46</f>
        <v>1.4329280034451547E-2</v>
      </c>
      <c r="AT46" s="98">
        <f>+'Alloc amt'!AT46/'Alloc amt'!$G46</f>
        <v>7.0143043154753828E-5</v>
      </c>
      <c r="AU46" s="98"/>
      <c r="AV46" s="98">
        <f>+'Alloc amt'!AV46/'Alloc amt'!$G46</f>
        <v>1.0320700791923022E-3</v>
      </c>
      <c r="AW46" s="98">
        <f>+'Alloc amt'!AW46/'Alloc amt'!$G46</f>
        <v>3.3543794341581064E-3</v>
      </c>
      <c r="AX46" s="98">
        <f>+'Alloc amt'!AX46/'Alloc amt'!$G46</f>
        <v>9.6877233221188096E-3</v>
      </c>
      <c r="AY46" s="98"/>
      <c r="AZ46" s="98">
        <f>+'Alloc amt'!AZ46/'Alloc amt'!$G46</f>
        <v>4.322981061105208E-6</v>
      </c>
      <c r="BA46" s="98">
        <f>+'Alloc amt'!BA46/'Alloc amt'!$G46</f>
        <v>1.2120159676333849E-5</v>
      </c>
      <c r="BB46" s="98">
        <f>+'Alloc amt'!BB46/'Alloc amt'!$G46</f>
        <v>4.2480191789083986E-7</v>
      </c>
      <c r="BC46" s="98"/>
      <c r="BD46" s="98">
        <f>+'Alloc amt'!BD46/'Alloc amt'!$G46</f>
        <v>9.1621138136728804E-6</v>
      </c>
      <c r="BE46" s="98">
        <f>+'Alloc amt'!BE46/'Alloc amt'!$G46</f>
        <v>4.0402198450153632E-5</v>
      </c>
      <c r="BF46" s="98">
        <f>+'Alloc amt'!BF46/'Alloc amt'!$G46</f>
        <v>1.1051278714861277E-4</v>
      </c>
    </row>
    <row r="47" spans="3:58" x14ac:dyDescent="0.25">
      <c r="C47" s="6" t="str">
        <f>'Alloc amt'!C47</f>
        <v xml:space="preserve">Steam Power Operation Labor </v>
      </c>
      <c r="D47" s="6" t="str">
        <f>'Alloc amt'!D47</f>
        <v>LBSUB1</v>
      </c>
      <c r="E47" s="6">
        <f>'Alloc amt'!E47</f>
        <v>36</v>
      </c>
      <c r="F47" s="103"/>
      <c r="G47" s="101">
        <f t="shared" si="0"/>
        <v>1.0000000000000002</v>
      </c>
      <c r="H47" s="98">
        <f>+'Alloc amt'!H47/'Alloc amt'!$G47</f>
        <v>0.1414362511826974</v>
      </c>
      <c r="I47" s="98">
        <f>+'Alloc amt'!I47/'Alloc amt'!$G47</f>
        <v>0.85856374881730257</v>
      </c>
      <c r="J47" s="98">
        <f>+'Alloc amt'!J47/'Alloc amt'!$G47</f>
        <v>0</v>
      </c>
      <c r="K47" s="104"/>
      <c r="L47" s="98">
        <f>+'Alloc amt'!L47/'Alloc amt'!$G47</f>
        <v>5.7745698732722152E-2</v>
      </c>
      <c r="M47" s="98">
        <f>+'Alloc amt'!M47/'Alloc amt'!$G47</f>
        <v>0.28823533085123848</v>
      </c>
      <c r="N47" s="98">
        <f>+'Alloc amt'!N47/'Alloc amt'!$G47</f>
        <v>0</v>
      </c>
      <c r="O47" s="98"/>
      <c r="P47" s="98">
        <f>+'Alloc amt'!P47/'Alloc amt'!$G47</f>
        <v>1.5550567908220486E-2</v>
      </c>
      <c r="Q47" s="98">
        <f>+'Alloc amt'!Q47/'Alloc amt'!$G47</f>
        <v>8.599340491051756E-2</v>
      </c>
      <c r="R47" s="98">
        <f>+'Alloc amt'!R47/'Alloc amt'!$G47</f>
        <v>0</v>
      </c>
      <c r="S47" s="98"/>
      <c r="T47" s="98">
        <f>+'Alloc amt'!T47/'Alloc amt'!$G47</f>
        <v>9.5170720579057511E-4</v>
      </c>
      <c r="U47" s="98">
        <f>+'Alloc amt'!U47/'Alloc amt'!$G47</f>
        <v>7.1851466810917931E-3</v>
      </c>
      <c r="V47" s="98">
        <f>+'Alloc amt'!V47/'Alloc amt'!$G47</f>
        <v>0</v>
      </c>
      <c r="W47" s="98"/>
      <c r="X47" s="98">
        <f>+'Alloc amt'!X47/'Alloc amt'!$G47</f>
        <v>1.6141499284266669E-2</v>
      </c>
      <c r="Y47" s="98">
        <f>+'Alloc amt'!Y47/'Alloc amt'!$G47</f>
        <v>0.10156388872285177</v>
      </c>
      <c r="Z47" s="98">
        <f>+'Alloc amt'!Z47/'Alloc amt'!$G47</f>
        <v>0</v>
      </c>
      <c r="AA47" s="98"/>
      <c r="AB47" s="98">
        <f>+'Alloc amt'!AB47/'Alloc amt'!$G47</f>
        <v>1.1795718611217988E-3</v>
      </c>
      <c r="AC47" s="98">
        <f>+'Alloc amt'!AC47/'Alloc amt'!$G47</f>
        <v>7.8376443432250208E-3</v>
      </c>
      <c r="AD47" s="98">
        <f>+'Alloc amt'!AD47/'Alloc amt'!$G47</f>
        <v>0</v>
      </c>
      <c r="AE47" s="98"/>
      <c r="AF47" s="98">
        <f>+'Alloc amt'!AF47/'Alloc amt'!$G47</f>
        <v>1.1532898119525499E-2</v>
      </c>
      <c r="AG47" s="98">
        <f>+'Alloc amt'!AG47/'Alloc amt'!$G47</f>
        <v>7.9067836669337324E-2</v>
      </c>
      <c r="AH47" s="98">
        <f>+'Alloc amt'!AH47/'Alloc amt'!$G47</f>
        <v>0</v>
      </c>
      <c r="AI47" s="98"/>
      <c r="AJ47" s="98">
        <f>+'Alloc amt'!AJ47/'Alloc amt'!$G47</f>
        <v>2.5199484691294488E-2</v>
      </c>
      <c r="AK47" s="98">
        <f>+'Alloc amt'!AK47/'Alloc amt'!$G47</f>
        <v>0.19006287532320668</v>
      </c>
      <c r="AL47" s="98">
        <f>+'Alloc amt'!AL47/'Alloc amt'!$G47</f>
        <v>0</v>
      </c>
      <c r="AM47" s="98"/>
      <c r="AN47" s="98">
        <f>+'Alloc amt'!AN47/'Alloc amt'!$G47</f>
        <v>8.9619654768648398E-3</v>
      </c>
      <c r="AO47" s="98">
        <f>+'Alloc amt'!AO47/'Alloc amt'!$G47</f>
        <v>6.7687790614976373E-2</v>
      </c>
      <c r="AP47" s="98">
        <f>+'Alloc amt'!AP47/'Alloc amt'!$G47</f>
        <v>0</v>
      </c>
      <c r="AQ47" s="98"/>
      <c r="AR47" s="98">
        <f>+'Alloc amt'!AR47/'Alloc amt'!$G47</f>
        <v>4.1661432224599504E-3</v>
      </c>
      <c r="AS47" s="98">
        <f>+'Alloc amt'!AS47/'Alloc amt'!$G47</f>
        <v>2.4988591674374189E-2</v>
      </c>
      <c r="AT47" s="98">
        <f>+'Alloc amt'!AT47/'Alloc amt'!$G47</f>
        <v>0</v>
      </c>
      <c r="AU47" s="98"/>
      <c r="AV47" s="98">
        <f>+'Alloc amt'!AV47/'Alloc amt'!$G47</f>
        <v>0</v>
      </c>
      <c r="AW47" s="98">
        <f>+'Alloc amt'!AW47/'Alloc amt'!$G47</f>
        <v>5.849646165024756E-3</v>
      </c>
      <c r="AX47" s="98">
        <f>+'Alloc amt'!AX47/'Alloc amt'!$G47</f>
        <v>0</v>
      </c>
      <c r="AY47" s="98"/>
      <c r="AZ47" s="98">
        <f>+'Alloc amt'!AZ47/'Alloc amt'!$G47</f>
        <v>0</v>
      </c>
      <c r="BA47" s="98">
        <f>+'Alloc amt'!BA47/'Alloc amt'!$G47</f>
        <v>2.1136143647967594E-5</v>
      </c>
      <c r="BB47" s="98">
        <f>+'Alloc amt'!BB47/'Alloc amt'!$G47</f>
        <v>0</v>
      </c>
      <c r="BC47" s="98"/>
      <c r="BD47" s="98">
        <f>+'Alloc amt'!BD47/'Alloc amt'!$G47</f>
        <v>6.7146804309772886E-6</v>
      </c>
      <c r="BE47" s="98">
        <f>+'Alloc amt'!BE47/'Alloc amt'!$G47</f>
        <v>7.0456717810705086E-5</v>
      </c>
      <c r="BF47" s="98">
        <f>+'Alloc amt'!BF47/'Alloc amt'!$G47</f>
        <v>0</v>
      </c>
    </row>
    <row r="48" spans="3:58" x14ac:dyDescent="0.25">
      <c r="C48" s="6" t="str">
        <f>'Alloc amt'!C48</f>
        <v>Total Steam Power Maintenance Labor Expense</v>
      </c>
      <c r="D48" s="6" t="str">
        <f>'Alloc amt'!D48</f>
        <v>LBSUB2</v>
      </c>
      <c r="E48" s="6">
        <f>'Alloc amt'!E48</f>
        <v>37</v>
      </c>
      <c r="F48" s="103"/>
      <c r="G48" s="101">
        <f t="shared" si="0"/>
        <v>0.99999999999999989</v>
      </c>
      <c r="H48" s="98">
        <f>+'Alloc amt'!H48/'Alloc amt'!$G48</f>
        <v>1.5811023996500962E-2</v>
      </c>
      <c r="I48" s="98">
        <f>+'Alloc amt'!I48/'Alloc amt'!$G48</f>
        <v>0.98418897600349875</v>
      </c>
      <c r="J48" s="98">
        <f>+'Alloc amt'!J48/'Alloc amt'!$G48</f>
        <v>0</v>
      </c>
      <c r="K48" s="104"/>
      <c r="L48" s="98">
        <f>+'Alloc amt'!L48/'Alloc amt'!$G48</f>
        <v>6.4553367380927786E-3</v>
      </c>
      <c r="M48" s="98">
        <f>+'Alloc amt'!M48/'Alloc amt'!$G48</f>
        <v>0.33040998470909716</v>
      </c>
      <c r="N48" s="98">
        <f>+'Alloc amt'!N48/'Alloc amt'!$G48</f>
        <v>0</v>
      </c>
      <c r="O48" s="98"/>
      <c r="P48" s="98">
        <f>+'Alloc amt'!P48/'Alloc amt'!$G48</f>
        <v>1.7383831959636269E-3</v>
      </c>
      <c r="Q48" s="98">
        <f>+'Alloc amt'!Q48/'Alloc amt'!$G48</f>
        <v>9.8575977891591726E-2</v>
      </c>
      <c r="R48" s="98">
        <f>+'Alloc amt'!R48/'Alloc amt'!$G48</f>
        <v>0</v>
      </c>
      <c r="S48" s="98"/>
      <c r="T48" s="98">
        <f>+'Alloc amt'!T48/'Alloc amt'!$G48</f>
        <v>1.0639044334511101E-4</v>
      </c>
      <c r="U48" s="98">
        <f>+'Alloc amt'!U48/'Alloc amt'!$G48</f>
        <v>8.2364788453273656E-3</v>
      </c>
      <c r="V48" s="98">
        <f>+'Alloc amt'!V48/'Alloc amt'!$G48</f>
        <v>0</v>
      </c>
      <c r="W48" s="98"/>
      <c r="X48" s="98">
        <f>+'Alloc amt'!X48/'Alloc amt'!$G48</f>
        <v>1.8044428524436524E-3</v>
      </c>
      <c r="Y48" s="98">
        <f>+'Alloc amt'!Y48/'Alloc amt'!$G48</f>
        <v>0.11642473814993005</v>
      </c>
      <c r="Z48" s="98">
        <f>+'Alloc amt'!Z48/'Alloc amt'!$G48</f>
        <v>0</v>
      </c>
      <c r="AA48" s="98"/>
      <c r="AB48" s="98">
        <f>+'Alloc amt'!AB48/'Alloc amt'!$G48</f>
        <v>1.3186321643736859E-4</v>
      </c>
      <c r="AC48" s="98">
        <f>+'Alloc amt'!AC48/'Alloc amt'!$G48</f>
        <v>8.9844501017706975E-3</v>
      </c>
      <c r="AD48" s="98">
        <f>+'Alloc amt'!AD48/'Alloc amt'!$G48</f>
        <v>0</v>
      </c>
      <c r="AE48" s="98"/>
      <c r="AF48" s="98">
        <f>+'Alloc amt'!AF48/'Alloc amt'!$G48</f>
        <v>1.289251711581888E-3</v>
      </c>
      <c r="AG48" s="98">
        <f>+'Alloc amt'!AG48/'Alloc amt'!$G48</f>
        <v>9.0637059057761551E-2</v>
      </c>
      <c r="AH48" s="98">
        <f>+'Alloc amt'!AH48/'Alloc amt'!$G48</f>
        <v>0</v>
      </c>
      <c r="AI48" s="98"/>
      <c r="AJ48" s="98">
        <f>+'Alloc amt'!AJ48/'Alloc amt'!$G48</f>
        <v>2.8170264258407995E-3</v>
      </c>
      <c r="AK48" s="98">
        <f>+'Alloc amt'!AK48/'Alloc amt'!$G48</f>
        <v>0.21787291496793945</v>
      </c>
      <c r="AL48" s="98">
        <f>+'Alloc amt'!AL48/'Alloc amt'!$G48</f>
        <v>0</v>
      </c>
      <c r="AM48" s="98"/>
      <c r="AN48" s="98">
        <f>+'Alloc amt'!AN48/'Alloc amt'!$G48</f>
        <v>1.001849596730953E-3</v>
      </c>
      <c r="AO48" s="98">
        <f>+'Alloc amt'!AO48/'Alloc amt'!$G48</f>
        <v>7.7591882286039374E-2</v>
      </c>
      <c r="AP48" s="98">
        <f>+'Alloc amt'!AP48/'Alloc amt'!$G48</f>
        <v>0</v>
      </c>
      <c r="AQ48" s="98"/>
      <c r="AR48" s="98">
        <f>+'Alloc amt'!AR48/'Alloc amt'!$G48</f>
        <v>4.6572918832588815E-4</v>
      </c>
      <c r="AS48" s="98">
        <f>+'Alloc amt'!AS48/'Alloc amt'!$G48</f>
        <v>2.864492763134965E-2</v>
      </c>
      <c r="AT48" s="98">
        <f>+'Alloc amt'!AT48/'Alloc amt'!$G48</f>
        <v>0</v>
      </c>
      <c r="AU48" s="98"/>
      <c r="AV48" s="98">
        <f>+'Alloc amt'!AV48/'Alloc amt'!$G48</f>
        <v>0</v>
      </c>
      <c r="AW48" s="98">
        <f>+'Alloc amt'!AW48/'Alloc amt'!$G48</f>
        <v>6.7055676145995743E-3</v>
      </c>
      <c r="AX48" s="98">
        <f>+'Alloc amt'!AX48/'Alloc amt'!$G48</f>
        <v>0</v>
      </c>
      <c r="AY48" s="98"/>
      <c r="AZ48" s="98">
        <f>+'Alloc amt'!AZ48/'Alloc amt'!$G48</f>
        <v>0</v>
      </c>
      <c r="BA48" s="98">
        <f>+'Alloc amt'!BA48/'Alloc amt'!$G48</f>
        <v>2.4228788604470438E-5</v>
      </c>
      <c r="BB48" s="98">
        <f>+'Alloc amt'!BB48/'Alloc amt'!$G48</f>
        <v>0</v>
      </c>
      <c r="BC48" s="98"/>
      <c r="BD48" s="98">
        <f>+'Alloc amt'!BD48/'Alloc amt'!$G48</f>
        <v>7.5062773889474472E-7</v>
      </c>
      <c r="BE48" s="98">
        <f>+'Alloc amt'!BE48/'Alloc amt'!$G48</f>
        <v>8.0765959487815578E-5</v>
      </c>
      <c r="BF48" s="98">
        <f>+'Alloc amt'!BF48/'Alloc amt'!$G48</f>
        <v>0</v>
      </c>
    </row>
    <row r="49" spans="3:58" x14ac:dyDescent="0.25">
      <c r="C49" s="6" t="str">
        <f>'Alloc amt'!C49</f>
        <v>Total Hydraulic Power Maintenance Labor Expense</v>
      </c>
      <c r="D49" s="6" t="str">
        <f>'Alloc amt'!D49</f>
        <v>LBSUB4</v>
      </c>
      <c r="E49" s="6">
        <f>'Alloc amt'!E49</f>
        <v>38</v>
      </c>
      <c r="F49" s="103"/>
      <c r="G49" s="101">
        <f t="shared" si="0"/>
        <v>0.99999999999999956</v>
      </c>
      <c r="H49" s="98">
        <f>+'Alloc amt'!H49/'Alloc amt'!$G49</f>
        <v>0.16389999999999999</v>
      </c>
      <c r="I49" s="98">
        <f>+'Alloc amt'!I49/'Alloc amt'!$G49</f>
        <v>0.83609999999999962</v>
      </c>
      <c r="J49" s="98">
        <f>+'Alloc amt'!J49/'Alloc amt'!$G49</f>
        <v>0</v>
      </c>
      <c r="K49" s="104"/>
      <c r="L49" s="98">
        <f>+'Alloc amt'!L49/'Alloc amt'!$G49</f>
        <v>6.6917214951261378E-2</v>
      </c>
      <c r="M49" s="98">
        <f>+'Alloc amt'!M49/'Alloc amt'!$G49</f>
        <v>0.28069384533961084</v>
      </c>
      <c r="N49" s="98">
        <f>+'Alloc amt'!N49/'Alloc amt'!$G49</f>
        <v>0</v>
      </c>
      <c r="O49" s="98"/>
      <c r="P49" s="98">
        <f>+'Alloc amt'!P49/'Alloc amt'!$G49</f>
        <v>1.8020401833650532E-2</v>
      </c>
      <c r="Q49" s="98">
        <f>+'Alloc amt'!Q49/'Alloc amt'!$G49</f>
        <v>8.3743444729324823E-2</v>
      </c>
      <c r="R49" s="98">
        <f>+'Alloc amt'!R49/'Alloc amt'!$G49</f>
        <v>0</v>
      </c>
      <c r="S49" s="98"/>
      <c r="T49" s="98">
        <f>+'Alloc amt'!T49/'Alloc amt'!$G49</f>
        <v>1.1028630193795578E-3</v>
      </c>
      <c r="U49" s="98">
        <f>+'Alloc amt'!U49/'Alloc amt'!$G49</f>
        <v>6.9971521023760421E-3</v>
      </c>
      <c r="V49" s="98">
        <f>+'Alloc amt'!V49/'Alloc amt'!$G49</f>
        <v>0</v>
      </c>
      <c r="W49" s="98"/>
      <c r="X49" s="98">
        <f>+'Alloc amt'!X49/'Alloc amt'!$G49</f>
        <v>1.8705188454648147E-2</v>
      </c>
      <c r="Y49" s="98">
        <f>+'Alloc amt'!Y49/'Alloc amt'!$G49</f>
        <v>9.8906537200240327E-2</v>
      </c>
      <c r="Z49" s="98">
        <f>+'Alloc amt'!Z49/'Alloc amt'!$G49</f>
        <v>0</v>
      </c>
      <c r="AA49" s="98"/>
      <c r="AB49" s="98">
        <f>+'Alloc amt'!AB49/'Alloc amt'!$G49</f>
        <v>1.3669184980598101E-3</v>
      </c>
      <c r="AC49" s="98">
        <f>+'Alloc amt'!AC49/'Alloc amt'!$G49</f>
        <v>7.6325775976419522E-3</v>
      </c>
      <c r="AD49" s="98">
        <f>+'Alloc amt'!AD49/'Alloc amt'!$G49</f>
        <v>0</v>
      </c>
      <c r="AE49" s="98"/>
      <c r="AF49" s="98">
        <f>+'Alloc amt'!AF49/'Alloc amt'!$G49</f>
        <v>1.3364621771179069E-2</v>
      </c>
      <c r="AG49" s="98">
        <f>+'Alloc amt'!AG49/'Alloc amt'!$G49</f>
        <v>7.6999079369819104E-2</v>
      </c>
      <c r="AH49" s="98">
        <f>+'Alloc amt'!AH49/'Alloc amt'!$G49</f>
        <v>0</v>
      </c>
      <c r="AI49" s="98"/>
      <c r="AJ49" s="98">
        <f>+'Alloc amt'!AJ49/'Alloc amt'!$G49</f>
        <v>2.9201817118074413E-2</v>
      </c>
      <c r="AK49" s="98">
        <f>+'Alloc amt'!AK49/'Alloc amt'!$G49</f>
        <v>0.18509000674281728</v>
      </c>
      <c r="AL49" s="98">
        <f>+'Alloc amt'!AL49/'Alloc amt'!$G49</f>
        <v>0</v>
      </c>
      <c r="AM49" s="98"/>
      <c r="AN49" s="98">
        <f>+'Alloc amt'!AN49/'Alloc amt'!$G49</f>
        <v>1.0385358275374318E-2</v>
      </c>
      <c r="AO49" s="98">
        <f>+'Alloc amt'!AO49/'Alloc amt'!$G49</f>
        <v>6.5916784643122089E-2</v>
      </c>
      <c r="AP49" s="98">
        <f>+'Alloc amt'!AP49/'Alloc amt'!$G49</f>
        <v>0</v>
      </c>
      <c r="AQ49" s="98"/>
      <c r="AR49" s="98">
        <f>+'Alloc amt'!AR49/'Alloc amt'!$G49</f>
        <v>4.8278349323551632E-3</v>
      </c>
      <c r="AS49" s="98">
        <f>+'Alloc amt'!AS49/'Alloc amt'!$G49</f>
        <v>2.4334781811746579E-2</v>
      </c>
      <c r="AT49" s="98">
        <f>+'Alloc amt'!AT49/'Alloc amt'!$G49</f>
        <v>0</v>
      </c>
      <c r="AU49" s="98"/>
      <c r="AV49" s="98">
        <f>+'Alloc amt'!AV49/'Alloc amt'!$G49</f>
        <v>0</v>
      </c>
      <c r="AW49" s="98">
        <f>+'Alloc amt'!AW49/'Alloc amt'!$G49</f>
        <v>5.6965940680753675E-3</v>
      </c>
      <c r="AX49" s="98">
        <f>+'Alloc amt'!AX49/'Alloc amt'!$G49</f>
        <v>0</v>
      </c>
      <c r="AY49" s="98"/>
      <c r="AZ49" s="98">
        <f>+'Alloc amt'!AZ49/'Alloc amt'!$G49</f>
        <v>0</v>
      </c>
      <c r="BA49" s="98">
        <f>+'Alloc amt'!BA49/'Alloc amt'!$G49</f>
        <v>2.0583130522817109E-5</v>
      </c>
      <c r="BB49" s="98">
        <f>+'Alloc amt'!BB49/'Alloc amt'!$G49</f>
        <v>0</v>
      </c>
      <c r="BC49" s="98"/>
      <c r="BD49" s="98">
        <f>+'Alloc amt'!BD49/'Alloc amt'!$G49</f>
        <v>7.7811460176187934E-6</v>
      </c>
      <c r="BE49" s="98">
        <f>+'Alloc amt'!BE49/'Alloc amt'!$G49</f>
        <v>6.8613264702451298E-5</v>
      </c>
      <c r="BF49" s="98">
        <f>+'Alloc amt'!BF49/'Alloc amt'!$G49</f>
        <v>0</v>
      </c>
    </row>
    <row r="50" spans="3:58" x14ac:dyDescent="0.25">
      <c r="C50" s="6" t="str">
        <f>'Alloc amt'!C50</f>
        <v>Total Other Power Operating Labor Expense</v>
      </c>
      <c r="D50" s="6" t="str">
        <f>'Alloc amt'!D50</f>
        <v>LBSUB5</v>
      </c>
      <c r="E50" s="6">
        <f>'Alloc amt'!E50</f>
        <v>39</v>
      </c>
      <c r="F50" s="103"/>
      <c r="G50" s="101">
        <f t="shared" si="0"/>
        <v>0.99999999999999967</v>
      </c>
      <c r="H50" s="98">
        <f>+'Alloc amt'!H50/'Alloc amt'!$G50</f>
        <v>0.16389999999999999</v>
      </c>
      <c r="I50" s="98">
        <f>+'Alloc amt'!I50/'Alloc amt'!$G50</f>
        <v>0.83609999999999995</v>
      </c>
      <c r="J50" s="98">
        <f>+'Alloc amt'!J50/'Alloc amt'!$G50</f>
        <v>0</v>
      </c>
      <c r="K50" s="104"/>
      <c r="L50" s="98">
        <f>+'Alloc amt'!L50/'Alloc amt'!$G50</f>
        <v>6.6917214951261378E-2</v>
      </c>
      <c r="M50" s="98">
        <f>+'Alloc amt'!M50/'Alloc amt'!$G50</f>
        <v>0.28069384533961084</v>
      </c>
      <c r="N50" s="98">
        <f>+'Alloc amt'!N50/'Alloc amt'!$G50</f>
        <v>0</v>
      </c>
      <c r="O50" s="98"/>
      <c r="P50" s="98">
        <f>+'Alloc amt'!P50/'Alloc amt'!$G50</f>
        <v>1.8020401833650532E-2</v>
      </c>
      <c r="Q50" s="98">
        <f>+'Alloc amt'!Q50/'Alloc amt'!$G50</f>
        <v>8.3743444729324837E-2</v>
      </c>
      <c r="R50" s="98">
        <f>+'Alloc amt'!R50/'Alloc amt'!$G50</f>
        <v>0</v>
      </c>
      <c r="S50" s="98"/>
      <c r="T50" s="98">
        <f>+'Alloc amt'!T50/'Alloc amt'!$G50</f>
        <v>1.102863019379558E-3</v>
      </c>
      <c r="U50" s="98">
        <f>+'Alloc amt'!U50/'Alloc amt'!$G50</f>
        <v>6.9971521023760438E-3</v>
      </c>
      <c r="V50" s="98">
        <f>+'Alloc amt'!V50/'Alloc amt'!$G50</f>
        <v>0</v>
      </c>
      <c r="W50" s="98"/>
      <c r="X50" s="98">
        <f>+'Alloc amt'!X50/'Alloc amt'!$G50</f>
        <v>1.870518845464815E-2</v>
      </c>
      <c r="Y50" s="98">
        <f>+'Alloc amt'!Y50/'Alloc amt'!$G50</f>
        <v>9.8906537200240355E-2</v>
      </c>
      <c r="Z50" s="98">
        <f>+'Alloc amt'!Z50/'Alloc amt'!$G50</f>
        <v>0</v>
      </c>
      <c r="AA50" s="98"/>
      <c r="AB50" s="98">
        <f>+'Alloc amt'!AB50/'Alloc amt'!$G50</f>
        <v>1.3669184980598101E-3</v>
      </c>
      <c r="AC50" s="98">
        <f>+'Alloc amt'!AC50/'Alloc amt'!$G50</f>
        <v>7.6325775976419539E-3</v>
      </c>
      <c r="AD50" s="98">
        <f>+'Alloc amt'!AD50/'Alloc amt'!$G50</f>
        <v>0</v>
      </c>
      <c r="AE50" s="98"/>
      <c r="AF50" s="98">
        <f>+'Alloc amt'!AF50/'Alloc amt'!$G50</f>
        <v>1.3364621771179069E-2</v>
      </c>
      <c r="AG50" s="98">
        <f>+'Alloc amt'!AG50/'Alloc amt'!$G50</f>
        <v>7.6999079369819104E-2</v>
      </c>
      <c r="AH50" s="98">
        <f>+'Alloc amt'!AH50/'Alloc amt'!$G50</f>
        <v>0</v>
      </c>
      <c r="AI50" s="98"/>
      <c r="AJ50" s="98">
        <f>+'Alloc amt'!AJ50/'Alloc amt'!$G50</f>
        <v>2.920181711807442E-2</v>
      </c>
      <c r="AK50" s="98">
        <f>+'Alloc amt'!AK50/'Alloc amt'!$G50</f>
        <v>0.18509000674281728</v>
      </c>
      <c r="AL50" s="98">
        <f>+'Alloc amt'!AL50/'Alloc amt'!$G50</f>
        <v>0</v>
      </c>
      <c r="AM50" s="98"/>
      <c r="AN50" s="98">
        <f>+'Alloc amt'!AN50/'Alloc amt'!$G50</f>
        <v>1.038535827537432E-2</v>
      </c>
      <c r="AO50" s="98">
        <f>+'Alloc amt'!AO50/'Alloc amt'!$G50</f>
        <v>6.5916784643122103E-2</v>
      </c>
      <c r="AP50" s="98">
        <f>+'Alloc amt'!AP50/'Alloc amt'!$G50</f>
        <v>0</v>
      </c>
      <c r="AQ50" s="98"/>
      <c r="AR50" s="98">
        <f>+'Alloc amt'!AR50/'Alloc amt'!$G50</f>
        <v>4.8278349323551632E-3</v>
      </c>
      <c r="AS50" s="98">
        <f>+'Alloc amt'!AS50/'Alloc amt'!$G50</f>
        <v>2.4334781811746586E-2</v>
      </c>
      <c r="AT50" s="98">
        <f>+'Alloc amt'!AT50/'Alloc amt'!$G50</f>
        <v>0</v>
      </c>
      <c r="AU50" s="98"/>
      <c r="AV50" s="98">
        <f>+'Alloc amt'!AV50/'Alloc amt'!$G50</f>
        <v>0</v>
      </c>
      <c r="AW50" s="98">
        <f>+'Alloc amt'!AW50/'Alloc amt'!$G50</f>
        <v>5.6965940680753684E-3</v>
      </c>
      <c r="AX50" s="98">
        <f>+'Alloc amt'!AX50/'Alloc amt'!$G50</f>
        <v>0</v>
      </c>
      <c r="AY50" s="98"/>
      <c r="AZ50" s="98">
        <f>+'Alloc amt'!AZ50/'Alloc amt'!$G50</f>
        <v>0</v>
      </c>
      <c r="BA50" s="98">
        <f>+'Alloc amt'!BA50/'Alloc amt'!$G50</f>
        <v>2.0583130522817109E-5</v>
      </c>
      <c r="BB50" s="98">
        <f>+'Alloc amt'!BB50/'Alloc amt'!$G50</f>
        <v>0</v>
      </c>
      <c r="BC50" s="98"/>
      <c r="BD50" s="98">
        <f>+'Alloc amt'!BD50/'Alloc amt'!$G50</f>
        <v>7.7811460176187951E-6</v>
      </c>
      <c r="BE50" s="98">
        <f>+'Alloc amt'!BE50/'Alloc amt'!$G50</f>
        <v>6.8613264702451312E-5</v>
      </c>
      <c r="BF50" s="98">
        <f>+'Alloc amt'!BF50/'Alloc amt'!$G50</f>
        <v>0</v>
      </c>
    </row>
    <row r="51" spans="3:58" x14ac:dyDescent="0.25">
      <c r="C51" s="6" t="str">
        <f>'Alloc amt'!C51</f>
        <v>Total Distribution Operation Labor Expense</v>
      </c>
      <c r="D51" s="6" t="str">
        <f>'Alloc amt'!D51</f>
        <v>LBDO</v>
      </c>
      <c r="E51" s="6">
        <f>'Alloc amt'!E51</f>
        <v>40</v>
      </c>
      <c r="F51" s="103"/>
      <c r="G51" s="101">
        <f t="shared" si="0"/>
        <v>1</v>
      </c>
      <c r="H51" s="98">
        <f>+'Alloc amt'!H51/'Alloc amt'!$G51</f>
        <v>0.27829445299576927</v>
      </c>
      <c r="I51" s="98">
        <f>+'Alloc amt'!I51/'Alloc amt'!$G51</f>
        <v>0</v>
      </c>
      <c r="J51" s="98">
        <f>+'Alloc amt'!J51/'Alloc amt'!$G51</f>
        <v>0.72170554700423073</v>
      </c>
      <c r="K51" s="104"/>
      <c r="L51" s="98">
        <f>+'Alloc amt'!L51/'Alloc amt'!$G51</f>
        <v>0.15230338726116263</v>
      </c>
      <c r="M51" s="98">
        <f>+'Alloc amt'!M51/'Alloc amt'!$G51</f>
        <v>0</v>
      </c>
      <c r="N51" s="98">
        <f>+'Alloc amt'!N51/'Alloc amt'!$G51</f>
        <v>0.47758077852606162</v>
      </c>
      <c r="O51" s="98"/>
      <c r="P51" s="98">
        <f>+'Alloc amt'!P51/'Alloc amt'!$G51</f>
        <v>3.477411981330103E-2</v>
      </c>
      <c r="Q51" s="98">
        <f>+'Alloc amt'!Q51/'Alloc amt'!$G51</f>
        <v>0</v>
      </c>
      <c r="R51" s="98">
        <f>+'Alloc amt'!R51/'Alloc amt'!$G51</f>
        <v>0.14710712317701832</v>
      </c>
      <c r="S51" s="98"/>
      <c r="T51" s="98">
        <f>+'Alloc amt'!T51/'Alloc amt'!$G51</f>
        <v>3.1118051338875291E-3</v>
      </c>
      <c r="U51" s="98">
        <f>+'Alloc amt'!U51/'Alloc amt'!$G51</f>
        <v>0</v>
      </c>
      <c r="V51" s="98">
        <f>+'Alloc amt'!V51/'Alloc amt'!$G51</f>
        <v>2.5986395750066237E-3</v>
      </c>
      <c r="W51" s="98"/>
      <c r="X51" s="98">
        <f>+'Alloc amt'!X51/'Alloc amt'!$G51</f>
        <v>2.4918860310266983E-2</v>
      </c>
      <c r="Y51" s="98">
        <f>+'Alloc amt'!Y51/'Alloc amt'!$G51</f>
        <v>0</v>
      </c>
      <c r="Z51" s="98">
        <f>+'Alloc amt'!Z51/'Alloc amt'!$G51</f>
        <v>3.1234290193032907E-2</v>
      </c>
      <c r="AA51" s="98"/>
      <c r="AB51" s="98">
        <f>+'Alloc amt'!AB51/'Alloc amt'!$G51</f>
        <v>1.764237946583896E-3</v>
      </c>
      <c r="AC51" s="98">
        <f>+'Alloc amt'!AC51/'Alloc amt'!$G51</f>
        <v>0</v>
      </c>
      <c r="AD51" s="98">
        <f>+'Alloc amt'!AD51/'Alloc amt'!$G51</f>
        <v>6.58050187543431E-3</v>
      </c>
      <c r="AE51" s="98"/>
      <c r="AF51" s="98">
        <f>+'Alloc amt'!AF51/'Alloc amt'!$G51</f>
        <v>1.908778959562377E-2</v>
      </c>
      <c r="AG51" s="98">
        <f>+'Alloc amt'!AG51/'Alloc amt'!$G51</f>
        <v>0</v>
      </c>
      <c r="AH51" s="98">
        <f>+'Alloc amt'!AH51/'Alloc amt'!$G51</f>
        <v>5.7185037794336459E-3</v>
      </c>
      <c r="AI51" s="98"/>
      <c r="AJ51" s="98">
        <f>+'Alloc amt'!AJ51/'Alloc amt'!$G51</f>
        <v>4.0173022462368625E-2</v>
      </c>
      <c r="AK51" s="98">
        <f>+'Alloc amt'!AK51/'Alloc amt'!$G51</f>
        <v>0</v>
      </c>
      <c r="AL51" s="98">
        <f>+'Alloc amt'!AL51/'Alloc amt'!$G51</f>
        <v>1.4594550260650506E-2</v>
      </c>
      <c r="AM51" s="98"/>
      <c r="AN51" s="98">
        <f>+'Alloc amt'!AN51/'Alloc amt'!$G51</f>
        <v>0</v>
      </c>
      <c r="AO51" s="98">
        <f>+'Alloc amt'!AO51/'Alloc amt'!$G51</f>
        <v>0</v>
      </c>
      <c r="AP51" s="98">
        <f>+'Alloc amt'!AP51/'Alloc amt'!$G51</f>
        <v>9.9070206655859864E-3</v>
      </c>
      <c r="AQ51" s="98"/>
      <c r="AR51" s="98">
        <f>+'Alloc amt'!AR51/'Alloc amt'!$G51</f>
        <v>0</v>
      </c>
      <c r="AS51" s="98">
        <f>+'Alloc amt'!AS51/'Alloc amt'!$G51</f>
        <v>0</v>
      </c>
      <c r="AT51" s="98">
        <f>+'Alloc amt'!AT51/'Alloc amt'!$G51</f>
        <v>4.1930862097584655E-4</v>
      </c>
      <c r="AU51" s="98"/>
      <c r="AV51" s="98">
        <f>+'Alloc amt'!AV51/'Alloc amt'!$G51</f>
        <v>2.138404210135017E-3</v>
      </c>
      <c r="AW51" s="98">
        <f>+'Alloc amt'!AW51/'Alloc amt'!$G51</f>
        <v>0</v>
      </c>
      <c r="AX51" s="98">
        <f>+'Alloc amt'!AX51/'Alloc amt'!$G51</f>
        <v>2.5398304556462834E-2</v>
      </c>
      <c r="AY51" s="98"/>
      <c r="AZ51" s="98">
        <f>+'Alloc amt'!AZ51/'Alloc amt'!$G51</f>
        <v>8.9570282946637591E-6</v>
      </c>
      <c r="BA51" s="98">
        <f>+'Alloc amt'!BA51/'Alloc amt'!$G51</f>
        <v>0</v>
      </c>
      <c r="BB51" s="98">
        <f>+'Alloc amt'!BB51/'Alloc amt'!$G51</f>
        <v>2.9052603824007343E-6</v>
      </c>
      <c r="BC51" s="98"/>
      <c r="BD51" s="98">
        <f>+'Alloc amt'!BD51/'Alloc amt'!$G51</f>
        <v>1.3869234145122715E-5</v>
      </c>
      <c r="BE51" s="98">
        <f>+'Alloc amt'!BE51/'Alloc amt'!$G51</f>
        <v>0</v>
      </c>
      <c r="BF51" s="98">
        <f>+'Alloc amt'!BF51/'Alloc amt'!$G51</f>
        <v>5.6362051418574251E-4</v>
      </c>
    </row>
    <row r="52" spans="3:58" x14ac:dyDescent="0.25">
      <c r="C52" s="6" t="str">
        <f>'Alloc amt'!C52</f>
        <v>Total Distribution Maintenance Labor Expense</v>
      </c>
      <c r="D52" s="6" t="str">
        <f>'Alloc amt'!D52</f>
        <v>LBDM</v>
      </c>
      <c r="E52" s="6">
        <f>'Alloc amt'!E52</f>
        <v>41</v>
      </c>
      <c r="F52" s="103"/>
      <c r="G52" s="101">
        <f t="shared" si="0"/>
        <v>1.0000000000000002</v>
      </c>
      <c r="H52" s="98">
        <f>+'Alloc amt'!H52/'Alloc amt'!$G52</f>
        <v>0.44683146865624046</v>
      </c>
      <c r="I52" s="98">
        <f>+'Alloc amt'!I52/'Alloc amt'!$G52</f>
        <v>0</v>
      </c>
      <c r="J52" s="98">
        <f>+'Alloc amt'!J52/'Alloc amt'!$G52</f>
        <v>0.55316853134375976</v>
      </c>
      <c r="K52" s="104"/>
      <c r="L52" s="98">
        <f>+'Alloc amt'!L52/'Alloc amt'!$G52</f>
        <v>0.2565109778974875</v>
      </c>
      <c r="M52" s="98">
        <f>+'Alloc amt'!M52/'Alloc amt'!$G52</f>
        <v>0</v>
      </c>
      <c r="N52" s="98">
        <f>+'Alloc amt'!N52/'Alloc amt'!$G52</f>
        <v>0.4435144833960562</v>
      </c>
      <c r="O52" s="98"/>
      <c r="P52" s="98">
        <f>+'Alloc amt'!P52/'Alloc amt'!$G52</f>
        <v>5.7329122342224648E-2</v>
      </c>
      <c r="Q52" s="98">
        <f>+'Alloc amt'!Q52/'Alloc amt'!$G52</f>
        <v>0</v>
      </c>
      <c r="R52" s="98">
        <f>+'Alloc amt'!R52/'Alloc amt'!$G52</f>
        <v>8.5812645147674033E-2</v>
      </c>
      <c r="S52" s="98"/>
      <c r="T52" s="98">
        <f>+'Alloc amt'!T52/'Alloc amt'!$G52</f>
        <v>5.0412137265190698E-3</v>
      </c>
      <c r="U52" s="98">
        <f>+'Alloc amt'!U52/'Alloc amt'!$G52</f>
        <v>0</v>
      </c>
      <c r="V52" s="98">
        <f>+'Alloc amt'!V52/'Alloc amt'!$G52</f>
        <v>6.1067453794682181E-4</v>
      </c>
      <c r="W52" s="98"/>
      <c r="X52" s="98">
        <f>+'Alloc amt'!X52/'Alloc amt'!$G52</f>
        <v>3.4372182585978087E-2</v>
      </c>
      <c r="Y52" s="98">
        <f>+'Alloc amt'!Y52/'Alloc amt'!$G52</f>
        <v>0</v>
      </c>
      <c r="Z52" s="98">
        <f>+'Alloc amt'!Z52/'Alloc amt'!$G52</f>
        <v>3.1247509975025332E-3</v>
      </c>
      <c r="AA52" s="98"/>
      <c r="AB52" s="98">
        <f>+'Alloc amt'!AB52/'Alloc amt'!$G52</f>
        <v>2.674031231597302E-3</v>
      </c>
      <c r="AC52" s="98">
        <f>+'Alloc amt'!AC52/'Alloc amt'!$G52</f>
        <v>0</v>
      </c>
      <c r="AD52" s="98">
        <f>+'Alloc amt'!AD52/'Alloc amt'!$G52</f>
        <v>1.1897331067374232E-4</v>
      </c>
      <c r="AE52" s="98"/>
      <c r="AF52" s="98">
        <f>+'Alloc amt'!AF52/'Alloc amt'!$G52</f>
        <v>2.6540697543754578E-2</v>
      </c>
      <c r="AG52" s="98">
        <f>+'Alloc amt'!AG52/'Alloc amt'!$G52</f>
        <v>0</v>
      </c>
      <c r="AH52" s="98">
        <f>+'Alloc amt'!AH52/'Alloc amt'!$G52</f>
        <v>4.2884657260860889E-4</v>
      </c>
      <c r="AI52" s="98"/>
      <c r="AJ52" s="98">
        <f>+'Alloc amt'!AJ52/'Alloc amt'!$G52</f>
        <v>6.0889698546638331E-2</v>
      </c>
      <c r="AK52" s="98">
        <f>+'Alloc amt'!AK52/'Alloc amt'!$G52</f>
        <v>0</v>
      </c>
      <c r="AL52" s="98">
        <f>+'Alloc amt'!AL52/'Alloc amt'!$G52</f>
        <v>1.9049483847761054E-4</v>
      </c>
      <c r="AM52" s="98"/>
      <c r="AN52" s="98">
        <f>+'Alloc amt'!AN52/'Alloc amt'!$G52</f>
        <v>0</v>
      </c>
      <c r="AO52" s="98">
        <f>+'Alloc amt'!AO52/'Alloc amt'!$G52</f>
        <v>0</v>
      </c>
      <c r="AP52" s="98">
        <f>+'Alloc amt'!AP52/'Alloc amt'!$G52</f>
        <v>0</v>
      </c>
      <c r="AQ52" s="98"/>
      <c r="AR52" s="98">
        <f>+'Alloc amt'!AR52/'Alloc amt'!$G52</f>
        <v>0</v>
      </c>
      <c r="AS52" s="98">
        <f>+'Alloc amt'!AS52/'Alloc amt'!$G52</f>
        <v>0</v>
      </c>
      <c r="AT52" s="98">
        <f>+'Alloc amt'!AT52/'Alloc amt'!$G52</f>
        <v>0</v>
      </c>
      <c r="AU52" s="98"/>
      <c r="AV52" s="98">
        <f>+'Alloc amt'!AV52/'Alloc amt'!$G52</f>
        <v>3.4368593978817137E-3</v>
      </c>
      <c r="AW52" s="98">
        <f>+'Alloc amt'!AW52/'Alloc amt'!$G52</f>
        <v>0</v>
      </c>
      <c r="AX52" s="98">
        <f>+'Alloc amt'!AX52/'Alloc amt'!$G52</f>
        <v>1.9278412750877331E-2</v>
      </c>
      <c r="AY52" s="98"/>
      <c r="AZ52" s="98">
        <f>+'Alloc amt'!AZ52/'Alloc amt'!$G52</f>
        <v>1.4395803527558474E-5</v>
      </c>
      <c r="BA52" s="98">
        <f>+'Alloc amt'!BA52/'Alloc amt'!$G52</f>
        <v>0</v>
      </c>
      <c r="BB52" s="98">
        <f>+'Alloc amt'!BB52/'Alloc amt'!$G52</f>
        <v>4.5769124073211293E-7</v>
      </c>
      <c r="BC52" s="98"/>
      <c r="BD52" s="98">
        <f>+'Alloc amt'!BD52/'Alloc amt'!$G52</f>
        <v>2.2289580631637107E-5</v>
      </c>
      <c r="BE52" s="98">
        <f>+'Alloc amt'!BE52/'Alloc amt'!$G52</f>
        <v>0</v>
      </c>
      <c r="BF52" s="98">
        <f>+'Alloc amt'!BF52/'Alloc amt'!$G52</f>
        <v>8.8792100702029926E-5</v>
      </c>
    </row>
    <row r="53" spans="3:58" x14ac:dyDescent="0.25">
      <c r="C53" s="6" t="str">
        <f>'Alloc amt'!C53</f>
        <v>Total Steam Power Operation Labor Excl Superv. &amp; Eng.</v>
      </c>
      <c r="D53" s="6" t="str">
        <f>'Alloc amt'!D53</f>
        <v>FO19</v>
      </c>
      <c r="E53" s="6">
        <f>'Alloc amt'!E53</f>
        <v>42</v>
      </c>
      <c r="F53" s="103"/>
      <c r="G53" s="101">
        <f t="shared" si="0"/>
        <v>1.0000000000000002</v>
      </c>
      <c r="H53" s="98">
        <f>+'Alloc amt'!H53/'Alloc amt'!$G53</f>
        <v>0.1414362511826974</v>
      </c>
      <c r="I53" s="98">
        <f>+'Alloc amt'!I53/'Alloc amt'!$G53</f>
        <v>0.85856374881730257</v>
      </c>
      <c r="J53" s="98">
        <f>+'Alloc amt'!J53/'Alloc amt'!$G53</f>
        <v>0</v>
      </c>
      <c r="K53" s="104"/>
      <c r="L53" s="98">
        <f>+'Alloc amt'!L53/'Alloc amt'!$G53</f>
        <v>5.7745698732722152E-2</v>
      </c>
      <c r="M53" s="98">
        <f>+'Alloc amt'!M53/'Alloc amt'!$G53</f>
        <v>0.28823533085123848</v>
      </c>
      <c r="N53" s="98">
        <f>+'Alloc amt'!N53/'Alloc amt'!$G53</f>
        <v>0</v>
      </c>
      <c r="O53" s="98"/>
      <c r="P53" s="98">
        <f>+'Alloc amt'!P53/'Alloc amt'!$G53</f>
        <v>1.5550567908220486E-2</v>
      </c>
      <c r="Q53" s="98">
        <f>+'Alloc amt'!Q53/'Alloc amt'!$G53</f>
        <v>8.599340491051756E-2</v>
      </c>
      <c r="R53" s="98">
        <f>+'Alloc amt'!R53/'Alloc amt'!$G53</f>
        <v>0</v>
      </c>
      <c r="S53" s="98"/>
      <c r="T53" s="98">
        <f>+'Alloc amt'!T53/'Alloc amt'!$G53</f>
        <v>9.5170720579057511E-4</v>
      </c>
      <c r="U53" s="98">
        <f>+'Alloc amt'!U53/'Alloc amt'!$G53</f>
        <v>7.1851466810917931E-3</v>
      </c>
      <c r="V53" s="98">
        <f>+'Alloc amt'!V53/'Alloc amt'!$G53</f>
        <v>0</v>
      </c>
      <c r="W53" s="98"/>
      <c r="X53" s="98">
        <f>+'Alloc amt'!X53/'Alloc amt'!$G53</f>
        <v>1.6141499284266669E-2</v>
      </c>
      <c r="Y53" s="98">
        <f>+'Alloc amt'!Y53/'Alloc amt'!$G53</f>
        <v>0.10156388872285177</v>
      </c>
      <c r="Z53" s="98">
        <f>+'Alloc amt'!Z53/'Alloc amt'!$G53</f>
        <v>0</v>
      </c>
      <c r="AA53" s="98"/>
      <c r="AB53" s="98">
        <f>+'Alloc amt'!AB53/'Alloc amt'!$G53</f>
        <v>1.1795718611217988E-3</v>
      </c>
      <c r="AC53" s="98">
        <f>+'Alloc amt'!AC53/'Alloc amt'!$G53</f>
        <v>7.8376443432250208E-3</v>
      </c>
      <c r="AD53" s="98">
        <f>+'Alloc amt'!AD53/'Alloc amt'!$G53</f>
        <v>0</v>
      </c>
      <c r="AE53" s="98"/>
      <c r="AF53" s="98">
        <f>+'Alloc amt'!AF53/'Alloc amt'!$G53</f>
        <v>1.1532898119525499E-2</v>
      </c>
      <c r="AG53" s="98">
        <f>+'Alloc amt'!AG53/'Alloc amt'!$G53</f>
        <v>7.9067836669337324E-2</v>
      </c>
      <c r="AH53" s="98">
        <f>+'Alloc amt'!AH53/'Alloc amt'!$G53</f>
        <v>0</v>
      </c>
      <c r="AI53" s="98"/>
      <c r="AJ53" s="98">
        <f>+'Alloc amt'!AJ53/'Alloc amt'!$G53</f>
        <v>2.5199484691294488E-2</v>
      </c>
      <c r="AK53" s="98">
        <f>+'Alloc amt'!AK53/'Alloc amt'!$G53</f>
        <v>0.19006287532320668</v>
      </c>
      <c r="AL53" s="98">
        <f>+'Alloc amt'!AL53/'Alloc amt'!$G53</f>
        <v>0</v>
      </c>
      <c r="AM53" s="98"/>
      <c r="AN53" s="98">
        <f>+'Alloc amt'!AN53/'Alloc amt'!$G53</f>
        <v>8.9619654768648398E-3</v>
      </c>
      <c r="AO53" s="98">
        <f>+'Alloc amt'!AO53/'Alloc amt'!$G53</f>
        <v>6.7687790614976373E-2</v>
      </c>
      <c r="AP53" s="98">
        <f>+'Alloc amt'!AP53/'Alloc amt'!$G53</f>
        <v>0</v>
      </c>
      <c r="AQ53" s="98"/>
      <c r="AR53" s="98">
        <f>+'Alloc amt'!AR53/'Alloc amt'!$G53</f>
        <v>4.1661432224599504E-3</v>
      </c>
      <c r="AS53" s="98">
        <f>+'Alloc amt'!AS53/'Alloc amt'!$G53</f>
        <v>2.4988591674374189E-2</v>
      </c>
      <c r="AT53" s="98">
        <f>+'Alloc amt'!AT53/'Alloc amt'!$G53</f>
        <v>0</v>
      </c>
      <c r="AU53" s="98"/>
      <c r="AV53" s="98">
        <f>+'Alloc amt'!AV53/'Alloc amt'!$G53</f>
        <v>0</v>
      </c>
      <c r="AW53" s="98">
        <f>+'Alloc amt'!AW53/'Alloc amt'!$G53</f>
        <v>5.849646165024756E-3</v>
      </c>
      <c r="AX53" s="98">
        <f>+'Alloc amt'!AX53/'Alloc amt'!$G53</f>
        <v>0</v>
      </c>
      <c r="AY53" s="98"/>
      <c r="AZ53" s="98">
        <f>+'Alloc amt'!AZ53/'Alloc amt'!$G53</f>
        <v>0</v>
      </c>
      <c r="BA53" s="98">
        <f>+'Alloc amt'!BA53/'Alloc amt'!$G53</f>
        <v>2.1136143647967594E-5</v>
      </c>
      <c r="BB53" s="98">
        <f>+'Alloc amt'!BB53/'Alloc amt'!$G53</f>
        <v>0</v>
      </c>
      <c r="BC53" s="98"/>
      <c r="BD53" s="98">
        <f>+'Alloc amt'!BD53/'Alloc amt'!$G53</f>
        <v>6.7146804309772886E-6</v>
      </c>
      <c r="BE53" s="98">
        <f>+'Alloc amt'!BE53/'Alloc amt'!$G53</f>
        <v>7.0456717810705086E-5</v>
      </c>
      <c r="BF53" s="98">
        <f>+'Alloc amt'!BF53/'Alloc amt'!$G53</f>
        <v>0</v>
      </c>
    </row>
    <row r="54" spans="3:58" x14ac:dyDescent="0.25">
      <c r="C54" s="6" t="str">
        <f>'Alloc amt'!C54</f>
        <v>Total Steam Power Maintenance Labor Excl Superv. &amp; Eng.</v>
      </c>
      <c r="D54" s="6" t="str">
        <f>'Alloc amt'!D54</f>
        <v>FO20</v>
      </c>
      <c r="E54" s="6">
        <f>'Alloc amt'!E54</f>
        <v>43</v>
      </c>
      <c r="F54" s="103"/>
      <c r="G54" s="101">
        <f t="shared" si="0"/>
        <v>0.99999999999999978</v>
      </c>
      <c r="H54" s="98">
        <f>+'Alloc amt'!H54/'Alloc amt'!$G54</f>
        <v>1.5811023996500962E-2</v>
      </c>
      <c r="I54" s="98">
        <f>+'Alloc amt'!I54/'Alloc amt'!$G54</f>
        <v>0.98418897600349886</v>
      </c>
      <c r="J54" s="98">
        <f>+'Alloc amt'!J54/'Alloc amt'!$G54</f>
        <v>0</v>
      </c>
      <c r="K54" s="104"/>
      <c r="L54" s="98">
        <f>+'Alloc amt'!L54/'Alloc amt'!$G54</f>
        <v>6.4553367380927786E-3</v>
      </c>
      <c r="M54" s="98">
        <f>+'Alloc amt'!M54/'Alloc amt'!$G54</f>
        <v>0.33040998470909716</v>
      </c>
      <c r="N54" s="98">
        <f>+'Alloc amt'!N54/'Alloc amt'!$G54</f>
        <v>0</v>
      </c>
      <c r="O54" s="98"/>
      <c r="P54" s="98">
        <f>+'Alloc amt'!P54/'Alloc amt'!$G54</f>
        <v>1.7383831959636269E-3</v>
      </c>
      <c r="Q54" s="98">
        <f>+'Alloc amt'!Q54/'Alloc amt'!$G54</f>
        <v>9.8575977891591712E-2</v>
      </c>
      <c r="R54" s="98">
        <f>+'Alloc amt'!R54/'Alloc amt'!$G54</f>
        <v>0</v>
      </c>
      <c r="S54" s="98"/>
      <c r="T54" s="98">
        <f>+'Alloc amt'!T54/'Alloc amt'!$G54</f>
        <v>1.0639044334511101E-4</v>
      </c>
      <c r="U54" s="98">
        <f>+'Alloc amt'!U54/'Alloc amt'!$G54</f>
        <v>8.2364788453273656E-3</v>
      </c>
      <c r="V54" s="98">
        <f>+'Alloc amt'!V54/'Alloc amt'!$G54</f>
        <v>0</v>
      </c>
      <c r="W54" s="98"/>
      <c r="X54" s="98">
        <f>+'Alloc amt'!X54/'Alloc amt'!$G54</f>
        <v>1.8044428524436522E-3</v>
      </c>
      <c r="Y54" s="98">
        <f>+'Alloc amt'!Y54/'Alloc amt'!$G54</f>
        <v>0.11642473814993004</v>
      </c>
      <c r="Z54" s="98">
        <f>+'Alloc amt'!Z54/'Alloc amt'!$G54</f>
        <v>0</v>
      </c>
      <c r="AA54" s="98"/>
      <c r="AB54" s="98">
        <f>+'Alloc amt'!AB54/'Alloc amt'!$G54</f>
        <v>1.3186321643736859E-4</v>
      </c>
      <c r="AC54" s="98">
        <f>+'Alloc amt'!AC54/'Alloc amt'!$G54</f>
        <v>8.9844501017706992E-3</v>
      </c>
      <c r="AD54" s="98">
        <f>+'Alloc amt'!AD54/'Alloc amt'!$G54</f>
        <v>0</v>
      </c>
      <c r="AE54" s="98"/>
      <c r="AF54" s="98">
        <f>+'Alloc amt'!AF54/'Alloc amt'!$G54</f>
        <v>1.289251711581888E-3</v>
      </c>
      <c r="AG54" s="98">
        <f>+'Alloc amt'!AG54/'Alloc amt'!$G54</f>
        <v>9.0637059057761538E-2</v>
      </c>
      <c r="AH54" s="98">
        <f>+'Alloc amt'!AH54/'Alloc amt'!$G54</f>
        <v>0</v>
      </c>
      <c r="AI54" s="98"/>
      <c r="AJ54" s="98">
        <f>+'Alloc amt'!AJ54/'Alloc amt'!$G54</f>
        <v>2.8170264258407995E-3</v>
      </c>
      <c r="AK54" s="98">
        <f>+'Alloc amt'!AK54/'Alloc amt'!$G54</f>
        <v>0.21787291496793942</v>
      </c>
      <c r="AL54" s="98">
        <f>+'Alloc amt'!AL54/'Alloc amt'!$G54</f>
        <v>0</v>
      </c>
      <c r="AM54" s="98"/>
      <c r="AN54" s="98">
        <f>+'Alloc amt'!AN54/'Alloc amt'!$G54</f>
        <v>1.0018495967309528E-3</v>
      </c>
      <c r="AO54" s="98">
        <f>+'Alloc amt'!AO54/'Alloc amt'!$G54</f>
        <v>7.7591882286039374E-2</v>
      </c>
      <c r="AP54" s="98">
        <f>+'Alloc amt'!AP54/'Alloc amt'!$G54</f>
        <v>0</v>
      </c>
      <c r="AQ54" s="98"/>
      <c r="AR54" s="98">
        <f>+'Alloc amt'!AR54/'Alloc amt'!$G54</f>
        <v>4.6572918832588815E-4</v>
      </c>
      <c r="AS54" s="98">
        <f>+'Alloc amt'!AS54/'Alloc amt'!$G54</f>
        <v>2.8644927631349654E-2</v>
      </c>
      <c r="AT54" s="98">
        <f>+'Alloc amt'!AT54/'Alloc amt'!$G54</f>
        <v>0</v>
      </c>
      <c r="AU54" s="98"/>
      <c r="AV54" s="98">
        <f>+'Alloc amt'!AV54/'Alloc amt'!$G54</f>
        <v>0</v>
      </c>
      <c r="AW54" s="98">
        <f>+'Alloc amt'!AW54/'Alloc amt'!$G54</f>
        <v>6.7055676145995743E-3</v>
      </c>
      <c r="AX54" s="98">
        <f>+'Alloc amt'!AX54/'Alloc amt'!$G54</f>
        <v>0</v>
      </c>
      <c r="AY54" s="98"/>
      <c r="AZ54" s="98">
        <f>+'Alloc amt'!AZ54/'Alloc amt'!$G54</f>
        <v>0</v>
      </c>
      <c r="BA54" s="98">
        <f>+'Alloc amt'!BA54/'Alloc amt'!$G54</f>
        <v>2.4228788604470441E-5</v>
      </c>
      <c r="BB54" s="98">
        <f>+'Alloc amt'!BB54/'Alloc amt'!$G54</f>
        <v>0</v>
      </c>
      <c r="BC54" s="98"/>
      <c r="BD54" s="98">
        <f>+'Alloc amt'!BD54/'Alloc amt'!$G54</f>
        <v>7.5062773889474472E-7</v>
      </c>
      <c r="BE54" s="98">
        <f>+'Alloc amt'!BE54/'Alloc amt'!$G54</f>
        <v>8.0765959487815565E-5</v>
      </c>
      <c r="BF54" s="98">
        <f>+'Alloc amt'!BF54/'Alloc amt'!$G54</f>
        <v>0</v>
      </c>
    </row>
    <row r="55" spans="3:58" x14ac:dyDescent="0.25">
      <c r="C55" s="6" t="str">
        <f>'Alloc amt'!C55</f>
        <v>Total Hydraulic Power Maintenance Labor Excl. Super. &amp; Eng.</v>
      </c>
      <c r="D55" s="6" t="str">
        <f>'Alloc amt'!D55</f>
        <v>FO22</v>
      </c>
      <c r="E55" s="6">
        <f>'Alloc amt'!E55</f>
        <v>44</v>
      </c>
      <c r="F55" s="103"/>
      <c r="G55" s="101" t="e">
        <f t="shared" si="0"/>
        <v>#DIV/0!</v>
      </c>
      <c r="H55" s="98" t="e">
        <f>+'Alloc amt'!H55/'Alloc amt'!$G55</f>
        <v>#DIV/0!</v>
      </c>
      <c r="I55" s="98" t="e">
        <f>+'Alloc amt'!I55/'Alloc amt'!$G55</f>
        <v>#DIV/0!</v>
      </c>
      <c r="J55" s="98" t="e">
        <f>+'Alloc amt'!J55/'Alloc amt'!$G55</f>
        <v>#DIV/0!</v>
      </c>
      <c r="K55" s="104"/>
      <c r="L55" s="98" t="e">
        <f>+'Alloc amt'!L55/'Alloc amt'!$G55</f>
        <v>#DIV/0!</v>
      </c>
      <c r="M55" s="98" t="e">
        <f>+'Alloc amt'!M55/'Alloc amt'!$G55</f>
        <v>#DIV/0!</v>
      </c>
      <c r="N55" s="98" t="e">
        <f>+'Alloc amt'!N55/'Alloc amt'!$G55</f>
        <v>#DIV/0!</v>
      </c>
      <c r="O55" s="98"/>
      <c r="P55" s="98" t="e">
        <f>+'Alloc amt'!P55/'Alloc amt'!$G55</f>
        <v>#DIV/0!</v>
      </c>
      <c r="Q55" s="98" t="e">
        <f>+'Alloc amt'!Q55/'Alloc amt'!$G55</f>
        <v>#DIV/0!</v>
      </c>
      <c r="R55" s="98" t="e">
        <f>+'Alloc amt'!R55/'Alloc amt'!$G55</f>
        <v>#DIV/0!</v>
      </c>
      <c r="S55" s="98"/>
      <c r="T55" s="98" t="e">
        <f>+'Alloc amt'!T55/'Alloc amt'!$G55</f>
        <v>#DIV/0!</v>
      </c>
      <c r="U55" s="98" t="e">
        <f>+'Alloc amt'!U55/'Alloc amt'!$G55</f>
        <v>#DIV/0!</v>
      </c>
      <c r="V55" s="98" t="e">
        <f>+'Alloc amt'!V55/'Alloc amt'!$G55</f>
        <v>#DIV/0!</v>
      </c>
      <c r="W55" s="98"/>
      <c r="X55" s="98" t="e">
        <f>+'Alloc amt'!X55/'Alloc amt'!$G55</f>
        <v>#DIV/0!</v>
      </c>
      <c r="Y55" s="98" t="e">
        <f>+'Alloc amt'!Y55/'Alloc amt'!$G55</f>
        <v>#DIV/0!</v>
      </c>
      <c r="Z55" s="98" t="e">
        <f>+'Alloc amt'!Z55/'Alloc amt'!$G55</f>
        <v>#DIV/0!</v>
      </c>
      <c r="AA55" s="98"/>
      <c r="AB55" s="98" t="e">
        <f>+'Alloc amt'!AB55/'Alloc amt'!$G55</f>
        <v>#DIV/0!</v>
      </c>
      <c r="AC55" s="98" t="e">
        <f>+'Alloc amt'!AC55/'Alloc amt'!$G55</f>
        <v>#DIV/0!</v>
      </c>
      <c r="AD55" s="98" t="e">
        <f>+'Alloc amt'!AD55/'Alloc amt'!$G55</f>
        <v>#DIV/0!</v>
      </c>
      <c r="AE55" s="98"/>
      <c r="AF55" s="98" t="e">
        <f>+'Alloc amt'!AF55/'Alloc amt'!$G55</f>
        <v>#DIV/0!</v>
      </c>
      <c r="AG55" s="98" t="e">
        <f>+'Alloc amt'!AG55/'Alloc amt'!$G55</f>
        <v>#DIV/0!</v>
      </c>
      <c r="AH55" s="98" t="e">
        <f>+'Alloc amt'!AH55/'Alloc amt'!$G55</f>
        <v>#DIV/0!</v>
      </c>
      <c r="AI55" s="98"/>
      <c r="AJ55" s="98" t="e">
        <f>+'Alloc amt'!AJ55/'Alloc amt'!$G55</f>
        <v>#DIV/0!</v>
      </c>
      <c r="AK55" s="98" t="e">
        <f>+'Alloc amt'!AK55/'Alloc amt'!$G55</f>
        <v>#DIV/0!</v>
      </c>
      <c r="AL55" s="98" t="e">
        <f>+'Alloc amt'!AL55/'Alloc amt'!$G55</f>
        <v>#DIV/0!</v>
      </c>
      <c r="AM55" s="98"/>
      <c r="AN55" s="98" t="e">
        <f>+'Alloc amt'!AN55/'Alloc amt'!$G55</f>
        <v>#DIV/0!</v>
      </c>
      <c r="AO55" s="98" t="e">
        <f>+'Alloc amt'!AO55/'Alloc amt'!$G55</f>
        <v>#DIV/0!</v>
      </c>
      <c r="AP55" s="98" t="e">
        <f>+'Alloc amt'!AP55/'Alloc amt'!$G55</f>
        <v>#DIV/0!</v>
      </c>
      <c r="AQ55" s="98"/>
      <c r="AR55" s="98" t="e">
        <f>+'Alloc amt'!AR55/'Alloc amt'!$G55</f>
        <v>#DIV/0!</v>
      </c>
      <c r="AS55" s="98" t="e">
        <f>+'Alloc amt'!AS55/'Alloc amt'!$G55</f>
        <v>#DIV/0!</v>
      </c>
      <c r="AT55" s="98" t="e">
        <f>+'Alloc amt'!AT55/'Alloc amt'!$G55</f>
        <v>#DIV/0!</v>
      </c>
      <c r="AU55" s="98"/>
      <c r="AV55" s="98" t="e">
        <f>+'Alloc amt'!AV55/'Alloc amt'!$G55</f>
        <v>#DIV/0!</v>
      </c>
      <c r="AW55" s="98" t="e">
        <f>+'Alloc amt'!AW55/'Alloc amt'!$G55</f>
        <v>#DIV/0!</v>
      </c>
      <c r="AX55" s="98" t="e">
        <f>+'Alloc amt'!AX55/'Alloc amt'!$G55</f>
        <v>#DIV/0!</v>
      </c>
      <c r="AY55" s="98"/>
      <c r="AZ55" s="98" t="e">
        <f>+'Alloc amt'!AZ55/'Alloc amt'!$G55</f>
        <v>#DIV/0!</v>
      </c>
      <c r="BA55" s="98" t="e">
        <f>+'Alloc amt'!BA55/'Alloc amt'!$G55</f>
        <v>#DIV/0!</v>
      </c>
      <c r="BB55" s="98" t="e">
        <f>+'Alloc amt'!BB55/'Alloc amt'!$G55</f>
        <v>#DIV/0!</v>
      </c>
      <c r="BC55" s="98"/>
      <c r="BD55" s="98" t="e">
        <f>+'Alloc amt'!BD55/'Alloc amt'!$G55</f>
        <v>#DIV/0!</v>
      </c>
      <c r="BE55" s="98" t="e">
        <f>+'Alloc amt'!BE55/'Alloc amt'!$G55</f>
        <v>#DIV/0!</v>
      </c>
      <c r="BF55" s="98" t="e">
        <f>+'Alloc amt'!BF55/'Alloc amt'!$G55</f>
        <v>#DIV/0!</v>
      </c>
    </row>
    <row r="56" spans="3:58" x14ac:dyDescent="0.25">
      <c r="C56" s="6" t="str">
        <f>'Alloc amt'!C56</f>
        <v>Distribution Operation Labor Excl. Super. &amp; Eng</v>
      </c>
      <c r="D56" s="6" t="str">
        <f>'Alloc amt'!D56</f>
        <v>FO23</v>
      </c>
      <c r="E56" s="6">
        <f>'Alloc amt'!E56</f>
        <v>45</v>
      </c>
      <c r="F56" s="103"/>
      <c r="G56" s="101">
        <f t="shared" si="0"/>
        <v>1</v>
      </c>
      <c r="H56" s="98">
        <f>+'Alloc amt'!H56/'Alloc amt'!$G56</f>
        <v>0.27829445299576938</v>
      </c>
      <c r="I56" s="98">
        <f>+'Alloc amt'!I56/'Alloc amt'!$G56</f>
        <v>0</v>
      </c>
      <c r="J56" s="98">
        <f>+'Alloc amt'!J56/'Alloc amt'!$G56</f>
        <v>0.72170554700423084</v>
      </c>
      <c r="K56" s="104"/>
      <c r="L56" s="98">
        <f>+'Alloc amt'!L56/'Alloc amt'!$G56</f>
        <v>0.15230338726116263</v>
      </c>
      <c r="M56" s="98">
        <f>+'Alloc amt'!M56/'Alloc amt'!$G56</f>
        <v>0</v>
      </c>
      <c r="N56" s="98">
        <f>+'Alloc amt'!N56/'Alloc amt'!$G56</f>
        <v>0.47758077852606168</v>
      </c>
      <c r="O56" s="98"/>
      <c r="P56" s="98">
        <f>+'Alloc amt'!P56/'Alloc amt'!$G56</f>
        <v>3.477411981330103E-2</v>
      </c>
      <c r="Q56" s="98">
        <f>+'Alloc amt'!Q56/'Alloc amt'!$G56</f>
        <v>0</v>
      </c>
      <c r="R56" s="98">
        <f>+'Alloc amt'!R56/'Alloc amt'!$G56</f>
        <v>0.14710712317701835</v>
      </c>
      <c r="S56" s="98"/>
      <c r="T56" s="98">
        <f>+'Alloc amt'!T56/'Alloc amt'!$G56</f>
        <v>3.1118051338875296E-3</v>
      </c>
      <c r="U56" s="98">
        <f>+'Alloc amt'!U56/'Alloc amt'!$G56</f>
        <v>0</v>
      </c>
      <c r="V56" s="98">
        <f>+'Alloc amt'!V56/'Alloc amt'!$G56</f>
        <v>2.5986395750066242E-3</v>
      </c>
      <c r="W56" s="98"/>
      <c r="X56" s="98">
        <f>+'Alloc amt'!X56/'Alloc amt'!$G56</f>
        <v>2.4918860310266987E-2</v>
      </c>
      <c r="Y56" s="98">
        <f>+'Alloc amt'!Y56/'Alloc amt'!$G56</f>
        <v>0</v>
      </c>
      <c r="Z56" s="98">
        <f>+'Alloc amt'!Z56/'Alloc amt'!$G56</f>
        <v>3.1234290193032917E-2</v>
      </c>
      <c r="AA56" s="98"/>
      <c r="AB56" s="98">
        <f>+'Alloc amt'!AB56/'Alloc amt'!$G56</f>
        <v>1.7642379465838962E-3</v>
      </c>
      <c r="AC56" s="98">
        <f>+'Alloc amt'!AC56/'Alloc amt'!$G56</f>
        <v>0</v>
      </c>
      <c r="AD56" s="98">
        <f>+'Alloc amt'!AD56/'Alloc amt'!$G56</f>
        <v>6.5805018754343109E-3</v>
      </c>
      <c r="AE56" s="98"/>
      <c r="AF56" s="98">
        <f>+'Alloc amt'!AF56/'Alloc amt'!$G56</f>
        <v>1.9087789595623773E-2</v>
      </c>
      <c r="AG56" s="98">
        <f>+'Alloc amt'!AG56/'Alloc amt'!$G56</f>
        <v>0</v>
      </c>
      <c r="AH56" s="98">
        <f>+'Alloc amt'!AH56/'Alloc amt'!$G56</f>
        <v>5.7185037794336467E-3</v>
      </c>
      <c r="AI56" s="98"/>
      <c r="AJ56" s="98">
        <f>+'Alloc amt'!AJ56/'Alloc amt'!$G56</f>
        <v>4.0173022462368632E-2</v>
      </c>
      <c r="AK56" s="98">
        <f>+'Alloc amt'!AK56/'Alloc amt'!$G56</f>
        <v>0</v>
      </c>
      <c r="AL56" s="98">
        <f>+'Alloc amt'!AL56/'Alloc amt'!$G56</f>
        <v>1.4594550260650508E-2</v>
      </c>
      <c r="AM56" s="98"/>
      <c r="AN56" s="98">
        <f>+'Alloc amt'!AN56/'Alloc amt'!$G56</f>
        <v>0</v>
      </c>
      <c r="AO56" s="98">
        <f>+'Alloc amt'!AO56/'Alloc amt'!$G56</f>
        <v>0</v>
      </c>
      <c r="AP56" s="98">
        <f>+'Alloc amt'!AP56/'Alloc amt'!$G56</f>
        <v>9.9070206655859864E-3</v>
      </c>
      <c r="AQ56" s="98"/>
      <c r="AR56" s="98">
        <f>+'Alloc amt'!AR56/'Alloc amt'!$G56</f>
        <v>0</v>
      </c>
      <c r="AS56" s="98">
        <f>+'Alloc amt'!AS56/'Alloc amt'!$G56</f>
        <v>0</v>
      </c>
      <c r="AT56" s="98">
        <f>+'Alloc amt'!AT56/'Alloc amt'!$G56</f>
        <v>4.1930862097584661E-4</v>
      </c>
      <c r="AU56" s="98"/>
      <c r="AV56" s="98">
        <f>+'Alloc amt'!AV56/'Alloc amt'!$G56</f>
        <v>2.138404210135017E-3</v>
      </c>
      <c r="AW56" s="98">
        <f>+'Alloc amt'!AW56/'Alloc amt'!$G56</f>
        <v>0</v>
      </c>
      <c r="AX56" s="98">
        <f>+'Alloc amt'!AX56/'Alloc amt'!$G56</f>
        <v>2.5398304556462838E-2</v>
      </c>
      <c r="AY56" s="98"/>
      <c r="AZ56" s="98">
        <f>+'Alloc amt'!AZ56/'Alloc amt'!$G56</f>
        <v>8.9570282946637607E-6</v>
      </c>
      <c r="BA56" s="98">
        <f>+'Alloc amt'!BA56/'Alloc amt'!$G56</f>
        <v>0</v>
      </c>
      <c r="BB56" s="98">
        <f>+'Alloc amt'!BB56/'Alloc amt'!$G56</f>
        <v>2.9052603824007347E-6</v>
      </c>
      <c r="BC56" s="98"/>
      <c r="BD56" s="98">
        <f>+'Alloc amt'!BD56/'Alloc amt'!$G56</f>
        <v>1.3869234145122716E-5</v>
      </c>
      <c r="BE56" s="98">
        <f>+'Alloc amt'!BE56/'Alloc amt'!$G56</f>
        <v>0</v>
      </c>
      <c r="BF56" s="98">
        <f>+'Alloc amt'!BF56/'Alloc amt'!$G56</f>
        <v>5.6362051418574262E-4</v>
      </c>
    </row>
    <row r="57" spans="3:58" x14ac:dyDescent="0.25">
      <c r="C57" s="6" t="str">
        <f>'Alloc amt'!C57</f>
        <v>Purchased Power</v>
      </c>
      <c r="D57" s="6" t="str">
        <f>'Alloc amt'!D57</f>
        <v>PURCPWR</v>
      </c>
      <c r="E57" s="6">
        <f>'Alloc amt'!E57</f>
        <v>46</v>
      </c>
      <c r="F57" s="103"/>
      <c r="G57" s="101">
        <f t="shared" si="0"/>
        <v>1</v>
      </c>
      <c r="H57" s="98">
        <f>+'Alloc amt'!H57/'Alloc amt'!$G57</f>
        <v>0.14407379187406766</v>
      </c>
      <c r="I57" s="98">
        <f>+'Alloc amt'!I57/'Alloc amt'!$G57</f>
        <v>0.85592620812593245</v>
      </c>
      <c r="J57" s="98">
        <f>+'Alloc amt'!J57/'Alloc amt'!$G57</f>
        <v>0</v>
      </c>
      <c r="K57" s="104"/>
      <c r="L57" s="98">
        <f>+'Alloc amt'!L57/'Alloc amt'!$G57</f>
        <v>6.25047827230895E-2</v>
      </c>
      <c r="M57" s="98">
        <f>+'Alloc amt'!M57/'Alloc amt'!$G57</f>
        <v>0.28734986088484649</v>
      </c>
      <c r="N57" s="98">
        <f>+'Alloc amt'!N57/'Alloc amt'!$G57</f>
        <v>0</v>
      </c>
      <c r="O57" s="98"/>
      <c r="P57" s="98">
        <f>+'Alloc amt'!P57/'Alloc amt'!$G57</f>
        <v>1.6802110287389899E-2</v>
      </c>
      <c r="Q57" s="98">
        <f>+'Alloc amt'!Q57/'Alloc amt'!$G57</f>
        <v>8.5729229879888333E-2</v>
      </c>
      <c r="R57" s="98">
        <f>+'Alloc amt'!R57/'Alloc amt'!$G57</f>
        <v>0</v>
      </c>
      <c r="S57" s="98"/>
      <c r="T57" s="98">
        <f>+'Alloc amt'!T57/'Alloc amt'!$G57</f>
        <v>1.3867940890587857E-3</v>
      </c>
      <c r="U57" s="98">
        <f>+'Alloc amt'!U57/'Alloc amt'!$G57</f>
        <v>7.1630736355305889E-3</v>
      </c>
      <c r="V57" s="98">
        <f>+'Alloc amt'!V57/'Alloc amt'!$G57</f>
        <v>0</v>
      </c>
      <c r="W57" s="98"/>
      <c r="X57" s="98">
        <f>+'Alloc amt'!X57/'Alloc amt'!$G57</f>
        <v>1.5766554003447456E-2</v>
      </c>
      <c r="Y57" s="98">
        <f>+'Alloc amt'!Y57/'Alloc amt'!$G57</f>
        <v>0.1012518805701091</v>
      </c>
      <c r="Z57" s="98">
        <f>+'Alloc amt'!Z57/'Alloc amt'!$G57</f>
        <v>0</v>
      </c>
      <c r="AA57" s="98"/>
      <c r="AB57" s="98">
        <f>+'Alloc amt'!AB57/'Alloc amt'!$G57</f>
        <v>9.9790884624463821E-4</v>
      </c>
      <c r="AC57" s="98">
        <f>+'Alloc amt'!AC57/'Alloc amt'!$G57</f>
        <v>7.8135667998763519E-3</v>
      </c>
      <c r="AD57" s="98">
        <f>+'Alloc amt'!AD57/'Alloc amt'!$G57</f>
        <v>0</v>
      </c>
      <c r="AE57" s="98"/>
      <c r="AF57" s="98">
        <f>+'Alloc amt'!AF57/'Alloc amt'!$G57</f>
        <v>1.0554860188506933E-2</v>
      </c>
      <c r="AG57" s="98">
        <f>+'Alloc amt'!AG57/'Alloc amt'!$G57</f>
        <v>7.8824937249368496E-2</v>
      </c>
      <c r="AH57" s="98">
        <f>+'Alloc amt'!AH57/'Alloc amt'!$G57</f>
        <v>0</v>
      </c>
      <c r="AI57" s="98"/>
      <c r="AJ57" s="98">
        <f>+'Alloc amt'!AJ57/'Alloc amt'!$G57</f>
        <v>2.4429975621203904E-2</v>
      </c>
      <c r="AK57" s="98">
        <f>+'Alloc amt'!AK57/'Alloc amt'!$G57</f>
        <v>0.18947899489700148</v>
      </c>
      <c r="AL57" s="98">
        <f>+'Alloc amt'!AL57/'Alloc amt'!$G57</f>
        <v>0</v>
      </c>
      <c r="AM57" s="98"/>
      <c r="AN57" s="98">
        <f>+'Alloc amt'!AN57/'Alloc amt'!$G57</f>
        <v>8.4471912592025793E-3</v>
      </c>
      <c r="AO57" s="98">
        <f>+'Alloc amt'!AO57/'Alloc amt'!$G57</f>
        <v>6.7479851131971316E-2</v>
      </c>
      <c r="AP57" s="98">
        <f>+'Alloc amt'!AP57/'Alloc amt'!$G57</f>
        <v>0</v>
      </c>
      <c r="AQ57" s="98"/>
      <c r="AR57" s="98">
        <f>+'Alloc amt'!AR57/'Alloc amt'!$G57</f>
        <v>3.1760034115680194E-3</v>
      </c>
      <c r="AS57" s="98">
        <f>+'Alloc amt'!AS57/'Alloc amt'!$G57</f>
        <v>2.4911825764502057E-2</v>
      </c>
      <c r="AT57" s="98">
        <f>+'Alloc amt'!AT57/'Alloc amt'!$G57</f>
        <v>0</v>
      </c>
      <c r="AU57" s="98"/>
      <c r="AV57" s="98">
        <f>+'Alloc amt'!AV57/'Alloc amt'!$G57</f>
        <v>0</v>
      </c>
      <c r="AW57" s="98">
        <f>+'Alloc amt'!AW57/'Alloc amt'!$G57</f>
        <v>5.8316758281550434E-3</v>
      </c>
      <c r="AX57" s="98">
        <f>+'Alloc amt'!AX57/'Alloc amt'!$G57</f>
        <v>0</v>
      </c>
      <c r="AY57" s="98"/>
      <c r="AZ57" s="98">
        <f>+'Alloc amt'!AZ57/'Alloc amt'!$G57</f>
        <v>0</v>
      </c>
      <c r="BA57" s="98">
        <f>+'Alloc amt'!BA57/'Alloc amt'!$G57</f>
        <v>2.1071212605855754E-5</v>
      </c>
      <c r="BB57" s="98">
        <f>+'Alloc amt'!BB57/'Alloc amt'!$G57</f>
        <v>0</v>
      </c>
      <c r="BC57" s="98"/>
      <c r="BD57" s="98">
        <f>+'Alloc amt'!BD57/'Alloc amt'!$G57</f>
        <v>7.6114443559651074E-6</v>
      </c>
      <c r="BE57" s="98">
        <f>+'Alloc amt'!BE57/'Alloc amt'!$G57</f>
        <v>7.0240272077395124E-5</v>
      </c>
      <c r="BF57" s="98">
        <f>+'Alloc amt'!BF57/'Alloc amt'!$G57</f>
        <v>0</v>
      </c>
    </row>
    <row r="58" spans="3:58" x14ac:dyDescent="0.25">
      <c r="C58" s="6" t="str">
        <f>'Alloc amt'!C58</f>
        <v>Acct 502: Steam Expense</v>
      </c>
      <c r="D58" s="6" t="str">
        <f>'Alloc amt'!D58</f>
        <v>OM502</v>
      </c>
      <c r="E58" s="6">
        <f>'Alloc amt'!E58</f>
        <v>47</v>
      </c>
      <c r="F58" s="103"/>
      <c r="G58" s="101">
        <f t="shared" si="0"/>
        <v>0.99999999999999956</v>
      </c>
      <c r="H58" s="98">
        <f>+'Alloc amt'!H58/'Alloc amt'!$G58</f>
        <v>0.16390000000000005</v>
      </c>
      <c r="I58" s="98">
        <f>+'Alloc amt'!I58/'Alloc amt'!$G58</f>
        <v>0.83609999999999984</v>
      </c>
      <c r="J58" s="98">
        <f>+'Alloc amt'!J58/'Alloc amt'!$G58</f>
        <v>0</v>
      </c>
      <c r="K58" s="104"/>
      <c r="L58" s="98">
        <f>+'Alloc amt'!L58/'Alloc amt'!$G58</f>
        <v>7.1106158552895815E-2</v>
      </c>
      <c r="M58" s="98">
        <f>+'Alloc amt'!M58/'Alloc amt'!$G58</f>
        <v>0.28069384533961084</v>
      </c>
      <c r="N58" s="98">
        <f>+'Alloc amt'!N58/'Alloc amt'!$G58</f>
        <v>0</v>
      </c>
      <c r="O58" s="98"/>
      <c r="P58" s="98">
        <f>+'Alloc amt'!P58/'Alloc amt'!$G58</f>
        <v>1.9114273597451437E-2</v>
      </c>
      <c r="Q58" s="98">
        <f>+'Alloc amt'!Q58/'Alloc amt'!$G58</f>
        <v>8.3743444729324823E-2</v>
      </c>
      <c r="R58" s="98">
        <f>+'Alloc amt'!R58/'Alloc amt'!$G58</f>
        <v>0</v>
      </c>
      <c r="S58" s="98"/>
      <c r="T58" s="98">
        <f>+'Alloc amt'!T58/'Alloc amt'!$G58</f>
        <v>1.5776328799300984E-3</v>
      </c>
      <c r="U58" s="98">
        <f>+'Alloc amt'!U58/'Alloc amt'!$G58</f>
        <v>6.9971521023760429E-3</v>
      </c>
      <c r="V58" s="98">
        <f>+'Alloc amt'!V58/'Alloc amt'!$G58</f>
        <v>0</v>
      </c>
      <c r="W58" s="98"/>
      <c r="X58" s="98">
        <f>+'Alloc amt'!X58/'Alloc amt'!$G58</f>
        <v>1.7936212877799364E-2</v>
      </c>
      <c r="Y58" s="98">
        <f>+'Alloc amt'!Y58/'Alloc amt'!$G58</f>
        <v>9.8906537200240327E-2</v>
      </c>
      <c r="Z58" s="98">
        <f>+'Alloc amt'!Z58/'Alloc amt'!$G58</f>
        <v>0</v>
      </c>
      <c r="AA58" s="98"/>
      <c r="AB58" s="98">
        <f>+'Alloc amt'!AB58/'Alloc amt'!$G58</f>
        <v>1.1352325622307402E-3</v>
      </c>
      <c r="AC58" s="98">
        <f>+'Alloc amt'!AC58/'Alloc amt'!$G58</f>
        <v>7.6325775976419531E-3</v>
      </c>
      <c r="AD58" s="98">
        <f>+'Alloc amt'!AD58/'Alloc amt'!$G58</f>
        <v>0</v>
      </c>
      <c r="AE58" s="98"/>
      <c r="AF58" s="98">
        <f>+'Alloc amt'!AF58/'Alloc amt'!$G58</f>
        <v>1.2007330149319576E-2</v>
      </c>
      <c r="AG58" s="98">
        <f>+'Alloc amt'!AG58/'Alloc amt'!$G58</f>
        <v>7.6999079369819104E-2</v>
      </c>
      <c r="AH58" s="98">
        <f>+'Alloc amt'!AH58/'Alloc amt'!$G58</f>
        <v>0</v>
      </c>
      <c r="AI58" s="98"/>
      <c r="AJ58" s="98">
        <f>+'Alloc amt'!AJ58/'Alloc amt'!$G58</f>
        <v>2.7791820790107398E-2</v>
      </c>
      <c r="AK58" s="98">
        <f>+'Alloc amt'!AK58/'Alloc amt'!$G58</f>
        <v>0.18509000674281734</v>
      </c>
      <c r="AL58" s="98">
        <f>+'Alloc amt'!AL58/'Alloc amt'!$G58</f>
        <v>0</v>
      </c>
      <c r="AM58" s="98"/>
      <c r="AN58" s="98">
        <f>+'Alloc amt'!AN58/'Alloc amt'!$G58</f>
        <v>9.6096217734969111E-3</v>
      </c>
      <c r="AO58" s="98">
        <f>+'Alloc amt'!AO58/'Alloc amt'!$G58</f>
        <v>6.5916784643122103E-2</v>
      </c>
      <c r="AP58" s="98">
        <f>+'Alloc amt'!AP58/'Alloc amt'!$G58</f>
        <v>0</v>
      </c>
      <c r="AQ58" s="98"/>
      <c r="AR58" s="98">
        <f>+'Alloc amt'!AR58/'Alloc amt'!$G58</f>
        <v>3.6130579502689792E-3</v>
      </c>
      <c r="AS58" s="98">
        <f>+'Alloc amt'!AS58/'Alloc amt'!$G58</f>
        <v>2.4334781811746583E-2</v>
      </c>
      <c r="AT58" s="98">
        <f>+'Alloc amt'!AT58/'Alloc amt'!$G58</f>
        <v>0</v>
      </c>
      <c r="AU58" s="98"/>
      <c r="AV58" s="98">
        <f>+'Alloc amt'!AV58/'Alloc amt'!$G58</f>
        <v>0</v>
      </c>
      <c r="AW58" s="98">
        <f>+'Alloc amt'!AW58/'Alloc amt'!$G58</f>
        <v>5.6965940680753684E-3</v>
      </c>
      <c r="AX58" s="98">
        <f>+'Alloc amt'!AX58/'Alloc amt'!$G58</f>
        <v>0</v>
      </c>
      <c r="AY58" s="98"/>
      <c r="AZ58" s="98">
        <f>+'Alloc amt'!AZ58/'Alloc amt'!$G58</f>
        <v>0</v>
      </c>
      <c r="BA58" s="98">
        <f>+'Alloc amt'!BA58/'Alloc amt'!$G58</f>
        <v>2.0583130522817109E-5</v>
      </c>
      <c r="BB58" s="98">
        <f>+'Alloc amt'!BB58/'Alloc amt'!$G58</f>
        <v>0</v>
      </c>
      <c r="BC58" s="98"/>
      <c r="BD58" s="98">
        <f>+'Alloc amt'!BD58/'Alloc amt'!$G58</f>
        <v>8.658866499696992E-6</v>
      </c>
      <c r="BE58" s="98">
        <f>+'Alloc amt'!BE58/'Alloc amt'!$G58</f>
        <v>6.8613264702451312E-5</v>
      </c>
      <c r="BF58" s="98">
        <f>+'Alloc amt'!BF58/'Alloc amt'!$G58</f>
        <v>0</v>
      </c>
    </row>
    <row r="59" spans="3:58" x14ac:dyDescent="0.25">
      <c r="C59" s="6" t="str">
        <f>'Alloc amt'!C59</f>
        <v>Acct 505: Electric Expense</v>
      </c>
      <c r="D59" s="6" t="str">
        <f>'Alloc amt'!D59</f>
        <v>OM505</v>
      </c>
      <c r="E59" s="6">
        <f>'Alloc amt'!E59</f>
        <v>48</v>
      </c>
      <c r="F59" s="103"/>
      <c r="G59" s="101">
        <f t="shared" si="0"/>
        <v>1</v>
      </c>
      <c r="H59" s="98">
        <f>+'Alloc amt'!H59/'Alloc amt'!$G59</f>
        <v>0.16390000000000007</v>
      </c>
      <c r="I59" s="98">
        <f>+'Alloc amt'!I59/'Alloc amt'!$G59</f>
        <v>0.83609999999999995</v>
      </c>
      <c r="J59" s="98">
        <f>+'Alloc amt'!J59/'Alloc amt'!$G59</f>
        <v>0</v>
      </c>
      <c r="K59" s="104"/>
      <c r="L59" s="98">
        <f>+'Alloc amt'!L59/'Alloc amt'!$G59</f>
        <v>7.1106158552895843E-2</v>
      </c>
      <c r="M59" s="98">
        <f>+'Alloc amt'!M59/'Alloc amt'!$G59</f>
        <v>0.28069384533961095</v>
      </c>
      <c r="N59" s="98">
        <f>+'Alloc amt'!N59/'Alloc amt'!$G59</f>
        <v>0</v>
      </c>
      <c r="O59" s="98"/>
      <c r="P59" s="98">
        <f>+'Alloc amt'!P59/'Alloc amt'!$G59</f>
        <v>1.9114273597451444E-2</v>
      </c>
      <c r="Q59" s="98">
        <f>+'Alloc amt'!Q59/'Alloc amt'!$G59</f>
        <v>8.3743444729324865E-2</v>
      </c>
      <c r="R59" s="98">
        <f>+'Alloc amt'!R59/'Alloc amt'!$G59</f>
        <v>0</v>
      </c>
      <c r="S59" s="98"/>
      <c r="T59" s="98">
        <f>+'Alloc amt'!T59/'Alloc amt'!$G59</f>
        <v>1.5776328799300989E-3</v>
      </c>
      <c r="U59" s="98">
        <f>+'Alloc amt'!U59/'Alloc amt'!$G59</f>
        <v>6.9971521023760464E-3</v>
      </c>
      <c r="V59" s="98">
        <f>+'Alloc amt'!V59/'Alloc amt'!$G59</f>
        <v>0</v>
      </c>
      <c r="W59" s="98"/>
      <c r="X59" s="98">
        <f>+'Alloc amt'!X59/'Alloc amt'!$G59</f>
        <v>1.7936212877799371E-2</v>
      </c>
      <c r="Y59" s="98">
        <f>+'Alloc amt'!Y59/'Alloc amt'!$G59</f>
        <v>9.8906537200240369E-2</v>
      </c>
      <c r="Z59" s="98">
        <f>+'Alloc amt'!Z59/'Alloc amt'!$G59</f>
        <v>0</v>
      </c>
      <c r="AA59" s="98"/>
      <c r="AB59" s="98">
        <f>+'Alloc amt'!AB59/'Alloc amt'!$G59</f>
        <v>1.1352325622307404E-3</v>
      </c>
      <c r="AC59" s="98">
        <f>+'Alloc amt'!AC59/'Alloc amt'!$G59</f>
        <v>7.6325775976419565E-3</v>
      </c>
      <c r="AD59" s="98">
        <f>+'Alloc amt'!AD59/'Alloc amt'!$G59</f>
        <v>0</v>
      </c>
      <c r="AE59" s="98"/>
      <c r="AF59" s="98">
        <f>+'Alloc amt'!AF59/'Alloc amt'!$G59</f>
        <v>1.2007330149319579E-2</v>
      </c>
      <c r="AG59" s="98">
        <f>+'Alloc amt'!AG59/'Alloc amt'!$G59</f>
        <v>7.6999079369819132E-2</v>
      </c>
      <c r="AH59" s="98">
        <f>+'Alloc amt'!AH59/'Alloc amt'!$G59</f>
        <v>0</v>
      </c>
      <c r="AI59" s="98"/>
      <c r="AJ59" s="98">
        <f>+'Alloc amt'!AJ59/'Alloc amt'!$G59</f>
        <v>2.7791820790107405E-2</v>
      </c>
      <c r="AK59" s="98">
        <f>+'Alloc amt'!AK59/'Alloc amt'!$G59</f>
        <v>0.18509000674281739</v>
      </c>
      <c r="AL59" s="98">
        <f>+'Alloc amt'!AL59/'Alloc amt'!$G59</f>
        <v>0</v>
      </c>
      <c r="AM59" s="98"/>
      <c r="AN59" s="98">
        <f>+'Alloc amt'!AN59/'Alloc amt'!$G59</f>
        <v>9.6096217734969128E-3</v>
      </c>
      <c r="AO59" s="98">
        <f>+'Alloc amt'!AO59/'Alloc amt'!$G59</f>
        <v>6.5916784643122131E-2</v>
      </c>
      <c r="AP59" s="98">
        <f>+'Alloc amt'!AP59/'Alloc amt'!$G59</f>
        <v>0</v>
      </c>
      <c r="AQ59" s="98"/>
      <c r="AR59" s="98">
        <f>+'Alloc amt'!AR59/'Alloc amt'!$G59</f>
        <v>3.6130579502689805E-3</v>
      </c>
      <c r="AS59" s="98">
        <f>+'Alloc amt'!AS59/'Alloc amt'!$G59</f>
        <v>2.4334781811746593E-2</v>
      </c>
      <c r="AT59" s="98">
        <f>+'Alloc amt'!AT59/'Alloc amt'!$G59</f>
        <v>0</v>
      </c>
      <c r="AU59" s="98"/>
      <c r="AV59" s="98">
        <f>+'Alloc amt'!AV59/'Alloc amt'!$G59</f>
        <v>0</v>
      </c>
      <c r="AW59" s="98">
        <f>+'Alloc amt'!AW59/'Alloc amt'!$G59</f>
        <v>5.6965940680753701E-3</v>
      </c>
      <c r="AX59" s="98">
        <f>+'Alloc amt'!AX59/'Alloc amt'!$G59</f>
        <v>0</v>
      </c>
      <c r="AY59" s="98"/>
      <c r="AZ59" s="98">
        <f>+'Alloc amt'!AZ59/'Alloc amt'!$G59</f>
        <v>0</v>
      </c>
      <c r="BA59" s="98">
        <f>+'Alloc amt'!BA59/'Alloc amt'!$G59</f>
        <v>2.0583130522817112E-5</v>
      </c>
      <c r="BB59" s="98">
        <f>+'Alloc amt'!BB59/'Alloc amt'!$G59</f>
        <v>0</v>
      </c>
      <c r="BC59" s="98"/>
      <c r="BD59" s="98">
        <f>+'Alloc amt'!BD59/'Alloc amt'!$G59</f>
        <v>8.6588664996969954E-6</v>
      </c>
      <c r="BE59" s="98">
        <f>+'Alloc amt'!BE59/'Alloc amt'!$G59</f>
        <v>6.8613264702451339E-5</v>
      </c>
      <c r="BF59" s="98">
        <f>+'Alloc amt'!BF59/'Alloc amt'!$G59</f>
        <v>0</v>
      </c>
    </row>
    <row r="60" spans="3:58" x14ac:dyDescent="0.25">
      <c r="C60" s="6" t="str">
        <f>'Alloc amt'!C60</f>
        <v>Total O&amp;M Expense Less Purchased Power</v>
      </c>
      <c r="D60" s="6" t="str">
        <f>'Alloc amt'!D60</f>
        <v>O&amp;MxPurch</v>
      </c>
      <c r="E60" s="6">
        <f>'Alloc amt'!E60</f>
        <v>49</v>
      </c>
      <c r="F60" s="103"/>
      <c r="G60" s="101">
        <f t="shared" si="0"/>
        <v>0.99999999999999956</v>
      </c>
      <c r="H60" s="98">
        <f>+'Alloc amt'!H60/'Alloc amt'!$G60</f>
        <v>0.10396090945381523</v>
      </c>
      <c r="I60" s="98">
        <f>+'Alloc amt'!I60/'Alloc amt'!$G60</f>
        <v>0.77123295981328455</v>
      </c>
      <c r="J60" s="98">
        <f>+'Alloc amt'!J60/'Alloc amt'!$G60</f>
        <v>0.12480613073290002</v>
      </c>
      <c r="K60" s="104"/>
      <c r="L60" s="98">
        <f>+'Alloc amt'!L60/'Alloc amt'!$G60</f>
        <v>4.8866283306525246E-2</v>
      </c>
      <c r="M60" s="98">
        <f>+'Alloc amt'!M60/'Alloc amt'!$G60</f>
        <v>0.25891681036077074</v>
      </c>
      <c r="N60" s="98">
        <f>+'Alloc amt'!N60/'Alloc amt'!$G60</f>
        <v>8.5438089375585419E-2</v>
      </c>
      <c r="O60" s="98"/>
      <c r="P60" s="98">
        <f>+'Alloc amt'!P60/'Alloc amt'!$G60</f>
        <v>1.1935371763667499E-2</v>
      </c>
      <c r="Q60" s="98">
        <f>+'Alloc amt'!Q60/'Alloc amt'!$G60</f>
        <v>7.7246387685154169E-2</v>
      </c>
      <c r="R60" s="98">
        <f>+'Alloc amt'!R60/'Alloc amt'!$G60</f>
        <v>2.7077838533911908E-2</v>
      </c>
      <c r="S60" s="98"/>
      <c r="T60" s="98">
        <f>+'Alloc amt'!T60/'Alloc amt'!$G60</f>
        <v>1.0447497079334473E-3</v>
      </c>
      <c r="U60" s="98">
        <f>+'Alloc amt'!U60/'Alloc amt'!$G60</f>
        <v>6.4542929388580602E-3</v>
      </c>
      <c r="V60" s="98">
        <f>+'Alloc amt'!V60/'Alloc amt'!$G60</f>
        <v>7.2422140832204213E-4</v>
      </c>
      <c r="W60" s="98"/>
      <c r="X60" s="98">
        <f>+'Alloc amt'!X60/'Alloc amt'!$G60</f>
        <v>9.7438393708933427E-3</v>
      </c>
      <c r="Y60" s="98">
        <f>+'Alloc amt'!Y60/'Alloc amt'!$G60</f>
        <v>9.1233083877316268E-2</v>
      </c>
      <c r="Z60" s="98">
        <f>+'Alloc amt'!Z60/'Alloc amt'!$G60</f>
        <v>3.7099370679840988E-3</v>
      </c>
      <c r="AA60" s="98"/>
      <c r="AB60" s="98">
        <f>+'Alloc amt'!AB60/'Alloc amt'!$G60</f>
        <v>7.36519908854744E-4</v>
      </c>
      <c r="AC60" s="98">
        <f>+'Alloc amt'!AC60/'Alloc amt'!$G60</f>
        <v>7.0404202985695184E-3</v>
      </c>
      <c r="AD60" s="98">
        <f>+'Alloc amt'!AD60/'Alloc amt'!$G60</f>
        <v>3.7337877202510693E-4</v>
      </c>
      <c r="AE60" s="98"/>
      <c r="AF60" s="98">
        <f>+'Alloc amt'!AF60/'Alloc amt'!$G60</f>
        <v>7.3634848308732955E-3</v>
      </c>
      <c r="AG60" s="98">
        <f>+'Alloc amt'!AG60/'Alloc amt'!$G60</f>
        <v>7.1025269567376648E-2</v>
      </c>
      <c r="AH60" s="98">
        <f>+'Alloc amt'!AH60/'Alloc amt'!$G60</f>
        <v>1.7814303743983863E-3</v>
      </c>
      <c r="AI60" s="98"/>
      <c r="AJ60" s="98">
        <f>+'Alloc amt'!AJ60/'Alloc amt'!$G60</f>
        <v>1.6629228440209479E-2</v>
      </c>
      <c r="AK60" s="98">
        <f>+'Alloc amt'!AK60/'Alloc amt'!$G60</f>
        <v>0.17073019224031075</v>
      </c>
      <c r="AL60" s="98">
        <f>+'Alloc amt'!AL60/'Alloc amt'!$G60</f>
        <v>1.3148588895306821E-3</v>
      </c>
      <c r="AM60" s="98"/>
      <c r="AN60" s="98">
        <f>+'Alloc amt'!AN60/'Alloc amt'!$G60</f>
        <v>4.3845874830668423E-3</v>
      </c>
      <c r="AO60" s="98">
        <f>+'Alloc amt'!AO60/'Alloc amt'!$G60</f>
        <v>6.0802771105956159E-2</v>
      </c>
      <c r="AP60" s="98">
        <f>+'Alloc amt'!AP60/'Alloc amt'!$G60</f>
        <v>4.8441728249851845E-4</v>
      </c>
      <c r="AQ60" s="98"/>
      <c r="AR60" s="98">
        <f>+'Alloc amt'!AR60/'Alloc amt'!$G60</f>
        <v>2.6251844577365644E-3</v>
      </c>
      <c r="AS60" s="98">
        <f>+'Alloc amt'!AS60/'Alloc amt'!$G60</f>
        <v>2.244681952288459E-2</v>
      </c>
      <c r="AT60" s="98">
        <f>+'Alloc amt'!AT60/'Alloc amt'!$G60</f>
        <v>2.2912871191399413E-5</v>
      </c>
      <c r="AU60" s="98"/>
      <c r="AV60" s="98">
        <f>+'Alloc amt'!AV60/'Alloc amt'!$G60</f>
        <v>6.2400011693730249E-4</v>
      </c>
      <c r="AW60" s="98">
        <f>+'Alloc amt'!AW60/'Alloc amt'!$G60</f>
        <v>5.2546359334727502E-3</v>
      </c>
      <c r="AX60" s="98">
        <f>+'Alloc amt'!AX60/'Alloc amt'!$G60</f>
        <v>3.8374203322908322E-3</v>
      </c>
      <c r="AY60" s="98"/>
      <c r="AZ60" s="98">
        <f>+'Alloc amt'!AZ60/'Alloc amt'!$G60</f>
        <v>2.6137185274845757E-6</v>
      </c>
      <c r="BA60" s="98">
        <f>+'Alloc amt'!BA60/'Alloc amt'!$G60</f>
        <v>1.898623211976486E-5</v>
      </c>
      <c r="BB60" s="98">
        <f>+'Alloc amt'!BB60/'Alloc amt'!$G60</f>
        <v>1.4810209044310511E-7</v>
      </c>
      <c r="BC60" s="98"/>
      <c r="BD60" s="98">
        <f>+'Alloc amt'!BD60/'Alloc amt'!$G60</f>
        <v>5.0463485899882082E-6</v>
      </c>
      <c r="BE60" s="98">
        <f>+'Alloc amt'!BE60/'Alloc amt'!$G60</f>
        <v>6.3290050495065064E-5</v>
      </c>
      <c r="BF60" s="98">
        <f>+'Alloc amt'!BF60/'Alloc amt'!$G60</f>
        <v>4.1477723071184785E-5</v>
      </c>
    </row>
    <row r="61" spans="3:58" x14ac:dyDescent="0.25">
      <c r="C61" s="6" t="str">
        <f>'Alloc amt'!C61</f>
        <v>Meter Reading</v>
      </c>
      <c r="D61" s="6" t="str">
        <f>'Alloc amt'!D61</f>
        <v>MREAD</v>
      </c>
      <c r="E61" s="6">
        <f>'Alloc amt'!E61</f>
        <v>50</v>
      </c>
      <c r="F61" s="103"/>
      <c r="G61" s="101">
        <f t="shared" si="0"/>
        <v>1</v>
      </c>
      <c r="H61" s="98">
        <f>+'Alloc amt'!H61/'Alloc amt'!$G61</f>
        <v>0</v>
      </c>
      <c r="I61" s="98">
        <f>+'Alloc amt'!I61/'Alloc amt'!$G61</f>
        <v>0</v>
      </c>
      <c r="J61" s="98">
        <f>+'Alloc amt'!J61/'Alloc amt'!$G61</f>
        <v>1</v>
      </c>
      <c r="K61" s="104"/>
      <c r="L61" s="98">
        <f>+'Alloc amt'!L61/'Alloc amt'!$G61</f>
        <v>0</v>
      </c>
      <c r="M61" s="98">
        <f>+'Alloc amt'!M61/'Alloc amt'!$G61</f>
        <v>0</v>
      </c>
      <c r="N61" s="98">
        <f>+'Alloc amt'!N61/'Alloc amt'!$G61</f>
        <v>0.66241338737089817</v>
      </c>
      <c r="O61" s="98"/>
      <c r="P61" s="98">
        <f>+'Alloc amt'!P61/'Alloc amt'!$G61</f>
        <v>0</v>
      </c>
      <c r="Q61" s="98">
        <f>+'Alloc amt'!Q61/'Alloc amt'!$G61</f>
        <v>0</v>
      </c>
      <c r="R61" s="98">
        <f>+'Alloc amt'!R61/'Alloc amt'!$G61</f>
        <v>0.25633185422162069</v>
      </c>
      <c r="S61" s="98"/>
      <c r="T61" s="98">
        <f>+'Alloc amt'!T61/'Alloc amt'!$G61</f>
        <v>0</v>
      </c>
      <c r="U61" s="98">
        <f>+'Alloc amt'!U61/'Alloc amt'!$G61</f>
        <v>0</v>
      </c>
      <c r="V61" s="98">
        <f>+'Alloc amt'!V61/'Alloc amt'!$G61</f>
        <v>9.1207616528112094E-3</v>
      </c>
      <c r="W61" s="98"/>
      <c r="X61" s="98">
        <f>+'Alloc amt'!X61/'Alloc amt'!$G61</f>
        <v>0</v>
      </c>
      <c r="Y61" s="98">
        <f>+'Alloc amt'!Y61/'Alloc amt'!$G61</f>
        <v>0</v>
      </c>
      <c r="Z61" s="98">
        <f>+'Alloc amt'!Z61/'Alloc amt'!$G61</f>
        <v>3.4629670929687079E-2</v>
      </c>
      <c r="AA61" s="98"/>
      <c r="AB61" s="98">
        <f>+'Alloc amt'!AB61/'Alloc amt'!$G61</f>
        <v>0</v>
      </c>
      <c r="AC61" s="98">
        <f>+'Alloc amt'!AC61/'Alloc amt'!$G61</f>
        <v>0</v>
      </c>
      <c r="AD61" s="98">
        <f>+'Alloc amt'!AD61/'Alloc amt'!$G61</f>
        <v>1.3304315058485154E-3</v>
      </c>
      <c r="AE61" s="98"/>
      <c r="AF61" s="98">
        <f>+'Alloc amt'!AF61/'Alloc amt'!$G61</f>
        <v>0</v>
      </c>
      <c r="AG61" s="98">
        <f>+'Alloc amt'!AG61/'Alloc amt'!$G61</f>
        <v>0</v>
      </c>
      <c r="AH61" s="98">
        <f>+'Alloc amt'!AH61/'Alloc amt'!$G61</f>
        <v>2.3763198572670015E-2</v>
      </c>
      <c r="AI61" s="98"/>
      <c r="AJ61" s="98">
        <f>+'Alloc amt'!AJ61/'Alloc amt'!$G61</f>
        <v>0</v>
      </c>
      <c r="AK61" s="98">
        <f>+'Alloc amt'!AK61/'Alloc amt'!$G61</f>
        <v>0</v>
      </c>
      <c r="AL61" s="98">
        <f>+'Alloc amt'!AL61/'Alloc amt'!$G61</f>
        <v>1.065114240231326E-2</v>
      </c>
      <c r="AM61" s="98"/>
      <c r="AN61" s="98">
        <f>+'Alloc amt'!AN61/'Alloc amt'!$G61</f>
        <v>0</v>
      </c>
      <c r="AO61" s="98">
        <f>+'Alloc amt'!AO61/'Alloc amt'!$G61</f>
        <v>0</v>
      </c>
      <c r="AP61" s="98">
        <f>+'Alloc amt'!AP61/'Alloc amt'!$G61</f>
        <v>9.2284266301631123E-4</v>
      </c>
      <c r="AQ61" s="98"/>
      <c r="AR61" s="98">
        <f>+'Alloc amt'!AR61/'Alloc amt'!$G61</f>
        <v>0</v>
      </c>
      <c r="AS61" s="98">
        <f>+'Alloc amt'!AS61/'Alloc amt'!$G61</f>
        <v>0</v>
      </c>
      <c r="AT61" s="98">
        <f>+'Alloc amt'!AT61/'Alloc amt'!$G61</f>
        <v>7.6903555251359274E-5</v>
      </c>
      <c r="AU61" s="98"/>
      <c r="AV61" s="98">
        <f>+'Alloc amt'!AV61/'Alloc amt'!$G61</f>
        <v>0</v>
      </c>
      <c r="AW61" s="98">
        <f>+'Alloc amt'!AW61/'Alloc amt'!$G61</f>
        <v>0</v>
      </c>
      <c r="AX61" s="98">
        <f>+'Alloc amt'!AX61/'Alloc amt'!$G61</f>
        <v>0</v>
      </c>
      <c r="AY61" s="98"/>
      <c r="AZ61" s="98">
        <f>+'Alloc amt'!AZ61/'Alloc amt'!$G61</f>
        <v>0</v>
      </c>
      <c r="BA61" s="98">
        <f>+'Alloc amt'!BA61/'Alloc amt'!$G61</f>
        <v>0</v>
      </c>
      <c r="BB61" s="98">
        <f>+'Alloc amt'!BB61/'Alloc amt'!$G61</f>
        <v>0</v>
      </c>
      <c r="BC61" s="98"/>
      <c r="BD61" s="98">
        <f>+'Alloc amt'!BD61/'Alloc amt'!$G61</f>
        <v>0</v>
      </c>
      <c r="BE61" s="98">
        <f>+'Alloc amt'!BE61/'Alloc amt'!$G61</f>
        <v>0</v>
      </c>
      <c r="BF61" s="98">
        <f>+'Alloc amt'!BF61/'Alloc amt'!$G61</f>
        <v>7.5980712588342959E-4</v>
      </c>
    </row>
    <row r="62" spans="3:58" x14ac:dyDescent="0.25">
      <c r="C62" s="6">
        <f>'Alloc amt'!C62</f>
        <v>0</v>
      </c>
      <c r="D62" s="6">
        <f>'Alloc amt'!D62</f>
        <v>0</v>
      </c>
      <c r="E62" s="6">
        <f>'Alloc amt'!E62</f>
        <v>0</v>
      </c>
      <c r="F62" s="103"/>
      <c r="G62" s="101" t="e">
        <f t="shared" si="0"/>
        <v>#DIV/0!</v>
      </c>
      <c r="H62" s="98" t="e">
        <f>+'Alloc amt'!H62/'Alloc amt'!$G62</f>
        <v>#DIV/0!</v>
      </c>
      <c r="I62" s="98" t="e">
        <f>+'Alloc amt'!I62/'Alloc amt'!$G62</f>
        <v>#DIV/0!</v>
      </c>
      <c r="J62" s="98" t="e">
        <f>+'Alloc amt'!J62/'Alloc amt'!$G62</f>
        <v>#DIV/0!</v>
      </c>
      <c r="K62" s="104"/>
      <c r="L62" s="98" t="e">
        <f>+'Alloc amt'!L62/'Alloc amt'!$G62</f>
        <v>#DIV/0!</v>
      </c>
      <c r="M62" s="98" t="e">
        <f>+'Alloc amt'!M62/'Alloc amt'!$G62</f>
        <v>#DIV/0!</v>
      </c>
      <c r="N62" s="98" t="e">
        <f>+'Alloc amt'!N62/'Alloc amt'!$G62</f>
        <v>#DIV/0!</v>
      </c>
      <c r="O62" s="98"/>
      <c r="P62" s="98" t="e">
        <f>+'Alloc amt'!P62/'Alloc amt'!$G62</f>
        <v>#DIV/0!</v>
      </c>
      <c r="Q62" s="98" t="e">
        <f>+'Alloc amt'!Q62/'Alloc amt'!$G62</f>
        <v>#DIV/0!</v>
      </c>
      <c r="R62" s="98" t="e">
        <f>+'Alloc amt'!R62/'Alloc amt'!$G62</f>
        <v>#DIV/0!</v>
      </c>
      <c r="S62" s="98"/>
      <c r="T62" s="98" t="e">
        <f>+'Alloc amt'!T62/'Alloc amt'!$G62</f>
        <v>#DIV/0!</v>
      </c>
      <c r="U62" s="98" t="e">
        <f>+'Alloc amt'!U62/'Alloc amt'!$G62</f>
        <v>#DIV/0!</v>
      </c>
      <c r="V62" s="98" t="e">
        <f>+'Alloc amt'!V62/'Alloc amt'!$G62</f>
        <v>#DIV/0!</v>
      </c>
      <c r="W62" s="98"/>
      <c r="X62" s="98" t="e">
        <f>+'Alloc amt'!X62/'Alloc amt'!$G62</f>
        <v>#DIV/0!</v>
      </c>
      <c r="Y62" s="98" t="e">
        <f>+'Alloc amt'!Y62/'Alloc amt'!$G62</f>
        <v>#DIV/0!</v>
      </c>
      <c r="Z62" s="98" t="e">
        <f>+'Alloc amt'!Z62/'Alloc amt'!$G62</f>
        <v>#DIV/0!</v>
      </c>
      <c r="AA62" s="98"/>
      <c r="AB62" s="98" t="e">
        <f>+'Alloc amt'!AB62/'Alloc amt'!$G62</f>
        <v>#DIV/0!</v>
      </c>
      <c r="AC62" s="98" t="e">
        <f>+'Alloc amt'!AC62/'Alloc amt'!$G62</f>
        <v>#DIV/0!</v>
      </c>
      <c r="AD62" s="98" t="e">
        <f>+'Alloc amt'!AD62/'Alloc amt'!$G62</f>
        <v>#DIV/0!</v>
      </c>
      <c r="AE62" s="98"/>
      <c r="AF62" s="98" t="e">
        <f>+'Alloc amt'!AF62/'Alloc amt'!$G62</f>
        <v>#DIV/0!</v>
      </c>
      <c r="AG62" s="98" t="e">
        <f>+'Alloc amt'!AG62/'Alloc amt'!$G62</f>
        <v>#DIV/0!</v>
      </c>
      <c r="AH62" s="98" t="e">
        <f>+'Alloc amt'!AH62/'Alloc amt'!$G62</f>
        <v>#DIV/0!</v>
      </c>
      <c r="AI62" s="98"/>
      <c r="AJ62" s="98" t="e">
        <f>+'Alloc amt'!AJ62/'Alloc amt'!$G62</f>
        <v>#DIV/0!</v>
      </c>
      <c r="AK62" s="98" t="e">
        <f>+'Alloc amt'!AK62/'Alloc amt'!$G62</f>
        <v>#DIV/0!</v>
      </c>
      <c r="AL62" s="98" t="e">
        <f>+'Alloc amt'!AL62/'Alloc amt'!$G62</f>
        <v>#DIV/0!</v>
      </c>
      <c r="AM62" s="98"/>
      <c r="AN62" s="98" t="e">
        <f>+'Alloc amt'!AN62/'Alloc amt'!$G62</f>
        <v>#DIV/0!</v>
      </c>
      <c r="AO62" s="98" t="e">
        <f>+'Alloc amt'!AO62/'Alloc amt'!$G62</f>
        <v>#DIV/0!</v>
      </c>
      <c r="AP62" s="98" t="e">
        <f>+'Alloc amt'!AP62/'Alloc amt'!$G62</f>
        <v>#DIV/0!</v>
      </c>
      <c r="AQ62" s="98"/>
      <c r="AR62" s="98" t="e">
        <f>+'Alloc amt'!AR62/'Alloc amt'!$G62</f>
        <v>#DIV/0!</v>
      </c>
      <c r="AS62" s="98" t="e">
        <f>+'Alloc amt'!AS62/'Alloc amt'!$G62</f>
        <v>#DIV/0!</v>
      </c>
      <c r="AT62" s="98" t="e">
        <f>+'Alloc amt'!AT62/'Alloc amt'!$G62</f>
        <v>#DIV/0!</v>
      </c>
      <c r="AU62" s="98"/>
      <c r="AV62" s="98" t="e">
        <f>+'Alloc amt'!AV62/'Alloc amt'!$G62</f>
        <v>#DIV/0!</v>
      </c>
      <c r="AW62" s="98" t="e">
        <f>+'Alloc amt'!AW62/'Alloc amt'!$G62</f>
        <v>#DIV/0!</v>
      </c>
      <c r="AX62" s="98" t="e">
        <f>+'Alloc amt'!AX62/'Alloc amt'!$G62</f>
        <v>#DIV/0!</v>
      </c>
      <c r="AY62" s="98"/>
      <c r="AZ62" s="98" t="e">
        <f>+'Alloc amt'!AZ62/'Alloc amt'!$G62</f>
        <v>#DIV/0!</v>
      </c>
      <c r="BA62" s="98" t="e">
        <f>+'Alloc amt'!BA62/'Alloc amt'!$G62</f>
        <v>#DIV/0!</v>
      </c>
      <c r="BB62" s="98" t="e">
        <f>+'Alloc amt'!BB62/'Alloc amt'!$G62</f>
        <v>#DIV/0!</v>
      </c>
      <c r="BC62" s="98"/>
      <c r="BD62" s="98" t="e">
        <f>+'Alloc amt'!BD62/'Alloc amt'!$G62</f>
        <v>#DIV/0!</v>
      </c>
      <c r="BE62" s="98" t="e">
        <f>+'Alloc amt'!BE62/'Alloc amt'!$G62</f>
        <v>#DIV/0!</v>
      </c>
      <c r="BF62" s="98" t="e">
        <f>+'Alloc amt'!BF62/'Alloc amt'!$G62</f>
        <v>#DIV/0!</v>
      </c>
    </row>
    <row r="63" spans="3:58" x14ac:dyDescent="0.25">
      <c r="C63" s="6">
        <f>'Alloc amt'!C63</f>
        <v>0</v>
      </c>
      <c r="D63" s="6">
        <f>'Alloc amt'!D63</f>
        <v>0</v>
      </c>
      <c r="E63" s="6">
        <f>'Alloc amt'!E63</f>
        <v>0</v>
      </c>
      <c r="F63" s="103"/>
      <c r="G63" s="101" t="e">
        <f t="shared" si="0"/>
        <v>#DIV/0!</v>
      </c>
      <c r="H63" s="98" t="e">
        <f>+'Alloc amt'!H63/'Alloc amt'!$G63</f>
        <v>#DIV/0!</v>
      </c>
      <c r="I63" s="98" t="e">
        <f>+'Alloc amt'!I63/'Alloc amt'!$G63</f>
        <v>#DIV/0!</v>
      </c>
      <c r="J63" s="98" t="e">
        <f>+'Alloc amt'!J63/'Alloc amt'!$G63</f>
        <v>#DIV/0!</v>
      </c>
      <c r="K63" s="104"/>
      <c r="L63" s="98" t="e">
        <f>+'Alloc amt'!L63/'Alloc amt'!$G63</f>
        <v>#DIV/0!</v>
      </c>
      <c r="M63" s="98" t="e">
        <f>+'Alloc amt'!M63/'Alloc amt'!$G63</f>
        <v>#DIV/0!</v>
      </c>
      <c r="N63" s="98" t="e">
        <f>+'Alloc amt'!N63/'Alloc amt'!$G63</f>
        <v>#DIV/0!</v>
      </c>
      <c r="O63" s="98"/>
      <c r="P63" s="98" t="e">
        <f>+'Alloc amt'!P63/'Alloc amt'!$G63</f>
        <v>#DIV/0!</v>
      </c>
      <c r="Q63" s="98" t="e">
        <f>+'Alloc amt'!Q63/'Alloc amt'!$G63</f>
        <v>#DIV/0!</v>
      </c>
      <c r="R63" s="98" t="e">
        <f>+'Alloc amt'!R63/'Alloc amt'!$G63</f>
        <v>#DIV/0!</v>
      </c>
      <c r="S63" s="98"/>
      <c r="T63" s="98" t="e">
        <f>+'Alloc amt'!T63/'Alloc amt'!$G63</f>
        <v>#DIV/0!</v>
      </c>
      <c r="U63" s="98" t="e">
        <f>+'Alloc amt'!U63/'Alloc amt'!$G63</f>
        <v>#DIV/0!</v>
      </c>
      <c r="V63" s="98" t="e">
        <f>+'Alloc amt'!V63/'Alloc amt'!$G63</f>
        <v>#DIV/0!</v>
      </c>
      <c r="W63" s="98"/>
      <c r="X63" s="98" t="e">
        <f>+'Alloc amt'!X63/'Alloc amt'!$G63</f>
        <v>#DIV/0!</v>
      </c>
      <c r="Y63" s="98" t="e">
        <f>+'Alloc amt'!Y63/'Alloc amt'!$G63</f>
        <v>#DIV/0!</v>
      </c>
      <c r="Z63" s="98" t="e">
        <f>+'Alloc amt'!Z63/'Alloc amt'!$G63</f>
        <v>#DIV/0!</v>
      </c>
      <c r="AA63" s="98"/>
      <c r="AB63" s="98" t="e">
        <f>+'Alloc amt'!AB63/'Alloc amt'!$G63</f>
        <v>#DIV/0!</v>
      </c>
      <c r="AC63" s="98" t="e">
        <f>+'Alloc amt'!AC63/'Alloc amt'!$G63</f>
        <v>#DIV/0!</v>
      </c>
      <c r="AD63" s="98" t="e">
        <f>+'Alloc amt'!AD63/'Alloc amt'!$G63</f>
        <v>#DIV/0!</v>
      </c>
      <c r="AE63" s="98"/>
      <c r="AF63" s="98" t="e">
        <f>+'Alloc amt'!AF63/'Alloc amt'!$G63</f>
        <v>#DIV/0!</v>
      </c>
      <c r="AG63" s="98" t="e">
        <f>+'Alloc amt'!AG63/'Alloc amt'!$G63</f>
        <v>#DIV/0!</v>
      </c>
      <c r="AH63" s="98" t="e">
        <f>+'Alloc amt'!AH63/'Alloc amt'!$G63</f>
        <v>#DIV/0!</v>
      </c>
      <c r="AI63" s="98"/>
      <c r="AJ63" s="98" t="e">
        <f>+'Alloc amt'!AJ63/'Alloc amt'!$G63</f>
        <v>#DIV/0!</v>
      </c>
      <c r="AK63" s="98" t="e">
        <f>+'Alloc amt'!AK63/'Alloc amt'!$G63</f>
        <v>#DIV/0!</v>
      </c>
      <c r="AL63" s="98" t="e">
        <f>+'Alloc amt'!AL63/'Alloc amt'!$G63</f>
        <v>#DIV/0!</v>
      </c>
      <c r="AM63" s="98"/>
      <c r="AN63" s="98" t="e">
        <f>+'Alloc amt'!AN63/'Alloc amt'!$G63</f>
        <v>#DIV/0!</v>
      </c>
      <c r="AO63" s="98" t="e">
        <f>+'Alloc amt'!AO63/'Alloc amt'!$G63</f>
        <v>#DIV/0!</v>
      </c>
      <c r="AP63" s="98" t="e">
        <f>+'Alloc amt'!AP63/'Alloc amt'!$G63</f>
        <v>#DIV/0!</v>
      </c>
      <c r="AQ63" s="98"/>
      <c r="AR63" s="98" t="e">
        <f>+'Alloc amt'!AR63/'Alloc amt'!$G63</f>
        <v>#DIV/0!</v>
      </c>
      <c r="AS63" s="98" t="e">
        <f>+'Alloc amt'!AS63/'Alloc amt'!$G63</f>
        <v>#DIV/0!</v>
      </c>
      <c r="AT63" s="98" t="e">
        <f>+'Alloc amt'!AT63/'Alloc amt'!$G63</f>
        <v>#DIV/0!</v>
      </c>
      <c r="AU63" s="98"/>
      <c r="AV63" s="98" t="e">
        <f>+'Alloc amt'!AV63/'Alloc amt'!$G63</f>
        <v>#DIV/0!</v>
      </c>
      <c r="AW63" s="98" t="e">
        <f>+'Alloc amt'!AW63/'Alloc amt'!$G63</f>
        <v>#DIV/0!</v>
      </c>
      <c r="AX63" s="98" t="e">
        <f>+'Alloc amt'!AX63/'Alloc amt'!$G63</f>
        <v>#DIV/0!</v>
      </c>
      <c r="AY63" s="98"/>
      <c r="AZ63" s="98" t="e">
        <f>+'Alloc amt'!AZ63/'Alloc amt'!$G63</f>
        <v>#DIV/0!</v>
      </c>
      <c r="BA63" s="98" t="e">
        <f>+'Alloc amt'!BA63/'Alloc amt'!$G63</f>
        <v>#DIV/0!</v>
      </c>
      <c r="BB63" s="98" t="e">
        <f>+'Alloc amt'!BB63/'Alloc amt'!$G63</f>
        <v>#DIV/0!</v>
      </c>
      <c r="BC63" s="98"/>
      <c r="BD63" s="98" t="e">
        <f>+'Alloc amt'!BD63/'Alloc amt'!$G63</f>
        <v>#DIV/0!</v>
      </c>
      <c r="BE63" s="98" t="e">
        <f>+'Alloc amt'!BE63/'Alloc amt'!$G63</f>
        <v>#DIV/0!</v>
      </c>
      <c r="BF63" s="98" t="e">
        <f>+'Alloc amt'!BF63/'Alloc amt'!$G63</f>
        <v>#DIV/0!</v>
      </c>
    </row>
    <row r="64" spans="3:58" x14ac:dyDescent="0.25">
      <c r="C64" s="6" t="str">
        <f>'Alloc amt'!C64</f>
        <v>Memo: Purchased Pwer Expense</v>
      </c>
      <c r="D64" s="6">
        <f>'Alloc amt'!D64</f>
        <v>0</v>
      </c>
      <c r="E64" s="6">
        <f>'Alloc amt'!E64</f>
        <v>0</v>
      </c>
      <c r="F64" s="103"/>
      <c r="G64" s="101" t="e">
        <f t="shared" si="0"/>
        <v>#DIV/0!</v>
      </c>
      <c r="H64" s="98" t="e">
        <f>+'Alloc amt'!H64/'Alloc amt'!$G64</f>
        <v>#DIV/0!</v>
      </c>
      <c r="I64" s="98" t="e">
        <f>+'Alloc amt'!I64/'Alloc amt'!$G64</f>
        <v>#DIV/0!</v>
      </c>
      <c r="J64" s="98" t="e">
        <f>+'Alloc amt'!J64/'Alloc amt'!$G64</f>
        <v>#DIV/0!</v>
      </c>
      <c r="K64" s="104"/>
      <c r="L64" s="98" t="e">
        <f>+'Alloc amt'!L64/'Alloc amt'!$G64</f>
        <v>#DIV/0!</v>
      </c>
      <c r="M64" s="98" t="e">
        <f>+'Alloc amt'!M64/'Alloc amt'!$G64</f>
        <v>#DIV/0!</v>
      </c>
      <c r="N64" s="98" t="e">
        <f>+'Alloc amt'!N64/'Alloc amt'!$G64</f>
        <v>#DIV/0!</v>
      </c>
      <c r="O64" s="98"/>
      <c r="P64" s="98" t="e">
        <f>+'Alloc amt'!P64/'Alloc amt'!$G64</f>
        <v>#DIV/0!</v>
      </c>
      <c r="Q64" s="98" t="e">
        <f>+'Alloc amt'!Q64/'Alloc amt'!$G64</f>
        <v>#DIV/0!</v>
      </c>
      <c r="R64" s="98" t="e">
        <f>+'Alloc amt'!R64/'Alloc amt'!$G64</f>
        <v>#DIV/0!</v>
      </c>
      <c r="S64" s="98"/>
      <c r="T64" s="98" t="e">
        <f>+'Alloc amt'!T64/'Alloc amt'!$G64</f>
        <v>#DIV/0!</v>
      </c>
      <c r="U64" s="98" t="e">
        <f>+'Alloc amt'!U64/'Alloc amt'!$G64</f>
        <v>#DIV/0!</v>
      </c>
      <c r="V64" s="98" t="e">
        <f>+'Alloc amt'!V64/'Alloc amt'!$G64</f>
        <v>#DIV/0!</v>
      </c>
      <c r="W64" s="98"/>
      <c r="X64" s="98" t="e">
        <f>+'Alloc amt'!X64/'Alloc amt'!$G64</f>
        <v>#DIV/0!</v>
      </c>
      <c r="Y64" s="98" t="e">
        <f>+'Alloc amt'!Y64/'Alloc amt'!$G64</f>
        <v>#DIV/0!</v>
      </c>
      <c r="Z64" s="98" t="e">
        <f>+'Alloc amt'!Z64/'Alloc amt'!$G64</f>
        <v>#DIV/0!</v>
      </c>
      <c r="AA64" s="98"/>
      <c r="AB64" s="98" t="e">
        <f>+'Alloc amt'!AB64/'Alloc amt'!$G64</f>
        <v>#DIV/0!</v>
      </c>
      <c r="AC64" s="98" t="e">
        <f>+'Alloc amt'!AC64/'Alloc amt'!$G64</f>
        <v>#DIV/0!</v>
      </c>
      <c r="AD64" s="98" t="e">
        <f>+'Alloc amt'!AD64/'Alloc amt'!$G64</f>
        <v>#DIV/0!</v>
      </c>
      <c r="AE64" s="98"/>
      <c r="AF64" s="98" t="e">
        <f>+'Alloc amt'!AF64/'Alloc amt'!$G64</f>
        <v>#DIV/0!</v>
      </c>
      <c r="AG64" s="98" t="e">
        <f>+'Alloc amt'!AG64/'Alloc amt'!$G64</f>
        <v>#DIV/0!</v>
      </c>
      <c r="AH64" s="98" t="e">
        <f>+'Alloc amt'!AH64/'Alloc amt'!$G64</f>
        <v>#DIV/0!</v>
      </c>
      <c r="AI64" s="98"/>
      <c r="AJ64" s="98" t="e">
        <f>+'Alloc amt'!AJ64/'Alloc amt'!$G64</f>
        <v>#DIV/0!</v>
      </c>
      <c r="AK64" s="98" t="e">
        <f>+'Alloc amt'!AK64/'Alloc amt'!$G64</f>
        <v>#DIV/0!</v>
      </c>
      <c r="AL64" s="98" t="e">
        <f>+'Alloc amt'!AL64/'Alloc amt'!$G64</f>
        <v>#DIV/0!</v>
      </c>
      <c r="AM64" s="98"/>
      <c r="AN64" s="98" t="e">
        <f>+'Alloc amt'!AN64/'Alloc amt'!$G64</f>
        <v>#DIV/0!</v>
      </c>
      <c r="AO64" s="98" t="e">
        <f>+'Alloc amt'!AO64/'Alloc amt'!$G64</f>
        <v>#DIV/0!</v>
      </c>
      <c r="AP64" s="98" t="e">
        <f>+'Alloc amt'!AP64/'Alloc amt'!$G64</f>
        <v>#DIV/0!</v>
      </c>
      <c r="AQ64" s="98"/>
      <c r="AR64" s="98" t="e">
        <f>+'Alloc amt'!AR64/'Alloc amt'!$G64</f>
        <v>#DIV/0!</v>
      </c>
      <c r="AS64" s="98" t="e">
        <f>+'Alloc amt'!AS64/'Alloc amt'!$G64</f>
        <v>#DIV/0!</v>
      </c>
      <c r="AT64" s="98" t="e">
        <f>+'Alloc amt'!AT64/'Alloc amt'!$G64</f>
        <v>#DIV/0!</v>
      </c>
      <c r="AU64" s="98"/>
      <c r="AV64" s="98" t="e">
        <f>+'Alloc amt'!AV64/'Alloc amt'!$G64</f>
        <v>#DIV/0!</v>
      </c>
      <c r="AW64" s="98" t="e">
        <f>+'Alloc amt'!AW64/'Alloc amt'!$G64</f>
        <v>#DIV/0!</v>
      </c>
      <c r="AX64" s="98" t="e">
        <f>+'Alloc amt'!AX64/'Alloc amt'!$G64</f>
        <v>#DIV/0!</v>
      </c>
      <c r="AY64" s="98"/>
      <c r="AZ64" s="98" t="e">
        <f>+'Alloc amt'!AZ64/'Alloc amt'!$G64</f>
        <v>#DIV/0!</v>
      </c>
      <c r="BA64" s="98" t="e">
        <f>+'Alloc amt'!BA64/'Alloc amt'!$G64</f>
        <v>#DIV/0!</v>
      </c>
      <c r="BB64" s="98" t="e">
        <f>+'Alloc amt'!BB64/'Alloc amt'!$G64</f>
        <v>#DIV/0!</v>
      </c>
      <c r="BC64" s="98"/>
      <c r="BD64" s="98" t="e">
        <f>+'Alloc amt'!BD64/'Alloc amt'!$G64</f>
        <v>#DIV/0!</v>
      </c>
      <c r="BE64" s="98" t="e">
        <f>+'Alloc amt'!BE64/'Alloc amt'!$G64</f>
        <v>#DIV/0!</v>
      </c>
      <c r="BF64" s="98" t="e">
        <f>+'Alloc amt'!BF64/'Alloc amt'!$G64</f>
        <v>#DIV/0!</v>
      </c>
    </row>
    <row r="65" spans="3:58" x14ac:dyDescent="0.25">
      <c r="C65" s="6" t="str">
        <f>'Alloc amt'!C65</f>
        <v>Demand</v>
      </c>
      <c r="D65" s="6" t="str">
        <f>'Alloc amt'!D65</f>
        <v>Production Plant</v>
      </c>
      <c r="E65" s="6">
        <f>'Alloc amt'!E65</f>
        <v>0</v>
      </c>
      <c r="F65" s="103"/>
      <c r="G65" s="101">
        <f t="shared" si="0"/>
        <v>0.99999999999999989</v>
      </c>
      <c r="H65" s="98">
        <f>+'Alloc amt'!H65/'Alloc amt'!$G65</f>
        <v>1</v>
      </c>
      <c r="I65" s="98">
        <f>+'Alloc amt'!I65/'Alloc amt'!$G65</f>
        <v>0</v>
      </c>
      <c r="J65" s="98">
        <f>+'Alloc amt'!J65/'Alloc amt'!$G65</f>
        <v>0</v>
      </c>
      <c r="K65" s="104"/>
      <c r="L65" s="98">
        <f>+'Alloc amt'!L65/'Alloc amt'!$G65</f>
        <v>0.43383867329405629</v>
      </c>
      <c r="M65" s="98">
        <f>+'Alloc amt'!M65/'Alloc amt'!$G65</f>
        <v>0</v>
      </c>
      <c r="N65" s="98">
        <f>+'Alloc amt'!N65/'Alloc amt'!$G65</f>
        <v>0</v>
      </c>
      <c r="O65" s="98"/>
      <c r="P65" s="98">
        <f>+'Alloc amt'!P65/'Alloc amt'!$G65</f>
        <v>0.11662155947194286</v>
      </c>
      <c r="Q65" s="98">
        <f>+'Alloc amt'!Q65/'Alloc amt'!$G65</f>
        <v>0</v>
      </c>
      <c r="R65" s="98">
        <f>+'Alloc amt'!R65/'Alloc amt'!$G65</f>
        <v>0</v>
      </c>
      <c r="S65" s="98"/>
      <c r="T65" s="98">
        <f>+'Alloc amt'!T65/'Alloc amt'!$G65</f>
        <v>9.6255819397809556E-3</v>
      </c>
      <c r="U65" s="98">
        <f>+'Alloc amt'!U65/'Alloc amt'!$G65</f>
        <v>0</v>
      </c>
      <c r="V65" s="98">
        <f>+'Alloc amt'!V65/'Alloc amt'!$G65</f>
        <v>0</v>
      </c>
      <c r="W65" s="98"/>
      <c r="X65" s="98">
        <f>+'Alloc amt'!X65/'Alloc amt'!$G65</f>
        <v>0.10943387966930668</v>
      </c>
      <c r="Y65" s="98">
        <f>+'Alloc amt'!Y65/'Alloc amt'!$G65</f>
        <v>0</v>
      </c>
      <c r="Z65" s="98">
        <f>+'Alloc amt'!Z65/'Alloc amt'!$G65</f>
        <v>0</v>
      </c>
      <c r="AA65" s="98"/>
      <c r="AB65" s="98">
        <f>+'Alloc amt'!AB65/'Alloc amt'!$G65</f>
        <v>6.926373167972788E-3</v>
      </c>
      <c r="AC65" s="98">
        <f>+'Alloc amt'!AC65/'Alloc amt'!$G65</f>
        <v>0</v>
      </c>
      <c r="AD65" s="98">
        <f>+'Alloc amt'!AD65/'Alloc amt'!$G65</f>
        <v>0</v>
      </c>
      <c r="AE65" s="98"/>
      <c r="AF65" s="98">
        <f>+'Alloc amt'!AF65/'Alloc amt'!$G65</f>
        <v>7.3260098531541029E-2</v>
      </c>
      <c r="AG65" s="98">
        <f>+'Alloc amt'!AG65/'Alloc amt'!$G65</f>
        <v>0</v>
      </c>
      <c r="AH65" s="98">
        <f>+'Alloc amt'!AH65/'Alloc amt'!$G65</f>
        <v>0</v>
      </c>
      <c r="AI65" s="98"/>
      <c r="AJ65" s="98">
        <f>+'Alloc amt'!AJ65/'Alloc amt'!$G65</f>
        <v>0.1695657156199353</v>
      </c>
      <c r="AK65" s="98">
        <f>+'Alloc amt'!AK65/'Alloc amt'!$G65</f>
        <v>0</v>
      </c>
      <c r="AL65" s="98">
        <f>+'Alloc amt'!AL65/'Alloc amt'!$G65</f>
        <v>0</v>
      </c>
      <c r="AM65" s="98"/>
      <c r="AN65" s="98">
        <f>+'Alloc amt'!AN65/'Alloc amt'!$G65</f>
        <v>5.8631005329450335E-2</v>
      </c>
      <c r="AO65" s="98">
        <f>+'Alloc amt'!AO65/'Alloc amt'!$G65</f>
        <v>0</v>
      </c>
      <c r="AP65" s="98">
        <f>+'Alloc amt'!AP65/'Alloc amt'!$G65</f>
        <v>0</v>
      </c>
      <c r="AQ65" s="98"/>
      <c r="AR65" s="98">
        <f>+'Alloc amt'!AR65/'Alloc amt'!$G65</f>
        <v>2.2044282796027936E-2</v>
      </c>
      <c r="AS65" s="98">
        <f>+'Alloc amt'!AS65/'Alloc amt'!$G65</f>
        <v>0</v>
      </c>
      <c r="AT65" s="98">
        <f>+'Alloc amt'!AT65/'Alloc amt'!$G65</f>
        <v>0</v>
      </c>
      <c r="AU65" s="98"/>
      <c r="AV65" s="98">
        <f>+'Alloc amt'!AV65/'Alloc amt'!$G65</f>
        <v>0</v>
      </c>
      <c r="AW65" s="98">
        <f>+'Alloc amt'!AW65/'Alloc amt'!$G65</f>
        <v>0</v>
      </c>
      <c r="AX65" s="98">
        <f>+'Alloc amt'!AX65/'Alloc amt'!$G65</f>
        <v>0</v>
      </c>
      <c r="AY65" s="98"/>
      <c r="AZ65" s="98">
        <f>+'Alloc amt'!AZ65/'Alloc amt'!$G65</f>
        <v>0</v>
      </c>
      <c r="BA65" s="98">
        <f>+'Alloc amt'!BA65/'Alloc amt'!$G65</f>
        <v>0</v>
      </c>
      <c r="BB65" s="98">
        <f>+'Alloc amt'!BB65/'Alloc amt'!$G65</f>
        <v>0</v>
      </c>
      <c r="BC65" s="98"/>
      <c r="BD65" s="98">
        <f>+'Alloc amt'!BD65/'Alloc amt'!$G65</f>
        <v>5.2830179985948699E-5</v>
      </c>
      <c r="BE65" s="98">
        <f>+'Alloc amt'!BE65/'Alloc amt'!$G65</f>
        <v>0</v>
      </c>
      <c r="BF65" s="98">
        <f>+'Alloc amt'!BF65/'Alloc amt'!$G65</f>
        <v>0</v>
      </c>
    </row>
    <row r="66" spans="3:58" x14ac:dyDescent="0.25">
      <c r="C66" s="6" t="str">
        <f>'Alloc amt'!C66</f>
        <v>Energy</v>
      </c>
      <c r="D66" s="6" t="str">
        <f>'Alloc amt'!D66</f>
        <v>Energy @ Source</v>
      </c>
      <c r="E66" s="6">
        <f>'Alloc amt'!E66</f>
        <v>0</v>
      </c>
      <c r="F66" s="103"/>
      <c r="G66" s="101">
        <f t="shared" si="0"/>
        <v>0.99999999999999989</v>
      </c>
      <c r="H66" s="98">
        <f>+'Alloc amt'!H66/'Alloc amt'!$G66</f>
        <v>0</v>
      </c>
      <c r="I66" s="98">
        <f>+'Alloc amt'!I66/'Alloc amt'!$G66</f>
        <v>1</v>
      </c>
      <c r="J66" s="98">
        <f>+'Alloc amt'!J66/'Alloc amt'!$G66</f>
        <v>0</v>
      </c>
      <c r="K66" s="104"/>
      <c r="L66" s="98">
        <f>+'Alloc amt'!L66/'Alloc amt'!$G66</f>
        <v>0</v>
      </c>
      <c r="M66" s="98">
        <f>+'Alloc amt'!M66/'Alloc amt'!$G66</f>
        <v>0.33571803054611998</v>
      </c>
      <c r="N66" s="98">
        <f>+'Alloc amt'!N66/'Alloc amt'!$G66</f>
        <v>0</v>
      </c>
      <c r="O66" s="98"/>
      <c r="P66" s="98">
        <f>+'Alloc amt'!P66/'Alloc amt'!$G66</f>
        <v>0</v>
      </c>
      <c r="Q66" s="98">
        <f>+'Alloc amt'!Q66/'Alloc amt'!$G66</f>
        <v>0.10015960379060501</v>
      </c>
      <c r="R66" s="98">
        <f>+'Alloc amt'!R66/'Alloc amt'!$G66</f>
        <v>0</v>
      </c>
      <c r="S66" s="98"/>
      <c r="T66" s="98">
        <f>+'Alloc amt'!T66/'Alloc amt'!$G66</f>
        <v>0</v>
      </c>
      <c r="U66" s="98">
        <f>+'Alloc amt'!U66/'Alloc amt'!$G66</f>
        <v>8.3687981131157097E-3</v>
      </c>
      <c r="V66" s="98">
        <f>+'Alloc amt'!V66/'Alloc amt'!$G66</f>
        <v>0</v>
      </c>
      <c r="W66" s="98"/>
      <c r="X66" s="98">
        <f>+'Alloc amt'!X66/'Alloc amt'!$G66</f>
        <v>0</v>
      </c>
      <c r="Y66" s="98">
        <f>+'Alloc amt'!Y66/'Alloc amt'!$G66</f>
        <v>0.11829510489204684</v>
      </c>
      <c r="Z66" s="98">
        <f>+'Alloc amt'!Z66/'Alloc amt'!$G66</f>
        <v>0</v>
      </c>
      <c r="AA66" s="98"/>
      <c r="AB66" s="98">
        <f>+'Alloc amt'!AB66/'Alloc amt'!$G66</f>
        <v>0</v>
      </c>
      <c r="AC66" s="98">
        <f>+'Alloc amt'!AC66/'Alloc amt'!$G66</f>
        <v>9.1287855491471778E-3</v>
      </c>
      <c r="AD66" s="98">
        <f>+'Alloc amt'!AD66/'Alloc amt'!$G66</f>
        <v>0</v>
      </c>
      <c r="AE66" s="98"/>
      <c r="AF66" s="98">
        <f>+'Alloc amt'!AF66/'Alloc amt'!$G66</f>
        <v>0</v>
      </c>
      <c r="AG66" s="98">
        <f>+'Alloc amt'!AG66/'Alloc amt'!$G66</f>
        <v>9.2093145999066053E-2</v>
      </c>
      <c r="AH66" s="98">
        <f>+'Alloc amt'!AH66/'Alloc amt'!$G66</f>
        <v>0</v>
      </c>
      <c r="AI66" s="98"/>
      <c r="AJ66" s="98">
        <f>+'Alloc amt'!AJ66/'Alloc amt'!$G66</f>
        <v>0</v>
      </c>
      <c r="AK66" s="98">
        <f>+'Alloc amt'!AK66/'Alloc amt'!$G66</f>
        <v>0.22137304956681897</v>
      </c>
      <c r="AL66" s="98">
        <f>+'Alloc amt'!AL66/'Alloc amt'!$G66</f>
        <v>0</v>
      </c>
      <c r="AM66" s="98"/>
      <c r="AN66" s="98">
        <f>+'Alloc amt'!AN66/'Alloc amt'!$G66</f>
        <v>0</v>
      </c>
      <c r="AO66" s="98">
        <f>+'Alloc amt'!AO66/'Alloc amt'!$G66</f>
        <v>7.8838398090087455E-2</v>
      </c>
      <c r="AP66" s="98">
        <f>+'Alloc amt'!AP66/'Alloc amt'!$G66</f>
        <v>0</v>
      </c>
      <c r="AQ66" s="98"/>
      <c r="AR66" s="98">
        <f>+'Alloc amt'!AR66/'Alloc amt'!$G66</f>
        <v>0</v>
      </c>
      <c r="AS66" s="98">
        <f>+'Alloc amt'!AS66/'Alloc amt'!$G66</f>
        <v>2.9105109211513682E-2</v>
      </c>
      <c r="AT66" s="98">
        <f>+'Alloc amt'!AT66/'Alloc amt'!$G66</f>
        <v>0</v>
      </c>
      <c r="AU66" s="98"/>
      <c r="AV66" s="98">
        <f>+'Alloc amt'!AV66/'Alloc amt'!$G66</f>
        <v>0</v>
      </c>
      <c r="AW66" s="98">
        <f>+'Alloc amt'!AW66/'Alloc amt'!$G66</f>
        <v>6.813292749761236E-3</v>
      </c>
      <c r="AX66" s="98">
        <f>+'Alloc amt'!AX66/'Alloc amt'!$G66</f>
        <v>0</v>
      </c>
      <c r="AY66" s="98"/>
      <c r="AZ66" s="98">
        <f>+'Alloc amt'!AZ66/'Alloc amt'!$G66</f>
        <v>0</v>
      </c>
      <c r="BA66" s="98">
        <f>+'Alloc amt'!BA66/'Alloc amt'!$G66</f>
        <v>2.4618024785094025E-5</v>
      </c>
      <c r="BB66" s="98">
        <f>+'Alloc amt'!BB66/'Alloc amt'!$G66</f>
        <v>0</v>
      </c>
      <c r="BC66" s="98"/>
      <c r="BD66" s="98">
        <f>+'Alloc amt'!BD66/'Alloc amt'!$G66</f>
        <v>0</v>
      </c>
      <c r="BE66" s="98">
        <f>+'Alloc amt'!BE66/'Alloc amt'!$G66</f>
        <v>8.2063466932724951E-5</v>
      </c>
      <c r="BF66" s="98">
        <f>+'Alloc amt'!BF66/'Alloc amt'!$G66</f>
        <v>0</v>
      </c>
    </row>
    <row r="67" spans="3:58" x14ac:dyDescent="0.25">
      <c r="C67" s="6" t="str">
        <f>'Alloc amt'!C67</f>
        <v>Total</v>
      </c>
      <c r="D67" s="6">
        <f>'Alloc amt'!D67</f>
        <v>0</v>
      </c>
      <c r="E67" s="6">
        <f>'Alloc amt'!E67</f>
        <v>0</v>
      </c>
      <c r="F67" s="103"/>
      <c r="G67" s="101">
        <f t="shared" si="0"/>
        <v>0.99999999999999967</v>
      </c>
      <c r="H67" s="98">
        <f>+'Alloc amt'!H67/'Alloc amt'!$G67</f>
        <v>0</v>
      </c>
      <c r="I67" s="98">
        <f>+'Alloc amt'!I67/'Alloc amt'!$G67</f>
        <v>0</v>
      </c>
      <c r="J67" s="98">
        <f>+'Alloc amt'!J67/'Alloc amt'!$G67</f>
        <v>0</v>
      </c>
      <c r="K67" s="104"/>
      <c r="L67" s="98">
        <f>+'Alloc amt'!L67/'Alloc amt'!$G67</f>
        <v>6.2504782723089486E-2</v>
      </c>
      <c r="M67" s="98">
        <f>+'Alloc amt'!M67/'Alloc amt'!$G67</f>
        <v>0.28734986088484643</v>
      </c>
      <c r="N67" s="98">
        <f>+'Alloc amt'!N67/'Alloc amt'!$G67</f>
        <v>0</v>
      </c>
      <c r="O67" s="98"/>
      <c r="P67" s="98">
        <f>+'Alloc amt'!P67/'Alloc amt'!$G67</f>
        <v>1.6802110287389895E-2</v>
      </c>
      <c r="Q67" s="98">
        <f>+'Alloc amt'!Q67/'Alloc amt'!$G67</f>
        <v>8.5729229879888305E-2</v>
      </c>
      <c r="R67" s="98">
        <f>+'Alloc amt'!R67/'Alloc amt'!$G67</f>
        <v>0</v>
      </c>
      <c r="S67" s="98"/>
      <c r="T67" s="98">
        <f>+'Alloc amt'!T67/'Alloc amt'!$G67</f>
        <v>1.3867940890587853E-3</v>
      </c>
      <c r="U67" s="98">
        <f>+'Alloc amt'!U67/'Alloc amt'!$G67</f>
        <v>7.1630736355305863E-3</v>
      </c>
      <c r="V67" s="98">
        <f>+'Alloc amt'!V67/'Alloc amt'!$G67</f>
        <v>0</v>
      </c>
      <c r="W67" s="98"/>
      <c r="X67" s="98">
        <f>+'Alloc amt'!X67/'Alloc amt'!$G67</f>
        <v>1.5766554003447449E-2</v>
      </c>
      <c r="Y67" s="98">
        <f>+'Alloc amt'!Y67/'Alloc amt'!$G67</f>
        <v>0.10125188057010907</v>
      </c>
      <c r="Z67" s="98">
        <f>+'Alloc amt'!Z67/'Alloc amt'!$G67</f>
        <v>0</v>
      </c>
      <c r="AA67" s="98"/>
      <c r="AB67" s="98">
        <f>+'Alloc amt'!AB67/'Alloc amt'!$G67</f>
        <v>9.9790884624463799E-4</v>
      </c>
      <c r="AC67" s="98">
        <f>+'Alloc amt'!AC67/'Alloc amt'!$G67</f>
        <v>7.8135667998763501E-3</v>
      </c>
      <c r="AD67" s="98">
        <f>+'Alloc amt'!AD67/'Alloc amt'!$G67</f>
        <v>0</v>
      </c>
      <c r="AE67" s="98"/>
      <c r="AF67" s="98">
        <f>+'Alloc amt'!AF67/'Alloc amt'!$G67</f>
        <v>1.055486018850693E-2</v>
      </c>
      <c r="AG67" s="98">
        <f>+'Alloc amt'!AG67/'Alloc amt'!$G67</f>
        <v>7.8824937249368482E-2</v>
      </c>
      <c r="AH67" s="98">
        <f>+'Alloc amt'!AH67/'Alloc amt'!$G67</f>
        <v>0</v>
      </c>
      <c r="AI67" s="98"/>
      <c r="AJ67" s="98">
        <f>+'Alloc amt'!AJ67/'Alloc amt'!$G67</f>
        <v>2.4429975621203897E-2</v>
      </c>
      <c r="AK67" s="98">
        <f>+'Alloc amt'!AK67/'Alloc amt'!$G67</f>
        <v>0.18947899489700143</v>
      </c>
      <c r="AL67" s="98">
        <f>+'Alloc amt'!AL67/'Alloc amt'!$G67</f>
        <v>0</v>
      </c>
      <c r="AM67" s="98"/>
      <c r="AN67" s="98">
        <f>+'Alloc amt'!AN67/'Alloc amt'!$G67</f>
        <v>8.4471912592025775E-3</v>
      </c>
      <c r="AO67" s="98">
        <f>+'Alloc amt'!AO67/'Alloc amt'!$G67</f>
        <v>6.7479851131971302E-2</v>
      </c>
      <c r="AP67" s="98">
        <f>+'Alloc amt'!AP67/'Alloc amt'!$G67</f>
        <v>0</v>
      </c>
      <c r="AQ67" s="98"/>
      <c r="AR67" s="98">
        <f>+'Alloc amt'!AR67/'Alloc amt'!$G67</f>
        <v>3.1760034115680181E-3</v>
      </c>
      <c r="AS67" s="98">
        <f>+'Alloc amt'!AS67/'Alloc amt'!$G67</f>
        <v>2.491182576450205E-2</v>
      </c>
      <c r="AT67" s="98">
        <f>+'Alloc amt'!AT67/'Alloc amt'!$G67</f>
        <v>0</v>
      </c>
      <c r="AU67" s="98"/>
      <c r="AV67" s="98">
        <f>+'Alloc amt'!AV67/'Alloc amt'!$G67</f>
        <v>0</v>
      </c>
      <c r="AW67" s="98">
        <f>+'Alloc amt'!AW67/'Alloc amt'!$G67</f>
        <v>5.8316758281550416E-3</v>
      </c>
      <c r="AX67" s="98">
        <f>+'Alloc amt'!AX67/'Alloc amt'!$G67</f>
        <v>0</v>
      </c>
      <c r="AY67" s="98"/>
      <c r="AZ67" s="98">
        <f>+'Alloc amt'!AZ67/'Alloc amt'!$G67</f>
        <v>0</v>
      </c>
      <c r="BA67" s="98">
        <f>+'Alloc amt'!BA67/'Alloc amt'!$G67</f>
        <v>2.1071212605855747E-5</v>
      </c>
      <c r="BB67" s="98">
        <f>+'Alloc amt'!BB67/'Alloc amt'!$G67</f>
        <v>0</v>
      </c>
      <c r="BC67" s="98"/>
      <c r="BD67" s="98">
        <f>+'Alloc amt'!BD67/'Alloc amt'!$G67</f>
        <v>7.6114443559651057E-6</v>
      </c>
      <c r="BE67" s="98">
        <f>+'Alloc amt'!BE67/'Alloc amt'!$G67</f>
        <v>7.0240272077395097E-5</v>
      </c>
      <c r="BF67" s="98">
        <f>+'Alloc amt'!BF67/'Alloc amt'!$G67</f>
        <v>0</v>
      </c>
    </row>
    <row r="68" spans="3:58" x14ac:dyDescent="0.25">
      <c r="C68" s="6">
        <f>'Alloc amt'!C68</f>
        <v>0</v>
      </c>
      <c r="D68" s="6">
        <f>'Alloc amt'!D68</f>
        <v>0</v>
      </c>
      <c r="E68" s="6">
        <f>'Alloc amt'!E68</f>
        <v>0</v>
      </c>
      <c r="F68" s="103"/>
      <c r="G68" s="101" t="e">
        <f t="shared" si="0"/>
        <v>#DIV/0!</v>
      </c>
      <c r="H68" s="98" t="e">
        <f>+'Alloc amt'!H68/'Alloc amt'!$G68</f>
        <v>#DIV/0!</v>
      </c>
      <c r="I68" s="98" t="e">
        <f>+'Alloc amt'!I68/'Alloc amt'!$G68</f>
        <v>#DIV/0!</v>
      </c>
      <c r="J68" s="98" t="e">
        <f>+'Alloc amt'!J68/'Alloc amt'!$G68</f>
        <v>#DIV/0!</v>
      </c>
      <c r="K68" s="104"/>
      <c r="L68" s="98" t="e">
        <f>+'Alloc amt'!L68/'Alloc amt'!$G68</f>
        <v>#DIV/0!</v>
      </c>
      <c r="M68" s="98" t="e">
        <f>+'Alloc amt'!M68/'Alloc amt'!$G68</f>
        <v>#DIV/0!</v>
      </c>
      <c r="N68" s="98" t="e">
        <f>+'Alloc amt'!N68/'Alloc amt'!$G68</f>
        <v>#DIV/0!</v>
      </c>
      <c r="O68" s="98"/>
      <c r="P68" s="98" t="e">
        <f>+'Alloc amt'!P68/'Alloc amt'!$G68</f>
        <v>#DIV/0!</v>
      </c>
      <c r="Q68" s="98" t="e">
        <f>+'Alloc amt'!Q68/'Alloc amt'!$G68</f>
        <v>#DIV/0!</v>
      </c>
      <c r="R68" s="98" t="e">
        <f>+'Alloc amt'!R68/'Alloc amt'!$G68</f>
        <v>#DIV/0!</v>
      </c>
      <c r="S68" s="98"/>
      <c r="T68" s="98" t="e">
        <f>+'Alloc amt'!T68/'Alloc amt'!$G68</f>
        <v>#DIV/0!</v>
      </c>
      <c r="U68" s="98" t="e">
        <f>+'Alloc amt'!U68/'Alloc amt'!$G68</f>
        <v>#DIV/0!</v>
      </c>
      <c r="V68" s="98" t="e">
        <f>+'Alloc amt'!V68/'Alloc amt'!$G68</f>
        <v>#DIV/0!</v>
      </c>
      <c r="W68" s="98"/>
      <c r="X68" s="98" t="e">
        <f>+'Alloc amt'!X68/'Alloc amt'!$G68</f>
        <v>#DIV/0!</v>
      </c>
      <c r="Y68" s="98" t="e">
        <f>+'Alloc amt'!Y68/'Alloc amt'!$G68</f>
        <v>#DIV/0!</v>
      </c>
      <c r="Z68" s="98" t="e">
        <f>+'Alloc amt'!Z68/'Alloc amt'!$G68</f>
        <v>#DIV/0!</v>
      </c>
      <c r="AA68" s="98"/>
      <c r="AB68" s="98" t="e">
        <f>+'Alloc amt'!AB68/'Alloc amt'!$G68</f>
        <v>#DIV/0!</v>
      </c>
      <c r="AC68" s="98" t="e">
        <f>+'Alloc amt'!AC68/'Alloc amt'!$G68</f>
        <v>#DIV/0!</v>
      </c>
      <c r="AD68" s="98" t="e">
        <f>+'Alloc amt'!AD68/'Alloc amt'!$G68</f>
        <v>#DIV/0!</v>
      </c>
      <c r="AE68" s="98"/>
      <c r="AF68" s="98" t="e">
        <f>+'Alloc amt'!AF68/'Alloc amt'!$G68</f>
        <v>#DIV/0!</v>
      </c>
      <c r="AG68" s="98" t="e">
        <f>+'Alloc amt'!AG68/'Alloc amt'!$G68</f>
        <v>#DIV/0!</v>
      </c>
      <c r="AH68" s="98" t="e">
        <f>+'Alloc amt'!AH68/'Alloc amt'!$G68</f>
        <v>#DIV/0!</v>
      </c>
      <c r="AI68" s="98"/>
      <c r="AJ68" s="98" t="e">
        <f>+'Alloc amt'!AJ68/'Alloc amt'!$G68</f>
        <v>#DIV/0!</v>
      </c>
      <c r="AK68" s="98" t="e">
        <f>+'Alloc amt'!AK68/'Alloc amt'!$G68</f>
        <v>#DIV/0!</v>
      </c>
      <c r="AL68" s="98" t="e">
        <f>+'Alloc amt'!AL68/'Alloc amt'!$G68</f>
        <v>#DIV/0!</v>
      </c>
      <c r="AM68" s="98"/>
      <c r="AN68" s="98" t="e">
        <f>+'Alloc amt'!AN68/'Alloc amt'!$G68</f>
        <v>#DIV/0!</v>
      </c>
      <c r="AO68" s="98" t="e">
        <f>+'Alloc amt'!AO68/'Alloc amt'!$G68</f>
        <v>#DIV/0!</v>
      </c>
      <c r="AP68" s="98" t="e">
        <f>+'Alloc amt'!AP68/'Alloc amt'!$G68</f>
        <v>#DIV/0!</v>
      </c>
      <c r="AQ68" s="98"/>
      <c r="AR68" s="98" t="e">
        <f>+'Alloc amt'!AR68/'Alloc amt'!$G68</f>
        <v>#DIV/0!</v>
      </c>
      <c r="AS68" s="98" t="e">
        <f>+'Alloc amt'!AS68/'Alloc amt'!$G68</f>
        <v>#DIV/0!</v>
      </c>
      <c r="AT68" s="98" t="e">
        <f>+'Alloc amt'!AT68/'Alloc amt'!$G68</f>
        <v>#DIV/0!</v>
      </c>
      <c r="AU68" s="98"/>
      <c r="AV68" s="98" t="e">
        <f>+'Alloc amt'!AV68/'Alloc amt'!$G68</f>
        <v>#DIV/0!</v>
      </c>
      <c r="AW68" s="98" t="e">
        <f>+'Alloc amt'!AW68/'Alloc amt'!$G68</f>
        <v>#DIV/0!</v>
      </c>
      <c r="AX68" s="98" t="e">
        <f>+'Alloc amt'!AX68/'Alloc amt'!$G68</f>
        <v>#DIV/0!</v>
      </c>
      <c r="AY68" s="98"/>
      <c r="AZ68" s="98" t="e">
        <f>+'Alloc amt'!AZ68/'Alloc amt'!$G68</f>
        <v>#DIV/0!</v>
      </c>
      <c r="BA68" s="98" t="e">
        <f>+'Alloc amt'!BA68/'Alloc amt'!$G68</f>
        <v>#DIV/0!</v>
      </c>
      <c r="BB68" s="98" t="e">
        <f>+'Alloc amt'!BB68/'Alloc amt'!$G68</f>
        <v>#DIV/0!</v>
      </c>
      <c r="BC68" s="98"/>
      <c r="BD68" s="98" t="e">
        <f>+'Alloc amt'!BD68/'Alloc amt'!$G68</f>
        <v>#DIV/0!</v>
      </c>
      <c r="BE68" s="98" t="e">
        <f>+'Alloc amt'!BE68/'Alloc amt'!$G68</f>
        <v>#DIV/0!</v>
      </c>
      <c r="BF68" s="98" t="e">
        <f>+'Alloc amt'!BF68/'Alloc amt'!$G68</f>
        <v>#DIV/0!</v>
      </c>
    </row>
    <row r="69" spans="3:58" x14ac:dyDescent="0.25">
      <c r="C69" s="6" t="str">
        <f>'Alloc amt'!C69</f>
        <v>Memo: Acct 502: Steam Expense</v>
      </c>
      <c r="D69" s="6">
        <f>'Alloc amt'!D69</f>
        <v>0</v>
      </c>
      <c r="E69" s="6">
        <f>'Alloc amt'!E69</f>
        <v>0</v>
      </c>
      <c r="F69" s="103"/>
      <c r="G69" s="101" t="e">
        <f t="shared" si="0"/>
        <v>#DIV/0!</v>
      </c>
      <c r="H69" s="98" t="e">
        <f>+'Alloc amt'!H69/'Alloc amt'!$G69</f>
        <v>#DIV/0!</v>
      </c>
      <c r="I69" s="98" t="e">
        <f>+'Alloc amt'!I69/'Alloc amt'!$G69</f>
        <v>#DIV/0!</v>
      </c>
      <c r="J69" s="98" t="e">
        <f>+'Alloc amt'!J69/'Alloc amt'!$G69</f>
        <v>#DIV/0!</v>
      </c>
      <c r="K69" s="104"/>
      <c r="L69" s="98" t="e">
        <f>+'Alloc amt'!L69/'Alloc amt'!$G69</f>
        <v>#DIV/0!</v>
      </c>
      <c r="M69" s="98" t="e">
        <f>+'Alloc amt'!M69/'Alloc amt'!$G69</f>
        <v>#DIV/0!</v>
      </c>
      <c r="N69" s="98" t="e">
        <f>+'Alloc amt'!N69/'Alloc amt'!$G69</f>
        <v>#DIV/0!</v>
      </c>
      <c r="O69" s="98"/>
      <c r="P69" s="98" t="e">
        <f>+'Alloc amt'!P69/'Alloc amt'!$G69</f>
        <v>#DIV/0!</v>
      </c>
      <c r="Q69" s="98" t="e">
        <f>+'Alloc amt'!Q69/'Alloc amt'!$G69</f>
        <v>#DIV/0!</v>
      </c>
      <c r="R69" s="98" t="e">
        <f>+'Alloc amt'!R69/'Alloc amt'!$G69</f>
        <v>#DIV/0!</v>
      </c>
      <c r="S69" s="98"/>
      <c r="T69" s="98" t="e">
        <f>+'Alloc amt'!T69/'Alloc amt'!$G69</f>
        <v>#DIV/0!</v>
      </c>
      <c r="U69" s="98" t="e">
        <f>+'Alloc amt'!U69/'Alloc amt'!$G69</f>
        <v>#DIV/0!</v>
      </c>
      <c r="V69" s="98" t="e">
        <f>+'Alloc amt'!V69/'Alloc amt'!$G69</f>
        <v>#DIV/0!</v>
      </c>
      <c r="W69" s="98"/>
      <c r="X69" s="98" t="e">
        <f>+'Alloc amt'!X69/'Alloc amt'!$G69</f>
        <v>#DIV/0!</v>
      </c>
      <c r="Y69" s="98" t="e">
        <f>+'Alloc amt'!Y69/'Alloc amt'!$G69</f>
        <v>#DIV/0!</v>
      </c>
      <c r="Z69" s="98" t="e">
        <f>+'Alloc amt'!Z69/'Alloc amt'!$G69</f>
        <v>#DIV/0!</v>
      </c>
      <c r="AA69" s="98"/>
      <c r="AB69" s="98" t="e">
        <f>+'Alloc amt'!AB69/'Alloc amt'!$G69</f>
        <v>#DIV/0!</v>
      </c>
      <c r="AC69" s="98" t="e">
        <f>+'Alloc amt'!AC69/'Alloc amt'!$G69</f>
        <v>#DIV/0!</v>
      </c>
      <c r="AD69" s="98" t="e">
        <f>+'Alloc amt'!AD69/'Alloc amt'!$G69</f>
        <v>#DIV/0!</v>
      </c>
      <c r="AE69" s="98"/>
      <c r="AF69" s="98" t="e">
        <f>+'Alloc amt'!AF69/'Alloc amt'!$G69</f>
        <v>#DIV/0!</v>
      </c>
      <c r="AG69" s="98" t="e">
        <f>+'Alloc amt'!AG69/'Alloc amt'!$G69</f>
        <v>#DIV/0!</v>
      </c>
      <c r="AH69" s="98" t="e">
        <f>+'Alloc amt'!AH69/'Alloc amt'!$G69</f>
        <v>#DIV/0!</v>
      </c>
      <c r="AI69" s="98"/>
      <c r="AJ69" s="98" t="e">
        <f>+'Alloc amt'!AJ69/'Alloc amt'!$G69</f>
        <v>#DIV/0!</v>
      </c>
      <c r="AK69" s="98" t="e">
        <f>+'Alloc amt'!AK69/'Alloc amt'!$G69</f>
        <v>#DIV/0!</v>
      </c>
      <c r="AL69" s="98" t="e">
        <f>+'Alloc amt'!AL69/'Alloc amt'!$G69</f>
        <v>#DIV/0!</v>
      </c>
      <c r="AM69" s="98"/>
      <c r="AN69" s="98" t="e">
        <f>+'Alloc amt'!AN69/'Alloc amt'!$G69</f>
        <v>#DIV/0!</v>
      </c>
      <c r="AO69" s="98" t="e">
        <f>+'Alloc amt'!AO69/'Alloc amt'!$G69</f>
        <v>#DIV/0!</v>
      </c>
      <c r="AP69" s="98" t="e">
        <f>+'Alloc amt'!AP69/'Alloc amt'!$G69</f>
        <v>#DIV/0!</v>
      </c>
      <c r="AQ69" s="98"/>
      <c r="AR69" s="98" t="e">
        <f>+'Alloc amt'!AR69/'Alloc amt'!$G69</f>
        <v>#DIV/0!</v>
      </c>
      <c r="AS69" s="98" t="e">
        <f>+'Alloc amt'!AS69/'Alloc amt'!$G69</f>
        <v>#DIV/0!</v>
      </c>
      <c r="AT69" s="98" t="e">
        <f>+'Alloc amt'!AT69/'Alloc amt'!$G69</f>
        <v>#DIV/0!</v>
      </c>
      <c r="AU69" s="98"/>
      <c r="AV69" s="98" t="e">
        <f>+'Alloc amt'!AV69/'Alloc amt'!$G69</f>
        <v>#DIV/0!</v>
      </c>
      <c r="AW69" s="98" t="e">
        <f>+'Alloc amt'!AW69/'Alloc amt'!$G69</f>
        <v>#DIV/0!</v>
      </c>
      <c r="AX69" s="98" t="e">
        <f>+'Alloc amt'!AX69/'Alloc amt'!$G69</f>
        <v>#DIV/0!</v>
      </c>
      <c r="AY69" s="98"/>
      <c r="AZ69" s="98" t="e">
        <f>+'Alloc amt'!AZ69/'Alloc amt'!$G69</f>
        <v>#DIV/0!</v>
      </c>
      <c r="BA69" s="98" t="e">
        <f>+'Alloc amt'!BA69/'Alloc amt'!$G69</f>
        <v>#DIV/0!</v>
      </c>
      <c r="BB69" s="98" t="e">
        <f>+'Alloc amt'!BB69/'Alloc amt'!$G69</f>
        <v>#DIV/0!</v>
      </c>
      <c r="BC69" s="98"/>
      <c r="BD69" s="98" t="e">
        <f>+'Alloc amt'!BD69/'Alloc amt'!$G69</f>
        <v>#DIV/0!</v>
      </c>
      <c r="BE69" s="98" t="e">
        <f>+'Alloc amt'!BE69/'Alloc amt'!$G69</f>
        <v>#DIV/0!</v>
      </c>
      <c r="BF69" s="98" t="e">
        <f>+'Alloc amt'!BF69/'Alloc amt'!$G69</f>
        <v>#DIV/0!</v>
      </c>
    </row>
    <row r="70" spans="3:58" x14ac:dyDescent="0.25">
      <c r="C70" s="6" t="str">
        <f>'Alloc amt'!C70</f>
        <v>Demand</v>
      </c>
      <c r="D70" s="6" t="str">
        <f>'Alloc amt'!D70</f>
        <v>Production Plant</v>
      </c>
      <c r="E70" s="6">
        <f>'Alloc amt'!E70</f>
        <v>0</v>
      </c>
      <c r="F70" s="103"/>
      <c r="G70" s="101">
        <f t="shared" si="0"/>
        <v>0.99999999999999989</v>
      </c>
      <c r="H70" s="98">
        <f>+'Alloc amt'!H70/'Alloc amt'!$G70</f>
        <v>1</v>
      </c>
      <c r="I70" s="98">
        <f>+'Alloc amt'!I70/'Alloc amt'!$G70</f>
        <v>0</v>
      </c>
      <c r="J70" s="98">
        <f>+'Alloc amt'!J70/'Alloc amt'!$G70</f>
        <v>0</v>
      </c>
      <c r="K70" s="104"/>
      <c r="L70" s="98">
        <f>+'Alloc amt'!L70/'Alloc amt'!$G70</f>
        <v>0.43383867329405618</v>
      </c>
      <c r="M70" s="98">
        <f>+'Alloc amt'!M70/'Alloc amt'!$G70</f>
        <v>0</v>
      </c>
      <c r="N70" s="98">
        <f>+'Alloc amt'!N70/'Alloc amt'!$G70</f>
        <v>0</v>
      </c>
      <c r="O70" s="98"/>
      <c r="P70" s="98">
        <f>+'Alloc amt'!P70/'Alloc amt'!$G70</f>
        <v>0.11662155947194286</v>
      </c>
      <c r="Q70" s="98">
        <f>+'Alloc amt'!Q70/'Alloc amt'!$G70</f>
        <v>0</v>
      </c>
      <c r="R70" s="98">
        <f>+'Alloc amt'!R70/'Alloc amt'!$G70</f>
        <v>0</v>
      </c>
      <c r="S70" s="98"/>
      <c r="T70" s="98">
        <f>+'Alloc amt'!T70/'Alloc amt'!$G70</f>
        <v>9.6255819397809538E-3</v>
      </c>
      <c r="U70" s="98">
        <f>+'Alloc amt'!U70/'Alloc amt'!$G70</f>
        <v>0</v>
      </c>
      <c r="V70" s="98">
        <f>+'Alloc amt'!V70/'Alloc amt'!$G70</f>
        <v>0</v>
      </c>
      <c r="W70" s="98"/>
      <c r="X70" s="98">
        <f>+'Alloc amt'!X70/'Alloc amt'!$G70</f>
        <v>0.10943387966930666</v>
      </c>
      <c r="Y70" s="98">
        <f>+'Alloc amt'!Y70/'Alloc amt'!$G70</f>
        <v>0</v>
      </c>
      <c r="Z70" s="98">
        <f>+'Alloc amt'!Z70/'Alloc amt'!$G70</f>
        <v>0</v>
      </c>
      <c r="AA70" s="98"/>
      <c r="AB70" s="98">
        <f>+'Alloc amt'!AB70/'Alloc amt'!$G70</f>
        <v>6.9263731679727889E-3</v>
      </c>
      <c r="AC70" s="98">
        <f>+'Alloc amt'!AC70/'Alloc amt'!$G70</f>
        <v>0</v>
      </c>
      <c r="AD70" s="98">
        <f>+'Alloc amt'!AD70/'Alloc amt'!$G70</f>
        <v>0</v>
      </c>
      <c r="AE70" s="98"/>
      <c r="AF70" s="98">
        <f>+'Alloc amt'!AF70/'Alloc amt'!$G70</f>
        <v>7.3260098531541029E-2</v>
      </c>
      <c r="AG70" s="98">
        <f>+'Alloc amt'!AG70/'Alloc amt'!$G70</f>
        <v>0</v>
      </c>
      <c r="AH70" s="98">
        <f>+'Alloc amt'!AH70/'Alloc amt'!$G70</f>
        <v>0</v>
      </c>
      <c r="AI70" s="98"/>
      <c r="AJ70" s="98">
        <f>+'Alloc amt'!AJ70/'Alloc amt'!$G70</f>
        <v>0.1695657156199353</v>
      </c>
      <c r="AK70" s="98">
        <f>+'Alloc amt'!AK70/'Alloc amt'!$G70</f>
        <v>0</v>
      </c>
      <c r="AL70" s="98">
        <f>+'Alloc amt'!AL70/'Alloc amt'!$G70</f>
        <v>0</v>
      </c>
      <c r="AM70" s="98"/>
      <c r="AN70" s="98">
        <f>+'Alloc amt'!AN70/'Alloc amt'!$G70</f>
        <v>5.8631005329450342E-2</v>
      </c>
      <c r="AO70" s="98">
        <f>+'Alloc amt'!AO70/'Alloc amt'!$G70</f>
        <v>0</v>
      </c>
      <c r="AP70" s="98">
        <f>+'Alloc amt'!AP70/'Alloc amt'!$G70</f>
        <v>0</v>
      </c>
      <c r="AQ70" s="98"/>
      <c r="AR70" s="98">
        <f>+'Alloc amt'!AR70/'Alloc amt'!$G70</f>
        <v>2.2044282796027936E-2</v>
      </c>
      <c r="AS70" s="98">
        <f>+'Alloc amt'!AS70/'Alloc amt'!$G70</f>
        <v>0</v>
      </c>
      <c r="AT70" s="98">
        <f>+'Alloc amt'!AT70/'Alloc amt'!$G70</f>
        <v>0</v>
      </c>
      <c r="AU70" s="98"/>
      <c r="AV70" s="98">
        <f>+'Alloc amt'!AV70/'Alloc amt'!$G70</f>
        <v>0</v>
      </c>
      <c r="AW70" s="98">
        <f>+'Alloc amt'!AW70/'Alloc amt'!$G70</f>
        <v>0</v>
      </c>
      <c r="AX70" s="98">
        <f>+'Alloc amt'!AX70/'Alloc amt'!$G70</f>
        <v>0</v>
      </c>
      <c r="AY70" s="98"/>
      <c r="AZ70" s="98">
        <f>+'Alloc amt'!AZ70/'Alloc amt'!$G70</f>
        <v>0</v>
      </c>
      <c r="BA70" s="98">
        <f>+'Alloc amt'!BA70/'Alloc amt'!$G70</f>
        <v>0</v>
      </c>
      <c r="BB70" s="98">
        <f>+'Alloc amt'!BB70/'Alloc amt'!$G70</f>
        <v>0</v>
      </c>
      <c r="BC70" s="98"/>
      <c r="BD70" s="98">
        <f>+'Alloc amt'!BD70/'Alloc amt'!$G70</f>
        <v>5.2830179985948699E-5</v>
      </c>
      <c r="BE70" s="98">
        <f>+'Alloc amt'!BE70/'Alloc amt'!$G70</f>
        <v>0</v>
      </c>
      <c r="BF70" s="98">
        <f>+'Alloc amt'!BF70/'Alloc amt'!$G70</f>
        <v>0</v>
      </c>
    </row>
    <row r="71" spans="3:58" x14ac:dyDescent="0.25">
      <c r="C71" s="6" t="str">
        <f>'Alloc amt'!C71</f>
        <v>Energy</v>
      </c>
      <c r="D71" s="6" t="str">
        <f>'Alloc amt'!D71</f>
        <v>Energy @ Source</v>
      </c>
      <c r="E71" s="6">
        <f>'Alloc amt'!E71</f>
        <v>0</v>
      </c>
      <c r="F71" s="103"/>
      <c r="G71" s="101">
        <f t="shared" si="0"/>
        <v>0.99999999999999989</v>
      </c>
      <c r="H71" s="98">
        <f>+'Alloc amt'!H71/'Alloc amt'!$G71</f>
        <v>0</v>
      </c>
      <c r="I71" s="98">
        <f>+'Alloc amt'!I71/'Alloc amt'!$G71</f>
        <v>1</v>
      </c>
      <c r="J71" s="98">
        <f>+'Alloc amt'!J71/'Alloc amt'!$G71</f>
        <v>0</v>
      </c>
      <c r="K71" s="104"/>
      <c r="L71" s="98">
        <f>+'Alloc amt'!L71/'Alloc amt'!$G71</f>
        <v>0</v>
      </c>
      <c r="M71" s="98">
        <f>+'Alloc amt'!M71/'Alloc amt'!$G71</f>
        <v>0.33571803054611998</v>
      </c>
      <c r="N71" s="98">
        <f>+'Alloc amt'!N71/'Alloc amt'!$G71</f>
        <v>0</v>
      </c>
      <c r="O71" s="98"/>
      <c r="P71" s="98">
        <f>+'Alloc amt'!P71/'Alloc amt'!$G71</f>
        <v>0</v>
      </c>
      <c r="Q71" s="98">
        <f>+'Alloc amt'!Q71/'Alloc amt'!$G71</f>
        <v>0.100159603790605</v>
      </c>
      <c r="R71" s="98">
        <f>+'Alloc amt'!R71/'Alloc amt'!$G71</f>
        <v>0</v>
      </c>
      <c r="S71" s="98"/>
      <c r="T71" s="98">
        <f>+'Alloc amt'!T71/'Alloc amt'!$G71</f>
        <v>0</v>
      </c>
      <c r="U71" s="98">
        <f>+'Alloc amt'!U71/'Alloc amt'!$G71</f>
        <v>8.3687981131157097E-3</v>
      </c>
      <c r="V71" s="98">
        <f>+'Alloc amt'!V71/'Alloc amt'!$G71</f>
        <v>0</v>
      </c>
      <c r="W71" s="98"/>
      <c r="X71" s="98">
        <f>+'Alloc amt'!X71/'Alloc amt'!$G71</f>
        <v>0</v>
      </c>
      <c r="Y71" s="98">
        <f>+'Alloc amt'!Y71/'Alloc amt'!$G71</f>
        <v>0.11829510489204684</v>
      </c>
      <c r="Z71" s="98">
        <f>+'Alloc amt'!Z71/'Alloc amt'!$G71</f>
        <v>0</v>
      </c>
      <c r="AA71" s="98"/>
      <c r="AB71" s="98">
        <f>+'Alloc amt'!AB71/'Alloc amt'!$G71</f>
        <v>0</v>
      </c>
      <c r="AC71" s="98">
        <f>+'Alloc amt'!AC71/'Alloc amt'!$G71</f>
        <v>9.1287855491471778E-3</v>
      </c>
      <c r="AD71" s="98">
        <f>+'Alloc amt'!AD71/'Alloc amt'!$G71</f>
        <v>0</v>
      </c>
      <c r="AE71" s="98"/>
      <c r="AF71" s="98">
        <f>+'Alloc amt'!AF71/'Alloc amt'!$G71</f>
        <v>0</v>
      </c>
      <c r="AG71" s="98">
        <f>+'Alloc amt'!AG71/'Alloc amt'!$G71</f>
        <v>9.2093145999066053E-2</v>
      </c>
      <c r="AH71" s="98">
        <f>+'Alloc amt'!AH71/'Alloc amt'!$G71</f>
        <v>0</v>
      </c>
      <c r="AI71" s="98"/>
      <c r="AJ71" s="98">
        <f>+'Alloc amt'!AJ71/'Alloc amt'!$G71</f>
        <v>0</v>
      </c>
      <c r="AK71" s="98">
        <f>+'Alloc amt'!AK71/'Alloc amt'!$G71</f>
        <v>0.221373049566819</v>
      </c>
      <c r="AL71" s="98">
        <f>+'Alloc amt'!AL71/'Alloc amt'!$G71</f>
        <v>0</v>
      </c>
      <c r="AM71" s="98"/>
      <c r="AN71" s="98">
        <f>+'Alloc amt'!AN71/'Alloc amt'!$G71</f>
        <v>0</v>
      </c>
      <c r="AO71" s="98">
        <f>+'Alloc amt'!AO71/'Alloc amt'!$G71</f>
        <v>7.8838398090087455E-2</v>
      </c>
      <c r="AP71" s="98">
        <f>+'Alloc amt'!AP71/'Alloc amt'!$G71</f>
        <v>0</v>
      </c>
      <c r="AQ71" s="98"/>
      <c r="AR71" s="98">
        <f>+'Alloc amt'!AR71/'Alloc amt'!$G71</f>
        <v>0</v>
      </c>
      <c r="AS71" s="98">
        <f>+'Alloc amt'!AS71/'Alloc amt'!$G71</f>
        <v>2.9105109211513682E-2</v>
      </c>
      <c r="AT71" s="98">
        <f>+'Alloc amt'!AT71/'Alloc amt'!$G71</f>
        <v>0</v>
      </c>
      <c r="AU71" s="98"/>
      <c r="AV71" s="98">
        <f>+'Alloc amt'!AV71/'Alloc amt'!$G71</f>
        <v>0</v>
      </c>
      <c r="AW71" s="98">
        <f>+'Alloc amt'!AW71/'Alloc amt'!$G71</f>
        <v>6.8132927497612369E-3</v>
      </c>
      <c r="AX71" s="98">
        <f>+'Alloc amt'!AX71/'Alloc amt'!$G71</f>
        <v>0</v>
      </c>
      <c r="AY71" s="98"/>
      <c r="AZ71" s="98">
        <f>+'Alloc amt'!AZ71/'Alloc amt'!$G71</f>
        <v>0</v>
      </c>
      <c r="BA71" s="98">
        <f>+'Alloc amt'!BA71/'Alloc amt'!$G71</f>
        <v>2.4618024785094025E-5</v>
      </c>
      <c r="BB71" s="98">
        <f>+'Alloc amt'!BB71/'Alloc amt'!$G71</f>
        <v>0</v>
      </c>
      <c r="BC71" s="98"/>
      <c r="BD71" s="98">
        <f>+'Alloc amt'!BD71/'Alloc amt'!$G71</f>
        <v>0</v>
      </c>
      <c r="BE71" s="98">
        <f>+'Alloc amt'!BE71/'Alloc amt'!$G71</f>
        <v>8.2063466932724951E-5</v>
      </c>
      <c r="BF71" s="98">
        <f>+'Alloc amt'!BF71/'Alloc amt'!$G71</f>
        <v>0</v>
      </c>
    </row>
    <row r="72" spans="3:58" x14ac:dyDescent="0.25">
      <c r="C72" s="6" t="str">
        <f>'Alloc amt'!C72</f>
        <v>Total</v>
      </c>
      <c r="D72" s="6">
        <f>'Alloc amt'!D72</f>
        <v>0</v>
      </c>
      <c r="E72" s="6">
        <f>'Alloc amt'!E72</f>
        <v>0</v>
      </c>
      <c r="F72" s="103"/>
      <c r="G72" s="101">
        <f t="shared" si="0"/>
        <v>0.99999999999999989</v>
      </c>
      <c r="H72" s="98">
        <f>+'Alloc amt'!H72/'Alloc amt'!$G72</f>
        <v>0</v>
      </c>
      <c r="I72" s="98">
        <f>+'Alloc amt'!I72/'Alloc amt'!$G72</f>
        <v>0</v>
      </c>
      <c r="J72" s="98">
        <f>+'Alloc amt'!J72/'Alloc amt'!$G72</f>
        <v>0</v>
      </c>
      <c r="K72" s="104"/>
      <c r="L72" s="98">
        <f>+'Alloc amt'!L72/'Alloc amt'!$G72</f>
        <v>7.1106158552895829E-2</v>
      </c>
      <c r="M72" s="98">
        <f>+'Alloc amt'!M72/'Alloc amt'!$G72</f>
        <v>0.28069384533961089</v>
      </c>
      <c r="N72" s="98">
        <f>+'Alloc amt'!N72/'Alloc amt'!$G72</f>
        <v>0</v>
      </c>
      <c r="O72" s="98"/>
      <c r="P72" s="98">
        <f>+'Alloc amt'!P72/'Alloc amt'!$G72</f>
        <v>1.911427359745144E-2</v>
      </c>
      <c r="Q72" s="98">
        <f>+'Alloc amt'!Q72/'Alloc amt'!$G72</f>
        <v>8.3743444729324851E-2</v>
      </c>
      <c r="R72" s="98">
        <f>+'Alloc amt'!R72/'Alloc amt'!$G72</f>
        <v>0</v>
      </c>
      <c r="S72" s="98"/>
      <c r="T72" s="98">
        <f>+'Alloc amt'!T72/'Alloc amt'!$G72</f>
        <v>1.5776328799300989E-3</v>
      </c>
      <c r="U72" s="98">
        <f>+'Alloc amt'!U72/'Alloc amt'!$G72</f>
        <v>6.9971521023760447E-3</v>
      </c>
      <c r="V72" s="98">
        <f>+'Alloc amt'!V72/'Alloc amt'!$G72</f>
        <v>0</v>
      </c>
      <c r="W72" s="98"/>
      <c r="X72" s="98">
        <f>+'Alloc amt'!X72/'Alloc amt'!$G72</f>
        <v>1.7936212877799368E-2</v>
      </c>
      <c r="Y72" s="98">
        <f>+'Alloc amt'!Y72/'Alloc amt'!$G72</f>
        <v>9.8906537200240355E-2</v>
      </c>
      <c r="Z72" s="98">
        <f>+'Alloc amt'!Z72/'Alloc amt'!$G72</f>
        <v>0</v>
      </c>
      <c r="AA72" s="98"/>
      <c r="AB72" s="98">
        <f>+'Alloc amt'!AB72/'Alloc amt'!$G72</f>
        <v>1.1352325622307404E-3</v>
      </c>
      <c r="AC72" s="98">
        <f>+'Alloc amt'!AC72/'Alloc amt'!$G72</f>
        <v>7.6325775976419548E-3</v>
      </c>
      <c r="AD72" s="98">
        <f>+'Alloc amt'!AD72/'Alloc amt'!$G72</f>
        <v>0</v>
      </c>
      <c r="AE72" s="98"/>
      <c r="AF72" s="98">
        <f>+'Alloc amt'!AF72/'Alloc amt'!$G72</f>
        <v>1.2007330149319578E-2</v>
      </c>
      <c r="AG72" s="98">
        <f>+'Alloc amt'!AG72/'Alloc amt'!$G72</f>
        <v>7.6999079369819132E-2</v>
      </c>
      <c r="AH72" s="98">
        <f>+'Alloc amt'!AH72/'Alloc amt'!$G72</f>
        <v>0</v>
      </c>
      <c r="AI72" s="98"/>
      <c r="AJ72" s="98">
        <f>+'Alloc amt'!AJ72/'Alloc amt'!$G72</f>
        <v>2.7791820790107405E-2</v>
      </c>
      <c r="AK72" s="98">
        <f>+'Alloc amt'!AK72/'Alloc amt'!$G72</f>
        <v>0.18509000674281736</v>
      </c>
      <c r="AL72" s="98">
        <f>+'Alloc amt'!AL72/'Alloc amt'!$G72</f>
        <v>0</v>
      </c>
      <c r="AM72" s="98"/>
      <c r="AN72" s="98">
        <f>+'Alloc amt'!AN72/'Alloc amt'!$G72</f>
        <v>9.6096217734969128E-3</v>
      </c>
      <c r="AO72" s="98">
        <f>+'Alloc amt'!AO72/'Alloc amt'!$G72</f>
        <v>6.5916784643122117E-2</v>
      </c>
      <c r="AP72" s="98">
        <f>+'Alloc amt'!AP72/'Alloc amt'!$G72</f>
        <v>0</v>
      </c>
      <c r="AQ72" s="98"/>
      <c r="AR72" s="98">
        <f>+'Alloc amt'!AR72/'Alloc amt'!$G72</f>
        <v>3.6130579502689801E-3</v>
      </c>
      <c r="AS72" s="98">
        <f>+'Alloc amt'!AS72/'Alloc amt'!$G72</f>
        <v>2.433478181174659E-2</v>
      </c>
      <c r="AT72" s="98">
        <f>+'Alloc amt'!AT72/'Alloc amt'!$G72</f>
        <v>0</v>
      </c>
      <c r="AU72" s="98"/>
      <c r="AV72" s="98">
        <f>+'Alloc amt'!AV72/'Alloc amt'!$G72</f>
        <v>0</v>
      </c>
      <c r="AW72" s="98">
        <f>+'Alloc amt'!AW72/'Alloc amt'!$G72</f>
        <v>5.6965940680753701E-3</v>
      </c>
      <c r="AX72" s="98">
        <f>+'Alloc amt'!AX72/'Alloc amt'!$G72</f>
        <v>0</v>
      </c>
      <c r="AY72" s="98"/>
      <c r="AZ72" s="98">
        <f>+'Alloc amt'!AZ72/'Alloc amt'!$G72</f>
        <v>0</v>
      </c>
      <c r="BA72" s="98">
        <f>+'Alloc amt'!BA72/'Alloc amt'!$G72</f>
        <v>2.0583130522817112E-5</v>
      </c>
      <c r="BB72" s="98">
        <f>+'Alloc amt'!BB72/'Alloc amt'!$G72</f>
        <v>0</v>
      </c>
      <c r="BC72" s="98"/>
      <c r="BD72" s="98">
        <f>+'Alloc amt'!BD72/'Alloc amt'!$G72</f>
        <v>8.6588664996969954E-6</v>
      </c>
      <c r="BE72" s="98">
        <f>+'Alloc amt'!BE72/'Alloc amt'!$G72</f>
        <v>6.8613264702451325E-5</v>
      </c>
      <c r="BF72" s="98">
        <f>+'Alloc amt'!BF72/'Alloc amt'!$G72</f>
        <v>0</v>
      </c>
    </row>
    <row r="73" spans="3:58" x14ac:dyDescent="0.25">
      <c r="C73" s="6">
        <f>'Alloc amt'!C73</f>
        <v>0</v>
      </c>
      <c r="D73" s="6">
        <f>'Alloc amt'!D73</f>
        <v>0</v>
      </c>
      <c r="E73" s="6">
        <f>'Alloc amt'!E73</f>
        <v>0</v>
      </c>
      <c r="F73" s="103"/>
      <c r="G73" s="101" t="e">
        <f t="shared" si="0"/>
        <v>#DIV/0!</v>
      </c>
      <c r="H73" s="98" t="e">
        <f>+'Alloc amt'!H73/'Alloc amt'!$G73</f>
        <v>#DIV/0!</v>
      </c>
      <c r="I73" s="98" t="e">
        <f>+'Alloc amt'!I73/'Alloc amt'!$G73</f>
        <v>#DIV/0!</v>
      </c>
      <c r="J73" s="98" t="e">
        <f>+'Alloc amt'!J73/'Alloc amt'!$G73</f>
        <v>#DIV/0!</v>
      </c>
      <c r="K73" s="104"/>
      <c r="L73" s="98" t="e">
        <f>+'Alloc amt'!L73/'Alloc amt'!$G73</f>
        <v>#DIV/0!</v>
      </c>
      <c r="M73" s="98" t="e">
        <f>+'Alloc amt'!M73/'Alloc amt'!$G73</f>
        <v>#DIV/0!</v>
      </c>
      <c r="N73" s="98" t="e">
        <f>+'Alloc amt'!N73/'Alloc amt'!$G73</f>
        <v>#DIV/0!</v>
      </c>
      <c r="O73" s="98"/>
      <c r="P73" s="98" t="e">
        <f>+'Alloc amt'!P73/'Alloc amt'!$G73</f>
        <v>#DIV/0!</v>
      </c>
      <c r="Q73" s="98" t="e">
        <f>+'Alloc amt'!Q73/'Alloc amt'!$G73</f>
        <v>#DIV/0!</v>
      </c>
      <c r="R73" s="98" t="e">
        <f>+'Alloc amt'!R73/'Alloc amt'!$G73</f>
        <v>#DIV/0!</v>
      </c>
      <c r="S73" s="98"/>
      <c r="T73" s="98" t="e">
        <f>+'Alloc amt'!T73/'Alloc amt'!$G73</f>
        <v>#DIV/0!</v>
      </c>
      <c r="U73" s="98" t="e">
        <f>+'Alloc amt'!U73/'Alloc amt'!$G73</f>
        <v>#DIV/0!</v>
      </c>
      <c r="V73" s="98" t="e">
        <f>+'Alloc amt'!V73/'Alloc amt'!$G73</f>
        <v>#DIV/0!</v>
      </c>
      <c r="W73" s="98"/>
      <c r="X73" s="98" t="e">
        <f>+'Alloc amt'!X73/'Alloc amt'!$G73</f>
        <v>#DIV/0!</v>
      </c>
      <c r="Y73" s="98" t="e">
        <f>+'Alloc amt'!Y73/'Alloc amt'!$G73</f>
        <v>#DIV/0!</v>
      </c>
      <c r="Z73" s="98" t="e">
        <f>+'Alloc amt'!Z73/'Alloc amt'!$G73</f>
        <v>#DIV/0!</v>
      </c>
      <c r="AA73" s="98"/>
      <c r="AB73" s="98" t="e">
        <f>+'Alloc amt'!AB73/'Alloc amt'!$G73</f>
        <v>#DIV/0!</v>
      </c>
      <c r="AC73" s="98" t="e">
        <f>+'Alloc amt'!AC73/'Alloc amt'!$G73</f>
        <v>#DIV/0!</v>
      </c>
      <c r="AD73" s="98" t="e">
        <f>+'Alloc amt'!AD73/'Alloc amt'!$G73</f>
        <v>#DIV/0!</v>
      </c>
      <c r="AE73" s="98"/>
      <c r="AF73" s="98" t="e">
        <f>+'Alloc amt'!AF73/'Alloc amt'!$G73</f>
        <v>#DIV/0!</v>
      </c>
      <c r="AG73" s="98" t="e">
        <f>+'Alloc amt'!AG73/'Alloc amt'!$G73</f>
        <v>#DIV/0!</v>
      </c>
      <c r="AH73" s="98" t="e">
        <f>+'Alloc amt'!AH73/'Alloc amt'!$G73</f>
        <v>#DIV/0!</v>
      </c>
      <c r="AI73" s="98"/>
      <c r="AJ73" s="98" t="e">
        <f>+'Alloc amt'!AJ73/'Alloc amt'!$G73</f>
        <v>#DIV/0!</v>
      </c>
      <c r="AK73" s="98" t="e">
        <f>+'Alloc amt'!AK73/'Alloc amt'!$G73</f>
        <v>#DIV/0!</v>
      </c>
      <c r="AL73" s="98" t="e">
        <f>+'Alloc amt'!AL73/'Alloc amt'!$G73</f>
        <v>#DIV/0!</v>
      </c>
      <c r="AM73" s="98"/>
      <c r="AN73" s="98" t="e">
        <f>+'Alloc amt'!AN73/'Alloc amt'!$G73</f>
        <v>#DIV/0!</v>
      </c>
      <c r="AO73" s="98" t="e">
        <f>+'Alloc amt'!AO73/'Alloc amt'!$G73</f>
        <v>#DIV/0!</v>
      </c>
      <c r="AP73" s="98" t="e">
        <f>+'Alloc amt'!AP73/'Alloc amt'!$G73</f>
        <v>#DIV/0!</v>
      </c>
      <c r="AQ73" s="98"/>
      <c r="AR73" s="98" t="e">
        <f>+'Alloc amt'!AR73/'Alloc amt'!$G73</f>
        <v>#DIV/0!</v>
      </c>
      <c r="AS73" s="98" t="e">
        <f>+'Alloc amt'!AS73/'Alloc amt'!$G73</f>
        <v>#DIV/0!</v>
      </c>
      <c r="AT73" s="98" t="e">
        <f>+'Alloc amt'!AT73/'Alloc amt'!$G73</f>
        <v>#DIV/0!</v>
      </c>
      <c r="AU73" s="98"/>
      <c r="AV73" s="98" t="e">
        <f>+'Alloc amt'!AV73/'Alloc amt'!$G73</f>
        <v>#DIV/0!</v>
      </c>
      <c r="AW73" s="98" t="e">
        <f>+'Alloc amt'!AW73/'Alloc amt'!$G73</f>
        <v>#DIV/0!</v>
      </c>
      <c r="AX73" s="98" t="e">
        <f>+'Alloc amt'!AX73/'Alloc amt'!$G73</f>
        <v>#DIV/0!</v>
      </c>
      <c r="AY73" s="98"/>
      <c r="AZ73" s="98" t="e">
        <f>+'Alloc amt'!AZ73/'Alloc amt'!$G73</f>
        <v>#DIV/0!</v>
      </c>
      <c r="BA73" s="98" t="e">
        <f>+'Alloc amt'!BA73/'Alloc amt'!$G73</f>
        <v>#DIV/0!</v>
      </c>
      <c r="BB73" s="98" t="e">
        <f>+'Alloc amt'!BB73/'Alloc amt'!$G73</f>
        <v>#DIV/0!</v>
      </c>
      <c r="BC73" s="98"/>
      <c r="BD73" s="98" t="e">
        <f>+'Alloc amt'!BD73/'Alloc amt'!$G73</f>
        <v>#DIV/0!</v>
      </c>
      <c r="BE73" s="98" t="e">
        <f>+'Alloc amt'!BE73/'Alloc amt'!$G73</f>
        <v>#DIV/0!</v>
      </c>
      <c r="BF73" s="98" t="e">
        <f>+'Alloc amt'!BF73/'Alloc amt'!$G73</f>
        <v>#DIV/0!</v>
      </c>
    </row>
    <row r="74" spans="3:58" x14ac:dyDescent="0.25">
      <c r="C74" s="6" t="str">
        <f>'Alloc amt'!C74</f>
        <v>Memo: Acct 505: Electric Expense</v>
      </c>
      <c r="D74" s="6">
        <f>'Alloc amt'!D74</f>
        <v>0</v>
      </c>
      <c r="E74" s="6">
        <f>'Alloc amt'!E74</f>
        <v>0</v>
      </c>
      <c r="F74" s="103"/>
      <c r="G74" s="101" t="e">
        <f t="shared" si="0"/>
        <v>#DIV/0!</v>
      </c>
      <c r="H74" s="98" t="e">
        <f>+'Alloc amt'!H74/'Alloc amt'!$G74</f>
        <v>#DIV/0!</v>
      </c>
      <c r="I74" s="98" t="e">
        <f>+'Alloc amt'!I74/'Alloc amt'!$G74</f>
        <v>#DIV/0!</v>
      </c>
      <c r="J74" s="98" t="e">
        <f>+'Alloc amt'!J74/'Alloc amt'!$G74</f>
        <v>#DIV/0!</v>
      </c>
      <c r="K74" s="104"/>
      <c r="L74" s="98" t="e">
        <f>+'Alloc amt'!L74/'Alloc amt'!$G74</f>
        <v>#DIV/0!</v>
      </c>
      <c r="M74" s="98" t="e">
        <f>+'Alloc amt'!M74/'Alloc amt'!$G74</f>
        <v>#DIV/0!</v>
      </c>
      <c r="N74" s="98" t="e">
        <f>+'Alloc amt'!N74/'Alloc amt'!$G74</f>
        <v>#DIV/0!</v>
      </c>
      <c r="O74" s="98"/>
      <c r="P74" s="98" t="e">
        <f>+'Alloc amt'!P74/'Alloc amt'!$G74</f>
        <v>#DIV/0!</v>
      </c>
      <c r="Q74" s="98" t="e">
        <f>+'Alloc amt'!Q74/'Alloc amt'!$G74</f>
        <v>#DIV/0!</v>
      </c>
      <c r="R74" s="98" t="e">
        <f>+'Alloc amt'!R74/'Alloc amt'!$G74</f>
        <v>#DIV/0!</v>
      </c>
      <c r="S74" s="98"/>
      <c r="T74" s="98" t="e">
        <f>+'Alloc amt'!T74/'Alloc amt'!$G74</f>
        <v>#DIV/0!</v>
      </c>
      <c r="U74" s="98" t="e">
        <f>+'Alloc amt'!U74/'Alloc amt'!$G74</f>
        <v>#DIV/0!</v>
      </c>
      <c r="V74" s="98" t="e">
        <f>+'Alloc amt'!V74/'Alloc amt'!$G74</f>
        <v>#DIV/0!</v>
      </c>
      <c r="W74" s="98"/>
      <c r="X74" s="98" t="e">
        <f>+'Alloc amt'!X74/'Alloc amt'!$G74</f>
        <v>#DIV/0!</v>
      </c>
      <c r="Y74" s="98" t="e">
        <f>+'Alloc amt'!Y74/'Alloc amt'!$G74</f>
        <v>#DIV/0!</v>
      </c>
      <c r="Z74" s="98" t="e">
        <f>+'Alloc amt'!Z74/'Alloc amt'!$G74</f>
        <v>#DIV/0!</v>
      </c>
      <c r="AA74" s="98"/>
      <c r="AB74" s="98" t="e">
        <f>+'Alloc amt'!AB74/'Alloc amt'!$G74</f>
        <v>#DIV/0!</v>
      </c>
      <c r="AC74" s="98" t="e">
        <f>+'Alloc amt'!AC74/'Alloc amt'!$G74</f>
        <v>#DIV/0!</v>
      </c>
      <c r="AD74" s="98" t="e">
        <f>+'Alloc amt'!AD74/'Alloc amt'!$G74</f>
        <v>#DIV/0!</v>
      </c>
      <c r="AE74" s="98"/>
      <c r="AF74" s="98" t="e">
        <f>+'Alloc amt'!AF74/'Alloc amt'!$G74</f>
        <v>#DIV/0!</v>
      </c>
      <c r="AG74" s="98" t="e">
        <f>+'Alloc amt'!AG74/'Alloc amt'!$G74</f>
        <v>#DIV/0!</v>
      </c>
      <c r="AH74" s="98" t="e">
        <f>+'Alloc amt'!AH74/'Alloc amt'!$G74</f>
        <v>#DIV/0!</v>
      </c>
      <c r="AI74" s="98"/>
      <c r="AJ74" s="98" t="e">
        <f>+'Alloc amt'!AJ74/'Alloc amt'!$G74</f>
        <v>#DIV/0!</v>
      </c>
      <c r="AK74" s="98" t="e">
        <f>+'Alloc amt'!AK74/'Alloc amt'!$G74</f>
        <v>#DIV/0!</v>
      </c>
      <c r="AL74" s="98" t="e">
        <f>+'Alloc amt'!AL74/'Alloc amt'!$G74</f>
        <v>#DIV/0!</v>
      </c>
      <c r="AM74" s="98"/>
      <c r="AN74" s="98" t="e">
        <f>+'Alloc amt'!AN74/'Alloc amt'!$G74</f>
        <v>#DIV/0!</v>
      </c>
      <c r="AO74" s="98" t="e">
        <f>+'Alloc amt'!AO74/'Alloc amt'!$G74</f>
        <v>#DIV/0!</v>
      </c>
      <c r="AP74" s="98" t="e">
        <f>+'Alloc amt'!AP74/'Alloc amt'!$G74</f>
        <v>#DIV/0!</v>
      </c>
      <c r="AQ74" s="98"/>
      <c r="AR74" s="98" t="e">
        <f>+'Alloc amt'!AR74/'Alloc amt'!$G74</f>
        <v>#DIV/0!</v>
      </c>
      <c r="AS74" s="98" t="e">
        <f>+'Alloc amt'!AS74/'Alloc amt'!$G74</f>
        <v>#DIV/0!</v>
      </c>
      <c r="AT74" s="98" t="e">
        <f>+'Alloc amt'!AT74/'Alloc amt'!$G74</f>
        <v>#DIV/0!</v>
      </c>
      <c r="AU74" s="98"/>
      <c r="AV74" s="98" t="e">
        <f>+'Alloc amt'!AV74/'Alloc amt'!$G74</f>
        <v>#DIV/0!</v>
      </c>
      <c r="AW74" s="98" t="e">
        <f>+'Alloc amt'!AW74/'Alloc amt'!$G74</f>
        <v>#DIV/0!</v>
      </c>
      <c r="AX74" s="98" t="e">
        <f>+'Alloc amt'!AX74/'Alloc amt'!$G74</f>
        <v>#DIV/0!</v>
      </c>
      <c r="AY74" s="98"/>
      <c r="AZ74" s="98" t="e">
        <f>+'Alloc amt'!AZ74/'Alloc amt'!$G74</f>
        <v>#DIV/0!</v>
      </c>
      <c r="BA74" s="98" t="e">
        <f>+'Alloc amt'!BA74/'Alloc amt'!$G74</f>
        <v>#DIV/0!</v>
      </c>
      <c r="BB74" s="98" t="e">
        <f>+'Alloc amt'!BB74/'Alloc amt'!$G74</f>
        <v>#DIV/0!</v>
      </c>
      <c r="BC74" s="98"/>
      <c r="BD74" s="98" t="e">
        <f>+'Alloc amt'!BD74/'Alloc amt'!$G74</f>
        <v>#DIV/0!</v>
      </c>
      <c r="BE74" s="98" t="e">
        <f>+'Alloc amt'!BE74/'Alloc amt'!$G74</f>
        <v>#DIV/0!</v>
      </c>
      <c r="BF74" s="98" t="e">
        <f>+'Alloc amt'!BF74/'Alloc amt'!$G74</f>
        <v>#DIV/0!</v>
      </c>
    </row>
    <row r="75" spans="3:58" x14ac:dyDescent="0.25">
      <c r="C75" s="6" t="str">
        <f>'Alloc amt'!C75</f>
        <v>Demand</v>
      </c>
      <c r="D75" s="6" t="str">
        <f>'Alloc amt'!D75</f>
        <v>Production Plant</v>
      </c>
      <c r="E75" s="6">
        <f>'Alloc amt'!E75</f>
        <v>0</v>
      </c>
      <c r="F75" s="103"/>
      <c r="G75" s="101">
        <f t="shared" si="0"/>
        <v>1.0000000000000002</v>
      </c>
      <c r="H75" s="98">
        <f>+'Alloc amt'!H75/'Alloc amt'!$G75</f>
        <v>1</v>
      </c>
      <c r="I75" s="98">
        <f>+'Alloc amt'!I75/'Alloc amt'!$G75</f>
        <v>0</v>
      </c>
      <c r="J75" s="98">
        <f>+'Alloc amt'!J75/'Alloc amt'!$G75</f>
        <v>0</v>
      </c>
      <c r="K75" s="104"/>
      <c r="L75" s="98">
        <f>+'Alloc amt'!L75/'Alloc amt'!$G75</f>
        <v>0.43383867329405623</v>
      </c>
      <c r="M75" s="98">
        <f>+'Alloc amt'!M75/'Alloc amt'!$G75</f>
        <v>0</v>
      </c>
      <c r="N75" s="98">
        <f>+'Alloc amt'!N75/'Alloc amt'!$G75</f>
        <v>0</v>
      </c>
      <c r="O75" s="98"/>
      <c r="P75" s="98">
        <f>+'Alloc amt'!P75/'Alloc amt'!$G75</f>
        <v>0.11662155947194287</v>
      </c>
      <c r="Q75" s="98">
        <f>+'Alloc amt'!Q75/'Alloc amt'!$G75</f>
        <v>0</v>
      </c>
      <c r="R75" s="98">
        <f>+'Alloc amt'!R75/'Alloc amt'!$G75</f>
        <v>0</v>
      </c>
      <c r="S75" s="98"/>
      <c r="T75" s="98">
        <f>+'Alloc amt'!T75/'Alloc amt'!$G75</f>
        <v>9.6255819397809538E-3</v>
      </c>
      <c r="U75" s="98">
        <f>+'Alloc amt'!U75/'Alloc amt'!$G75</f>
        <v>0</v>
      </c>
      <c r="V75" s="98">
        <f>+'Alloc amt'!V75/'Alloc amt'!$G75</f>
        <v>0</v>
      </c>
      <c r="W75" s="98"/>
      <c r="X75" s="98">
        <f>+'Alloc amt'!X75/'Alloc amt'!$G75</f>
        <v>0.10943387966930668</v>
      </c>
      <c r="Y75" s="98">
        <f>+'Alloc amt'!Y75/'Alloc amt'!$G75</f>
        <v>0</v>
      </c>
      <c r="Z75" s="98">
        <f>+'Alloc amt'!Z75/'Alloc amt'!$G75</f>
        <v>0</v>
      </c>
      <c r="AA75" s="98"/>
      <c r="AB75" s="98">
        <f>+'Alloc amt'!AB75/'Alloc amt'!$G75</f>
        <v>6.9263731679727889E-3</v>
      </c>
      <c r="AC75" s="98">
        <f>+'Alloc amt'!AC75/'Alloc amt'!$G75</f>
        <v>0</v>
      </c>
      <c r="AD75" s="98">
        <f>+'Alloc amt'!AD75/'Alloc amt'!$G75</f>
        <v>0</v>
      </c>
      <c r="AE75" s="98"/>
      <c r="AF75" s="98">
        <f>+'Alloc amt'!AF75/'Alloc amt'!$G75</f>
        <v>7.3260098531541029E-2</v>
      </c>
      <c r="AG75" s="98">
        <f>+'Alloc amt'!AG75/'Alloc amt'!$G75</f>
        <v>0</v>
      </c>
      <c r="AH75" s="98">
        <f>+'Alloc amt'!AH75/'Alloc amt'!$G75</f>
        <v>0</v>
      </c>
      <c r="AI75" s="98"/>
      <c r="AJ75" s="98">
        <f>+'Alloc amt'!AJ75/'Alloc amt'!$G75</f>
        <v>0.1695657156199353</v>
      </c>
      <c r="AK75" s="98">
        <f>+'Alloc amt'!AK75/'Alloc amt'!$G75</f>
        <v>0</v>
      </c>
      <c r="AL75" s="98">
        <f>+'Alloc amt'!AL75/'Alloc amt'!$G75</f>
        <v>0</v>
      </c>
      <c r="AM75" s="98"/>
      <c r="AN75" s="98">
        <f>+'Alloc amt'!AN75/'Alloc amt'!$G75</f>
        <v>5.8631005329450335E-2</v>
      </c>
      <c r="AO75" s="98">
        <f>+'Alloc amt'!AO75/'Alloc amt'!$G75</f>
        <v>0</v>
      </c>
      <c r="AP75" s="98">
        <f>+'Alloc amt'!AP75/'Alloc amt'!$G75</f>
        <v>0</v>
      </c>
      <c r="AQ75" s="98"/>
      <c r="AR75" s="98">
        <f>+'Alloc amt'!AR75/'Alloc amt'!$G75</f>
        <v>2.2044282796027936E-2</v>
      </c>
      <c r="AS75" s="98">
        <f>+'Alloc amt'!AS75/'Alloc amt'!$G75</f>
        <v>0</v>
      </c>
      <c r="AT75" s="98">
        <f>+'Alloc amt'!AT75/'Alloc amt'!$G75</f>
        <v>0</v>
      </c>
      <c r="AU75" s="98"/>
      <c r="AV75" s="98">
        <f>+'Alloc amt'!AV75/'Alloc amt'!$G75</f>
        <v>0</v>
      </c>
      <c r="AW75" s="98">
        <f>+'Alloc amt'!AW75/'Alloc amt'!$G75</f>
        <v>0</v>
      </c>
      <c r="AX75" s="98">
        <f>+'Alloc amt'!AX75/'Alloc amt'!$G75</f>
        <v>0</v>
      </c>
      <c r="AY75" s="98"/>
      <c r="AZ75" s="98">
        <f>+'Alloc amt'!AZ75/'Alloc amt'!$G75</f>
        <v>0</v>
      </c>
      <c r="BA75" s="98">
        <f>+'Alloc amt'!BA75/'Alloc amt'!$G75</f>
        <v>0</v>
      </c>
      <c r="BB75" s="98">
        <f>+'Alloc amt'!BB75/'Alloc amt'!$G75</f>
        <v>0</v>
      </c>
      <c r="BC75" s="98"/>
      <c r="BD75" s="98">
        <f>+'Alloc amt'!BD75/'Alloc amt'!$G75</f>
        <v>5.2830179985948699E-5</v>
      </c>
      <c r="BE75" s="98">
        <f>+'Alloc amt'!BE75/'Alloc amt'!$G75</f>
        <v>0</v>
      </c>
      <c r="BF75" s="98">
        <f>+'Alloc amt'!BF75/'Alloc amt'!$G75</f>
        <v>0</v>
      </c>
    </row>
    <row r="76" spans="3:58" x14ac:dyDescent="0.25">
      <c r="C76" s="6" t="str">
        <f>'Alloc amt'!C76</f>
        <v>Energy</v>
      </c>
      <c r="D76" s="6" t="str">
        <f>'Alloc amt'!D76</f>
        <v>Energy @ Source</v>
      </c>
      <c r="E76" s="6">
        <f>'Alloc amt'!E76</f>
        <v>0</v>
      </c>
      <c r="F76" s="103"/>
      <c r="G76" s="101">
        <f t="shared" si="0"/>
        <v>0.99999999999999989</v>
      </c>
      <c r="H76" s="98">
        <f>+'Alloc amt'!H76/'Alloc amt'!$G76</f>
        <v>0</v>
      </c>
      <c r="I76" s="98">
        <f>+'Alloc amt'!I76/'Alloc amt'!$G76</f>
        <v>1</v>
      </c>
      <c r="J76" s="98">
        <f>+'Alloc amt'!J76/'Alloc amt'!$G76</f>
        <v>0</v>
      </c>
      <c r="K76" s="104"/>
      <c r="L76" s="98">
        <f>+'Alloc amt'!L76/'Alloc amt'!$G76</f>
        <v>0</v>
      </c>
      <c r="M76" s="98">
        <f>+'Alloc amt'!M76/'Alloc amt'!$G76</f>
        <v>0.33571803054611998</v>
      </c>
      <c r="N76" s="98">
        <f>+'Alloc amt'!N76/'Alloc amt'!$G76</f>
        <v>0</v>
      </c>
      <c r="O76" s="98"/>
      <c r="P76" s="98">
        <f>+'Alloc amt'!P76/'Alloc amt'!$G76</f>
        <v>0</v>
      </c>
      <c r="Q76" s="98">
        <f>+'Alloc amt'!Q76/'Alloc amt'!$G76</f>
        <v>0.10015960379060501</v>
      </c>
      <c r="R76" s="98">
        <f>+'Alloc amt'!R76/'Alloc amt'!$G76</f>
        <v>0</v>
      </c>
      <c r="S76" s="98"/>
      <c r="T76" s="98">
        <f>+'Alloc amt'!T76/'Alloc amt'!$G76</f>
        <v>0</v>
      </c>
      <c r="U76" s="98">
        <f>+'Alloc amt'!U76/'Alloc amt'!$G76</f>
        <v>8.3687981131157097E-3</v>
      </c>
      <c r="V76" s="98">
        <f>+'Alloc amt'!V76/'Alloc amt'!$G76</f>
        <v>0</v>
      </c>
      <c r="W76" s="98"/>
      <c r="X76" s="98">
        <f>+'Alloc amt'!X76/'Alloc amt'!$G76</f>
        <v>0</v>
      </c>
      <c r="Y76" s="98">
        <f>+'Alloc amt'!Y76/'Alloc amt'!$G76</f>
        <v>0.11829510489204682</v>
      </c>
      <c r="Z76" s="98">
        <f>+'Alloc amt'!Z76/'Alloc amt'!$G76</f>
        <v>0</v>
      </c>
      <c r="AA76" s="98"/>
      <c r="AB76" s="98">
        <f>+'Alloc amt'!AB76/'Alloc amt'!$G76</f>
        <v>0</v>
      </c>
      <c r="AC76" s="98">
        <f>+'Alloc amt'!AC76/'Alloc amt'!$G76</f>
        <v>9.1287855491471778E-3</v>
      </c>
      <c r="AD76" s="98">
        <f>+'Alloc amt'!AD76/'Alloc amt'!$G76</f>
        <v>0</v>
      </c>
      <c r="AE76" s="98"/>
      <c r="AF76" s="98">
        <f>+'Alloc amt'!AF76/'Alloc amt'!$G76</f>
        <v>0</v>
      </c>
      <c r="AG76" s="98">
        <f>+'Alloc amt'!AG76/'Alloc amt'!$G76</f>
        <v>9.2093145999066039E-2</v>
      </c>
      <c r="AH76" s="98">
        <f>+'Alloc amt'!AH76/'Alloc amt'!$G76</f>
        <v>0</v>
      </c>
      <c r="AI76" s="98"/>
      <c r="AJ76" s="98">
        <f>+'Alloc amt'!AJ76/'Alloc amt'!$G76</f>
        <v>0</v>
      </c>
      <c r="AK76" s="98">
        <f>+'Alloc amt'!AK76/'Alloc amt'!$G76</f>
        <v>0.221373049566819</v>
      </c>
      <c r="AL76" s="98">
        <f>+'Alloc amt'!AL76/'Alloc amt'!$G76</f>
        <v>0</v>
      </c>
      <c r="AM76" s="98"/>
      <c r="AN76" s="98">
        <f>+'Alloc amt'!AN76/'Alloc amt'!$G76</f>
        <v>0</v>
      </c>
      <c r="AO76" s="98">
        <f>+'Alloc amt'!AO76/'Alloc amt'!$G76</f>
        <v>7.8838398090087455E-2</v>
      </c>
      <c r="AP76" s="98">
        <f>+'Alloc amt'!AP76/'Alloc amt'!$G76</f>
        <v>0</v>
      </c>
      <c r="AQ76" s="98"/>
      <c r="AR76" s="98">
        <f>+'Alloc amt'!AR76/'Alloc amt'!$G76</f>
        <v>0</v>
      </c>
      <c r="AS76" s="98">
        <f>+'Alloc amt'!AS76/'Alloc amt'!$G76</f>
        <v>2.9105109211513682E-2</v>
      </c>
      <c r="AT76" s="98">
        <f>+'Alloc amt'!AT76/'Alloc amt'!$G76</f>
        <v>0</v>
      </c>
      <c r="AU76" s="98"/>
      <c r="AV76" s="98">
        <f>+'Alloc amt'!AV76/'Alloc amt'!$G76</f>
        <v>0</v>
      </c>
      <c r="AW76" s="98">
        <f>+'Alloc amt'!AW76/'Alloc amt'!$G76</f>
        <v>6.8132927497612352E-3</v>
      </c>
      <c r="AX76" s="98">
        <f>+'Alloc amt'!AX76/'Alloc amt'!$G76</f>
        <v>0</v>
      </c>
      <c r="AY76" s="98"/>
      <c r="AZ76" s="98">
        <f>+'Alloc amt'!AZ76/'Alloc amt'!$G76</f>
        <v>0</v>
      </c>
      <c r="BA76" s="98">
        <f>+'Alloc amt'!BA76/'Alloc amt'!$G76</f>
        <v>2.4618024785094018E-5</v>
      </c>
      <c r="BB76" s="98">
        <f>+'Alloc amt'!BB76/'Alloc amt'!$G76</f>
        <v>0</v>
      </c>
      <c r="BC76" s="98"/>
      <c r="BD76" s="98">
        <f>+'Alloc amt'!BD76/'Alloc amt'!$G76</f>
        <v>0</v>
      </c>
      <c r="BE76" s="98">
        <f>+'Alloc amt'!BE76/'Alloc amt'!$G76</f>
        <v>8.2063466932724951E-5</v>
      </c>
      <c r="BF76" s="98">
        <f>+'Alloc amt'!BF76/'Alloc amt'!$G76</f>
        <v>0</v>
      </c>
    </row>
    <row r="77" spans="3:58" x14ac:dyDescent="0.25">
      <c r="V77" s="44"/>
    </row>
    <row r="78" spans="3:58" x14ac:dyDescent="0.25">
      <c r="V78" s="44"/>
    </row>
    <row r="79" spans="3:58" x14ac:dyDescent="0.25">
      <c r="V79" s="44"/>
    </row>
    <row r="80" spans="3:58" x14ac:dyDescent="0.25">
      <c r="V80" s="44"/>
    </row>
    <row r="81" spans="22:22" x14ac:dyDescent="0.25">
      <c r="V81" s="44"/>
    </row>
    <row r="82" spans="22:22" x14ac:dyDescent="0.25">
      <c r="V82" s="44"/>
    </row>
    <row r="83" spans="22:22" x14ac:dyDescent="0.25">
      <c r="V83" s="44"/>
    </row>
    <row r="84" spans="22:22" x14ac:dyDescent="0.25">
      <c r="V84" s="44"/>
    </row>
    <row r="85" spans="22:22" x14ac:dyDescent="0.25">
      <c r="V85" s="44"/>
    </row>
    <row r="86" spans="22:22" x14ac:dyDescent="0.25">
      <c r="V86" s="44"/>
    </row>
    <row r="87" spans="22:22" x14ac:dyDescent="0.25">
      <c r="V87" s="44"/>
    </row>
    <row r="88" spans="22:22" x14ac:dyDescent="0.25">
      <c r="V88" s="44"/>
    </row>
    <row r="89" spans="22:22" x14ac:dyDescent="0.25">
      <c r="V89" s="44"/>
    </row>
    <row r="90" spans="22:22" x14ac:dyDescent="0.25">
      <c r="V90" s="44"/>
    </row>
    <row r="91" spans="22:22" x14ac:dyDescent="0.25">
      <c r="V91" s="44"/>
    </row>
    <row r="92" spans="22:22" x14ac:dyDescent="0.25">
      <c r="V92" s="44"/>
    </row>
    <row r="93" spans="22:22" x14ac:dyDescent="0.25">
      <c r="V93" s="44"/>
    </row>
    <row r="94" spans="22:22" x14ac:dyDescent="0.25">
      <c r="V94" s="44"/>
    </row>
    <row r="95" spans="22:22" x14ac:dyDescent="0.25">
      <c r="V95" s="44"/>
    </row>
    <row r="96" spans="22:22" x14ac:dyDescent="0.25">
      <c r="V96" s="44"/>
    </row>
    <row r="97" spans="22:22" x14ac:dyDescent="0.25">
      <c r="V97" s="44"/>
    </row>
    <row r="98" spans="22:22" x14ac:dyDescent="0.25">
      <c r="V98" s="44"/>
    </row>
    <row r="99" spans="22:22" x14ac:dyDescent="0.25">
      <c r="V99" s="44"/>
    </row>
    <row r="100" spans="22:22" x14ac:dyDescent="0.25">
      <c r="V100" s="44"/>
    </row>
    <row r="101" spans="22:22" x14ac:dyDescent="0.25">
      <c r="V101" s="44"/>
    </row>
    <row r="102" spans="22:22" x14ac:dyDescent="0.25">
      <c r="V102" s="44"/>
    </row>
    <row r="103" spans="22:22" x14ac:dyDescent="0.25">
      <c r="V103" s="44"/>
    </row>
    <row r="104" spans="22:22" x14ac:dyDescent="0.25">
      <c r="V104" s="44"/>
    </row>
    <row r="105" spans="22:22" x14ac:dyDescent="0.25">
      <c r="V105" s="44"/>
    </row>
    <row r="106" spans="22:22" x14ac:dyDescent="0.25">
      <c r="V106" s="44"/>
    </row>
    <row r="107" spans="22:22" x14ac:dyDescent="0.25">
      <c r="V107" s="44"/>
    </row>
    <row r="108" spans="22:22" x14ac:dyDescent="0.25">
      <c r="V108" s="44"/>
    </row>
    <row r="109" spans="22:22" x14ac:dyDescent="0.25">
      <c r="V109" s="44"/>
    </row>
    <row r="110" spans="22:22" x14ac:dyDescent="0.25">
      <c r="V110" s="44"/>
    </row>
    <row r="111" spans="22:22" x14ac:dyDescent="0.25">
      <c r="V111" s="44"/>
    </row>
    <row r="112" spans="22:22" x14ac:dyDescent="0.25">
      <c r="V112" s="44"/>
    </row>
    <row r="113" spans="22:22" x14ac:dyDescent="0.25">
      <c r="V113" s="44"/>
    </row>
    <row r="114" spans="22:22" x14ac:dyDescent="0.25">
      <c r="V114" s="44"/>
    </row>
    <row r="115" spans="22:22" x14ac:dyDescent="0.25">
      <c r="V115" s="44"/>
    </row>
    <row r="116" spans="22:22" x14ac:dyDescent="0.25">
      <c r="V116" s="44"/>
    </row>
    <row r="117" spans="22:22" x14ac:dyDescent="0.25">
      <c r="V117" s="44"/>
    </row>
    <row r="118" spans="22:22" x14ac:dyDescent="0.25">
      <c r="V118" s="44"/>
    </row>
    <row r="119" spans="22:22" x14ac:dyDescent="0.25">
      <c r="V119" s="44"/>
    </row>
    <row r="120" spans="22:22" x14ac:dyDescent="0.25">
      <c r="V120" s="44"/>
    </row>
    <row r="121" spans="22:22" x14ac:dyDescent="0.25">
      <c r="V121" s="44"/>
    </row>
    <row r="122" spans="22:22" x14ac:dyDescent="0.25">
      <c r="V122" s="44"/>
    </row>
    <row r="123" spans="22:22" x14ac:dyDescent="0.25">
      <c r="V123" s="44"/>
    </row>
    <row r="124" spans="22:22" x14ac:dyDescent="0.25">
      <c r="V124" s="44"/>
    </row>
    <row r="125" spans="22:22" x14ac:dyDescent="0.25">
      <c r="V125" s="44"/>
    </row>
    <row r="126" spans="22:22" x14ac:dyDescent="0.25">
      <c r="V126" s="44"/>
    </row>
    <row r="127" spans="22:22" x14ac:dyDescent="0.25">
      <c r="V127" s="44"/>
    </row>
    <row r="128" spans="22:22" x14ac:dyDescent="0.25">
      <c r="V128" s="44"/>
    </row>
    <row r="129" spans="22:22" x14ac:dyDescent="0.25">
      <c r="V129" s="44"/>
    </row>
    <row r="130" spans="22:22" x14ac:dyDescent="0.25">
      <c r="V130" s="44"/>
    </row>
    <row r="131" spans="22:22" x14ac:dyDescent="0.25">
      <c r="V131" s="44"/>
    </row>
    <row r="132" spans="22:22" x14ac:dyDescent="0.25">
      <c r="V132" s="44"/>
    </row>
    <row r="133" spans="22:22" x14ac:dyDescent="0.25">
      <c r="V133" s="44"/>
    </row>
    <row r="134" spans="22:22" x14ac:dyDescent="0.25">
      <c r="V134" s="44"/>
    </row>
    <row r="135" spans="22:22" x14ac:dyDescent="0.25">
      <c r="V135" s="44"/>
    </row>
    <row r="136" spans="22:22" x14ac:dyDescent="0.25">
      <c r="V136" s="44"/>
    </row>
    <row r="137" spans="22:22" x14ac:dyDescent="0.25">
      <c r="V137" s="44"/>
    </row>
    <row r="138" spans="22:22" x14ac:dyDescent="0.25">
      <c r="V138" s="44"/>
    </row>
    <row r="139" spans="22:22" x14ac:dyDescent="0.25">
      <c r="V139" s="44"/>
    </row>
    <row r="140" spans="22:22" x14ac:dyDescent="0.25">
      <c r="V140" s="44"/>
    </row>
    <row r="141" spans="22:22" x14ac:dyDescent="0.25">
      <c r="V141" s="44"/>
    </row>
    <row r="142" spans="22:22" x14ac:dyDescent="0.25">
      <c r="V142" s="44"/>
    </row>
    <row r="143" spans="22:22" x14ac:dyDescent="0.25">
      <c r="V143" s="44"/>
    </row>
    <row r="144" spans="22:22" x14ac:dyDescent="0.25">
      <c r="V144" s="44"/>
    </row>
    <row r="145" spans="22:22" x14ac:dyDescent="0.25">
      <c r="V145" s="44"/>
    </row>
    <row r="146" spans="22:22" x14ac:dyDescent="0.25">
      <c r="V146" s="44"/>
    </row>
    <row r="147" spans="22:22" x14ac:dyDescent="0.25">
      <c r="V147" s="44"/>
    </row>
    <row r="148" spans="22:22" x14ac:dyDescent="0.25">
      <c r="V148" s="44"/>
    </row>
    <row r="149" spans="22:22" x14ac:dyDescent="0.25">
      <c r="V149" s="44"/>
    </row>
    <row r="150" spans="22:22" x14ac:dyDescent="0.25">
      <c r="V150" s="44"/>
    </row>
    <row r="151" spans="22:22" x14ac:dyDescent="0.25">
      <c r="V151" s="44"/>
    </row>
    <row r="152" spans="22:22" x14ac:dyDescent="0.25">
      <c r="V152" s="44"/>
    </row>
    <row r="153" spans="22:22" x14ac:dyDescent="0.25">
      <c r="V153" s="44"/>
    </row>
    <row r="154" spans="22:22" x14ac:dyDescent="0.25">
      <c r="V154" s="44"/>
    </row>
    <row r="155" spans="22:22" x14ac:dyDescent="0.25">
      <c r="V155" s="44"/>
    </row>
    <row r="156" spans="22:22" x14ac:dyDescent="0.25">
      <c r="V156" s="44"/>
    </row>
    <row r="157" spans="22:22" x14ac:dyDescent="0.25">
      <c r="V157" s="44"/>
    </row>
    <row r="158" spans="22:22" x14ac:dyDescent="0.25">
      <c r="V158" s="44"/>
    </row>
    <row r="159" spans="22:22" x14ac:dyDescent="0.25">
      <c r="V159" s="44"/>
    </row>
    <row r="160" spans="22:22" x14ac:dyDescent="0.25">
      <c r="V160" s="44"/>
    </row>
    <row r="161" spans="22:22" x14ac:dyDescent="0.25">
      <c r="V161" s="44"/>
    </row>
    <row r="162" spans="22:22" x14ac:dyDescent="0.25">
      <c r="V162" s="44"/>
    </row>
    <row r="163" spans="22:22" x14ac:dyDescent="0.25">
      <c r="V163" s="44"/>
    </row>
    <row r="164" spans="22:22" x14ac:dyDescent="0.25">
      <c r="V164" s="44"/>
    </row>
    <row r="165" spans="22:22" x14ac:dyDescent="0.25">
      <c r="V165" s="44"/>
    </row>
    <row r="166" spans="22:22" x14ac:dyDescent="0.25">
      <c r="V166" s="44"/>
    </row>
    <row r="167" spans="22:22" x14ac:dyDescent="0.25">
      <c r="V167" s="44"/>
    </row>
    <row r="168" spans="22:22" x14ac:dyDescent="0.25">
      <c r="V168" s="44"/>
    </row>
    <row r="169" spans="22:22" x14ac:dyDescent="0.25">
      <c r="V169" s="44"/>
    </row>
    <row r="170" spans="22:22" x14ac:dyDescent="0.25">
      <c r="V170" s="44"/>
    </row>
    <row r="171" spans="22:22" x14ac:dyDescent="0.25">
      <c r="V171" s="44"/>
    </row>
    <row r="172" spans="22:22" x14ac:dyDescent="0.25">
      <c r="V172" s="44"/>
    </row>
    <row r="173" spans="22:22" x14ac:dyDescent="0.25">
      <c r="V173" s="44"/>
    </row>
    <row r="174" spans="22:22" x14ac:dyDescent="0.25">
      <c r="V174" s="44"/>
    </row>
    <row r="175" spans="22:22" x14ac:dyDescent="0.25">
      <c r="V175" s="44"/>
    </row>
    <row r="176" spans="22:22" x14ac:dyDescent="0.25">
      <c r="V176" s="44"/>
    </row>
    <row r="177" spans="22:22" x14ac:dyDescent="0.25">
      <c r="V177" s="44"/>
    </row>
    <row r="178" spans="22:22" x14ac:dyDescent="0.25">
      <c r="V178" s="44"/>
    </row>
    <row r="179" spans="22:22" x14ac:dyDescent="0.25">
      <c r="V179" s="44"/>
    </row>
    <row r="180" spans="22:22" x14ac:dyDescent="0.25">
      <c r="V180" s="44"/>
    </row>
    <row r="181" spans="22:22" x14ac:dyDescent="0.25">
      <c r="V181" s="44"/>
    </row>
    <row r="182" spans="22:22" x14ac:dyDescent="0.25">
      <c r="V182" s="44"/>
    </row>
    <row r="183" spans="22:22" x14ac:dyDescent="0.25">
      <c r="V183" s="44"/>
    </row>
    <row r="184" spans="22:22" x14ac:dyDescent="0.25">
      <c r="V184" s="44"/>
    </row>
    <row r="185" spans="22:22" x14ac:dyDescent="0.25">
      <c r="V185" s="44"/>
    </row>
    <row r="186" spans="22:22" x14ac:dyDescent="0.25">
      <c r="V186" s="44"/>
    </row>
    <row r="187" spans="22:22" x14ac:dyDescent="0.25">
      <c r="V187" s="44"/>
    </row>
    <row r="188" spans="22:22" x14ac:dyDescent="0.25">
      <c r="V188" s="44"/>
    </row>
    <row r="189" spans="22:22" x14ac:dyDescent="0.25">
      <c r="V189" s="44"/>
    </row>
    <row r="190" spans="22:22" x14ac:dyDescent="0.25">
      <c r="V190" s="44"/>
    </row>
    <row r="191" spans="22:22" x14ac:dyDescent="0.25">
      <c r="V191" s="44"/>
    </row>
    <row r="192" spans="22:22" x14ac:dyDescent="0.25">
      <c r="V192" s="44"/>
    </row>
    <row r="193" spans="22:22" x14ac:dyDescent="0.25">
      <c r="V193" s="44"/>
    </row>
    <row r="194" spans="22:22" x14ac:dyDescent="0.25">
      <c r="V194" s="44"/>
    </row>
    <row r="195" spans="22:22" x14ac:dyDescent="0.25">
      <c r="V195" s="44"/>
    </row>
    <row r="196" spans="22:22" x14ac:dyDescent="0.25">
      <c r="V196" s="44"/>
    </row>
    <row r="197" spans="22:22" x14ac:dyDescent="0.25">
      <c r="V197" s="44"/>
    </row>
    <row r="198" spans="22:22" x14ac:dyDescent="0.25">
      <c r="V198" s="44"/>
    </row>
    <row r="199" spans="22:22" x14ac:dyDescent="0.25">
      <c r="V199" s="44"/>
    </row>
    <row r="200" spans="22:22" x14ac:dyDescent="0.25">
      <c r="V200" s="44"/>
    </row>
    <row r="201" spans="22:22" x14ac:dyDescent="0.25">
      <c r="V201" s="44"/>
    </row>
    <row r="202" spans="22:22" x14ac:dyDescent="0.25">
      <c r="V202" s="44"/>
    </row>
    <row r="203" spans="22:22" x14ac:dyDescent="0.25">
      <c r="V203" s="44"/>
    </row>
    <row r="204" spans="22:22" x14ac:dyDescent="0.25">
      <c r="V204" s="44"/>
    </row>
    <row r="205" spans="22:22" x14ac:dyDescent="0.25">
      <c r="V205" s="44"/>
    </row>
    <row r="206" spans="22:22" x14ac:dyDescent="0.25">
      <c r="V206" s="44"/>
    </row>
    <row r="207" spans="22:22" x14ac:dyDescent="0.25">
      <c r="V207" s="44"/>
    </row>
    <row r="208" spans="22:22" x14ac:dyDescent="0.25">
      <c r="V208" s="44"/>
    </row>
    <row r="209" spans="22:22" x14ac:dyDescent="0.25">
      <c r="V209" s="44"/>
    </row>
    <row r="210" spans="22:22" x14ac:dyDescent="0.25">
      <c r="V210" s="44"/>
    </row>
    <row r="211" spans="22:22" x14ac:dyDescent="0.25">
      <c r="V211" s="44"/>
    </row>
    <row r="212" spans="22:22" x14ac:dyDescent="0.25">
      <c r="V212" s="44"/>
    </row>
    <row r="213" spans="22:22" x14ac:dyDescent="0.25">
      <c r="V213" s="44"/>
    </row>
    <row r="214" spans="22:22" x14ac:dyDescent="0.25">
      <c r="V214" s="44"/>
    </row>
    <row r="215" spans="22:22" x14ac:dyDescent="0.25">
      <c r="V215" s="44"/>
    </row>
    <row r="216" spans="22:22" x14ac:dyDescent="0.25">
      <c r="V216" s="44"/>
    </row>
    <row r="217" spans="22:22" x14ac:dyDescent="0.25">
      <c r="V217" s="44"/>
    </row>
    <row r="218" spans="22:22" x14ac:dyDescent="0.25">
      <c r="V218" s="44"/>
    </row>
    <row r="219" spans="22:22" x14ac:dyDescent="0.25">
      <c r="V219" s="44"/>
    </row>
    <row r="220" spans="22:22" x14ac:dyDescent="0.25">
      <c r="V220" s="44"/>
    </row>
    <row r="221" spans="22:22" x14ac:dyDescent="0.25">
      <c r="V221" s="44"/>
    </row>
    <row r="222" spans="22:22" x14ac:dyDescent="0.25">
      <c r="V222" s="44"/>
    </row>
    <row r="223" spans="22:22" x14ac:dyDescent="0.25">
      <c r="V223" s="44"/>
    </row>
    <row r="224" spans="22:22" x14ac:dyDescent="0.25">
      <c r="V224" s="44"/>
    </row>
    <row r="225" spans="22:22" x14ac:dyDescent="0.25">
      <c r="V225" s="44"/>
    </row>
    <row r="226" spans="22:22" x14ac:dyDescent="0.25">
      <c r="V226" s="44"/>
    </row>
    <row r="227" spans="22:22" x14ac:dyDescent="0.25">
      <c r="V227" s="44"/>
    </row>
    <row r="228" spans="22:22" x14ac:dyDescent="0.25">
      <c r="V228" s="44"/>
    </row>
    <row r="229" spans="22:22" x14ac:dyDescent="0.25">
      <c r="V229" s="44"/>
    </row>
    <row r="230" spans="22:22" x14ac:dyDescent="0.25">
      <c r="V230" s="44"/>
    </row>
    <row r="231" spans="22:22" x14ac:dyDescent="0.25">
      <c r="V231" s="44"/>
    </row>
    <row r="232" spans="22:22" x14ac:dyDescent="0.25">
      <c r="V232" s="44"/>
    </row>
    <row r="233" spans="22:22" x14ac:dyDescent="0.25">
      <c r="V233" s="44"/>
    </row>
    <row r="234" spans="22:22" x14ac:dyDescent="0.25">
      <c r="V234" s="44"/>
    </row>
    <row r="235" spans="22:22" x14ac:dyDescent="0.25">
      <c r="V235" s="44"/>
    </row>
    <row r="236" spans="22:22" x14ac:dyDescent="0.25">
      <c r="V236" s="44"/>
    </row>
    <row r="237" spans="22:22" x14ac:dyDescent="0.25">
      <c r="V237" s="44"/>
    </row>
    <row r="238" spans="22:22" x14ac:dyDescent="0.25">
      <c r="V238" s="44"/>
    </row>
    <row r="239" spans="22:22" x14ac:dyDescent="0.25">
      <c r="V239" s="44"/>
    </row>
    <row r="240" spans="22:22" x14ac:dyDescent="0.25">
      <c r="V240" s="44"/>
    </row>
    <row r="241" spans="22:22" x14ac:dyDescent="0.25">
      <c r="V241" s="44"/>
    </row>
    <row r="242" spans="22:22" x14ac:dyDescent="0.25">
      <c r="V242" s="44"/>
    </row>
    <row r="243" spans="22:22" x14ac:dyDescent="0.25">
      <c r="V243" s="44"/>
    </row>
    <row r="244" spans="22:22" x14ac:dyDescent="0.25">
      <c r="V244" s="44"/>
    </row>
    <row r="245" spans="22:22" x14ac:dyDescent="0.25">
      <c r="V245" s="44"/>
    </row>
    <row r="246" spans="22:22" x14ac:dyDescent="0.25">
      <c r="V246" s="44"/>
    </row>
    <row r="247" spans="22:22" x14ac:dyDescent="0.25">
      <c r="V247" s="44"/>
    </row>
    <row r="248" spans="22:22" x14ac:dyDescent="0.25">
      <c r="V248" s="44"/>
    </row>
    <row r="249" spans="22:22" x14ac:dyDescent="0.25">
      <c r="V249" s="44"/>
    </row>
    <row r="250" spans="22:22" x14ac:dyDescent="0.25">
      <c r="V250" s="44"/>
    </row>
    <row r="251" spans="22:22" x14ac:dyDescent="0.25">
      <c r="V251" s="44"/>
    </row>
    <row r="252" spans="22:22" x14ac:dyDescent="0.25">
      <c r="V252" s="44"/>
    </row>
    <row r="253" spans="22:22" x14ac:dyDescent="0.25">
      <c r="V253" s="44"/>
    </row>
    <row r="254" spans="22:22" x14ac:dyDescent="0.25">
      <c r="V254" s="44"/>
    </row>
    <row r="255" spans="22:22" x14ac:dyDescent="0.25">
      <c r="V255" s="44"/>
    </row>
    <row r="256" spans="22:22" x14ac:dyDescent="0.25">
      <c r="V256" s="44"/>
    </row>
    <row r="257" spans="22:22" x14ac:dyDescent="0.25">
      <c r="V257" s="44"/>
    </row>
    <row r="258" spans="22:22" x14ac:dyDescent="0.25">
      <c r="V258" s="44"/>
    </row>
    <row r="259" spans="22:22" x14ac:dyDescent="0.25">
      <c r="V259" s="44"/>
    </row>
    <row r="260" spans="22:22" x14ac:dyDescent="0.25">
      <c r="V260" s="44"/>
    </row>
    <row r="261" spans="22:22" x14ac:dyDescent="0.25">
      <c r="V261" s="44"/>
    </row>
    <row r="262" spans="22:22" x14ac:dyDescent="0.25">
      <c r="V262" s="44"/>
    </row>
    <row r="263" spans="22:22" x14ac:dyDescent="0.25">
      <c r="V263" s="44"/>
    </row>
    <row r="264" spans="22:22" x14ac:dyDescent="0.25">
      <c r="V264" s="44"/>
    </row>
    <row r="265" spans="22:22" x14ac:dyDescent="0.25">
      <c r="V265" s="44"/>
    </row>
    <row r="266" spans="22:22" x14ac:dyDescent="0.25">
      <c r="V266" s="44"/>
    </row>
    <row r="267" spans="22:22" x14ac:dyDescent="0.25">
      <c r="V267" s="44"/>
    </row>
    <row r="268" spans="22:22" x14ac:dyDescent="0.25">
      <c r="V268" s="44"/>
    </row>
    <row r="269" spans="22:22" x14ac:dyDescent="0.25">
      <c r="V269" s="44"/>
    </row>
    <row r="270" spans="22:22" x14ac:dyDescent="0.25">
      <c r="V270" s="44"/>
    </row>
    <row r="271" spans="22:22" x14ac:dyDescent="0.25">
      <c r="V271" s="44"/>
    </row>
    <row r="272" spans="22:22" x14ac:dyDescent="0.25">
      <c r="V272" s="44"/>
    </row>
    <row r="273" spans="22:22" x14ac:dyDescent="0.25">
      <c r="V273" s="44"/>
    </row>
    <row r="274" spans="22:22" x14ac:dyDescent="0.25">
      <c r="V274" s="44"/>
    </row>
    <row r="275" spans="22:22" x14ac:dyDescent="0.25">
      <c r="V275" s="44"/>
    </row>
    <row r="276" spans="22:22" x14ac:dyDescent="0.25">
      <c r="V276" s="44"/>
    </row>
    <row r="277" spans="22:22" x14ac:dyDescent="0.25">
      <c r="V277" s="44"/>
    </row>
    <row r="278" spans="22:22" x14ac:dyDescent="0.25">
      <c r="V278" s="44"/>
    </row>
    <row r="279" spans="22:22" x14ac:dyDescent="0.25">
      <c r="V279" s="44"/>
    </row>
    <row r="280" spans="22:22" x14ac:dyDescent="0.25">
      <c r="V280" s="44"/>
    </row>
    <row r="281" spans="22:22" x14ac:dyDescent="0.25">
      <c r="V281" s="44"/>
    </row>
    <row r="282" spans="22:22" x14ac:dyDescent="0.25">
      <c r="V282" s="44"/>
    </row>
    <row r="283" spans="22:22" x14ac:dyDescent="0.25">
      <c r="V283" s="44"/>
    </row>
    <row r="284" spans="22:22" x14ac:dyDescent="0.25">
      <c r="V284" s="44"/>
    </row>
    <row r="285" spans="22:22" x14ac:dyDescent="0.25">
      <c r="V285" s="44"/>
    </row>
    <row r="286" spans="22:22" x14ac:dyDescent="0.25">
      <c r="V286" s="44"/>
    </row>
    <row r="287" spans="22:22" x14ac:dyDescent="0.25">
      <c r="V287" s="44"/>
    </row>
    <row r="288" spans="22:22" x14ac:dyDescent="0.25">
      <c r="V288" s="44"/>
    </row>
    <row r="289" spans="22:22" x14ac:dyDescent="0.25">
      <c r="V289" s="44"/>
    </row>
    <row r="290" spans="22:22" x14ac:dyDescent="0.25">
      <c r="V290" s="44"/>
    </row>
    <row r="291" spans="22:22" x14ac:dyDescent="0.25">
      <c r="V291" s="44"/>
    </row>
    <row r="292" spans="22:22" x14ac:dyDescent="0.25">
      <c r="V292" s="44"/>
    </row>
    <row r="293" spans="22:22" x14ac:dyDescent="0.25">
      <c r="V293" s="44"/>
    </row>
    <row r="294" spans="22:22" x14ac:dyDescent="0.25">
      <c r="V294" s="44"/>
    </row>
    <row r="295" spans="22:22" x14ac:dyDescent="0.25">
      <c r="V295" s="44"/>
    </row>
    <row r="296" spans="22:22" x14ac:dyDescent="0.25">
      <c r="V296" s="44"/>
    </row>
    <row r="297" spans="22:22" x14ac:dyDescent="0.25">
      <c r="V297" s="44"/>
    </row>
    <row r="298" spans="22:22" x14ac:dyDescent="0.25">
      <c r="V298" s="44"/>
    </row>
    <row r="299" spans="22:22" x14ac:dyDescent="0.25">
      <c r="V299" s="44"/>
    </row>
    <row r="300" spans="22:22" x14ac:dyDescent="0.25">
      <c r="V300" s="44"/>
    </row>
    <row r="301" spans="22:22" x14ac:dyDescent="0.25">
      <c r="V301" s="44"/>
    </row>
    <row r="302" spans="22:22" x14ac:dyDescent="0.25">
      <c r="V302" s="44"/>
    </row>
    <row r="303" spans="22:22" x14ac:dyDescent="0.25">
      <c r="V303" s="44"/>
    </row>
    <row r="304" spans="22:22" x14ac:dyDescent="0.25">
      <c r="V304" s="44"/>
    </row>
    <row r="305" spans="22:22" x14ac:dyDescent="0.25">
      <c r="V305" s="44"/>
    </row>
    <row r="306" spans="22:22" x14ac:dyDescent="0.25">
      <c r="V306" s="44"/>
    </row>
    <row r="307" spans="22:22" x14ac:dyDescent="0.25">
      <c r="V307" s="44"/>
    </row>
    <row r="308" spans="22:22" x14ac:dyDescent="0.25">
      <c r="V308" s="44"/>
    </row>
    <row r="309" spans="22:22" x14ac:dyDescent="0.25">
      <c r="V309" s="44"/>
    </row>
    <row r="310" spans="22:22" x14ac:dyDescent="0.25">
      <c r="V310" s="44"/>
    </row>
    <row r="311" spans="22:22" x14ac:dyDescent="0.25">
      <c r="V311" s="44"/>
    </row>
    <row r="312" spans="22:22" x14ac:dyDescent="0.25">
      <c r="V312" s="44"/>
    </row>
    <row r="313" spans="22:22" x14ac:dyDescent="0.25">
      <c r="V313" s="44"/>
    </row>
    <row r="314" spans="22:22" x14ac:dyDescent="0.25">
      <c r="V314" s="44"/>
    </row>
    <row r="315" spans="22:22" x14ac:dyDescent="0.25">
      <c r="V315" s="44"/>
    </row>
    <row r="316" spans="22:22" x14ac:dyDescent="0.25">
      <c r="V316" s="44"/>
    </row>
    <row r="317" spans="22:22" x14ac:dyDescent="0.25">
      <c r="V317" s="44"/>
    </row>
    <row r="318" spans="22:22" x14ac:dyDescent="0.25">
      <c r="V318" s="44"/>
    </row>
    <row r="319" spans="22:22" x14ac:dyDescent="0.25">
      <c r="V319" s="44"/>
    </row>
    <row r="320" spans="22:22" x14ac:dyDescent="0.25">
      <c r="V320" s="44"/>
    </row>
    <row r="321" spans="22:22" x14ac:dyDescent="0.25">
      <c r="V321" s="44"/>
    </row>
    <row r="322" spans="22:22" x14ac:dyDescent="0.25">
      <c r="V322" s="44"/>
    </row>
    <row r="323" spans="22:22" x14ac:dyDescent="0.25">
      <c r="V323" s="44"/>
    </row>
    <row r="324" spans="22:22" x14ac:dyDescent="0.25">
      <c r="V324" s="44"/>
    </row>
    <row r="325" spans="22:22" x14ac:dyDescent="0.25">
      <c r="V325" s="44"/>
    </row>
    <row r="326" spans="22:22" x14ac:dyDescent="0.25">
      <c r="V326" s="44"/>
    </row>
    <row r="327" spans="22:22" x14ac:dyDescent="0.25">
      <c r="V327" s="44"/>
    </row>
    <row r="328" spans="22:22" x14ac:dyDescent="0.25">
      <c r="V328" s="44"/>
    </row>
    <row r="329" spans="22:22" x14ac:dyDescent="0.25">
      <c r="V329" s="44"/>
    </row>
    <row r="330" spans="22:22" x14ac:dyDescent="0.25">
      <c r="V330" s="44"/>
    </row>
    <row r="331" spans="22:22" x14ac:dyDescent="0.25">
      <c r="V331" s="44"/>
    </row>
    <row r="332" spans="22:22" x14ac:dyDescent="0.25">
      <c r="V332" s="44"/>
    </row>
    <row r="333" spans="22:22" x14ac:dyDescent="0.25">
      <c r="V333" s="44"/>
    </row>
    <row r="334" spans="22:22" x14ac:dyDescent="0.25">
      <c r="V334" s="44"/>
    </row>
    <row r="335" spans="22:22" x14ac:dyDescent="0.25">
      <c r="V335" s="44"/>
    </row>
    <row r="336" spans="22:22" x14ac:dyDescent="0.25">
      <c r="V336" s="44"/>
    </row>
    <row r="337" spans="22:22" x14ac:dyDescent="0.25">
      <c r="V337" s="44"/>
    </row>
    <row r="338" spans="22:22" x14ac:dyDescent="0.25">
      <c r="V338" s="44"/>
    </row>
    <row r="339" spans="22:22" x14ac:dyDescent="0.25">
      <c r="V339" s="44"/>
    </row>
    <row r="340" spans="22:22" x14ac:dyDescent="0.25">
      <c r="V340" s="44"/>
    </row>
    <row r="341" spans="22:22" x14ac:dyDescent="0.25">
      <c r="V341" s="44"/>
    </row>
    <row r="342" spans="22:22" x14ac:dyDescent="0.25">
      <c r="V342" s="44"/>
    </row>
    <row r="343" spans="22:22" x14ac:dyDescent="0.25">
      <c r="V343" s="44"/>
    </row>
    <row r="344" spans="22:22" x14ac:dyDescent="0.25">
      <c r="V344" s="44"/>
    </row>
    <row r="345" spans="22:22" x14ac:dyDescent="0.25">
      <c r="V345" s="44"/>
    </row>
    <row r="346" spans="22:22" x14ac:dyDescent="0.25">
      <c r="V346" s="44"/>
    </row>
    <row r="347" spans="22:22" x14ac:dyDescent="0.25">
      <c r="V347" s="44"/>
    </row>
    <row r="348" spans="22:22" x14ac:dyDescent="0.25">
      <c r="V348" s="44"/>
    </row>
    <row r="349" spans="22:22" x14ac:dyDescent="0.25">
      <c r="V349" s="44"/>
    </row>
    <row r="350" spans="22:22" x14ac:dyDescent="0.25">
      <c r="V350" s="44"/>
    </row>
    <row r="351" spans="22:22" x14ac:dyDescent="0.25">
      <c r="V351" s="44"/>
    </row>
    <row r="352" spans="22:22" x14ac:dyDescent="0.25">
      <c r="V352" s="44"/>
    </row>
    <row r="353" spans="22:22" x14ac:dyDescent="0.25">
      <c r="V353" s="44"/>
    </row>
    <row r="354" spans="22:22" x14ac:dyDescent="0.25">
      <c r="V354" s="44"/>
    </row>
    <row r="355" spans="22:22" x14ac:dyDescent="0.25">
      <c r="V355" s="44"/>
    </row>
    <row r="356" spans="22:22" x14ac:dyDescent="0.25">
      <c r="V356" s="44"/>
    </row>
    <row r="357" spans="22:22" x14ac:dyDescent="0.25">
      <c r="V357" s="44"/>
    </row>
    <row r="358" spans="22:22" x14ac:dyDescent="0.25">
      <c r="V358" s="44"/>
    </row>
    <row r="359" spans="22:22" x14ac:dyDescent="0.25">
      <c r="V359" s="44"/>
    </row>
    <row r="360" spans="22:22" x14ac:dyDescent="0.25">
      <c r="V360" s="44"/>
    </row>
    <row r="361" spans="22:22" x14ac:dyDescent="0.25">
      <c r="V361" s="44"/>
    </row>
    <row r="362" spans="22:22" x14ac:dyDescent="0.25">
      <c r="V362" s="44"/>
    </row>
    <row r="363" spans="22:22" x14ac:dyDescent="0.25">
      <c r="V363" s="44"/>
    </row>
    <row r="364" spans="22:22" x14ac:dyDescent="0.25">
      <c r="V364" s="44"/>
    </row>
    <row r="365" spans="22:22" x14ac:dyDescent="0.25">
      <c r="V365" s="44"/>
    </row>
    <row r="366" spans="22:22" x14ac:dyDescent="0.25">
      <c r="V366" s="44"/>
    </row>
    <row r="367" spans="22:22" x14ac:dyDescent="0.25">
      <c r="V367" s="44"/>
    </row>
    <row r="368" spans="22:22" x14ac:dyDescent="0.25">
      <c r="V368" s="44"/>
    </row>
    <row r="369" spans="22:22" x14ac:dyDescent="0.25">
      <c r="V369" s="44"/>
    </row>
    <row r="370" spans="22:22" x14ac:dyDescent="0.25">
      <c r="V370" s="44"/>
    </row>
    <row r="371" spans="22:22" x14ac:dyDescent="0.25">
      <c r="V371" s="44"/>
    </row>
    <row r="372" spans="22:22" x14ac:dyDescent="0.25">
      <c r="V372" s="44"/>
    </row>
    <row r="373" spans="22:22" x14ac:dyDescent="0.25">
      <c r="V373" s="44"/>
    </row>
    <row r="374" spans="22:22" x14ac:dyDescent="0.25">
      <c r="V374" s="44"/>
    </row>
    <row r="375" spans="22:22" x14ac:dyDescent="0.25">
      <c r="V375" s="44"/>
    </row>
    <row r="376" spans="22:22" x14ac:dyDescent="0.25">
      <c r="V376" s="44"/>
    </row>
    <row r="377" spans="22:22" x14ac:dyDescent="0.25">
      <c r="V377" s="44"/>
    </row>
    <row r="378" spans="22:22" x14ac:dyDescent="0.25">
      <c r="V378" s="44"/>
    </row>
    <row r="379" spans="22:22" x14ac:dyDescent="0.25">
      <c r="V379" s="44"/>
    </row>
    <row r="380" spans="22:22" x14ac:dyDescent="0.25">
      <c r="V380" s="44"/>
    </row>
    <row r="381" spans="22:22" x14ac:dyDescent="0.25">
      <c r="V381" s="44"/>
    </row>
    <row r="382" spans="22:22" x14ac:dyDescent="0.25">
      <c r="V382" s="44"/>
    </row>
    <row r="383" spans="22:22" x14ac:dyDescent="0.25">
      <c r="V383" s="44"/>
    </row>
    <row r="384" spans="22:22" x14ac:dyDescent="0.25">
      <c r="V384" s="44"/>
    </row>
    <row r="385" spans="22:22" x14ac:dyDescent="0.25">
      <c r="V385" s="44"/>
    </row>
    <row r="386" spans="22:22" x14ac:dyDescent="0.25">
      <c r="V386" s="44"/>
    </row>
    <row r="387" spans="22:22" x14ac:dyDescent="0.25">
      <c r="V387" s="44"/>
    </row>
    <row r="388" spans="22:22" x14ac:dyDescent="0.25">
      <c r="V388" s="44"/>
    </row>
    <row r="389" spans="22:22" x14ac:dyDescent="0.25">
      <c r="V389" s="44"/>
    </row>
    <row r="390" spans="22:22" x14ac:dyDescent="0.25">
      <c r="V390" s="44"/>
    </row>
    <row r="391" spans="22:22" x14ac:dyDescent="0.25">
      <c r="V391" s="44"/>
    </row>
    <row r="392" spans="22:22" x14ac:dyDescent="0.25">
      <c r="V392" s="44"/>
    </row>
    <row r="393" spans="22:22" x14ac:dyDescent="0.25">
      <c r="V393" s="44"/>
    </row>
    <row r="394" spans="22:22" x14ac:dyDescent="0.25">
      <c r="V394" s="44"/>
    </row>
    <row r="395" spans="22:22" x14ac:dyDescent="0.25">
      <c r="V395" s="44"/>
    </row>
    <row r="396" spans="22:22" x14ac:dyDescent="0.25">
      <c r="V396" s="44"/>
    </row>
    <row r="397" spans="22:22" x14ac:dyDescent="0.25">
      <c r="V397" s="44"/>
    </row>
    <row r="398" spans="22:22" x14ac:dyDescent="0.25">
      <c r="V398" s="44"/>
    </row>
    <row r="399" spans="22:22" x14ac:dyDescent="0.25">
      <c r="V399" s="44"/>
    </row>
    <row r="400" spans="22:22" x14ac:dyDescent="0.25">
      <c r="V400" s="44"/>
    </row>
    <row r="401" spans="22:22" x14ac:dyDescent="0.25">
      <c r="V401" s="44"/>
    </row>
    <row r="402" spans="22:22" x14ac:dyDescent="0.25">
      <c r="V402" s="44"/>
    </row>
    <row r="403" spans="22:22" x14ac:dyDescent="0.25">
      <c r="V403" s="44"/>
    </row>
    <row r="404" spans="22:22" x14ac:dyDescent="0.25">
      <c r="V404" s="44"/>
    </row>
    <row r="405" spans="22:22" x14ac:dyDescent="0.25">
      <c r="V405" s="44"/>
    </row>
    <row r="406" spans="22:22" x14ac:dyDescent="0.25">
      <c r="V406" s="44"/>
    </row>
    <row r="407" spans="22:22" x14ac:dyDescent="0.25">
      <c r="V407" s="44"/>
    </row>
    <row r="408" spans="22:22" x14ac:dyDescent="0.25">
      <c r="V408" s="44"/>
    </row>
    <row r="409" spans="22:22" x14ac:dyDescent="0.25">
      <c r="V409" s="44"/>
    </row>
    <row r="410" spans="22:22" x14ac:dyDescent="0.25">
      <c r="V410" s="44"/>
    </row>
    <row r="411" spans="22:22" x14ac:dyDescent="0.25">
      <c r="V411" s="44"/>
    </row>
    <row r="412" spans="22:22" x14ac:dyDescent="0.25">
      <c r="V412" s="44"/>
    </row>
    <row r="413" spans="22:22" x14ac:dyDescent="0.25">
      <c r="V413" s="44"/>
    </row>
    <row r="414" spans="22:22" x14ac:dyDescent="0.25">
      <c r="V414" s="44"/>
    </row>
    <row r="415" spans="22:22" x14ac:dyDescent="0.25">
      <c r="V415" s="44"/>
    </row>
    <row r="416" spans="22:22" x14ac:dyDescent="0.25">
      <c r="V416" s="44"/>
    </row>
    <row r="417" spans="22:22" x14ac:dyDescent="0.25">
      <c r="V417" s="44"/>
    </row>
    <row r="418" spans="22:22" x14ac:dyDescent="0.25">
      <c r="V418" s="44"/>
    </row>
    <row r="419" spans="22:22" x14ac:dyDescent="0.25">
      <c r="V419" s="44"/>
    </row>
    <row r="420" spans="22:22" x14ac:dyDescent="0.25">
      <c r="V420" s="44"/>
    </row>
    <row r="421" spans="22:22" x14ac:dyDescent="0.25">
      <c r="V421" s="44"/>
    </row>
    <row r="422" spans="22:22" x14ac:dyDescent="0.25">
      <c r="V422" s="44"/>
    </row>
    <row r="423" spans="22:22" x14ac:dyDescent="0.25">
      <c r="V423" s="44"/>
    </row>
    <row r="424" spans="22:22" x14ac:dyDescent="0.25">
      <c r="V424" s="44"/>
    </row>
    <row r="425" spans="22:22" x14ac:dyDescent="0.25">
      <c r="V425" s="44"/>
    </row>
    <row r="426" spans="22:22" x14ac:dyDescent="0.25">
      <c r="V426" s="44"/>
    </row>
    <row r="427" spans="22:22" x14ac:dyDescent="0.25">
      <c r="V427" s="44"/>
    </row>
    <row r="428" spans="22:22" x14ac:dyDescent="0.25">
      <c r="V428" s="44"/>
    </row>
    <row r="429" spans="22:22" x14ac:dyDescent="0.25">
      <c r="V429" s="44"/>
    </row>
    <row r="430" spans="22:22" x14ac:dyDescent="0.25">
      <c r="V430" s="44"/>
    </row>
    <row r="431" spans="22:22" x14ac:dyDescent="0.25">
      <c r="V431" s="44"/>
    </row>
    <row r="432" spans="22:22" x14ac:dyDescent="0.25">
      <c r="V432" s="44"/>
    </row>
    <row r="433" spans="22:22" x14ac:dyDescent="0.25">
      <c r="V433" s="44"/>
    </row>
    <row r="434" spans="22:22" x14ac:dyDescent="0.25">
      <c r="V434" s="44"/>
    </row>
    <row r="435" spans="22:22" x14ac:dyDescent="0.25">
      <c r="V435" s="44"/>
    </row>
    <row r="436" spans="22:22" x14ac:dyDescent="0.25">
      <c r="V436" s="44"/>
    </row>
    <row r="437" spans="22:22" x14ac:dyDescent="0.25">
      <c r="V437" s="44"/>
    </row>
    <row r="438" spans="22:22" x14ac:dyDescent="0.25">
      <c r="V438" s="44"/>
    </row>
    <row r="439" spans="22:22" x14ac:dyDescent="0.25">
      <c r="V439" s="44"/>
    </row>
    <row r="440" spans="22:22" x14ac:dyDescent="0.25">
      <c r="V440" s="44"/>
    </row>
    <row r="441" spans="22:22" x14ac:dyDescent="0.25">
      <c r="V441" s="44"/>
    </row>
    <row r="442" spans="22:22" x14ac:dyDescent="0.25">
      <c r="V442" s="44"/>
    </row>
    <row r="443" spans="22:22" x14ac:dyDescent="0.25">
      <c r="V443" s="44"/>
    </row>
    <row r="444" spans="22:22" x14ac:dyDescent="0.25">
      <c r="V444" s="44"/>
    </row>
    <row r="445" spans="22:22" x14ac:dyDescent="0.25">
      <c r="V445" s="44"/>
    </row>
    <row r="446" spans="22:22" x14ac:dyDescent="0.25">
      <c r="V446" s="44"/>
    </row>
    <row r="447" spans="22:22" x14ac:dyDescent="0.25">
      <c r="V447" s="44"/>
    </row>
    <row r="448" spans="22:22" x14ac:dyDescent="0.25">
      <c r="V448" s="44"/>
    </row>
    <row r="449" spans="22:22" x14ac:dyDescent="0.25">
      <c r="V449" s="44"/>
    </row>
    <row r="450" spans="22:22" x14ac:dyDescent="0.25">
      <c r="V450" s="44"/>
    </row>
    <row r="451" spans="22:22" x14ac:dyDescent="0.25">
      <c r="V451" s="44"/>
    </row>
    <row r="452" spans="22:22" x14ac:dyDescent="0.25">
      <c r="V452" s="44"/>
    </row>
    <row r="453" spans="22:22" x14ac:dyDescent="0.25">
      <c r="V453" s="44"/>
    </row>
    <row r="454" spans="22:22" x14ac:dyDescent="0.25">
      <c r="V454" s="44"/>
    </row>
    <row r="455" spans="22:22" x14ac:dyDescent="0.25">
      <c r="V455" s="44"/>
    </row>
    <row r="456" spans="22:22" x14ac:dyDescent="0.25">
      <c r="V456" s="44"/>
    </row>
    <row r="457" spans="22:22" x14ac:dyDescent="0.25">
      <c r="V457" s="44"/>
    </row>
    <row r="458" spans="22:22" x14ac:dyDescent="0.25">
      <c r="V458" s="44"/>
    </row>
    <row r="459" spans="22:22" x14ac:dyDescent="0.25">
      <c r="V459" s="44"/>
    </row>
    <row r="460" spans="22:22" x14ac:dyDescent="0.25">
      <c r="V460" s="44"/>
    </row>
    <row r="461" spans="22:22" x14ac:dyDescent="0.25">
      <c r="V461" s="44"/>
    </row>
    <row r="462" spans="22:22" x14ac:dyDescent="0.25">
      <c r="V462" s="44"/>
    </row>
    <row r="463" spans="22:22" x14ac:dyDescent="0.25">
      <c r="V463" s="44"/>
    </row>
    <row r="464" spans="22:22" x14ac:dyDescent="0.25">
      <c r="V464" s="44"/>
    </row>
    <row r="465" spans="22:22" x14ac:dyDescent="0.25">
      <c r="V465" s="44"/>
    </row>
    <row r="466" spans="22:22" x14ac:dyDescent="0.25">
      <c r="V466" s="44"/>
    </row>
    <row r="467" spans="22:22" x14ac:dyDescent="0.25">
      <c r="V467" s="44"/>
    </row>
    <row r="468" spans="22:22" x14ac:dyDescent="0.25">
      <c r="V468" s="44"/>
    </row>
    <row r="469" spans="22:22" x14ac:dyDescent="0.25">
      <c r="V469" s="44"/>
    </row>
    <row r="470" spans="22:22" x14ac:dyDescent="0.25">
      <c r="V470" s="44"/>
    </row>
    <row r="471" spans="22:22" x14ac:dyDescent="0.25">
      <c r="V471" s="44"/>
    </row>
    <row r="472" spans="22:22" x14ac:dyDescent="0.25">
      <c r="V472" s="44"/>
    </row>
    <row r="473" spans="22:22" x14ac:dyDescent="0.25">
      <c r="V473" s="44"/>
    </row>
    <row r="474" spans="22:22" x14ac:dyDescent="0.25">
      <c r="V474" s="44"/>
    </row>
    <row r="475" spans="22:22" x14ac:dyDescent="0.25">
      <c r="V475" s="44"/>
    </row>
    <row r="476" spans="22:22" x14ac:dyDescent="0.25">
      <c r="V476" s="44"/>
    </row>
    <row r="477" spans="22:22" x14ac:dyDescent="0.25">
      <c r="V477" s="44"/>
    </row>
    <row r="478" spans="22:22" x14ac:dyDescent="0.25">
      <c r="V478" s="44"/>
    </row>
    <row r="479" spans="22:22" x14ac:dyDescent="0.25">
      <c r="V479" s="44"/>
    </row>
    <row r="480" spans="22:22" x14ac:dyDescent="0.25">
      <c r="V480" s="44"/>
    </row>
    <row r="481" spans="22:22" x14ac:dyDescent="0.25">
      <c r="V481" s="44"/>
    </row>
    <row r="482" spans="22:22" x14ac:dyDescent="0.25">
      <c r="V482" s="44"/>
    </row>
    <row r="483" spans="22:22" x14ac:dyDescent="0.25">
      <c r="V483" s="44"/>
    </row>
    <row r="484" spans="22:22" x14ac:dyDescent="0.25">
      <c r="V484" s="44"/>
    </row>
    <row r="485" spans="22:22" x14ac:dyDescent="0.25">
      <c r="V485" s="44"/>
    </row>
    <row r="486" spans="22:22" x14ac:dyDescent="0.25">
      <c r="V486" s="44"/>
    </row>
    <row r="487" spans="22:22" x14ac:dyDescent="0.25">
      <c r="V487" s="44"/>
    </row>
    <row r="488" spans="22:22" x14ac:dyDescent="0.25">
      <c r="V488" s="44"/>
    </row>
    <row r="489" spans="22:22" x14ac:dyDescent="0.25">
      <c r="V489" s="44"/>
    </row>
    <row r="490" spans="22:22" x14ac:dyDescent="0.25">
      <c r="V490" s="44"/>
    </row>
    <row r="491" spans="22:22" x14ac:dyDescent="0.25">
      <c r="V491" s="44"/>
    </row>
    <row r="492" spans="22:22" x14ac:dyDescent="0.25">
      <c r="V492" s="44"/>
    </row>
    <row r="493" spans="22:22" x14ac:dyDescent="0.25">
      <c r="V493" s="44"/>
    </row>
    <row r="494" spans="22:22" x14ac:dyDescent="0.25">
      <c r="V494" s="44"/>
    </row>
    <row r="495" spans="22:22" x14ac:dyDescent="0.25">
      <c r="V495" s="44"/>
    </row>
    <row r="496" spans="22:22" x14ac:dyDescent="0.25">
      <c r="V496" s="44"/>
    </row>
    <row r="497" spans="22:22" x14ac:dyDescent="0.25">
      <c r="V497" s="44"/>
    </row>
    <row r="498" spans="22:22" x14ac:dyDescent="0.25">
      <c r="V498" s="44"/>
    </row>
    <row r="499" spans="22:22" x14ac:dyDescent="0.25">
      <c r="V499" s="44"/>
    </row>
    <row r="500" spans="22:22" x14ac:dyDescent="0.25">
      <c r="V500" s="44"/>
    </row>
    <row r="501" spans="22:22" x14ac:dyDescent="0.25">
      <c r="V501" s="44"/>
    </row>
    <row r="502" spans="22:22" x14ac:dyDescent="0.25">
      <c r="V502" s="44"/>
    </row>
    <row r="503" spans="22:22" x14ac:dyDescent="0.25">
      <c r="V503" s="44"/>
    </row>
    <row r="504" spans="22:22" x14ac:dyDescent="0.25">
      <c r="V504" s="44"/>
    </row>
    <row r="505" spans="22:22" x14ac:dyDescent="0.25">
      <c r="V505" s="44"/>
    </row>
    <row r="506" spans="22:22" x14ac:dyDescent="0.25">
      <c r="V506" s="44"/>
    </row>
    <row r="507" spans="22:22" x14ac:dyDescent="0.25">
      <c r="V507" s="44"/>
    </row>
    <row r="508" spans="22:22" x14ac:dyDescent="0.25">
      <c r="V508" s="44"/>
    </row>
    <row r="509" spans="22:22" x14ac:dyDescent="0.25">
      <c r="V509" s="44"/>
    </row>
    <row r="510" spans="22:22" x14ac:dyDescent="0.25">
      <c r="V510" s="44"/>
    </row>
    <row r="511" spans="22:22" x14ac:dyDescent="0.25">
      <c r="V511" s="44"/>
    </row>
    <row r="512" spans="22:22" x14ac:dyDescent="0.25">
      <c r="V512" s="44"/>
    </row>
    <row r="513" spans="22:22" x14ac:dyDescent="0.25">
      <c r="V513" s="44"/>
    </row>
    <row r="514" spans="22:22" x14ac:dyDescent="0.25">
      <c r="V514" s="44"/>
    </row>
    <row r="515" spans="22:22" x14ac:dyDescent="0.25">
      <c r="V515" s="44"/>
    </row>
    <row r="516" spans="22:22" x14ac:dyDescent="0.25">
      <c r="V516" s="44"/>
    </row>
    <row r="517" spans="22:22" x14ac:dyDescent="0.25">
      <c r="V517" s="44"/>
    </row>
    <row r="518" spans="22:22" x14ac:dyDescent="0.25">
      <c r="V518" s="44"/>
    </row>
    <row r="519" spans="22:22" x14ac:dyDescent="0.25">
      <c r="V519" s="44"/>
    </row>
    <row r="520" spans="22:22" x14ac:dyDescent="0.25">
      <c r="V520" s="44"/>
    </row>
    <row r="521" spans="22:22" x14ac:dyDescent="0.25">
      <c r="V521" s="44"/>
    </row>
    <row r="522" spans="22:22" x14ac:dyDescent="0.25">
      <c r="V522" s="44"/>
    </row>
    <row r="523" spans="22:22" x14ac:dyDescent="0.25">
      <c r="V523" s="44"/>
    </row>
    <row r="524" spans="22:22" x14ac:dyDescent="0.25">
      <c r="V524" s="44"/>
    </row>
    <row r="525" spans="22:22" x14ac:dyDescent="0.25">
      <c r="V525" s="44"/>
    </row>
    <row r="526" spans="22:22" x14ac:dyDescent="0.25">
      <c r="V526" s="44"/>
    </row>
    <row r="527" spans="22:22" x14ac:dyDescent="0.25">
      <c r="V527" s="44"/>
    </row>
    <row r="528" spans="22:22" x14ac:dyDescent="0.25">
      <c r="V528" s="44"/>
    </row>
    <row r="529" spans="22:22" x14ac:dyDescent="0.25">
      <c r="V529" s="44"/>
    </row>
    <row r="530" spans="22:22" x14ac:dyDescent="0.25">
      <c r="V530" s="44"/>
    </row>
    <row r="531" spans="22:22" x14ac:dyDescent="0.25">
      <c r="V531" s="44"/>
    </row>
    <row r="532" spans="22:22" x14ac:dyDescent="0.25">
      <c r="V532" s="44"/>
    </row>
    <row r="533" spans="22:22" x14ac:dyDescent="0.25">
      <c r="V533" s="44"/>
    </row>
    <row r="534" spans="22:22" x14ac:dyDescent="0.25">
      <c r="V534" s="44"/>
    </row>
    <row r="535" spans="22:22" x14ac:dyDescent="0.25">
      <c r="V535" s="44"/>
    </row>
    <row r="536" spans="22:22" x14ac:dyDescent="0.25">
      <c r="V536" s="44"/>
    </row>
    <row r="537" spans="22:22" x14ac:dyDescent="0.25">
      <c r="V537" s="44"/>
    </row>
    <row r="538" spans="22:22" x14ac:dyDescent="0.25">
      <c r="V538" s="44"/>
    </row>
    <row r="539" spans="22:22" x14ac:dyDescent="0.25">
      <c r="V539" s="44"/>
    </row>
    <row r="540" spans="22:22" x14ac:dyDescent="0.25">
      <c r="V540" s="44"/>
    </row>
    <row r="541" spans="22:22" x14ac:dyDescent="0.25">
      <c r="V541" s="44"/>
    </row>
    <row r="542" spans="22:22" x14ac:dyDescent="0.25">
      <c r="V542" s="44"/>
    </row>
    <row r="543" spans="22:22" x14ac:dyDescent="0.25">
      <c r="V543" s="44"/>
    </row>
    <row r="544" spans="22:22" x14ac:dyDescent="0.25">
      <c r="V544" s="44"/>
    </row>
    <row r="545" spans="22:22" x14ac:dyDescent="0.25">
      <c r="V545" s="44"/>
    </row>
    <row r="546" spans="22:22" x14ac:dyDescent="0.25">
      <c r="V546" s="44"/>
    </row>
    <row r="547" spans="22:22" x14ac:dyDescent="0.25">
      <c r="V547" s="44"/>
    </row>
    <row r="548" spans="22:22" x14ac:dyDescent="0.25">
      <c r="V548" s="44"/>
    </row>
    <row r="549" spans="22:22" x14ac:dyDescent="0.25">
      <c r="V549" s="44"/>
    </row>
    <row r="550" spans="22:22" x14ac:dyDescent="0.25">
      <c r="V550" s="44"/>
    </row>
    <row r="551" spans="22:22" x14ac:dyDescent="0.25">
      <c r="V551" s="44"/>
    </row>
    <row r="552" spans="22:22" x14ac:dyDescent="0.25">
      <c r="V552" s="44"/>
    </row>
    <row r="553" spans="22:22" x14ac:dyDescent="0.25">
      <c r="V553" s="44"/>
    </row>
    <row r="554" spans="22:22" x14ac:dyDescent="0.25">
      <c r="V554" s="44"/>
    </row>
    <row r="555" spans="22:22" x14ac:dyDescent="0.25">
      <c r="V555" s="44"/>
    </row>
    <row r="556" spans="22:22" x14ac:dyDescent="0.25">
      <c r="V556" s="44"/>
    </row>
    <row r="557" spans="22:22" x14ac:dyDescent="0.25">
      <c r="V557" s="44"/>
    </row>
    <row r="558" spans="22:22" x14ac:dyDescent="0.25">
      <c r="V558" s="44"/>
    </row>
    <row r="559" spans="22:22" x14ac:dyDescent="0.25">
      <c r="V559" s="44"/>
    </row>
    <row r="560" spans="22:22" x14ac:dyDescent="0.25">
      <c r="V560" s="44"/>
    </row>
    <row r="561" spans="22:22" x14ac:dyDescent="0.25">
      <c r="V561" s="44"/>
    </row>
    <row r="562" spans="22:22" x14ac:dyDescent="0.25">
      <c r="V562" s="44"/>
    </row>
    <row r="563" spans="22:22" x14ac:dyDescent="0.25">
      <c r="V563" s="44"/>
    </row>
    <row r="564" spans="22:22" x14ac:dyDescent="0.25">
      <c r="V564" s="44"/>
    </row>
    <row r="565" spans="22:22" x14ac:dyDescent="0.25">
      <c r="V565" s="44"/>
    </row>
    <row r="566" spans="22:22" x14ac:dyDescent="0.25">
      <c r="V566" s="44"/>
    </row>
    <row r="567" spans="22:22" x14ac:dyDescent="0.25">
      <c r="V567" s="44"/>
    </row>
    <row r="568" spans="22:22" x14ac:dyDescent="0.25">
      <c r="V568" s="44"/>
    </row>
    <row r="569" spans="22:22" x14ac:dyDescent="0.25">
      <c r="V569" s="44"/>
    </row>
    <row r="570" spans="22:22" x14ac:dyDescent="0.25">
      <c r="V570" s="44"/>
    </row>
    <row r="571" spans="22:22" x14ac:dyDescent="0.25">
      <c r="V571" s="44"/>
    </row>
    <row r="572" spans="22:22" x14ac:dyDescent="0.25">
      <c r="V572" s="44"/>
    </row>
    <row r="573" spans="22:22" x14ac:dyDescent="0.25">
      <c r="V573" s="44"/>
    </row>
    <row r="574" spans="22:22" x14ac:dyDescent="0.25">
      <c r="V574" s="44"/>
    </row>
    <row r="575" spans="22:22" x14ac:dyDescent="0.25">
      <c r="V575" s="44"/>
    </row>
    <row r="576" spans="22:22" x14ac:dyDescent="0.25">
      <c r="V576" s="44"/>
    </row>
    <row r="577" spans="22:22" x14ac:dyDescent="0.25">
      <c r="V577" s="44"/>
    </row>
    <row r="578" spans="22:22" x14ac:dyDescent="0.25">
      <c r="V578" s="44"/>
    </row>
    <row r="579" spans="22:22" x14ac:dyDescent="0.25">
      <c r="V579" s="44"/>
    </row>
    <row r="580" spans="22:22" x14ac:dyDescent="0.25">
      <c r="V580" s="44"/>
    </row>
    <row r="581" spans="22:22" x14ac:dyDescent="0.25">
      <c r="V581" s="44"/>
    </row>
    <row r="582" spans="22:22" x14ac:dyDescent="0.25">
      <c r="V582" s="44"/>
    </row>
    <row r="583" spans="22:22" x14ac:dyDescent="0.25">
      <c r="V583" s="44"/>
    </row>
    <row r="584" spans="22:22" x14ac:dyDescent="0.25">
      <c r="V584" s="44"/>
    </row>
    <row r="585" spans="22:22" x14ac:dyDescent="0.25">
      <c r="V585" s="44"/>
    </row>
    <row r="586" spans="22:22" x14ac:dyDescent="0.25">
      <c r="V586" s="44"/>
    </row>
    <row r="587" spans="22:22" x14ac:dyDescent="0.25">
      <c r="V587" s="44"/>
    </row>
    <row r="588" spans="22:22" x14ac:dyDescent="0.25">
      <c r="V588" s="44"/>
    </row>
    <row r="589" spans="22:22" x14ac:dyDescent="0.25">
      <c r="V589" s="44"/>
    </row>
    <row r="590" spans="22:22" x14ac:dyDescent="0.25">
      <c r="V590" s="44"/>
    </row>
    <row r="591" spans="22:22" x14ac:dyDescent="0.25">
      <c r="V591" s="44"/>
    </row>
    <row r="592" spans="22:22" x14ac:dyDescent="0.25">
      <c r="V592" s="44"/>
    </row>
    <row r="593" spans="22:22" x14ac:dyDescent="0.25">
      <c r="V593" s="44"/>
    </row>
    <row r="594" spans="22:22" x14ac:dyDescent="0.25">
      <c r="V594" s="44"/>
    </row>
    <row r="595" spans="22:22" x14ac:dyDescent="0.25">
      <c r="V595" s="44"/>
    </row>
    <row r="596" spans="22:22" x14ac:dyDescent="0.25">
      <c r="V596" s="44"/>
    </row>
    <row r="597" spans="22:22" x14ac:dyDescent="0.25">
      <c r="V597" s="44"/>
    </row>
    <row r="598" spans="22:22" x14ac:dyDescent="0.25">
      <c r="V598" s="44"/>
    </row>
    <row r="599" spans="22:22" x14ac:dyDescent="0.25">
      <c r="V599" s="44"/>
    </row>
    <row r="600" spans="22:22" x14ac:dyDescent="0.25">
      <c r="V600" s="44"/>
    </row>
    <row r="601" spans="22:22" x14ac:dyDescent="0.25">
      <c r="V601" s="44"/>
    </row>
    <row r="602" spans="22:22" x14ac:dyDescent="0.25">
      <c r="V602" s="44"/>
    </row>
    <row r="603" spans="22:22" x14ac:dyDescent="0.25">
      <c r="V603" s="44"/>
    </row>
    <row r="604" spans="22:22" x14ac:dyDescent="0.25">
      <c r="V604" s="44"/>
    </row>
    <row r="605" spans="22:22" x14ac:dyDescent="0.25">
      <c r="V605" s="44"/>
    </row>
    <row r="606" spans="22:22" x14ac:dyDescent="0.25">
      <c r="V606" s="44"/>
    </row>
  </sheetData>
  <mergeCells count="14">
    <mergeCell ref="AZ9:BB9"/>
    <mergeCell ref="BD9:BF9"/>
    <mergeCell ref="AB9:AD9"/>
    <mergeCell ref="AF9:AH9"/>
    <mergeCell ref="AJ9:AL9"/>
    <mergeCell ref="AN9:AP9"/>
    <mergeCell ref="AR9:AT9"/>
    <mergeCell ref="AV9:AX9"/>
    <mergeCell ref="X9:Z9"/>
    <mergeCell ref="D9:E9"/>
    <mergeCell ref="G9:J9"/>
    <mergeCell ref="L9:N9"/>
    <mergeCell ref="P9:R9"/>
    <mergeCell ref="T9:V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ROR Summary</vt:lpstr>
      <vt:lpstr>Cost Summary</vt:lpstr>
      <vt:lpstr>Class Allocation</vt:lpstr>
      <vt:lpstr>Function-Classif</vt:lpstr>
      <vt:lpstr>Classification Factors</vt:lpstr>
      <vt:lpstr>Alloc amt</vt:lpstr>
      <vt:lpstr>Alloc Pct</vt:lpstr>
      <vt:lpstr>Alloc</vt:lpstr>
      <vt:lpstr>classify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Dolen</dc:creator>
  <cp:lastModifiedBy>Jenny Dolen</cp:lastModifiedBy>
  <cp:lastPrinted>2017-01-26T17:47:34Z</cp:lastPrinted>
  <dcterms:created xsi:type="dcterms:W3CDTF">2017-01-26T17:40:27Z</dcterms:created>
  <dcterms:modified xsi:type="dcterms:W3CDTF">2017-04-11T18:08:16Z</dcterms:modified>
</cp:coreProperties>
</file>